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Compras e Licitação\LICITAÇÃO EDUCAÇÃO\PROCESSOS 2026\CONCORRÊNCIA ELETRÔNICA 2026\03 - Quiosque Campo do asilo\DOCUMENTAÇÃO PARA LICITAÇÃO - SANITÁRIOS E LANCHONETE CAMPO DO ASILO\"/>
    </mc:Choice>
  </mc:AlternateContent>
  <xr:revisionPtr revIDLastSave="0" documentId="13_ncr:1_{DFAFDAF5-F02B-455C-A91B-6898AD705D2D}" xr6:coauthVersionLast="47" xr6:coauthVersionMax="47" xr10:uidLastSave="{00000000-0000-0000-0000-000000000000}"/>
  <bookViews>
    <workbookView xWindow="14400" yWindow="0" windowWidth="14400" windowHeight="15600" activeTab="3" xr2:uid="{00000000-000D-0000-FFFF-FFFF00000000}"/>
  </bookViews>
  <sheets>
    <sheet name="BDI 1 " sheetId="1" r:id="rId1"/>
    <sheet name="BDI 2 " sheetId="2" r:id="rId2"/>
    <sheet name="COMPOSIÇÕES UNITÁRIAS" sheetId="3" r:id="rId3"/>
    <sheet name="P.O." sheetId="4" r:id="rId4"/>
    <sheet name="RESUMO DOS EVENTOS" sheetId="5" r:id="rId5"/>
    <sheet name="CRON.LEV. EVENTOS" sheetId="6" r:id="rId6"/>
    <sheet name="ABC" sheetId="7" r:id="rId7"/>
    <sheet name="GRÁFICO ABC" sheetId="8" r:id="rId8"/>
    <sheet name="MEM. CÁLCULO" sheetId="9" r:id="rId9"/>
  </sheets>
  <definedNames>
    <definedName name="_xlnm._FilterDatabase" localSheetId="6" hidden="1">ABC!$A$15:$J$327</definedName>
    <definedName name="_xlnm._FilterDatabase" localSheetId="4" hidden="1">'RESUMO DOS EVENTOS'!$A$12:$L$415</definedName>
  </definedNames>
  <calcPr calcId="191029"/>
</workbook>
</file>

<file path=xl/calcChain.xml><?xml version="1.0" encoding="utf-8"?>
<calcChain xmlns="http://schemas.openxmlformats.org/spreadsheetml/2006/main">
  <c r="F430" i="9" l="1"/>
  <c r="E430" i="9"/>
  <c r="D430" i="9"/>
  <c r="C430" i="9"/>
  <c r="B430" i="9"/>
  <c r="A430" i="9"/>
  <c r="F429" i="9"/>
  <c r="E429" i="9"/>
  <c r="D429" i="9"/>
  <c r="C429" i="9"/>
  <c r="B429" i="9"/>
  <c r="A429" i="9"/>
  <c r="F428" i="9"/>
  <c r="E428" i="9"/>
  <c r="D428" i="9"/>
  <c r="C428" i="9"/>
  <c r="B428" i="9"/>
  <c r="A428" i="9"/>
  <c r="F427" i="9"/>
  <c r="E427" i="9"/>
  <c r="D427" i="9"/>
  <c r="C427" i="9"/>
  <c r="B427" i="9"/>
  <c r="A427" i="9"/>
  <c r="F426" i="9"/>
  <c r="E426" i="9"/>
  <c r="D426" i="9"/>
  <c r="C426" i="9"/>
  <c r="B426" i="9"/>
  <c r="A426" i="9"/>
  <c r="F425" i="9"/>
  <c r="E425" i="9"/>
  <c r="D425" i="9"/>
  <c r="C425" i="9"/>
  <c r="B425" i="9"/>
  <c r="A425" i="9"/>
  <c r="F424" i="9"/>
  <c r="E424" i="9"/>
  <c r="D424" i="9"/>
  <c r="C424" i="9"/>
  <c r="B424" i="9"/>
  <c r="A424" i="9"/>
  <c r="F423" i="9"/>
  <c r="E423" i="9"/>
  <c r="D423" i="9"/>
  <c r="C423" i="9"/>
  <c r="B423" i="9"/>
  <c r="A423" i="9"/>
  <c r="F422" i="9"/>
  <c r="E422" i="9"/>
  <c r="D422" i="9"/>
  <c r="C422" i="9"/>
  <c r="B422" i="9"/>
  <c r="A422" i="9"/>
  <c r="F421" i="9"/>
  <c r="E421" i="9"/>
  <c r="D421" i="9"/>
  <c r="C421" i="9"/>
  <c r="B421" i="9"/>
  <c r="A421" i="9"/>
  <c r="C420" i="9"/>
  <c r="B420" i="9"/>
  <c r="A420" i="9"/>
  <c r="C419" i="9"/>
  <c r="B419" i="9"/>
  <c r="A419" i="9"/>
  <c r="C418" i="9"/>
  <c r="B418" i="9"/>
  <c r="A418" i="9"/>
  <c r="C417" i="9"/>
  <c r="B417" i="9"/>
  <c r="A417" i="9"/>
  <c r="F416" i="9"/>
  <c r="E416" i="9"/>
  <c r="D416" i="9"/>
  <c r="C416" i="9"/>
  <c r="B416" i="9"/>
  <c r="A416" i="9"/>
  <c r="F415" i="9"/>
  <c r="E415" i="9"/>
  <c r="D415" i="9"/>
  <c r="C415" i="9"/>
  <c r="B415" i="9"/>
  <c r="A415" i="9"/>
  <c r="F414" i="9"/>
  <c r="E414" i="9"/>
  <c r="D414" i="9"/>
  <c r="C414" i="9"/>
  <c r="B414" i="9"/>
  <c r="A414" i="9"/>
  <c r="F413" i="9"/>
  <c r="E413" i="9"/>
  <c r="D413" i="9"/>
  <c r="C413" i="9"/>
  <c r="B413" i="9"/>
  <c r="A413" i="9"/>
  <c r="F412" i="9"/>
  <c r="E412" i="9"/>
  <c r="D412" i="9"/>
  <c r="C412" i="9"/>
  <c r="B412" i="9"/>
  <c r="A412" i="9"/>
  <c r="M411" i="9"/>
  <c r="F411" i="9"/>
  <c r="E411" i="9"/>
  <c r="D411" i="9"/>
  <c r="C411" i="9"/>
  <c r="B411" i="9"/>
  <c r="A411" i="9"/>
  <c r="F410" i="9"/>
  <c r="E410" i="9"/>
  <c r="D410" i="9"/>
  <c r="C410" i="9"/>
  <c r="B410" i="9"/>
  <c r="A410" i="9"/>
  <c r="F409" i="9"/>
  <c r="E409" i="9"/>
  <c r="D409" i="9"/>
  <c r="C409" i="9"/>
  <c r="B409" i="9"/>
  <c r="A409" i="9"/>
  <c r="F408" i="9"/>
  <c r="E408" i="9"/>
  <c r="D408" i="9"/>
  <c r="C408" i="9"/>
  <c r="B408" i="9"/>
  <c r="A408" i="9"/>
  <c r="F407" i="9"/>
  <c r="E407" i="9"/>
  <c r="D407" i="9"/>
  <c r="C407" i="9"/>
  <c r="B407" i="9"/>
  <c r="A407" i="9"/>
  <c r="F406" i="9"/>
  <c r="E406" i="9"/>
  <c r="D406" i="9"/>
  <c r="C406" i="9"/>
  <c r="B406" i="9"/>
  <c r="A406" i="9"/>
  <c r="F405" i="9"/>
  <c r="E405" i="9"/>
  <c r="D405" i="9"/>
  <c r="C405" i="9"/>
  <c r="B405" i="9"/>
  <c r="A405" i="9"/>
  <c r="F404" i="9"/>
  <c r="E404" i="9"/>
  <c r="D404" i="9"/>
  <c r="C404" i="9"/>
  <c r="B404" i="9"/>
  <c r="A404" i="9"/>
  <c r="F403" i="9"/>
  <c r="E403" i="9"/>
  <c r="D403" i="9"/>
  <c r="C403" i="9"/>
  <c r="B403" i="9"/>
  <c r="A403" i="9"/>
  <c r="M402" i="9"/>
  <c r="F402" i="9"/>
  <c r="E402" i="9"/>
  <c r="D402" i="9"/>
  <c r="C402" i="9"/>
  <c r="B402" i="9"/>
  <c r="A402" i="9"/>
  <c r="F401" i="9"/>
  <c r="E401" i="9"/>
  <c r="D401" i="9"/>
  <c r="C401" i="9"/>
  <c r="B401" i="9"/>
  <c r="A401" i="9"/>
  <c r="F400" i="9"/>
  <c r="E400" i="9"/>
  <c r="D400" i="9"/>
  <c r="C400" i="9"/>
  <c r="B400" i="9"/>
  <c r="A400" i="9"/>
  <c r="F399" i="9"/>
  <c r="E399" i="9"/>
  <c r="D399" i="9"/>
  <c r="C399" i="9"/>
  <c r="B399" i="9"/>
  <c r="A399" i="9"/>
  <c r="F398" i="9"/>
  <c r="E398" i="9"/>
  <c r="D398" i="9"/>
  <c r="C398" i="9"/>
  <c r="B398" i="9"/>
  <c r="A398" i="9"/>
  <c r="M397" i="9"/>
  <c r="F397" i="9"/>
  <c r="E397" i="9"/>
  <c r="D397" i="9"/>
  <c r="C397" i="9"/>
  <c r="B397" i="9"/>
  <c r="A397" i="9"/>
  <c r="M396" i="9"/>
  <c r="F396" i="9"/>
  <c r="E396" i="9"/>
  <c r="D396" i="9"/>
  <c r="C396" i="9"/>
  <c r="B396" i="9"/>
  <c r="A396" i="9"/>
  <c r="M395" i="9"/>
  <c r="F395" i="9"/>
  <c r="E395" i="9"/>
  <c r="D395" i="9"/>
  <c r="C395" i="9"/>
  <c r="B395" i="9"/>
  <c r="A395" i="9"/>
  <c r="M394" i="9"/>
  <c r="F394" i="9"/>
  <c r="E394" i="9"/>
  <c r="D394" i="9"/>
  <c r="C394" i="9"/>
  <c r="B394" i="9"/>
  <c r="A394" i="9"/>
  <c r="F393" i="9"/>
  <c r="E393" i="9"/>
  <c r="D393" i="9"/>
  <c r="C393" i="9"/>
  <c r="B393" i="9"/>
  <c r="A393" i="9"/>
  <c r="M392" i="9"/>
  <c r="F392" i="9"/>
  <c r="E392" i="9"/>
  <c r="D392" i="9"/>
  <c r="C392" i="9"/>
  <c r="B392" i="9"/>
  <c r="A392" i="9"/>
  <c r="F391" i="9"/>
  <c r="E391" i="9"/>
  <c r="D391" i="9"/>
  <c r="C391" i="9"/>
  <c r="B391" i="9"/>
  <c r="A391" i="9"/>
  <c r="F390" i="9"/>
  <c r="E390" i="9"/>
  <c r="D390" i="9"/>
  <c r="C390" i="9"/>
  <c r="B390" i="9"/>
  <c r="A390" i="9"/>
  <c r="F389" i="9"/>
  <c r="E389" i="9"/>
  <c r="D389" i="9"/>
  <c r="C389" i="9"/>
  <c r="B389" i="9"/>
  <c r="A389" i="9"/>
  <c r="F388" i="9"/>
  <c r="E388" i="9"/>
  <c r="D388" i="9"/>
  <c r="C388" i="9"/>
  <c r="B388" i="9"/>
  <c r="A388" i="9"/>
  <c r="F387" i="9"/>
  <c r="E387" i="9"/>
  <c r="D387" i="9"/>
  <c r="C387" i="9"/>
  <c r="B387" i="9"/>
  <c r="A387" i="9"/>
  <c r="F386" i="9"/>
  <c r="E386" i="9"/>
  <c r="D386" i="9"/>
  <c r="C386" i="9"/>
  <c r="B386" i="9"/>
  <c r="A386" i="9"/>
  <c r="F385" i="9"/>
  <c r="E385" i="9"/>
  <c r="D385" i="9"/>
  <c r="C385" i="9"/>
  <c r="B385" i="9"/>
  <c r="A385" i="9"/>
  <c r="F384" i="9"/>
  <c r="E384" i="9"/>
  <c r="D384" i="9"/>
  <c r="C384" i="9"/>
  <c r="B384" i="9"/>
  <c r="A384" i="9"/>
  <c r="F383" i="9"/>
  <c r="E383" i="9"/>
  <c r="D383" i="9"/>
  <c r="C383" i="9"/>
  <c r="B383" i="9"/>
  <c r="A383" i="9"/>
  <c r="F382" i="9"/>
  <c r="E382" i="9"/>
  <c r="D382" i="9"/>
  <c r="C382" i="9"/>
  <c r="B382" i="9"/>
  <c r="A382" i="9"/>
  <c r="F381" i="9"/>
  <c r="E381" i="9"/>
  <c r="D381" i="9"/>
  <c r="C381" i="9"/>
  <c r="B381" i="9"/>
  <c r="A381" i="9"/>
  <c r="F380" i="9"/>
  <c r="E380" i="9"/>
  <c r="D380" i="9"/>
  <c r="C380" i="9"/>
  <c r="B380" i="9"/>
  <c r="A380" i="9"/>
  <c r="F379" i="9"/>
  <c r="E379" i="9"/>
  <c r="D379" i="9"/>
  <c r="C379" i="9"/>
  <c r="B379" i="9"/>
  <c r="A379" i="9"/>
  <c r="F378" i="9"/>
  <c r="E378" i="9"/>
  <c r="D378" i="9"/>
  <c r="C378" i="9"/>
  <c r="B378" i="9"/>
  <c r="A378" i="9"/>
  <c r="F377" i="9"/>
  <c r="E377" i="9"/>
  <c r="D377" i="9"/>
  <c r="C377" i="9"/>
  <c r="B377" i="9"/>
  <c r="A377" i="9"/>
  <c r="F376" i="9"/>
  <c r="E376" i="9"/>
  <c r="D376" i="9"/>
  <c r="C376" i="9"/>
  <c r="B376" i="9"/>
  <c r="A376" i="9"/>
  <c r="M375" i="9"/>
  <c r="F375" i="9"/>
  <c r="E375" i="9"/>
  <c r="D375" i="9"/>
  <c r="C375" i="9"/>
  <c r="B375" i="9"/>
  <c r="A375" i="9"/>
  <c r="F374" i="9"/>
  <c r="E374" i="9"/>
  <c r="D374" i="9"/>
  <c r="C374" i="9"/>
  <c r="B374" i="9"/>
  <c r="A374" i="9"/>
  <c r="F373" i="9"/>
  <c r="E373" i="9"/>
  <c r="D373" i="9"/>
  <c r="C373" i="9"/>
  <c r="B373" i="9"/>
  <c r="A373" i="9"/>
  <c r="F372" i="9"/>
  <c r="E372" i="9"/>
  <c r="D372" i="9"/>
  <c r="C372" i="9"/>
  <c r="B372" i="9"/>
  <c r="A372" i="9"/>
  <c r="F371" i="9"/>
  <c r="E371" i="9"/>
  <c r="D371" i="9"/>
  <c r="C371" i="9"/>
  <c r="B371" i="9"/>
  <c r="A371" i="9"/>
  <c r="F370" i="9"/>
  <c r="E370" i="9"/>
  <c r="D370" i="9"/>
  <c r="C370" i="9"/>
  <c r="B370" i="9"/>
  <c r="A370" i="9"/>
  <c r="F369" i="9"/>
  <c r="E369" i="9"/>
  <c r="D369" i="9"/>
  <c r="C369" i="9"/>
  <c r="B369" i="9"/>
  <c r="A369" i="9"/>
  <c r="F368" i="9"/>
  <c r="E368" i="9"/>
  <c r="D368" i="9"/>
  <c r="C368" i="9"/>
  <c r="B368" i="9"/>
  <c r="A368" i="9"/>
  <c r="F367" i="9"/>
  <c r="E367" i="9"/>
  <c r="D367" i="9"/>
  <c r="C367" i="9"/>
  <c r="B367" i="9"/>
  <c r="A367" i="9"/>
  <c r="M366" i="9"/>
  <c r="F366" i="9"/>
  <c r="E366" i="9"/>
  <c r="D366" i="9"/>
  <c r="C366" i="9"/>
  <c r="B366" i="9"/>
  <c r="A366" i="9"/>
  <c r="M365" i="9"/>
  <c r="F365" i="9"/>
  <c r="E365" i="9"/>
  <c r="D365" i="9"/>
  <c r="C365" i="9"/>
  <c r="B365" i="9"/>
  <c r="A365" i="9"/>
  <c r="F364" i="9"/>
  <c r="E364" i="9"/>
  <c r="D364" i="9"/>
  <c r="C364" i="9"/>
  <c r="B364" i="9"/>
  <c r="A364" i="9"/>
  <c r="M363" i="9"/>
  <c r="F363" i="9"/>
  <c r="E363" i="9"/>
  <c r="D363" i="9"/>
  <c r="C363" i="9"/>
  <c r="B363" i="9"/>
  <c r="A363" i="9"/>
  <c r="F362" i="9"/>
  <c r="E362" i="9"/>
  <c r="D362" i="9"/>
  <c r="C362" i="9"/>
  <c r="B362" i="9"/>
  <c r="A362" i="9"/>
  <c r="F361" i="9"/>
  <c r="E361" i="9"/>
  <c r="D361" i="9"/>
  <c r="C361" i="9"/>
  <c r="B361" i="9"/>
  <c r="A361" i="9"/>
  <c r="F360" i="9"/>
  <c r="E360" i="9"/>
  <c r="D360" i="9"/>
  <c r="C360" i="9"/>
  <c r="B360" i="9"/>
  <c r="A360" i="9"/>
  <c r="F359" i="9"/>
  <c r="E359" i="9"/>
  <c r="D359" i="9"/>
  <c r="C359" i="9"/>
  <c r="B359" i="9"/>
  <c r="A359" i="9"/>
  <c r="F358" i="9"/>
  <c r="E358" i="9"/>
  <c r="D358" i="9"/>
  <c r="C358" i="9"/>
  <c r="B358" i="9"/>
  <c r="A358" i="9"/>
  <c r="F357" i="9"/>
  <c r="E357" i="9"/>
  <c r="D357" i="9"/>
  <c r="C357" i="9"/>
  <c r="B357" i="9"/>
  <c r="A357" i="9"/>
  <c r="F356" i="9"/>
  <c r="E356" i="9"/>
  <c r="D356" i="9"/>
  <c r="C356" i="9"/>
  <c r="B356" i="9"/>
  <c r="A356" i="9"/>
  <c r="M355" i="9"/>
  <c r="F355" i="9"/>
  <c r="E355" i="9"/>
  <c r="D355" i="9"/>
  <c r="C355" i="9"/>
  <c r="B355" i="9"/>
  <c r="A355" i="9"/>
  <c r="F354" i="9"/>
  <c r="E354" i="9"/>
  <c r="D354" i="9"/>
  <c r="C354" i="9"/>
  <c r="B354" i="9"/>
  <c r="A354" i="9"/>
  <c r="F353" i="9"/>
  <c r="E353" i="9"/>
  <c r="D353" i="9"/>
  <c r="C353" i="9"/>
  <c r="B353" i="9"/>
  <c r="A353" i="9"/>
  <c r="F352" i="9"/>
  <c r="E352" i="9"/>
  <c r="D352" i="9"/>
  <c r="C352" i="9"/>
  <c r="B352" i="9"/>
  <c r="A352" i="9"/>
  <c r="F351" i="9"/>
  <c r="E351" i="9"/>
  <c r="D351" i="9"/>
  <c r="C351" i="9"/>
  <c r="B351" i="9"/>
  <c r="A351" i="9"/>
  <c r="F350" i="9"/>
  <c r="E350" i="9"/>
  <c r="D350" i="9"/>
  <c r="C350" i="9"/>
  <c r="B350" i="9"/>
  <c r="A350" i="9"/>
  <c r="F349" i="9"/>
  <c r="E349" i="9"/>
  <c r="D349" i="9"/>
  <c r="C349" i="9"/>
  <c r="B349" i="9"/>
  <c r="A349" i="9"/>
  <c r="F348" i="9"/>
  <c r="E348" i="9"/>
  <c r="D348" i="9"/>
  <c r="C348" i="9"/>
  <c r="B348" i="9"/>
  <c r="A348" i="9"/>
  <c r="F347" i="9"/>
  <c r="E347" i="9"/>
  <c r="D347" i="9"/>
  <c r="C347" i="9"/>
  <c r="B347" i="9"/>
  <c r="A347" i="9"/>
  <c r="F346" i="9"/>
  <c r="E346" i="9"/>
  <c r="D346" i="9"/>
  <c r="C346" i="9"/>
  <c r="B346" i="9"/>
  <c r="A346" i="9"/>
  <c r="F345" i="9"/>
  <c r="E345" i="9"/>
  <c r="D345" i="9"/>
  <c r="C345" i="9"/>
  <c r="B345" i="9"/>
  <c r="A345" i="9"/>
  <c r="F344" i="9"/>
  <c r="E344" i="9"/>
  <c r="D344" i="9"/>
  <c r="C344" i="9"/>
  <c r="B344" i="9"/>
  <c r="A344" i="9"/>
  <c r="F343" i="9"/>
  <c r="E343" i="9"/>
  <c r="D343" i="9"/>
  <c r="C343" i="9"/>
  <c r="B343" i="9"/>
  <c r="A343" i="9"/>
  <c r="F342" i="9"/>
  <c r="E342" i="9"/>
  <c r="D342" i="9"/>
  <c r="C342" i="9"/>
  <c r="B342" i="9"/>
  <c r="A342" i="9"/>
  <c r="F341" i="9"/>
  <c r="E341" i="9"/>
  <c r="D341" i="9"/>
  <c r="C341" i="9"/>
  <c r="B341" i="9"/>
  <c r="A341" i="9"/>
  <c r="F340" i="9"/>
  <c r="E340" i="9"/>
  <c r="D340" i="9"/>
  <c r="C340" i="9"/>
  <c r="B340" i="9"/>
  <c r="A340" i="9"/>
  <c r="F339" i="9"/>
  <c r="E339" i="9"/>
  <c r="D339" i="9"/>
  <c r="C339" i="9"/>
  <c r="B339" i="9"/>
  <c r="A339" i="9"/>
  <c r="F338" i="9"/>
  <c r="E338" i="9"/>
  <c r="D338" i="9"/>
  <c r="C338" i="9"/>
  <c r="B338" i="9"/>
  <c r="A338" i="9"/>
  <c r="F337" i="9"/>
  <c r="E337" i="9"/>
  <c r="D337" i="9"/>
  <c r="C337" i="9"/>
  <c r="B337" i="9"/>
  <c r="A337" i="9"/>
  <c r="F336" i="9"/>
  <c r="E336" i="9"/>
  <c r="D336" i="9"/>
  <c r="C336" i="9"/>
  <c r="B336" i="9"/>
  <c r="A336" i="9"/>
  <c r="F335" i="9"/>
  <c r="E335" i="9"/>
  <c r="D335" i="9"/>
  <c r="C335" i="9"/>
  <c r="B335" i="9"/>
  <c r="A335" i="9"/>
  <c r="F334" i="9"/>
  <c r="E334" i="9"/>
  <c r="D334" i="9"/>
  <c r="C334" i="9"/>
  <c r="B334" i="9"/>
  <c r="A334" i="9"/>
  <c r="F333" i="9"/>
  <c r="E333" i="9"/>
  <c r="D333" i="9"/>
  <c r="C333" i="9"/>
  <c r="B333" i="9"/>
  <c r="A333" i="9"/>
  <c r="F332" i="9"/>
  <c r="E332" i="9"/>
  <c r="D332" i="9"/>
  <c r="C332" i="9"/>
  <c r="B332" i="9"/>
  <c r="A332" i="9"/>
  <c r="F331" i="9"/>
  <c r="E331" i="9"/>
  <c r="D331" i="9"/>
  <c r="C331" i="9"/>
  <c r="B331" i="9"/>
  <c r="A331" i="9"/>
  <c r="F330" i="9"/>
  <c r="E330" i="9"/>
  <c r="D330" i="9"/>
  <c r="C330" i="9"/>
  <c r="B330" i="9"/>
  <c r="A330" i="9"/>
  <c r="F329" i="9"/>
  <c r="E329" i="9"/>
  <c r="D329" i="9"/>
  <c r="C329" i="9"/>
  <c r="B329" i="9"/>
  <c r="A329" i="9"/>
  <c r="F328" i="9"/>
  <c r="E328" i="9"/>
  <c r="D328" i="9"/>
  <c r="C328" i="9"/>
  <c r="B328" i="9"/>
  <c r="A328" i="9"/>
  <c r="F327" i="9"/>
  <c r="E327" i="9"/>
  <c r="D327" i="9"/>
  <c r="C327" i="9"/>
  <c r="B327" i="9"/>
  <c r="A327" i="9"/>
  <c r="F326" i="9"/>
  <c r="E326" i="9"/>
  <c r="D326" i="9"/>
  <c r="C326" i="9"/>
  <c r="B326" i="9"/>
  <c r="A326" i="9"/>
  <c r="F325" i="9"/>
  <c r="E325" i="9"/>
  <c r="D325" i="9"/>
  <c r="C325" i="9"/>
  <c r="B325" i="9"/>
  <c r="A325" i="9"/>
  <c r="F324" i="9"/>
  <c r="E324" i="9"/>
  <c r="D324" i="9"/>
  <c r="C324" i="9"/>
  <c r="B324" i="9"/>
  <c r="A324" i="9"/>
  <c r="F323" i="9"/>
  <c r="E323" i="9"/>
  <c r="D323" i="9"/>
  <c r="C323" i="9"/>
  <c r="B323" i="9"/>
  <c r="A323" i="9"/>
  <c r="M322" i="9"/>
  <c r="F322" i="9"/>
  <c r="E322" i="9"/>
  <c r="D322" i="9"/>
  <c r="C322" i="9"/>
  <c r="B322" i="9"/>
  <c r="A322" i="9"/>
  <c r="F321" i="9"/>
  <c r="E321" i="9"/>
  <c r="D321" i="9"/>
  <c r="C321" i="9"/>
  <c r="B321" i="9"/>
  <c r="A321" i="9"/>
  <c r="F320" i="9"/>
  <c r="E320" i="9"/>
  <c r="D320" i="9"/>
  <c r="C320" i="9"/>
  <c r="B320" i="9"/>
  <c r="A320" i="9"/>
  <c r="F319" i="9"/>
  <c r="E319" i="9"/>
  <c r="D319" i="9"/>
  <c r="C319" i="9"/>
  <c r="B319" i="9"/>
  <c r="A319" i="9"/>
  <c r="F318" i="9"/>
  <c r="E318" i="9"/>
  <c r="D318" i="9"/>
  <c r="C318" i="9"/>
  <c r="B318" i="9"/>
  <c r="A318" i="9"/>
  <c r="F317" i="9"/>
  <c r="E317" i="9"/>
  <c r="D317" i="9"/>
  <c r="C317" i="9"/>
  <c r="B317" i="9"/>
  <c r="A317" i="9"/>
  <c r="F316" i="9"/>
  <c r="E316" i="9"/>
  <c r="D316" i="9"/>
  <c r="C316" i="9"/>
  <c r="B316" i="9"/>
  <c r="A316" i="9"/>
  <c r="F315" i="9"/>
  <c r="E315" i="9"/>
  <c r="D315" i="9"/>
  <c r="C315" i="9"/>
  <c r="B315" i="9"/>
  <c r="A315" i="9"/>
  <c r="M314" i="9"/>
  <c r="F314" i="9"/>
  <c r="E314" i="9"/>
  <c r="D314" i="9"/>
  <c r="C314" i="9"/>
  <c r="B314" i="9"/>
  <c r="A314" i="9"/>
  <c r="F313" i="9"/>
  <c r="E313" i="9"/>
  <c r="D313" i="9"/>
  <c r="C313" i="9"/>
  <c r="B313" i="9"/>
  <c r="A313" i="9"/>
  <c r="F312" i="9"/>
  <c r="E312" i="9"/>
  <c r="D312" i="9"/>
  <c r="C312" i="9"/>
  <c r="B312" i="9"/>
  <c r="A312" i="9"/>
  <c r="M311" i="9"/>
  <c r="F311" i="9"/>
  <c r="E311" i="9"/>
  <c r="D311" i="9"/>
  <c r="C311" i="9"/>
  <c r="B311" i="9"/>
  <c r="A311" i="9"/>
  <c r="F310" i="9"/>
  <c r="E310" i="9"/>
  <c r="D310" i="9"/>
  <c r="C310" i="9"/>
  <c r="B310" i="9"/>
  <c r="A310" i="9"/>
  <c r="F309" i="9"/>
  <c r="E309" i="9"/>
  <c r="D309" i="9"/>
  <c r="C309" i="9"/>
  <c r="B309" i="9"/>
  <c r="A309" i="9"/>
  <c r="F308" i="9"/>
  <c r="E308" i="9"/>
  <c r="D308" i="9"/>
  <c r="C308" i="9"/>
  <c r="B308" i="9"/>
  <c r="A308" i="9"/>
  <c r="F307" i="9"/>
  <c r="E307" i="9"/>
  <c r="D307" i="9"/>
  <c r="C307" i="9"/>
  <c r="B307" i="9"/>
  <c r="A307" i="9"/>
  <c r="F306" i="9"/>
  <c r="E306" i="9"/>
  <c r="D306" i="9"/>
  <c r="C306" i="9"/>
  <c r="B306" i="9"/>
  <c r="A306" i="9"/>
  <c r="F305" i="9"/>
  <c r="E305" i="9"/>
  <c r="D305" i="9"/>
  <c r="C305" i="9"/>
  <c r="B305" i="9"/>
  <c r="A305" i="9"/>
  <c r="F304" i="9"/>
  <c r="E304" i="9"/>
  <c r="D304" i="9"/>
  <c r="C304" i="9"/>
  <c r="B304" i="9"/>
  <c r="A304" i="9"/>
  <c r="F303" i="9"/>
  <c r="E303" i="9"/>
  <c r="D303" i="9"/>
  <c r="C303" i="9"/>
  <c r="B303" i="9"/>
  <c r="A303" i="9"/>
  <c r="F302" i="9"/>
  <c r="E302" i="9"/>
  <c r="D302" i="9"/>
  <c r="C302" i="9"/>
  <c r="B302" i="9"/>
  <c r="A302" i="9"/>
  <c r="F301" i="9"/>
  <c r="E301" i="9"/>
  <c r="D301" i="9"/>
  <c r="C301" i="9"/>
  <c r="B301" i="9"/>
  <c r="A301" i="9"/>
  <c r="F300" i="9"/>
  <c r="E300" i="9"/>
  <c r="D300" i="9"/>
  <c r="C300" i="9"/>
  <c r="B300" i="9"/>
  <c r="A300" i="9"/>
  <c r="F299" i="9"/>
  <c r="E299" i="9"/>
  <c r="D299" i="9"/>
  <c r="C299" i="9"/>
  <c r="B299" i="9"/>
  <c r="A299" i="9"/>
  <c r="F298" i="9"/>
  <c r="E298" i="9"/>
  <c r="D298" i="9"/>
  <c r="C298" i="9"/>
  <c r="B298" i="9"/>
  <c r="A298" i="9"/>
  <c r="F297" i="9"/>
  <c r="E297" i="9"/>
  <c r="D297" i="9"/>
  <c r="C297" i="9"/>
  <c r="B297" i="9"/>
  <c r="A297" i="9"/>
  <c r="F296" i="9"/>
  <c r="E296" i="9"/>
  <c r="D296" i="9"/>
  <c r="C296" i="9"/>
  <c r="B296" i="9"/>
  <c r="A296" i="9"/>
  <c r="F295" i="9"/>
  <c r="E295" i="9"/>
  <c r="D295" i="9"/>
  <c r="C295" i="9"/>
  <c r="B295" i="9"/>
  <c r="A295" i="9"/>
  <c r="F294" i="9"/>
  <c r="E294" i="9"/>
  <c r="D294" i="9"/>
  <c r="C294" i="9"/>
  <c r="B294" i="9"/>
  <c r="A294" i="9"/>
  <c r="F293" i="9"/>
  <c r="E293" i="9"/>
  <c r="D293" i="9"/>
  <c r="C293" i="9"/>
  <c r="B293" i="9"/>
  <c r="A293" i="9"/>
  <c r="F292" i="9"/>
  <c r="E292" i="9"/>
  <c r="D292" i="9"/>
  <c r="C292" i="9"/>
  <c r="B292" i="9"/>
  <c r="A292" i="9"/>
  <c r="F291" i="9"/>
  <c r="E291" i="9"/>
  <c r="D291" i="9"/>
  <c r="C291" i="9"/>
  <c r="B291" i="9"/>
  <c r="A291" i="9"/>
  <c r="F290" i="9"/>
  <c r="E290" i="9"/>
  <c r="D290" i="9"/>
  <c r="C290" i="9"/>
  <c r="B290" i="9"/>
  <c r="A290" i="9"/>
  <c r="F289" i="9"/>
  <c r="E289" i="9"/>
  <c r="D289" i="9"/>
  <c r="C289" i="9"/>
  <c r="B289" i="9"/>
  <c r="A289" i="9"/>
  <c r="F288" i="9"/>
  <c r="E288" i="9"/>
  <c r="D288" i="9"/>
  <c r="C288" i="9"/>
  <c r="B288" i="9"/>
  <c r="A288" i="9"/>
  <c r="F287" i="9"/>
  <c r="E287" i="9"/>
  <c r="D287" i="9"/>
  <c r="C287" i="9"/>
  <c r="B287" i="9"/>
  <c r="A287" i="9"/>
  <c r="F286" i="9"/>
  <c r="E286" i="9"/>
  <c r="D286" i="9"/>
  <c r="C286" i="9"/>
  <c r="B286" i="9"/>
  <c r="A286" i="9"/>
  <c r="F285" i="9"/>
  <c r="E285" i="9"/>
  <c r="D285" i="9"/>
  <c r="C285" i="9"/>
  <c r="B285" i="9"/>
  <c r="A285" i="9"/>
  <c r="F284" i="9"/>
  <c r="E284" i="9"/>
  <c r="D284" i="9"/>
  <c r="C284" i="9"/>
  <c r="B284" i="9"/>
  <c r="A284" i="9"/>
  <c r="F283" i="9"/>
  <c r="E283" i="9"/>
  <c r="D283" i="9"/>
  <c r="C283" i="9"/>
  <c r="B283" i="9"/>
  <c r="A283" i="9"/>
  <c r="F282" i="9"/>
  <c r="E282" i="9"/>
  <c r="D282" i="9"/>
  <c r="C282" i="9"/>
  <c r="B282" i="9"/>
  <c r="A282" i="9"/>
  <c r="F281" i="9"/>
  <c r="E281" i="9"/>
  <c r="D281" i="9"/>
  <c r="C281" i="9"/>
  <c r="B281" i="9"/>
  <c r="A281" i="9"/>
  <c r="F280" i="9"/>
  <c r="E280" i="9"/>
  <c r="D280" i="9"/>
  <c r="C280" i="9"/>
  <c r="B280" i="9"/>
  <c r="A280" i="9"/>
  <c r="F279" i="9"/>
  <c r="E279" i="9"/>
  <c r="D279" i="9"/>
  <c r="C279" i="9"/>
  <c r="B279" i="9"/>
  <c r="A279" i="9"/>
  <c r="F278" i="9"/>
  <c r="E278" i="9"/>
  <c r="D278" i="9"/>
  <c r="C278" i="9"/>
  <c r="B278" i="9"/>
  <c r="A278" i="9"/>
  <c r="F277" i="9"/>
  <c r="E277" i="9"/>
  <c r="D277" i="9"/>
  <c r="C277" i="9"/>
  <c r="B277" i="9"/>
  <c r="A277" i="9"/>
  <c r="F276" i="9"/>
  <c r="E276" i="9"/>
  <c r="D276" i="9"/>
  <c r="C276" i="9"/>
  <c r="B276" i="9"/>
  <c r="A276" i="9"/>
  <c r="F275" i="9"/>
  <c r="E275" i="9"/>
  <c r="D275" i="9"/>
  <c r="C275" i="9"/>
  <c r="B275" i="9"/>
  <c r="A275" i="9"/>
  <c r="F274" i="9"/>
  <c r="E274" i="9"/>
  <c r="D274" i="9"/>
  <c r="C274" i="9"/>
  <c r="B274" i="9"/>
  <c r="A274" i="9"/>
  <c r="F273" i="9"/>
  <c r="E273" i="9"/>
  <c r="D273" i="9"/>
  <c r="C273" i="9"/>
  <c r="B273" i="9"/>
  <c r="A273" i="9"/>
  <c r="F272" i="9"/>
  <c r="E272" i="9"/>
  <c r="D272" i="9"/>
  <c r="C272" i="9"/>
  <c r="B272" i="9"/>
  <c r="A272" i="9"/>
  <c r="F271" i="9"/>
  <c r="E271" i="9"/>
  <c r="D271" i="9"/>
  <c r="C271" i="9"/>
  <c r="B271" i="9"/>
  <c r="A271" i="9"/>
  <c r="F270" i="9"/>
  <c r="E270" i="9"/>
  <c r="D270" i="9"/>
  <c r="C270" i="9"/>
  <c r="B270" i="9"/>
  <c r="A270" i="9"/>
  <c r="F269" i="9"/>
  <c r="E269" i="9"/>
  <c r="D269" i="9"/>
  <c r="C269" i="9"/>
  <c r="B269" i="9"/>
  <c r="A269" i="9"/>
  <c r="F268" i="9"/>
  <c r="E268" i="9"/>
  <c r="D268" i="9"/>
  <c r="C268" i="9"/>
  <c r="B268" i="9"/>
  <c r="A268" i="9"/>
  <c r="F267" i="9"/>
  <c r="E267" i="9"/>
  <c r="D267" i="9"/>
  <c r="C267" i="9"/>
  <c r="B267" i="9"/>
  <c r="A267" i="9"/>
  <c r="F266" i="9"/>
  <c r="E266" i="9"/>
  <c r="D266" i="9"/>
  <c r="C266" i="9"/>
  <c r="B266" i="9"/>
  <c r="A266" i="9"/>
  <c r="F265" i="9"/>
  <c r="E265" i="9"/>
  <c r="D265" i="9"/>
  <c r="C265" i="9"/>
  <c r="B265" i="9"/>
  <c r="A265" i="9"/>
  <c r="F264" i="9"/>
  <c r="E264" i="9"/>
  <c r="D264" i="9"/>
  <c r="C264" i="9"/>
  <c r="B264" i="9"/>
  <c r="A264" i="9"/>
  <c r="F263" i="9"/>
  <c r="E263" i="9"/>
  <c r="D263" i="9"/>
  <c r="C263" i="9"/>
  <c r="B263" i="9"/>
  <c r="A263" i="9"/>
  <c r="F262" i="9"/>
  <c r="E262" i="9"/>
  <c r="D262" i="9"/>
  <c r="C262" i="9"/>
  <c r="B262" i="9"/>
  <c r="A262" i="9"/>
  <c r="F261" i="9"/>
  <c r="E261" i="9"/>
  <c r="D261" i="9"/>
  <c r="C261" i="9"/>
  <c r="B261" i="9"/>
  <c r="A261" i="9"/>
  <c r="F260" i="9"/>
  <c r="E260" i="9"/>
  <c r="D260" i="9"/>
  <c r="C260" i="9"/>
  <c r="B260" i="9"/>
  <c r="A260" i="9"/>
  <c r="F259" i="9"/>
  <c r="E259" i="9"/>
  <c r="D259" i="9"/>
  <c r="C259" i="9"/>
  <c r="B259" i="9"/>
  <c r="A259" i="9"/>
  <c r="F258" i="9"/>
  <c r="E258" i="9"/>
  <c r="D258" i="9"/>
  <c r="C258" i="9"/>
  <c r="B258" i="9"/>
  <c r="A258" i="9"/>
  <c r="F257" i="9"/>
  <c r="E257" i="9"/>
  <c r="D257" i="9"/>
  <c r="C257" i="9"/>
  <c r="B257" i="9"/>
  <c r="A257" i="9"/>
  <c r="F256" i="9"/>
  <c r="E256" i="9"/>
  <c r="D256" i="9"/>
  <c r="C256" i="9"/>
  <c r="B256" i="9"/>
  <c r="A256" i="9"/>
  <c r="F255" i="9"/>
  <c r="E255" i="9"/>
  <c r="D255" i="9"/>
  <c r="C255" i="9"/>
  <c r="B255" i="9"/>
  <c r="A255" i="9"/>
  <c r="F254" i="9"/>
  <c r="E254" i="9"/>
  <c r="D254" i="9"/>
  <c r="C254" i="9"/>
  <c r="B254" i="9"/>
  <c r="A254" i="9"/>
  <c r="F253" i="9"/>
  <c r="E253" i="9"/>
  <c r="D253" i="9"/>
  <c r="C253" i="9"/>
  <c r="B253" i="9"/>
  <c r="A253" i="9"/>
  <c r="F252" i="9"/>
  <c r="E252" i="9"/>
  <c r="D252" i="9"/>
  <c r="C252" i="9"/>
  <c r="B252" i="9"/>
  <c r="A252" i="9"/>
  <c r="F251" i="9"/>
  <c r="E251" i="9"/>
  <c r="D251" i="9"/>
  <c r="C251" i="9"/>
  <c r="B251" i="9"/>
  <c r="A251" i="9"/>
  <c r="F250" i="9"/>
  <c r="E250" i="9"/>
  <c r="D250" i="9"/>
  <c r="C250" i="9"/>
  <c r="B250" i="9"/>
  <c r="A250" i="9"/>
  <c r="F249" i="9"/>
  <c r="E249" i="9"/>
  <c r="D249" i="9"/>
  <c r="C249" i="9"/>
  <c r="B249" i="9"/>
  <c r="A249" i="9"/>
  <c r="F248" i="9"/>
  <c r="E248" i="9"/>
  <c r="D248" i="9"/>
  <c r="C248" i="9"/>
  <c r="B248" i="9"/>
  <c r="A248" i="9"/>
  <c r="F247" i="9"/>
  <c r="E247" i="9"/>
  <c r="D247" i="9"/>
  <c r="C247" i="9"/>
  <c r="B247" i="9"/>
  <c r="A247" i="9"/>
  <c r="F246" i="9"/>
  <c r="E246" i="9"/>
  <c r="D246" i="9"/>
  <c r="C246" i="9"/>
  <c r="B246" i="9"/>
  <c r="A246" i="9"/>
  <c r="F245" i="9"/>
  <c r="E245" i="9"/>
  <c r="D245" i="9"/>
  <c r="C245" i="9"/>
  <c r="B245" i="9"/>
  <c r="A245" i="9"/>
  <c r="F244" i="9"/>
  <c r="E244" i="9"/>
  <c r="D244" i="9"/>
  <c r="C244" i="9"/>
  <c r="B244" i="9"/>
  <c r="A244" i="9"/>
  <c r="F243" i="9"/>
  <c r="E243" i="9"/>
  <c r="D243" i="9"/>
  <c r="C243" i="9"/>
  <c r="B243" i="9"/>
  <c r="A243" i="9"/>
  <c r="F242" i="9"/>
  <c r="E242" i="9"/>
  <c r="D242" i="9"/>
  <c r="C242" i="9"/>
  <c r="B242" i="9"/>
  <c r="A242" i="9"/>
  <c r="F241" i="9"/>
  <c r="E241" i="9"/>
  <c r="D241" i="9"/>
  <c r="C241" i="9"/>
  <c r="B241" i="9"/>
  <c r="A241" i="9"/>
  <c r="F240" i="9"/>
  <c r="E240" i="9"/>
  <c r="D240" i="9"/>
  <c r="C240" i="9"/>
  <c r="B240" i="9"/>
  <c r="A240" i="9"/>
  <c r="F239" i="9"/>
  <c r="E239" i="9"/>
  <c r="D239" i="9"/>
  <c r="C239" i="9"/>
  <c r="B239" i="9"/>
  <c r="A239" i="9"/>
  <c r="F238" i="9"/>
  <c r="E238" i="9"/>
  <c r="D238" i="9"/>
  <c r="C238" i="9"/>
  <c r="B238" i="9"/>
  <c r="A238" i="9"/>
  <c r="F237" i="9"/>
  <c r="E237" i="9"/>
  <c r="D237" i="9"/>
  <c r="C237" i="9"/>
  <c r="B237" i="9"/>
  <c r="A237" i="9"/>
  <c r="F236" i="9"/>
  <c r="E236" i="9"/>
  <c r="D236" i="9"/>
  <c r="C236" i="9"/>
  <c r="B236" i="9"/>
  <c r="A236" i="9"/>
  <c r="F235" i="9"/>
  <c r="E235" i="9"/>
  <c r="D235" i="9"/>
  <c r="C235" i="9"/>
  <c r="B235" i="9"/>
  <c r="A235" i="9"/>
  <c r="F234" i="9"/>
  <c r="E234" i="9"/>
  <c r="D234" i="9"/>
  <c r="C234" i="9"/>
  <c r="B234" i="9"/>
  <c r="A234" i="9"/>
  <c r="F233" i="9"/>
  <c r="E233" i="9"/>
  <c r="D233" i="9"/>
  <c r="C233" i="9"/>
  <c r="B233" i="9"/>
  <c r="A233" i="9"/>
  <c r="F232" i="9"/>
  <c r="E232" i="9"/>
  <c r="D232" i="9"/>
  <c r="C232" i="9"/>
  <c r="B232" i="9"/>
  <c r="A232" i="9"/>
  <c r="F231" i="9"/>
  <c r="E231" i="9"/>
  <c r="D231" i="9"/>
  <c r="C231" i="9"/>
  <c r="B231" i="9"/>
  <c r="A231" i="9"/>
  <c r="F230" i="9"/>
  <c r="E230" i="9"/>
  <c r="D230" i="9"/>
  <c r="C230" i="9"/>
  <c r="B230" i="9"/>
  <c r="A230" i="9"/>
  <c r="F229" i="9"/>
  <c r="E229" i="9"/>
  <c r="D229" i="9"/>
  <c r="C229" i="9"/>
  <c r="B229" i="9"/>
  <c r="A229" i="9"/>
  <c r="F228" i="9"/>
  <c r="E228" i="9"/>
  <c r="D228" i="9"/>
  <c r="C228" i="9"/>
  <c r="B228" i="9"/>
  <c r="A228" i="9"/>
  <c r="F227" i="9"/>
  <c r="E227" i="9"/>
  <c r="D227" i="9"/>
  <c r="C227" i="9"/>
  <c r="B227" i="9"/>
  <c r="A227" i="9"/>
  <c r="F226" i="9"/>
  <c r="E226" i="9"/>
  <c r="D226" i="9"/>
  <c r="C226" i="9"/>
  <c r="B226" i="9"/>
  <c r="A226" i="9"/>
  <c r="F225" i="9"/>
  <c r="E225" i="9"/>
  <c r="D225" i="9"/>
  <c r="C225" i="9"/>
  <c r="B225" i="9"/>
  <c r="A225" i="9"/>
  <c r="F224" i="9"/>
  <c r="E224" i="9"/>
  <c r="D224" i="9"/>
  <c r="C224" i="9"/>
  <c r="B224" i="9"/>
  <c r="A224" i="9"/>
  <c r="F223" i="9"/>
  <c r="E223" i="9"/>
  <c r="D223" i="9"/>
  <c r="C223" i="9"/>
  <c r="B223" i="9"/>
  <c r="A223" i="9"/>
  <c r="F222" i="9"/>
  <c r="E222" i="9"/>
  <c r="D222" i="9"/>
  <c r="C222" i="9"/>
  <c r="B222" i="9"/>
  <c r="A222" i="9"/>
  <c r="F221" i="9"/>
  <c r="E221" i="9"/>
  <c r="D221" i="9"/>
  <c r="C221" i="9"/>
  <c r="B221" i="9"/>
  <c r="A221" i="9"/>
  <c r="F220" i="9"/>
  <c r="E220" i="9"/>
  <c r="D220" i="9"/>
  <c r="C220" i="9"/>
  <c r="B220" i="9"/>
  <c r="A220" i="9"/>
  <c r="F219" i="9"/>
  <c r="E219" i="9"/>
  <c r="D219" i="9"/>
  <c r="C219" i="9"/>
  <c r="B219" i="9"/>
  <c r="A219" i="9"/>
  <c r="F218" i="9"/>
  <c r="E218" i="9"/>
  <c r="D218" i="9"/>
  <c r="C218" i="9"/>
  <c r="B218" i="9"/>
  <c r="A218" i="9"/>
  <c r="F217" i="9"/>
  <c r="E217" i="9"/>
  <c r="D217" i="9"/>
  <c r="C217" i="9"/>
  <c r="B217" i="9"/>
  <c r="A217" i="9"/>
  <c r="F216" i="9"/>
  <c r="E216" i="9"/>
  <c r="D216" i="9"/>
  <c r="C216" i="9"/>
  <c r="B216" i="9"/>
  <c r="A216" i="9"/>
  <c r="F215" i="9"/>
  <c r="E215" i="9"/>
  <c r="D215" i="9"/>
  <c r="C215" i="9"/>
  <c r="B215" i="9"/>
  <c r="A215" i="9"/>
  <c r="F214" i="9"/>
  <c r="E214" i="9"/>
  <c r="D214" i="9"/>
  <c r="C214" i="9"/>
  <c r="B214" i="9"/>
  <c r="A214" i="9"/>
  <c r="F213" i="9"/>
  <c r="E213" i="9"/>
  <c r="D213" i="9"/>
  <c r="C213" i="9"/>
  <c r="B213" i="9"/>
  <c r="A213" i="9"/>
  <c r="F212" i="9"/>
  <c r="E212" i="9"/>
  <c r="D212" i="9"/>
  <c r="C212" i="9"/>
  <c r="B212" i="9"/>
  <c r="A212" i="9"/>
  <c r="F211" i="9"/>
  <c r="E211" i="9"/>
  <c r="D211" i="9"/>
  <c r="C211" i="9"/>
  <c r="B211" i="9"/>
  <c r="A211" i="9"/>
  <c r="F210" i="9"/>
  <c r="E210" i="9"/>
  <c r="D210" i="9"/>
  <c r="C210" i="9"/>
  <c r="B210" i="9"/>
  <c r="A210" i="9"/>
  <c r="F209" i="9"/>
  <c r="E209" i="9"/>
  <c r="D209" i="9"/>
  <c r="C209" i="9"/>
  <c r="B209" i="9"/>
  <c r="A209" i="9"/>
  <c r="F208" i="9"/>
  <c r="E208" i="9"/>
  <c r="D208" i="9"/>
  <c r="C208" i="9"/>
  <c r="B208" i="9"/>
  <c r="A208" i="9"/>
  <c r="F207" i="9"/>
  <c r="E207" i="9"/>
  <c r="D207" i="9"/>
  <c r="C207" i="9"/>
  <c r="B207" i="9"/>
  <c r="A207" i="9"/>
  <c r="F206" i="9"/>
  <c r="E206" i="9"/>
  <c r="D206" i="9"/>
  <c r="C206" i="9"/>
  <c r="B206" i="9"/>
  <c r="A206" i="9"/>
  <c r="F205" i="9"/>
  <c r="E205" i="9"/>
  <c r="D205" i="9"/>
  <c r="C205" i="9"/>
  <c r="B205" i="9"/>
  <c r="A205" i="9"/>
  <c r="F204" i="9"/>
  <c r="E204" i="9"/>
  <c r="D204" i="9"/>
  <c r="C204" i="9"/>
  <c r="B204" i="9"/>
  <c r="A204" i="9"/>
  <c r="F203" i="9"/>
  <c r="E203" i="9"/>
  <c r="D203" i="9"/>
  <c r="C203" i="9"/>
  <c r="B203" i="9"/>
  <c r="A203" i="9"/>
  <c r="F202" i="9"/>
  <c r="E202" i="9"/>
  <c r="D202" i="9"/>
  <c r="C202" i="9"/>
  <c r="B202" i="9"/>
  <c r="A202" i="9"/>
  <c r="F201" i="9"/>
  <c r="E201" i="9"/>
  <c r="D201" i="9"/>
  <c r="C201" i="9"/>
  <c r="B201" i="9"/>
  <c r="A201" i="9"/>
  <c r="F200" i="9"/>
  <c r="E200" i="9"/>
  <c r="D200" i="9"/>
  <c r="C200" i="9"/>
  <c r="B200" i="9"/>
  <c r="A200" i="9"/>
  <c r="F199" i="9"/>
  <c r="E199" i="9"/>
  <c r="D199" i="9"/>
  <c r="C199" i="9"/>
  <c r="B199" i="9"/>
  <c r="A199" i="9"/>
  <c r="F198" i="9"/>
  <c r="E198" i="9"/>
  <c r="D198" i="9"/>
  <c r="C198" i="9"/>
  <c r="B198" i="9"/>
  <c r="A198" i="9"/>
  <c r="F197" i="9"/>
  <c r="E197" i="9"/>
  <c r="D197" i="9"/>
  <c r="C197" i="9"/>
  <c r="B197" i="9"/>
  <c r="A197" i="9"/>
  <c r="F196" i="9"/>
  <c r="E196" i="9"/>
  <c r="D196" i="9"/>
  <c r="C196" i="9"/>
  <c r="B196" i="9"/>
  <c r="A196" i="9"/>
  <c r="F195" i="9"/>
  <c r="E195" i="9"/>
  <c r="D195" i="9"/>
  <c r="C195" i="9"/>
  <c r="B195" i="9"/>
  <c r="A195" i="9"/>
  <c r="F194" i="9"/>
  <c r="E194" i="9"/>
  <c r="D194" i="9"/>
  <c r="C194" i="9"/>
  <c r="B194" i="9"/>
  <c r="A194" i="9"/>
  <c r="F193" i="9"/>
  <c r="E193" i="9"/>
  <c r="D193" i="9"/>
  <c r="C193" i="9"/>
  <c r="B193" i="9"/>
  <c r="A193" i="9"/>
  <c r="F192" i="9"/>
  <c r="E192" i="9"/>
  <c r="D192" i="9"/>
  <c r="C192" i="9"/>
  <c r="B192" i="9"/>
  <c r="A192" i="9"/>
  <c r="F191" i="9"/>
  <c r="E191" i="9"/>
  <c r="D191" i="9"/>
  <c r="C191" i="9"/>
  <c r="B191" i="9"/>
  <c r="A191" i="9"/>
  <c r="F190" i="9"/>
  <c r="E190" i="9"/>
  <c r="D190" i="9"/>
  <c r="C190" i="9"/>
  <c r="B190" i="9"/>
  <c r="A190" i="9"/>
  <c r="F189" i="9"/>
  <c r="E189" i="9"/>
  <c r="D189" i="9"/>
  <c r="C189" i="9"/>
  <c r="B189" i="9"/>
  <c r="A189" i="9"/>
  <c r="F188" i="9"/>
  <c r="E188" i="9"/>
  <c r="D188" i="9"/>
  <c r="C188" i="9"/>
  <c r="B188" i="9"/>
  <c r="A188" i="9"/>
  <c r="F187" i="9"/>
  <c r="E187" i="9"/>
  <c r="D187" i="9"/>
  <c r="C187" i="9"/>
  <c r="B187" i="9"/>
  <c r="A187" i="9"/>
  <c r="F186" i="9"/>
  <c r="E186" i="9"/>
  <c r="D186" i="9"/>
  <c r="C186" i="9"/>
  <c r="B186" i="9"/>
  <c r="A186" i="9"/>
  <c r="F185" i="9"/>
  <c r="E185" i="9"/>
  <c r="D185" i="9"/>
  <c r="C185" i="9"/>
  <c r="B185" i="9"/>
  <c r="A185" i="9"/>
  <c r="F184" i="9"/>
  <c r="E184" i="9"/>
  <c r="D184" i="9"/>
  <c r="C184" i="9"/>
  <c r="B184" i="9"/>
  <c r="A184" i="9"/>
  <c r="F183" i="9"/>
  <c r="E183" i="9"/>
  <c r="D183" i="9"/>
  <c r="C183" i="9"/>
  <c r="B183" i="9"/>
  <c r="A183" i="9"/>
  <c r="F182" i="9"/>
  <c r="E182" i="9"/>
  <c r="D182" i="9"/>
  <c r="C182" i="9"/>
  <c r="B182" i="9"/>
  <c r="A182" i="9"/>
  <c r="F181" i="9"/>
  <c r="E181" i="9"/>
  <c r="D181" i="9"/>
  <c r="C181" i="9"/>
  <c r="B181" i="9"/>
  <c r="A181" i="9"/>
  <c r="F180" i="9"/>
  <c r="E180" i="9"/>
  <c r="D180" i="9"/>
  <c r="C180" i="9"/>
  <c r="B180" i="9"/>
  <c r="A180" i="9"/>
  <c r="F179" i="9"/>
  <c r="E179" i="9"/>
  <c r="D179" i="9"/>
  <c r="C179" i="9"/>
  <c r="B179" i="9"/>
  <c r="A179" i="9"/>
  <c r="F178" i="9"/>
  <c r="E178" i="9"/>
  <c r="D178" i="9"/>
  <c r="C178" i="9"/>
  <c r="B178" i="9"/>
  <c r="A178" i="9"/>
  <c r="F177" i="9"/>
  <c r="E177" i="9"/>
  <c r="D177" i="9"/>
  <c r="C177" i="9"/>
  <c r="B177" i="9"/>
  <c r="A177" i="9"/>
  <c r="F176" i="9"/>
  <c r="E176" i="9"/>
  <c r="D176" i="9"/>
  <c r="C176" i="9"/>
  <c r="B176" i="9"/>
  <c r="A176" i="9"/>
  <c r="F175" i="9"/>
  <c r="E175" i="9"/>
  <c r="D175" i="9"/>
  <c r="C175" i="9"/>
  <c r="B175" i="9"/>
  <c r="A175" i="9"/>
  <c r="F174" i="9"/>
  <c r="E174" i="9"/>
  <c r="D174" i="9"/>
  <c r="C174" i="9"/>
  <c r="B174" i="9"/>
  <c r="A174" i="9"/>
  <c r="F173" i="9"/>
  <c r="E173" i="9"/>
  <c r="D173" i="9"/>
  <c r="C173" i="9"/>
  <c r="B173" i="9"/>
  <c r="A173" i="9"/>
  <c r="F172" i="9"/>
  <c r="E172" i="9"/>
  <c r="D172" i="9"/>
  <c r="C172" i="9"/>
  <c r="B172" i="9"/>
  <c r="A172" i="9"/>
  <c r="F171" i="9"/>
  <c r="E171" i="9"/>
  <c r="D171" i="9"/>
  <c r="C171" i="9"/>
  <c r="B171" i="9"/>
  <c r="A171" i="9"/>
  <c r="F170" i="9"/>
  <c r="E170" i="9"/>
  <c r="D170" i="9"/>
  <c r="C170" i="9"/>
  <c r="B170" i="9"/>
  <c r="A170" i="9"/>
  <c r="F169" i="9"/>
  <c r="E169" i="9"/>
  <c r="D169" i="9"/>
  <c r="C169" i="9"/>
  <c r="B169" i="9"/>
  <c r="A169" i="9"/>
  <c r="F168" i="9"/>
  <c r="E168" i="9"/>
  <c r="D168" i="9"/>
  <c r="C168" i="9"/>
  <c r="B168" i="9"/>
  <c r="A168" i="9"/>
  <c r="F167" i="9"/>
  <c r="E167" i="9"/>
  <c r="D167" i="9"/>
  <c r="C167" i="9"/>
  <c r="B167" i="9"/>
  <c r="A167" i="9"/>
  <c r="F166" i="9"/>
  <c r="E166" i="9"/>
  <c r="D166" i="9"/>
  <c r="C166" i="9"/>
  <c r="B166" i="9"/>
  <c r="A166" i="9"/>
  <c r="F165" i="9"/>
  <c r="E165" i="9"/>
  <c r="D165" i="9"/>
  <c r="C165" i="9"/>
  <c r="B165" i="9"/>
  <c r="A165" i="9"/>
  <c r="F164" i="9"/>
  <c r="E164" i="9"/>
  <c r="D164" i="9"/>
  <c r="C164" i="9"/>
  <c r="B164" i="9"/>
  <c r="A164" i="9"/>
  <c r="F163" i="9"/>
  <c r="E163" i="9"/>
  <c r="D163" i="9"/>
  <c r="C163" i="9"/>
  <c r="B163" i="9"/>
  <c r="A163" i="9"/>
  <c r="F162" i="9"/>
  <c r="E162" i="9"/>
  <c r="D162" i="9"/>
  <c r="C162" i="9"/>
  <c r="B162" i="9"/>
  <c r="A162" i="9"/>
  <c r="F161" i="9"/>
  <c r="E161" i="9"/>
  <c r="D161" i="9"/>
  <c r="C161" i="9"/>
  <c r="B161" i="9"/>
  <c r="A161" i="9"/>
  <c r="F160" i="9"/>
  <c r="E160" i="9"/>
  <c r="D160" i="9"/>
  <c r="C160" i="9"/>
  <c r="B160" i="9"/>
  <c r="A160" i="9"/>
  <c r="F159" i="9"/>
  <c r="E159" i="9"/>
  <c r="D159" i="9"/>
  <c r="C159" i="9"/>
  <c r="B159" i="9"/>
  <c r="A159" i="9"/>
  <c r="F158" i="9"/>
  <c r="E158" i="9"/>
  <c r="D158" i="9"/>
  <c r="C158" i="9"/>
  <c r="B158" i="9"/>
  <c r="A158" i="9"/>
  <c r="F157" i="9"/>
  <c r="E157" i="9"/>
  <c r="D157" i="9"/>
  <c r="C157" i="9"/>
  <c r="B157" i="9"/>
  <c r="A157" i="9"/>
  <c r="F156" i="9"/>
  <c r="E156" i="9"/>
  <c r="D156" i="9"/>
  <c r="C156" i="9"/>
  <c r="B156" i="9"/>
  <c r="A156" i="9"/>
  <c r="F155" i="9"/>
  <c r="E155" i="9"/>
  <c r="D155" i="9"/>
  <c r="C155" i="9"/>
  <c r="B155" i="9"/>
  <c r="A155" i="9"/>
  <c r="F154" i="9"/>
  <c r="E154" i="9"/>
  <c r="D154" i="9"/>
  <c r="C154" i="9"/>
  <c r="B154" i="9"/>
  <c r="A154" i="9"/>
  <c r="F153" i="9"/>
  <c r="E153" i="9"/>
  <c r="D153" i="9"/>
  <c r="C153" i="9"/>
  <c r="B153" i="9"/>
  <c r="A153" i="9"/>
  <c r="F152" i="9"/>
  <c r="E152" i="9"/>
  <c r="D152" i="9"/>
  <c r="C152" i="9"/>
  <c r="B152" i="9"/>
  <c r="A152" i="9"/>
  <c r="F151" i="9"/>
  <c r="E151" i="9"/>
  <c r="D151" i="9"/>
  <c r="C151" i="9"/>
  <c r="B151" i="9"/>
  <c r="A151" i="9"/>
  <c r="F150" i="9"/>
  <c r="E150" i="9"/>
  <c r="D150" i="9"/>
  <c r="C150" i="9"/>
  <c r="B150" i="9"/>
  <c r="A150" i="9"/>
  <c r="F149" i="9"/>
  <c r="E149" i="9"/>
  <c r="D149" i="9"/>
  <c r="C149" i="9"/>
  <c r="B149" i="9"/>
  <c r="A149" i="9"/>
  <c r="F148" i="9"/>
  <c r="E148" i="9"/>
  <c r="D148" i="9"/>
  <c r="C148" i="9"/>
  <c r="B148" i="9"/>
  <c r="A148" i="9"/>
  <c r="F147" i="9"/>
  <c r="E147" i="9"/>
  <c r="D147" i="9"/>
  <c r="C147" i="9"/>
  <c r="B147" i="9"/>
  <c r="A147" i="9"/>
  <c r="F146" i="9"/>
  <c r="E146" i="9"/>
  <c r="D146" i="9"/>
  <c r="C146" i="9"/>
  <c r="B146" i="9"/>
  <c r="A146" i="9"/>
  <c r="F145" i="9"/>
  <c r="E145" i="9"/>
  <c r="D145" i="9"/>
  <c r="C145" i="9"/>
  <c r="B145" i="9"/>
  <c r="A145" i="9"/>
  <c r="F144" i="9"/>
  <c r="E144" i="9"/>
  <c r="D144" i="9"/>
  <c r="C144" i="9"/>
  <c r="B144" i="9"/>
  <c r="A144" i="9"/>
  <c r="F143" i="9"/>
  <c r="E143" i="9"/>
  <c r="D143" i="9"/>
  <c r="C143" i="9"/>
  <c r="B143" i="9"/>
  <c r="A143" i="9"/>
  <c r="F142" i="9"/>
  <c r="E142" i="9"/>
  <c r="D142" i="9"/>
  <c r="C142" i="9"/>
  <c r="B142" i="9"/>
  <c r="A142" i="9"/>
  <c r="F141" i="9"/>
  <c r="E141" i="9"/>
  <c r="D141" i="9"/>
  <c r="C141" i="9"/>
  <c r="B141" i="9"/>
  <c r="A141" i="9"/>
  <c r="F140" i="9"/>
  <c r="E140" i="9"/>
  <c r="D140" i="9"/>
  <c r="C140" i="9"/>
  <c r="B140" i="9"/>
  <c r="A140" i="9"/>
  <c r="F139" i="9"/>
  <c r="E139" i="9"/>
  <c r="D139" i="9"/>
  <c r="C139" i="9"/>
  <c r="B139" i="9"/>
  <c r="A139" i="9"/>
  <c r="F138" i="9"/>
  <c r="E138" i="9"/>
  <c r="D138" i="9"/>
  <c r="C138" i="9"/>
  <c r="B138" i="9"/>
  <c r="A138" i="9"/>
  <c r="F137" i="9"/>
  <c r="E137" i="9"/>
  <c r="D137" i="9"/>
  <c r="C137" i="9"/>
  <c r="B137" i="9"/>
  <c r="A137" i="9"/>
  <c r="F136" i="9"/>
  <c r="E136" i="9"/>
  <c r="D136" i="9"/>
  <c r="C136" i="9"/>
  <c r="B136" i="9"/>
  <c r="A136" i="9"/>
  <c r="F135" i="9"/>
  <c r="E135" i="9"/>
  <c r="D135" i="9"/>
  <c r="C135" i="9"/>
  <c r="B135" i="9"/>
  <c r="A135" i="9"/>
  <c r="F134" i="9"/>
  <c r="E134" i="9"/>
  <c r="D134" i="9"/>
  <c r="C134" i="9"/>
  <c r="B134" i="9"/>
  <c r="A134" i="9"/>
  <c r="F133" i="9"/>
  <c r="E133" i="9"/>
  <c r="D133" i="9"/>
  <c r="C133" i="9"/>
  <c r="B133" i="9"/>
  <c r="A133" i="9"/>
  <c r="F132" i="9"/>
  <c r="E132" i="9"/>
  <c r="D132" i="9"/>
  <c r="C132" i="9"/>
  <c r="B132" i="9"/>
  <c r="A132" i="9"/>
  <c r="F131" i="9"/>
  <c r="E131" i="9"/>
  <c r="D131" i="9"/>
  <c r="C131" i="9"/>
  <c r="B131" i="9"/>
  <c r="A131" i="9"/>
  <c r="F130" i="9"/>
  <c r="E130" i="9"/>
  <c r="D130" i="9"/>
  <c r="C130" i="9"/>
  <c r="B130" i="9"/>
  <c r="A130" i="9"/>
  <c r="F129" i="9"/>
  <c r="E129" i="9"/>
  <c r="D129" i="9"/>
  <c r="C129" i="9"/>
  <c r="B129" i="9"/>
  <c r="A129" i="9"/>
  <c r="F128" i="9"/>
  <c r="E128" i="9"/>
  <c r="D128" i="9"/>
  <c r="C128" i="9"/>
  <c r="B128" i="9"/>
  <c r="A128" i="9"/>
  <c r="F127" i="9"/>
  <c r="E127" i="9"/>
  <c r="D127" i="9"/>
  <c r="C127" i="9"/>
  <c r="B127" i="9"/>
  <c r="A127" i="9"/>
  <c r="F126" i="9"/>
  <c r="E126" i="9"/>
  <c r="D126" i="9"/>
  <c r="C126" i="9"/>
  <c r="B126" i="9"/>
  <c r="A126" i="9"/>
  <c r="F125" i="9"/>
  <c r="E125" i="9"/>
  <c r="D125" i="9"/>
  <c r="C125" i="9"/>
  <c r="B125" i="9"/>
  <c r="A125" i="9"/>
  <c r="F124" i="9"/>
  <c r="E124" i="9"/>
  <c r="D124" i="9"/>
  <c r="C124" i="9"/>
  <c r="B124" i="9"/>
  <c r="A124" i="9"/>
  <c r="F123" i="9"/>
  <c r="E123" i="9"/>
  <c r="D123" i="9"/>
  <c r="C123" i="9"/>
  <c r="B123" i="9"/>
  <c r="A123" i="9"/>
  <c r="F122" i="9"/>
  <c r="E122" i="9"/>
  <c r="D122" i="9"/>
  <c r="C122" i="9"/>
  <c r="B122" i="9"/>
  <c r="A122" i="9"/>
  <c r="F121" i="9"/>
  <c r="E121" i="9"/>
  <c r="D121" i="9"/>
  <c r="C121" i="9"/>
  <c r="B121" i="9"/>
  <c r="A121" i="9"/>
  <c r="F120" i="9"/>
  <c r="E120" i="9"/>
  <c r="D120" i="9"/>
  <c r="C120" i="9"/>
  <c r="B120" i="9"/>
  <c r="A120" i="9"/>
  <c r="F119" i="9"/>
  <c r="E119" i="9"/>
  <c r="D119" i="9"/>
  <c r="C119" i="9"/>
  <c r="B119" i="9"/>
  <c r="A119" i="9"/>
  <c r="F118" i="9"/>
  <c r="E118" i="9"/>
  <c r="D118" i="9"/>
  <c r="C118" i="9"/>
  <c r="B118" i="9"/>
  <c r="A118" i="9"/>
  <c r="F117" i="9"/>
  <c r="E117" i="9"/>
  <c r="D117" i="9"/>
  <c r="C117" i="9"/>
  <c r="B117" i="9"/>
  <c r="A117" i="9"/>
  <c r="F116" i="9"/>
  <c r="E116" i="9"/>
  <c r="D116" i="9"/>
  <c r="C116" i="9"/>
  <c r="B116" i="9"/>
  <c r="A116" i="9"/>
  <c r="M115" i="9"/>
  <c r="F115" i="9"/>
  <c r="E115" i="9"/>
  <c r="D115" i="9"/>
  <c r="C115" i="9"/>
  <c r="B115" i="9"/>
  <c r="A115" i="9"/>
  <c r="P114" i="9"/>
  <c r="F114" i="9"/>
  <c r="E114" i="9"/>
  <c r="D114" i="9"/>
  <c r="C114" i="9"/>
  <c r="B114" i="9"/>
  <c r="A114" i="9"/>
  <c r="F113" i="9"/>
  <c r="E113" i="9"/>
  <c r="D113" i="9"/>
  <c r="C113" i="9"/>
  <c r="B113" i="9"/>
  <c r="A113" i="9"/>
  <c r="F112" i="9"/>
  <c r="E112" i="9"/>
  <c r="D112" i="9"/>
  <c r="C112" i="9"/>
  <c r="B112" i="9"/>
  <c r="A112" i="9"/>
  <c r="F111" i="9"/>
  <c r="E111" i="9"/>
  <c r="D111" i="9"/>
  <c r="C111" i="9"/>
  <c r="B111" i="9"/>
  <c r="A111" i="9"/>
  <c r="F110" i="9"/>
  <c r="E110" i="9"/>
  <c r="D110" i="9"/>
  <c r="C110" i="9"/>
  <c r="B110" i="9"/>
  <c r="A110" i="9"/>
  <c r="F109" i="9"/>
  <c r="E109" i="9"/>
  <c r="D109" i="9"/>
  <c r="C109" i="9"/>
  <c r="B109" i="9"/>
  <c r="A109" i="9"/>
  <c r="F108" i="9"/>
  <c r="E108" i="9"/>
  <c r="D108" i="9"/>
  <c r="C108" i="9"/>
  <c r="B108" i="9"/>
  <c r="A108" i="9"/>
  <c r="F107" i="9"/>
  <c r="E107" i="9"/>
  <c r="D107" i="9"/>
  <c r="C107" i="9"/>
  <c r="B107" i="9"/>
  <c r="A107" i="9"/>
  <c r="F106" i="9"/>
  <c r="E106" i="9"/>
  <c r="D106" i="9"/>
  <c r="C106" i="9"/>
  <c r="B106" i="9"/>
  <c r="A106" i="9"/>
  <c r="F105" i="9"/>
  <c r="E105" i="9"/>
  <c r="D105" i="9"/>
  <c r="C105" i="9"/>
  <c r="B105" i="9"/>
  <c r="A105" i="9"/>
  <c r="F104" i="9"/>
  <c r="E104" i="9"/>
  <c r="D104" i="9"/>
  <c r="C104" i="9"/>
  <c r="B104" i="9"/>
  <c r="A104" i="9"/>
  <c r="F103" i="9"/>
  <c r="E103" i="9"/>
  <c r="D103" i="9"/>
  <c r="C103" i="9"/>
  <c r="B103" i="9"/>
  <c r="A103" i="9"/>
  <c r="F102" i="9"/>
  <c r="E102" i="9"/>
  <c r="D102" i="9"/>
  <c r="C102" i="9"/>
  <c r="B102" i="9"/>
  <c r="A102" i="9"/>
  <c r="F101" i="9"/>
  <c r="E101" i="9"/>
  <c r="D101" i="9"/>
  <c r="C101" i="9"/>
  <c r="B101" i="9"/>
  <c r="A101" i="9"/>
  <c r="F100" i="9"/>
  <c r="E100" i="9"/>
  <c r="D100" i="9"/>
  <c r="C100" i="9"/>
  <c r="B100" i="9"/>
  <c r="A100" i="9"/>
  <c r="F99" i="9"/>
  <c r="E99" i="9"/>
  <c r="D99" i="9"/>
  <c r="C99" i="9"/>
  <c r="B99" i="9"/>
  <c r="A99" i="9"/>
  <c r="F98" i="9"/>
  <c r="E98" i="9"/>
  <c r="D98" i="9"/>
  <c r="C98" i="9"/>
  <c r="B98" i="9"/>
  <c r="A98" i="9"/>
  <c r="F97" i="9"/>
  <c r="E97" i="9"/>
  <c r="D97" i="9"/>
  <c r="C97" i="9"/>
  <c r="B97" i="9"/>
  <c r="A97" i="9"/>
  <c r="F96" i="9"/>
  <c r="E96" i="9"/>
  <c r="D96" i="9"/>
  <c r="C96" i="9"/>
  <c r="B96" i="9"/>
  <c r="A96" i="9"/>
  <c r="F95" i="9"/>
  <c r="E95" i="9"/>
  <c r="D95" i="9"/>
  <c r="C95" i="9"/>
  <c r="B95" i="9"/>
  <c r="A95" i="9"/>
  <c r="F94" i="9"/>
  <c r="E94" i="9"/>
  <c r="D94" i="9"/>
  <c r="C94" i="9"/>
  <c r="B94" i="9"/>
  <c r="A94" i="9"/>
  <c r="F93" i="9"/>
  <c r="E93" i="9"/>
  <c r="D93" i="9"/>
  <c r="C93" i="9"/>
  <c r="B93" i="9"/>
  <c r="A93" i="9"/>
  <c r="F92" i="9"/>
  <c r="E92" i="9"/>
  <c r="D92" i="9"/>
  <c r="C92" i="9"/>
  <c r="B92" i="9"/>
  <c r="A92" i="9"/>
  <c r="F91" i="9"/>
  <c r="E91" i="9"/>
  <c r="D91" i="9"/>
  <c r="C91" i="9"/>
  <c r="B91" i="9"/>
  <c r="A91" i="9"/>
  <c r="F90" i="9"/>
  <c r="E90" i="9"/>
  <c r="D90" i="9"/>
  <c r="C90" i="9"/>
  <c r="B90" i="9"/>
  <c r="A90" i="9"/>
  <c r="F89" i="9"/>
  <c r="E89" i="9"/>
  <c r="D89" i="9"/>
  <c r="C89" i="9"/>
  <c r="B89" i="9"/>
  <c r="A89" i="9"/>
  <c r="F88" i="9"/>
  <c r="E88" i="9"/>
  <c r="D88" i="9"/>
  <c r="C88" i="9"/>
  <c r="B88" i="9"/>
  <c r="A88" i="9"/>
  <c r="F87" i="9"/>
  <c r="E87" i="9"/>
  <c r="D87" i="9"/>
  <c r="C87" i="9"/>
  <c r="B87" i="9"/>
  <c r="A87" i="9"/>
  <c r="F86" i="9"/>
  <c r="E86" i="9"/>
  <c r="D86" i="9"/>
  <c r="C86" i="9"/>
  <c r="B86" i="9"/>
  <c r="A86" i="9"/>
  <c r="F85" i="9"/>
  <c r="E85" i="9"/>
  <c r="D85" i="9"/>
  <c r="C85" i="9"/>
  <c r="B85" i="9"/>
  <c r="A85" i="9"/>
  <c r="F84" i="9"/>
  <c r="E84" i="9"/>
  <c r="D84" i="9"/>
  <c r="C84" i="9"/>
  <c r="B84" i="9"/>
  <c r="A84" i="9"/>
  <c r="F83" i="9"/>
  <c r="E83" i="9"/>
  <c r="D83" i="9"/>
  <c r="C83" i="9"/>
  <c r="B83" i="9"/>
  <c r="A83" i="9"/>
  <c r="F82" i="9"/>
  <c r="E82" i="9"/>
  <c r="D82" i="9"/>
  <c r="C82" i="9"/>
  <c r="B82" i="9"/>
  <c r="A82" i="9"/>
  <c r="F81" i="9"/>
  <c r="E81" i="9"/>
  <c r="D81" i="9"/>
  <c r="C81" i="9"/>
  <c r="B81" i="9"/>
  <c r="A81" i="9"/>
  <c r="F80" i="9"/>
  <c r="E80" i="9"/>
  <c r="D80" i="9"/>
  <c r="C80" i="9"/>
  <c r="B80" i="9"/>
  <c r="A80" i="9"/>
  <c r="F79" i="9"/>
  <c r="E79" i="9"/>
  <c r="D79" i="9"/>
  <c r="C79" i="9"/>
  <c r="B79" i="9"/>
  <c r="A79" i="9"/>
  <c r="F78" i="9"/>
  <c r="E78" i="9"/>
  <c r="D78" i="9"/>
  <c r="C78" i="9"/>
  <c r="B78" i="9"/>
  <c r="A78" i="9"/>
  <c r="F77" i="9"/>
  <c r="E77" i="9"/>
  <c r="D77" i="9"/>
  <c r="C77" i="9"/>
  <c r="B77" i="9"/>
  <c r="A77" i="9"/>
  <c r="F76" i="9"/>
  <c r="E76" i="9"/>
  <c r="D76" i="9"/>
  <c r="C76" i="9"/>
  <c r="B76" i="9"/>
  <c r="A76" i="9"/>
  <c r="F75" i="9"/>
  <c r="E75" i="9"/>
  <c r="D75" i="9"/>
  <c r="C75" i="9"/>
  <c r="B75" i="9"/>
  <c r="A75" i="9"/>
  <c r="F74" i="9"/>
  <c r="E74" i="9"/>
  <c r="D74" i="9"/>
  <c r="C74" i="9"/>
  <c r="B74" i="9"/>
  <c r="A74" i="9"/>
  <c r="F73" i="9"/>
  <c r="E73" i="9"/>
  <c r="D73" i="9"/>
  <c r="C73" i="9"/>
  <c r="B73" i="9"/>
  <c r="A73" i="9"/>
  <c r="F72" i="9"/>
  <c r="E72" i="9"/>
  <c r="D72" i="9"/>
  <c r="C72" i="9"/>
  <c r="B72" i="9"/>
  <c r="A72" i="9"/>
  <c r="F71" i="9"/>
  <c r="E71" i="9"/>
  <c r="D71" i="9"/>
  <c r="C71" i="9"/>
  <c r="B71" i="9"/>
  <c r="A71" i="9"/>
  <c r="F70" i="9"/>
  <c r="E70" i="9"/>
  <c r="D70" i="9"/>
  <c r="C70" i="9"/>
  <c r="B70" i="9"/>
  <c r="A70" i="9"/>
  <c r="F69" i="9"/>
  <c r="E69" i="9"/>
  <c r="D69" i="9"/>
  <c r="C69" i="9"/>
  <c r="B69" i="9"/>
  <c r="A69" i="9"/>
  <c r="F68" i="9"/>
  <c r="E68" i="9"/>
  <c r="D68" i="9"/>
  <c r="C68" i="9"/>
  <c r="B68" i="9"/>
  <c r="A68" i="9"/>
  <c r="F67" i="9"/>
  <c r="E67" i="9"/>
  <c r="D67" i="9"/>
  <c r="C67" i="9"/>
  <c r="B67" i="9"/>
  <c r="A67" i="9"/>
  <c r="F66" i="9"/>
  <c r="E66" i="9"/>
  <c r="D66" i="9"/>
  <c r="C66" i="9"/>
  <c r="B66" i="9"/>
  <c r="A66" i="9"/>
  <c r="F65" i="9"/>
  <c r="E65" i="9"/>
  <c r="D65" i="9"/>
  <c r="C65" i="9"/>
  <c r="B65" i="9"/>
  <c r="A65" i="9"/>
  <c r="F64" i="9"/>
  <c r="E64" i="9"/>
  <c r="D64" i="9"/>
  <c r="C64" i="9"/>
  <c r="B64" i="9"/>
  <c r="A64" i="9"/>
  <c r="F63" i="9"/>
  <c r="E63" i="9"/>
  <c r="D63" i="9"/>
  <c r="C63" i="9"/>
  <c r="B63" i="9"/>
  <c r="A63" i="9"/>
  <c r="F62" i="9"/>
  <c r="E62" i="9"/>
  <c r="D62" i="9"/>
  <c r="C62" i="9"/>
  <c r="B62" i="9"/>
  <c r="A62" i="9"/>
  <c r="F61" i="9"/>
  <c r="E61" i="9"/>
  <c r="D61" i="9"/>
  <c r="C61" i="9"/>
  <c r="B61" i="9"/>
  <c r="A61" i="9"/>
  <c r="F60" i="9"/>
  <c r="E60" i="9"/>
  <c r="D60" i="9"/>
  <c r="C60" i="9"/>
  <c r="B60" i="9"/>
  <c r="A60" i="9"/>
  <c r="F59" i="9"/>
  <c r="E59" i="9"/>
  <c r="D59" i="9"/>
  <c r="C59" i="9"/>
  <c r="B59" i="9"/>
  <c r="A59" i="9"/>
  <c r="F58" i="9"/>
  <c r="E58" i="9"/>
  <c r="D58" i="9"/>
  <c r="C58" i="9"/>
  <c r="B58" i="9"/>
  <c r="A58" i="9"/>
  <c r="F57" i="9"/>
  <c r="E57" i="9"/>
  <c r="D57" i="9"/>
  <c r="C57" i="9"/>
  <c r="B57" i="9"/>
  <c r="A57" i="9"/>
  <c r="F56" i="9"/>
  <c r="E56" i="9"/>
  <c r="D56" i="9"/>
  <c r="C56" i="9"/>
  <c r="B56" i="9"/>
  <c r="A56" i="9"/>
  <c r="F55" i="9"/>
  <c r="E55" i="9"/>
  <c r="D55" i="9"/>
  <c r="C55" i="9"/>
  <c r="B55" i="9"/>
  <c r="A55" i="9"/>
  <c r="F54" i="9"/>
  <c r="E54" i="9"/>
  <c r="D54" i="9"/>
  <c r="C54" i="9"/>
  <c r="B54" i="9"/>
  <c r="A54" i="9"/>
  <c r="F53" i="9"/>
  <c r="E53" i="9"/>
  <c r="D53" i="9"/>
  <c r="C53" i="9"/>
  <c r="B53" i="9"/>
  <c r="A53" i="9"/>
  <c r="F52" i="9"/>
  <c r="E52" i="9"/>
  <c r="D52" i="9"/>
  <c r="C52" i="9"/>
  <c r="B52" i="9"/>
  <c r="A52" i="9"/>
  <c r="F51" i="9"/>
  <c r="E51" i="9"/>
  <c r="D51" i="9"/>
  <c r="C51" i="9"/>
  <c r="B51" i="9"/>
  <c r="A51" i="9"/>
  <c r="F50" i="9"/>
  <c r="E50" i="9"/>
  <c r="D50" i="9"/>
  <c r="C50" i="9"/>
  <c r="B50" i="9"/>
  <c r="A50" i="9"/>
  <c r="F49" i="9"/>
  <c r="E49" i="9"/>
  <c r="D49" i="9"/>
  <c r="C49" i="9"/>
  <c r="B49" i="9"/>
  <c r="A49" i="9"/>
  <c r="F48" i="9"/>
  <c r="E48" i="9"/>
  <c r="D48" i="9"/>
  <c r="C48" i="9"/>
  <c r="B48" i="9"/>
  <c r="A48" i="9"/>
  <c r="F47" i="9"/>
  <c r="E47" i="9"/>
  <c r="D47" i="9"/>
  <c r="C47" i="9"/>
  <c r="B47" i="9"/>
  <c r="A47" i="9"/>
  <c r="F46" i="9"/>
  <c r="E46" i="9"/>
  <c r="D46" i="9"/>
  <c r="C46" i="9"/>
  <c r="B46" i="9"/>
  <c r="A46" i="9"/>
  <c r="F45" i="9"/>
  <c r="E45" i="9"/>
  <c r="D45" i="9"/>
  <c r="C45" i="9"/>
  <c r="B45" i="9"/>
  <c r="A45" i="9"/>
  <c r="F44" i="9"/>
  <c r="E44" i="9"/>
  <c r="D44" i="9"/>
  <c r="C44" i="9"/>
  <c r="B44" i="9"/>
  <c r="A44" i="9"/>
  <c r="F43" i="9"/>
  <c r="E43" i="9"/>
  <c r="D43" i="9"/>
  <c r="C43" i="9"/>
  <c r="B43" i="9"/>
  <c r="A43" i="9"/>
  <c r="F42" i="9"/>
  <c r="E42" i="9"/>
  <c r="D42" i="9"/>
  <c r="C42" i="9"/>
  <c r="B42" i="9"/>
  <c r="A42" i="9"/>
  <c r="F41" i="9"/>
  <c r="E41" i="9"/>
  <c r="D41" i="9"/>
  <c r="C41" i="9"/>
  <c r="B41" i="9"/>
  <c r="A41" i="9"/>
  <c r="F40" i="9"/>
  <c r="E40" i="9"/>
  <c r="D40" i="9"/>
  <c r="C40" i="9"/>
  <c r="B40" i="9"/>
  <c r="A40" i="9"/>
  <c r="F39" i="9"/>
  <c r="E39" i="9"/>
  <c r="D39" i="9"/>
  <c r="C39" i="9"/>
  <c r="B39" i="9"/>
  <c r="A39" i="9"/>
  <c r="F38" i="9"/>
  <c r="E38" i="9"/>
  <c r="D38" i="9"/>
  <c r="C38" i="9"/>
  <c r="B38" i="9"/>
  <c r="A38" i="9"/>
  <c r="F37" i="9"/>
  <c r="E37" i="9"/>
  <c r="D37" i="9"/>
  <c r="C37" i="9"/>
  <c r="B37" i="9"/>
  <c r="A37" i="9"/>
  <c r="F36" i="9"/>
  <c r="E36" i="9"/>
  <c r="D36" i="9"/>
  <c r="C36" i="9"/>
  <c r="B36" i="9"/>
  <c r="A36" i="9"/>
  <c r="F35" i="9"/>
  <c r="E35" i="9"/>
  <c r="D35" i="9"/>
  <c r="C35" i="9"/>
  <c r="B35" i="9"/>
  <c r="A35" i="9"/>
  <c r="F34" i="9"/>
  <c r="E34" i="9"/>
  <c r="D34" i="9"/>
  <c r="C34" i="9"/>
  <c r="B34" i="9"/>
  <c r="A34" i="9"/>
  <c r="F33" i="9"/>
  <c r="E33" i="9"/>
  <c r="D33" i="9"/>
  <c r="C33" i="9"/>
  <c r="B33" i="9"/>
  <c r="A33" i="9"/>
  <c r="F32" i="9"/>
  <c r="E32" i="9"/>
  <c r="D32" i="9"/>
  <c r="C32" i="9"/>
  <c r="B32" i="9"/>
  <c r="A32" i="9"/>
  <c r="F31" i="9"/>
  <c r="E31" i="9"/>
  <c r="D31" i="9"/>
  <c r="C31" i="9"/>
  <c r="B31" i="9"/>
  <c r="A31" i="9"/>
  <c r="F30" i="9"/>
  <c r="E30" i="9"/>
  <c r="D30" i="9"/>
  <c r="C30" i="9"/>
  <c r="B30" i="9"/>
  <c r="A30" i="9"/>
  <c r="M29" i="9"/>
  <c r="F29" i="9"/>
  <c r="E29" i="9"/>
  <c r="D29" i="9"/>
  <c r="C29" i="9"/>
  <c r="B29" i="9"/>
  <c r="A29" i="9"/>
  <c r="F28" i="9"/>
  <c r="E28" i="9"/>
  <c r="D28" i="9"/>
  <c r="C28" i="9"/>
  <c r="B28" i="9"/>
  <c r="A28" i="9"/>
  <c r="F27" i="9"/>
  <c r="E27" i="9"/>
  <c r="D27" i="9"/>
  <c r="C27" i="9"/>
  <c r="B27" i="9"/>
  <c r="A27" i="9"/>
  <c r="F26" i="9"/>
  <c r="E26" i="9"/>
  <c r="D26" i="9"/>
  <c r="C26" i="9"/>
  <c r="B26" i="9"/>
  <c r="A26" i="9"/>
  <c r="F25" i="9"/>
  <c r="E25" i="9"/>
  <c r="D25" i="9"/>
  <c r="C25" i="9"/>
  <c r="B25" i="9"/>
  <c r="A25" i="9"/>
  <c r="F24" i="9"/>
  <c r="E24" i="9"/>
  <c r="D24" i="9"/>
  <c r="C24" i="9"/>
  <c r="B24" i="9"/>
  <c r="A24" i="9"/>
  <c r="F23" i="9"/>
  <c r="E23" i="9"/>
  <c r="D23" i="9"/>
  <c r="C23" i="9"/>
  <c r="B23" i="9"/>
  <c r="A23" i="9"/>
  <c r="M22" i="9"/>
  <c r="F22" i="9"/>
  <c r="E22" i="9"/>
  <c r="D22" i="9"/>
  <c r="C22" i="9"/>
  <c r="B22" i="9"/>
  <c r="A22" i="9"/>
  <c r="M21" i="9"/>
  <c r="F21" i="9"/>
  <c r="E21" i="9"/>
  <c r="D21" i="9"/>
  <c r="C21" i="9"/>
  <c r="B21" i="9"/>
  <c r="A21" i="9"/>
  <c r="F20" i="9"/>
  <c r="E20" i="9"/>
  <c r="D20" i="9"/>
  <c r="C20" i="9"/>
  <c r="B20" i="9"/>
  <c r="A20" i="9"/>
  <c r="F19" i="9"/>
  <c r="E19" i="9"/>
  <c r="D19" i="9"/>
  <c r="C19" i="9"/>
  <c r="B19" i="9"/>
  <c r="A19" i="9"/>
  <c r="F18" i="9"/>
  <c r="E18" i="9"/>
  <c r="D18" i="9"/>
  <c r="C18" i="9"/>
  <c r="B18" i="9"/>
  <c r="A18" i="9"/>
  <c r="F17" i="9"/>
  <c r="E17" i="9"/>
  <c r="D17" i="9"/>
  <c r="C17" i="9"/>
  <c r="B17" i="9"/>
  <c r="A17" i="9"/>
  <c r="F16" i="9"/>
  <c r="E16" i="9"/>
  <c r="D16" i="9"/>
  <c r="C16" i="9"/>
  <c r="B16" i="9"/>
  <c r="A16" i="9"/>
  <c r="F15" i="9"/>
  <c r="E15" i="9"/>
  <c r="D15" i="9"/>
  <c r="C15" i="9"/>
  <c r="B15" i="9"/>
  <c r="A15" i="9"/>
  <c r="F14" i="9"/>
  <c r="E14" i="9"/>
  <c r="D14" i="9"/>
  <c r="C14" i="9"/>
  <c r="B14" i="9"/>
  <c r="A14" i="9"/>
  <c r="F13" i="9"/>
  <c r="E13" i="9"/>
  <c r="D13" i="9"/>
  <c r="C13" i="9"/>
  <c r="B13" i="9"/>
  <c r="A13" i="9"/>
  <c r="K9" i="9"/>
  <c r="K7" i="9"/>
  <c r="J11" i="8"/>
  <c r="J9" i="8"/>
  <c r="C6" i="8"/>
  <c r="C5" i="8"/>
  <c r="I490" i="7"/>
  <c r="G490" i="7"/>
  <c r="F490" i="7"/>
  <c r="E490" i="7"/>
  <c r="D490" i="7"/>
  <c r="C490" i="7"/>
  <c r="B490" i="7"/>
  <c r="A490" i="7"/>
  <c r="I489" i="7"/>
  <c r="G489" i="7"/>
  <c r="F489" i="7"/>
  <c r="E489" i="7"/>
  <c r="D489" i="7"/>
  <c r="C489" i="7"/>
  <c r="B489" i="7"/>
  <c r="A489" i="7"/>
  <c r="I488" i="7"/>
  <c r="G488" i="7"/>
  <c r="F488" i="7"/>
  <c r="E488" i="7"/>
  <c r="D488" i="7"/>
  <c r="C488" i="7"/>
  <c r="B488" i="7"/>
  <c r="A488" i="7"/>
  <c r="I487" i="7"/>
  <c r="G487" i="7"/>
  <c r="F487" i="7"/>
  <c r="E487" i="7"/>
  <c r="D487" i="7"/>
  <c r="C487" i="7"/>
  <c r="B487" i="7"/>
  <c r="A487" i="7"/>
  <c r="I486" i="7"/>
  <c r="G486" i="7"/>
  <c r="F486" i="7"/>
  <c r="E486" i="7"/>
  <c r="D486" i="7"/>
  <c r="C486" i="7"/>
  <c r="B486" i="7"/>
  <c r="A486" i="7"/>
  <c r="I485" i="7"/>
  <c r="G485" i="7"/>
  <c r="F485" i="7"/>
  <c r="E485" i="7"/>
  <c r="D485" i="7"/>
  <c r="C485" i="7"/>
  <c r="B485" i="7"/>
  <c r="A485" i="7"/>
  <c r="I484" i="7"/>
  <c r="G484" i="7"/>
  <c r="F484" i="7"/>
  <c r="E484" i="7"/>
  <c r="D484" i="7"/>
  <c r="C484" i="7"/>
  <c r="B484" i="7"/>
  <c r="A484" i="7"/>
  <c r="I483" i="7"/>
  <c r="G483" i="7"/>
  <c r="F483" i="7"/>
  <c r="E483" i="7"/>
  <c r="D483" i="7"/>
  <c r="C483" i="7"/>
  <c r="B483" i="7"/>
  <c r="A483" i="7"/>
  <c r="I482" i="7"/>
  <c r="G482" i="7"/>
  <c r="F482" i="7"/>
  <c r="E482" i="7"/>
  <c r="D482" i="7"/>
  <c r="C482" i="7"/>
  <c r="B482" i="7"/>
  <c r="A482" i="7"/>
  <c r="I481" i="7"/>
  <c r="G481" i="7"/>
  <c r="F481" i="7"/>
  <c r="E481" i="7"/>
  <c r="D481" i="7"/>
  <c r="C481" i="7"/>
  <c r="B481" i="7"/>
  <c r="A481" i="7"/>
  <c r="I480" i="7"/>
  <c r="G480" i="7"/>
  <c r="F480" i="7"/>
  <c r="E480" i="7"/>
  <c r="D480" i="7"/>
  <c r="C480" i="7"/>
  <c r="B480" i="7"/>
  <c r="A480" i="7"/>
  <c r="I479" i="7"/>
  <c r="G479" i="7"/>
  <c r="F479" i="7"/>
  <c r="E479" i="7"/>
  <c r="D479" i="7"/>
  <c r="C479" i="7"/>
  <c r="B479" i="7"/>
  <c r="A479" i="7"/>
  <c r="I478" i="7"/>
  <c r="G478" i="7"/>
  <c r="F478" i="7"/>
  <c r="E478" i="7"/>
  <c r="D478" i="7"/>
  <c r="C478" i="7"/>
  <c r="B478" i="7"/>
  <c r="A478" i="7"/>
  <c r="I477" i="7"/>
  <c r="G477" i="7"/>
  <c r="F477" i="7"/>
  <c r="E477" i="7"/>
  <c r="D477" i="7"/>
  <c r="C477" i="7"/>
  <c r="B477" i="7"/>
  <c r="A477" i="7"/>
  <c r="I476" i="7"/>
  <c r="G476" i="7"/>
  <c r="F476" i="7"/>
  <c r="E476" i="7"/>
  <c r="D476" i="7"/>
  <c r="C476" i="7"/>
  <c r="B476" i="7"/>
  <c r="A476" i="7"/>
  <c r="I475" i="7"/>
  <c r="G475" i="7"/>
  <c r="F475" i="7"/>
  <c r="E475" i="7"/>
  <c r="D475" i="7"/>
  <c r="C475" i="7"/>
  <c r="B475" i="7"/>
  <c r="A475" i="7"/>
  <c r="I474" i="7"/>
  <c r="G474" i="7"/>
  <c r="F474" i="7"/>
  <c r="E474" i="7"/>
  <c r="D474" i="7"/>
  <c r="C474" i="7"/>
  <c r="B474" i="7"/>
  <c r="A474" i="7"/>
  <c r="I473" i="7"/>
  <c r="G473" i="7"/>
  <c r="F473" i="7"/>
  <c r="E473" i="7"/>
  <c r="D473" i="7"/>
  <c r="C473" i="7"/>
  <c r="B473" i="7"/>
  <c r="A473" i="7"/>
  <c r="I472" i="7"/>
  <c r="G472" i="7"/>
  <c r="F472" i="7"/>
  <c r="E472" i="7"/>
  <c r="D472" i="7"/>
  <c r="C472" i="7"/>
  <c r="B472" i="7"/>
  <c r="A472" i="7"/>
  <c r="I471" i="7"/>
  <c r="G471" i="7"/>
  <c r="F471" i="7"/>
  <c r="E471" i="7"/>
  <c r="D471" i="7"/>
  <c r="C471" i="7"/>
  <c r="B471" i="7"/>
  <c r="A471" i="7"/>
  <c r="I470" i="7"/>
  <c r="G470" i="7"/>
  <c r="F470" i="7"/>
  <c r="E470" i="7"/>
  <c r="D470" i="7"/>
  <c r="C470" i="7"/>
  <c r="B470" i="7"/>
  <c r="A470" i="7"/>
  <c r="I469" i="7"/>
  <c r="G469" i="7"/>
  <c r="F469" i="7"/>
  <c r="E469" i="7"/>
  <c r="D469" i="7"/>
  <c r="C469" i="7"/>
  <c r="B469" i="7"/>
  <c r="A469" i="7"/>
  <c r="I468" i="7"/>
  <c r="G468" i="7"/>
  <c r="F468" i="7"/>
  <c r="E468" i="7"/>
  <c r="D468" i="7"/>
  <c r="C468" i="7"/>
  <c r="B468" i="7"/>
  <c r="A468" i="7"/>
  <c r="I467" i="7"/>
  <c r="G467" i="7"/>
  <c r="F467" i="7"/>
  <c r="E467" i="7"/>
  <c r="D467" i="7"/>
  <c r="C467" i="7"/>
  <c r="B467" i="7"/>
  <c r="A467" i="7"/>
  <c r="I466" i="7"/>
  <c r="G466" i="7"/>
  <c r="F466" i="7"/>
  <c r="E466" i="7"/>
  <c r="D466" i="7"/>
  <c r="C466" i="7"/>
  <c r="B466" i="7"/>
  <c r="A466" i="7"/>
  <c r="I465" i="7"/>
  <c r="G465" i="7"/>
  <c r="F465" i="7"/>
  <c r="E465" i="7"/>
  <c r="D465" i="7"/>
  <c r="C465" i="7"/>
  <c r="B465" i="7"/>
  <c r="A465" i="7"/>
  <c r="I464" i="7"/>
  <c r="G464" i="7"/>
  <c r="F464" i="7"/>
  <c r="E464" i="7"/>
  <c r="D464" i="7"/>
  <c r="C464" i="7"/>
  <c r="B464" i="7"/>
  <c r="A464" i="7"/>
  <c r="I463" i="7"/>
  <c r="G463" i="7"/>
  <c r="F463" i="7"/>
  <c r="E463" i="7"/>
  <c r="D463" i="7"/>
  <c r="C463" i="7"/>
  <c r="B463" i="7"/>
  <c r="A463" i="7"/>
  <c r="I462" i="7"/>
  <c r="G462" i="7"/>
  <c r="F462" i="7"/>
  <c r="E462" i="7"/>
  <c r="D462" i="7"/>
  <c r="C462" i="7"/>
  <c r="B462" i="7"/>
  <c r="A462" i="7"/>
  <c r="I461" i="7"/>
  <c r="G461" i="7"/>
  <c r="F461" i="7"/>
  <c r="E461" i="7"/>
  <c r="D461" i="7"/>
  <c r="C461" i="7"/>
  <c r="B461" i="7"/>
  <c r="A461" i="7"/>
  <c r="I460" i="7"/>
  <c r="G460" i="7"/>
  <c r="F460" i="7"/>
  <c r="E460" i="7"/>
  <c r="D460" i="7"/>
  <c r="C460" i="7"/>
  <c r="B460" i="7"/>
  <c r="A460" i="7"/>
  <c r="I459" i="7"/>
  <c r="G459" i="7"/>
  <c r="F459" i="7"/>
  <c r="E459" i="7"/>
  <c r="D459" i="7"/>
  <c r="C459" i="7"/>
  <c r="B459" i="7"/>
  <c r="A459" i="7"/>
  <c r="I458" i="7"/>
  <c r="G458" i="7"/>
  <c r="F458" i="7"/>
  <c r="E458" i="7"/>
  <c r="D458" i="7"/>
  <c r="C458" i="7"/>
  <c r="B458" i="7"/>
  <c r="A458" i="7"/>
  <c r="I457" i="7"/>
  <c r="G457" i="7"/>
  <c r="F457" i="7"/>
  <c r="E457" i="7"/>
  <c r="D457" i="7"/>
  <c r="C457" i="7"/>
  <c r="B457" i="7"/>
  <c r="A457" i="7"/>
  <c r="I456" i="7"/>
  <c r="G456" i="7"/>
  <c r="F456" i="7"/>
  <c r="E456" i="7"/>
  <c r="D456" i="7"/>
  <c r="C456" i="7"/>
  <c r="B456" i="7"/>
  <c r="A456" i="7"/>
  <c r="I455" i="7"/>
  <c r="G455" i="7"/>
  <c r="F455" i="7"/>
  <c r="E455" i="7"/>
  <c r="D455" i="7"/>
  <c r="C455" i="7"/>
  <c r="B455" i="7"/>
  <c r="A455" i="7"/>
  <c r="I454" i="7"/>
  <c r="G454" i="7"/>
  <c r="F454" i="7"/>
  <c r="E454" i="7"/>
  <c r="D454" i="7"/>
  <c r="C454" i="7"/>
  <c r="B454" i="7"/>
  <c r="A454" i="7"/>
  <c r="I453" i="7"/>
  <c r="G453" i="7"/>
  <c r="F453" i="7"/>
  <c r="E453" i="7"/>
  <c r="D453" i="7"/>
  <c r="C453" i="7"/>
  <c r="B453" i="7"/>
  <c r="A453" i="7"/>
  <c r="I452" i="7"/>
  <c r="G452" i="7"/>
  <c r="F452" i="7"/>
  <c r="E452" i="7"/>
  <c r="D452" i="7"/>
  <c r="C452" i="7"/>
  <c r="B452" i="7"/>
  <c r="A452" i="7"/>
  <c r="I451" i="7"/>
  <c r="G451" i="7"/>
  <c r="F451" i="7"/>
  <c r="E451" i="7"/>
  <c r="D451" i="7"/>
  <c r="C451" i="7"/>
  <c r="B451" i="7"/>
  <c r="A451" i="7"/>
  <c r="I450" i="7"/>
  <c r="G450" i="7"/>
  <c r="F450" i="7"/>
  <c r="E450" i="7"/>
  <c r="D450" i="7"/>
  <c r="C450" i="7"/>
  <c r="B450" i="7"/>
  <c r="A450" i="7"/>
  <c r="I449" i="7"/>
  <c r="G449" i="7"/>
  <c r="F449" i="7"/>
  <c r="E449" i="7"/>
  <c r="D449" i="7"/>
  <c r="C449" i="7"/>
  <c r="B449" i="7"/>
  <c r="A449" i="7"/>
  <c r="I448" i="7"/>
  <c r="G448" i="7"/>
  <c r="F448" i="7"/>
  <c r="E448" i="7"/>
  <c r="D448" i="7"/>
  <c r="C448" i="7"/>
  <c r="B448" i="7"/>
  <c r="A448" i="7"/>
  <c r="I447" i="7"/>
  <c r="G447" i="7"/>
  <c r="F447" i="7"/>
  <c r="E447" i="7"/>
  <c r="D447" i="7"/>
  <c r="C447" i="7"/>
  <c r="B447" i="7"/>
  <c r="A447" i="7"/>
  <c r="I446" i="7"/>
  <c r="G446" i="7"/>
  <c r="F446" i="7"/>
  <c r="E446" i="7"/>
  <c r="D446" i="7"/>
  <c r="C446" i="7"/>
  <c r="B446" i="7"/>
  <c r="A446" i="7"/>
  <c r="I445" i="7"/>
  <c r="G445" i="7"/>
  <c r="F445" i="7"/>
  <c r="E445" i="7"/>
  <c r="D445" i="7"/>
  <c r="C445" i="7"/>
  <c r="B445" i="7"/>
  <c r="A445" i="7"/>
  <c r="I444" i="7"/>
  <c r="G444" i="7"/>
  <c r="F444" i="7"/>
  <c r="E444" i="7"/>
  <c r="D444" i="7"/>
  <c r="C444" i="7"/>
  <c r="B444" i="7"/>
  <c r="A444" i="7"/>
  <c r="I443" i="7"/>
  <c r="G443" i="7"/>
  <c r="F443" i="7"/>
  <c r="E443" i="7"/>
  <c r="D443" i="7"/>
  <c r="C443" i="7"/>
  <c r="B443" i="7"/>
  <c r="A443" i="7"/>
  <c r="I442" i="7"/>
  <c r="G442" i="7"/>
  <c r="F442" i="7"/>
  <c r="E442" i="7"/>
  <c r="D442" i="7"/>
  <c r="C442" i="7"/>
  <c r="B442" i="7"/>
  <c r="A442" i="7"/>
  <c r="I441" i="7"/>
  <c r="G441" i="7"/>
  <c r="F441" i="7"/>
  <c r="E441" i="7"/>
  <c r="D441" i="7"/>
  <c r="C441" i="7"/>
  <c r="B441" i="7"/>
  <c r="A441" i="7"/>
  <c r="I440" i="7"/>
  <c r="G440" i="7"/>
  <c r="F440" i="7"/>
  <c r="E440" i="7"/>
  <c r="D440" i="7"/>
  <c r="C440" i="7"/>
  <c r="B440" i="7"/>
  <c r="A440" i="7"/>
  <c r="I439" i="7"/>
  <c r="G439" i="7"/>
  <c r="F439" i="7"/>
  <c r="E439" i="7"/>
  <c r="D439" i="7"/>
  <c r="C439" i="7"/>
  <c r="B439" i="7"/>
  <c r="A439" i="7"/>
  <c r="I438" i="7"/>
  <c r="G438" i="7"/>
  <c r="F438" i="7"/>
  <c r="E438" i="7"/>
  <c r="D438" i="7"/>
  <c r="C438" i="7"/>
  <c r="B438" i="7"/>
  <c r="A438" i="7"/>
  <c r="I437" i="7"/>
  <c r="G437" i="7"/>
  <c r="F437" i="7"/>
  <c r="E437" i="7"/>
  <c r="D437" i="7"/>
  <c r="C437" i="7"/>
  <c r="B437" i="7"/>
  <c r="A437" i="7"/>
  <c r="I436" i="7"/>
  <c r="G436" i="7"/>
  <c r="F436" i="7"/>
  <c r="E436" i="7"/>
  <c r="D436" i="7"/>
  <c r="C436" i="7"/>
  <c r="B436" i="7"/>
  <c r="A436" i="7"/>
  <c r="I435" i="7"/>
  <c r="G435" i="7"/>
  <c r="F435" i="7"/>
  <c r="E435" i="7"/>
  <c r="D435" i="7"/>
  <c r="C435" i="7"/>
  <c r="B435" i="7"/>
  <c r="A435" i="7"/>
  <c r="I434" i="7"/>
  <c r="G434" i="7"/>
  <c r="F434" i="7"/>
  <c r="E434" i="7"/>
  <c r="D434" i="7"/>
  <c r="C434" i="7"/>
  <c r="B434" i="7"/>
  <c r="A434" i="7"/>
  <c r="I433" i="7"/>
  <c r="G433" i="7"/>
  <c r="F433" i="7"/>
  <c r="E433" i="7"/>
  <c r="D433" i="7"/>
  <c r="C433" i="7"/>
  <c r="B433" i="7"/>
  <c r="A433" i="7"/>
  <c r="I432" i="7"/>
  <c r="G432" i="7"/>
  <c r="F432" i="7"/>
  <c r="E432" i="7"/>
  <c r="D432" i="7"/>
  <c r="C432" i="7"/>
  <c r="B432" i="7"/>
  <c r="A432" i="7"/>
  <c r="I431" i="7"/>
  <c r="G431" i="7"/>
  <c r="F431" i="7"/>
  <c r="E431" i="7"/>
  <c r="D431" i="7"/>
  <c r="C431" i="7"/>
  <c r="B431" i="7"/>
  <c r="A431" i="7"/>
  <c r="I430" i="7"/>
  <c r="G430" i="7"/>
  <c r="F430" i="7"/>
  <c r="E430" i="7"/>
  <c r="D430" i="7"/>
  <c r="C430" i="7"/>
  <c r="B430" i="7"/>
  <c r="A430" i="7"/>
  <c r="I429" i="7"/>
  <c r="G429" i="7"/>
  <c r="F429" i="7"/>
  <c r="E429" i="7"/>
  <c r="D429" i="7"/>
  <c r="C429" i="7"/>
  <c r="B429" i="7"/>
  <c r="A429" i="7"/>
  <c r="I428" i="7"/>
  <c r="G428" i="7"/>
  <c r="F428" i="7"/>
  <c r="E428" i="7"/>
  <c r="D428" i="7"/>
  <c r="C428" i="7"/>
  <c r="B428" i="7"/>
  <c r="A428" i="7"/>
  <c r="I427" i="7"/>
  <c r="G427" i="7"/>
  <c r="F427" i="7"/>
  <c r="E427" i="7"/>
  <c r="D427" i="7"/>
  <c r="C427" i="7"/>
  <c r="B427" i="7"/>
  <c r="A427" i="7"/>
  <c r="I426" i="7"/>
  <c r="G426" i="7"/>
  <c r="F426" i="7"/>
  <c r="E426" i="7"/>
  <c r="D426" i="7"/>
  <c r="C426" i="7"/>
  <c r="B426" i="7"/>
  <c r="A426" i="7"/>
  <c r="I425" i="7"/>
  <c r="G425" i="7"/>
  <c r="F425" i="7"/>
  <c r="E425" i="7"/>
  <c r="D425" i="7"/>
  <c r="C425" i="7"/>
  <c r="B425" i="7"/>
  <c r="A425" i="7"/>
  <c r="I424" i="7"/>
  <c r="G424" i="7"/>
  <c r="F424" i="7"/>
  <c r="E424" i="7"/>
  <c r="D424" i="7"/>
  <c r="C424" i="7"/>
  <c r="B424" i="7"/>
  <c r="A424" i="7"/>
  <c r="I423" i="7"/>
  <c r="G423" i="7"/>
  <c r="F423" i="7"/>
  <c r="E423" i="7"/>
  <c r="D423" i="7"/>
  <c r="C423" i="7"/>
  <c r="B423" i="7"/>
  <c r="A423" i="7"/>
  <c r="I422" i="7"/>
  <c r="G422" i="7"/>
  <c r="F422" i="7"/>
  <c r="E422" i="7"/>
  <c r="D422" i="7"/>
  <c r="C422" i="7"/>
  <c r="B422" i="7"/>
  <c r="A422" i="7"/>
  <c r="I421" i="7"/>
  <c r="G421" i="7"/>
  <c r="F421" i="7"/>
  <c r="E421" i="7"/>
  <c r="D421" i="7"/>
  <c r="C421" i="7"/>
  <c r="B421" i="7"/>
  <c r="A421" i="7"/>
  <c r="I420" i="7"/>
  <c r="G420" i="7"/>
  <c r="F420" i="7"/>
  <c r="E420" i="7"/>
  <c r="D420" i="7"/>
  <c r="C420" i="7"/>
  <c r="B420" i="7"/>
  <c r="A420" i="7"/>
  <c r="I419" i="7"/>
  <c r="G419" i="7"/>
  <c r="F419" i="7"/>
  <c r="E419" i="7"/>
  <c r="D419" i="7"/>
  <c r="C419" i="7"/>
  <c r="B419" i="7"/>
  <c r="A419" i="7"/>
  <c r="I418" i="7"/>
  <c r="G418" i="7"/>
  <c r="F418" i="7"/>
  <c r="E418" i="7"/>
  <c r="D418" i="7"/>
  <c r="C418" i="7"/>
  <c r="B418" i="7"/>
  <c r="A418" i="7"/>
  <c r="I417" i="7"/>
  <c r="G417" i="7"/>
  <c r="F417" i="7"/>
  <c r="E417" i="7"/>
  <c r="D417" i="7"/>
  <c r="C417" i="7"/>
  <c r="B417" i="7"/>
  <c r="A417" i="7"/>
  <c r="I416" i="7"/>
  <c r="G416" i="7"/>
  <c r="F416" i="7"/>
  <c r="E416" i="7"/>
  <c r="D416" i="7"/>
  <c r="C416" i="7"/>
  <c r="B416" i="7"/>
  <c r="A416" i="7"/>
  <c r="I415" i="7"/>
  <c r="G415" i="7"/>
  <c r="F415" i="7"/>
  <c r="E415" i="7"/>
  <c r="D415" i="7"/>
  <c r="C415" i="7"/>
  <c r="B415" i="7"/>
  <c r="A415" i="7"/>
  <c r="I414" i="7"/>
  <c r="G414" i="7"/>
  <c r="F414" i="7"/>
  <c r="E414" i="7"/>
  <c r="D414" i="7"/>
  <c r="C414" i="7"/>
  <c r="B414" i="7"/>
  <c r="A414" i="7"/>
  <c r="I413" i="7"/>
  <c r="G413" i="7"/>
  <c r="F413" i="7"/>
  <c r="E413" i="7"/>
  <c r="D413" i="7"/>
  <c r="C413" i="7"/>
  <c r="B413" i="7"/>
  <c r="A413" i="7"/>
  <c r="I412" i="7"/>
  <c r="G412" i="7"/>
  <c r="F412" i="7"/>
  <c r="E412" i="7"/>
  <c r="D412" i="7"/>
  <c r="C412" i="7"/>
  <c r="B412" i="7"/>
  <c r="A412" i="7"/>
  <c r="I411" i="7"/>
  <c r="G411" i="7"/>
  <c r="F411" i="7"/>
  <c r="E411" i="7"/>
  <c r="D411" i="7"/>
  <c r="C411" i="7"/>
  <c r="B411" i="7"/>
  <c r="A411" i="7"/>
  <c r="I410" i="7"/>
  <c r="G410" i="7"/>
  <c r="F410" i="7"/>
  <c r="E410" i="7"/>
  <c r="D410" i="7"/>
  <c r="C410" i="7"/>
  <c r="B410" i="7"/>
  <c r="A410" i="7"/>
  <c r="I409" i="7"/>
  <c r="G409" i="7"/>
  <c r="F409" i="7"/>
  <c r="E409" i="7"/>
  <c r="D409" i="7"/>
  <c r="C409" i="7"/>
  <c r="B409" i="7"/>
  <c r="A409" i="7"/>
  <c r="I408" i="7"/>
  <c r="G408" i="7"/>
  <c r="F408" i="7"/>
  <c r="E408" i="7"/>
  <c r="D408" i="7"/>
  <c r="C408" i="7"/>
  <c r="B408" i="7"/>
  <c r="A408" i="7"/>
  <c r="I407" i="7"/>
  <c r="G407" i="7"/>
  <c r="F407" i="7"/>
  <c r="E407" i="7"/>
  <c r="D407" i="7"/>
  <c r="C407" i="7"/>
  <c r="B407" i="7"/>
  <c r="A407" i="7"/>
  <c r="I406" i="7"/>
  <c r="G406" i="7"/>
  <c r="F406" i="7"/>
  <c r="E406" i="7"/>
  <c r="D406" i="7"/>
  <c r="C406" i="7"/>
  <c r="B406" i="7"/>
  <c r="A406" i="7"/>
  <c r="I405" i="7"/>
  <c r="G405" i="7"/>
  <c r="F405" i="7"/>
  <c r="E405" i="7"/>
  <c r="D405" i="7"/>
  <c r="C405" i="7"/>
  <c r="B405" i="7"/>
  <c r="A405" i="7"/>
  <c r="I404" i="7"/>
  <c r="G404" i="7"/>
  <c r="F404" i="7"/>
  <c r="E404" i="7"/>
  <c r="D404" i="7"/>
  <c r="C404" i="7"/>
  <c r="B404" i="7"/>
  <c r="A404" i="7"/>
  <c r="I403" i="7"/>
  <c r="G403" i="7"/>
  <c r="F403" i="7"/>
  <c r="E403" i="7"/>
  <c r="D403" i="7"/>
  <c r="C403" i="7"/>
  <c r="B403" i="7"/>
  <c r="A403" i="7"/>
  <c r="I402" i="7"/>
  <c r="G402" i="7"/>
  <c r="F402" i="7"/>
  <c r="E402" i="7"/>
  <c r="D402" i="7"/>
  <c r="C402" i="7"/>
  <c r="B402" i="7"/>
  <c r="A402" i="7"/>
  <c r="I401" i="7"/>
  <c r="G401" i="7"/>
  <c r="F401" i="7"/>
  <c r="E401" i="7"/>
  <c r="D401" i="7"/>
  <c r="C401" i="7"/>
  <c r="B401" i="7"/>
  <c r="A401" i="7"/>
  <c r="I400" i="7"/>
  <c r="G400" i="7"/>
  <c r="F400" i="7"/>
  <c r="E400" i="7"/>
  <c r="D400" i="7"/>
  <c r="C400" i="7"/>
  <c r="B400" i="7"/>
  <c r="A400" i="7"/>
  <c r="I399" i="7"/>
  <c r="G399" i="7"/>
  <c r="F399" i="7"/>
  <c r="E399" i="7"/>
  <c r="D399" i="7"/>
  <c r="C399" i="7"/>
  <c r="B399" i="7"/>
  <c r="A399" i="7"/>
  <c r="I398" i="7"/>
  <c r="G398" i="7"/>
  <c r="F398" i="7"/>
  <c r="E398" i="7"/>
  <c r="D398" i="7"/>
  <c r="C398" i="7"/>
  <c r="B398" i="7"/>
  <c r="A398" i="7"/>
  <c r="I397" i="7"/>
  <c r="G397" i="7"/>
  <c r="F397" i="7"/>
  <c r="E397" i="7"/>
  <c r="D397" i="7"/>
  <c r="C397" i="7"/>
  <c r="B397" i="7"/>
  <c r="A397" i="7"/>
  <c r="I396" i="7"/>
  <c r="G396" i="7"/>
  <c r="F396" i="7"/>
  <c r="E396" i="7"/>
  <c r="D396" i="7"/>
  <c r="C396" i="7"/>
  <c r="B396" i="7"/>
  <c r="A396" i="7"/>
  <c r="I395" i="7"/>
  <c r="G395" i="7"/>
  <c r="F395" i="7"/>
  <c r="E395" i="7"/>
  <c r="D395" i="7"/>
  <c r="C395" i="7"/>
  <c r="B395" i="7"/>
  <c r="A395" i="7"/>
  <c r="I394" i="7"/>
  <c r="G394" i="7"/>
  <c r="F394" i="7"/>
  <c r="E394" i="7"/>
  <c r="D394" i="7"/>
  <c r="C394" i="7"/>
  <c r="B394" i="7"/>
  <c r="A394" i="7"/>
  <c r="I393" i="7"/>
  <c r="G393" i="7"/>
  <c r="F393" i="7"/>
  <c r="E393" i="7"/>
  <c r="D393" i="7"/>
  <c r="C393" i="7"/>
  <c r="B393" i="7"/>
  <c r="A393" i="7"/>
  <c r="I392" i="7"/>
  <c r="G392" i="7"/>
  <c r="F392" i="7"/>
  <c r="E392" i="7"/>
  <c r="D392" i="7"/>
  <c r="C392" i="7"/>
  <c r="B392" i="7"/>
  <c r="A392" i="7"/>
  <c r="I391" i="7"/>
  <c r="G391" i="7"/>
  <c r="F391" i="7"/>
  <c r="E391" i="7"/>
  <c r="D391" i="7"/>
  <c r="C391" i="7"/>
  <c r="B391" i="7"/>
  <c r="A391" i="7"/>
  <c r="I390" i="7"/>
  <c r="G390" i="7"/>
  <c r="F390" i="7"/>
  <c r="E390" i="7"/>
  <c r="D390" i="7"/>
  <c r="C390" i="7"/>
  <c r="B390" i="7"/>
  <c r="A390" i="7"/>
  <c r="I389" i="7"/>
  <c r="G389" i="7"/>
  <c r="F389" i="7"/>
  <c r="E389" i="7"/>
  <c r="D389" i="7"/>
  <c r="C389" i="7"/>
  <c r="B389" i="7"/>
  <c r="A389" i="7"/>
  <c r="I388" i="7"/>
  <c r="G388" i="7"/>
  <c r="F388" i="7"/>
  <c r="E388" i="7"/>
  <c r="D388" i="7"/>
  <c r="C388" i="7"/>
  <c r="B388" i="7"/>
  <c r="A388" i="7"/>
  <c r="I387" i="7"/>
  <c r="G387" i="7"/>
  <c r="F387" i="7"/>
  <c r="E387" i="7"/>
  <c r="D387" i="7"/>
  <c r="C387" i="7"/>
  <c r="B387" i="7"/>
  <c r="A387" i="7"/>
  <c r="I386" i="7"/>
  <c r="G386" i="7"/>
  <c r="F386" i="7"/>
  <c r="E386" i="7"/>
  <c r="D386" i="7"/>
  <c r="C386" i="7"/>
  <c r="B386" i="7"/>
  <c r="A386" i="7"/>
  <c r="I385" i="7"/>
  <c r="G385" i="7"/>
  <c r="F385" i="7"/>
  <c r="E385" i="7"/>
  <c r="D385" i="7"/>
  <c r="C385" i="7"/>
  <c r="B385" i="7"/>
  <c r="A385" i="7"/>
  <c r="I384" i="7"/>
  <c r="G384" i="7"/>
  <c r="F384" i="7"/>
  <c r="E384" i="7"/>
  <c r="D384" i="7"/>
  <c r="C384" i="7"/>
  <c r="B384" i="7"/>
  <c r="A384" i="7"/>
  <c r="I383" i="7"/>
  <c r="G383" i="7"/>
  <c r="F383" i="7"/>
  <c r="E383" i="7"/>
  <c r="D383" i="7"/>
  <c r="C383" i="7"/>
  <c r="B383" i="7"/>
  <c r="A383" i="7"/>
  <c r="I382" i="7"/>
  <c r="G382" i="7"/>
  <c r="F382" i="7"/>
  <c r="E382" i="7"/>
  <c r="D382" i="7"/>
  <c r="C382" i="7"/>
  <c r="B382" i="7"/>
  <c r="A382" i="7"/>
  <c r="I381" i="7"/>
  <c r="G381" i="7"/>
  <c r="F381" i="7"/>
  <c r="E381" i="7"/>
  <c r="D381" i="7"/>
  <c r="C381" i="7"/>
  <c r="B381" i="7"/>
  <c r="A381" i="7"/>
  <c r="I380" i="7"/>
  <c r="G380" i="7"/>
  <c r="F380" i="7"/>
  <c r="E380" i="7"/>
  <c r="D380" i="7"/>
  <c r="C380" i="7"/>
  <c r="B380" i="7"/>
  <c r="A380" i="7"/>
  <c r="I379" i="7"/>
  <c r="G379" i="7"/>
  <c r="F379" i="7"/>
  <c r="E379" i="7"/>
  <c r="D379" i="7"/>
  <c r="C379" i="7"/>
  <c r="B379" i="7"/>
  <c r="A379" i="7"/>
  <c r="I378" i="7"/>
  <c r="G378" i="7"/>
  <c r="F378" i="7"/>
  <c r="E378" i="7"/>
  <c r="D378" i="7"/>
  <c r="C378" i="7"/>
  <c r="B378" i="7"/>
  <c r="A378" i="7"/>
  <c r="I377" i="7"/>
  <c r="G377" i="7"/>
  <c r="F377" i="7"/>
  <c r="E377" i="7"/>
  <c r="D377" i="7"/>
  <c r="C377" i="7"/>
  <c r="B377" i="7"/>
  <c r="A377" i="7"/>
  <c r="I376" i="7"/>
  <c r="G376" i="7"/>
  <c r="F376" i="7"/>
  <c r="E376" i="7"/>
  <c r="D376" i="7"/>
  <c r="C376" i="7"/>
  <c r="B376" i="7"/>
  <c r="A376" i="7"/>
  <c r="I375" i="7"/>
  <c r="G375" i="7"/>
  <c r="F375" i="7"/>
  <c r="E375" i="7"/>
  <c r="D375" i="7"/>
  <c r="C375" i="7"/>
  <c r="B375" i="7"/>
  <c r="A375" i="7"/>
  <c r="I374" i="7"/>
  <c r="G374" i="7"/>
  <c r="F374" i="7"/>
  <c r="E374" i="7"/>
  <c r="D374" i="7"/>
  <c r="C374" i="7"/>
  <c r="B374" i="7"/>
  <c r="A374" i="7"/>
  <c r="I373" i="7"/>
  <c r="G373" i="7"/>
  <c r="F373" i="7"/>
  <c r="E373" i="7"/>
  <c r="D373" i="7"/>
  <c r="C373" i="7"/>
  <c r="B373" i="7"/>
  <c r="A373" i="7"/>
  <c r="I372" i="7"/>
  <c r="G372" i="7"/>
  <c r="F372" i="7"/>
  <c r="E372" i="7"/>
  <c r="D372" i="7"/>
  <c r="C372" i="7"/>
  <c r="B372" i="7"/>
  <c r="A372" i="7"/>
  <c r="I371" i="7"/>
  <c r="G371" i="7"/>
  <c r="F371" i="7"/>
  <c r="E371" i="7"/>
  <c r="D371" i="7"/>
  <c r="C371" i="7"/>
  <c r="B371" i="7"/>
  <c r="A371" i="7"/>
  <c r="I370" i="7"/>
  <c r="G370" i="7"/>
  <c r="F370" i="7"/>
  <c r="E370" i="7"/>
  <c r="D370" i="7"/>
  <c r="C370" i="7"/>
  <c r="B370" i="7"/>
  <c r="A370" i="7"/>
  <c r="I369" i="7"/>
  <c r="G369" i="7"/>
  <c r="F369" i="7"/>
  <c r="E369" i="7"/>
  <c r="D369" i="7"/>
  <c r="C369" i="7"/>
  <c r="B369" i="7"/>
  <c r="A369" i="7"/>
  <c r="I368" i="7"/>
  <c r="G368" i="7"/>
  <c r="F368" i="7"/>
  <c r="E368" i="7"/>
  <c r="D368" i="7"/>
  <c r="C368" i="7"/>
  <c r="B368" i="7"/>
  <c r="A368" i="7"/>
  <c r="I367" i="7"/>
  <c r="G367" i="7"/>
  <c r="F367" i="7"/>
  <c r="E367" i="7"/>
  <c r="D367" i="7"/>
  <c r="C367" i="7"/>
  <c r="B367" i="7"/>
  <c r="A367" i="7"/>
  <c r="I366" i="7"/>
  <c r="G366" i="7"/>
  <c r="F366" i="7"/>
  <c r="E366" i="7"/>
  <c r="D366" i="7"/>
  <c r="C366" i="7"/>
  <c r="B366" i="7"/>
  <c r="A366" i="7"/>
  <c r="I365" i="7"/>
  <c r="G365" i="7"/>
  <c r="F365" i="7"/>
  <c r="E365" i="7"/>
  <c r="D365" i="7"/>
  <c r="C365" i="7"/>
  <c r="B365" i="7"/>
  <c r="A365" i="7"/>
  <c r="I364" i="7"/>
  <c r="G364" i="7"/>
  <c r="F364" i="7"/>
  <c r="E364" i="7"/>
  <c r="D364" i="7"/>
  <c r="C364" i="7"/>
  <c r="B364" i="7"/>
  <c r="A364" i="7"/>
  <c r="I363" i="7"/>
  <c r="G363" i="7"/>
  <c r="F363" i="7"/>
  <c r="E363" i="7"/>
  <c r="D363" i="7"/>
  <c r="C363" i="7"/>
  <c r="B363" i="7"/>
  <c r="A363" i="7"/>
  <c r="I362" i="7"/>
  <c r="G362" i="7"/>
  <c r="F362" i="7"/>
  <c r="E362" i="7"/>
  <c r="D362" i="7"/>
  <c r="C362" i="7"/>
  <c r="B362" i="7"/>
  <c r="A362" i="7"/>
  <c r="I361" i="7"/>
  <c r="G361" i="7"/>
  <c r="F361" i="7"/>
  <c r="E361" i="7"/>
  <c r="D361" i="7"/>
  <c r="C361" i="7"/>
  <c r="B361" i="7"/>
  <c r="A361" i="7"/>
  <c r="I360" i="7"/>
  <c r="G360" i="7"/>
  <c r="F360" i="7"/>
  <c r="E360" i="7"/>
  <c r="D360" i="7"/>
  <c r="C360" i="7"/>
  <c r="B360" i="7"/>
  <c r="A360" i="7"/>
  <c r="I359" i="7"/>
  <c r="G359" i="7"/>
  <c r="F359" i="7"/>
  <c r="E359" i="7"/>
  <c r="D359" i="7"/>
  <c r="C359" i="7"/>
  <c r="B359" i="7"/>
  <c r="A359" i="7"/>
  <c r="I358" i="7"/>
  <c r="G358" i="7"/>
  <c r="F358" i="7"/>
  <c r="E358" i="7"/>
  <c r="D358" i="7"/>
  <c r="C358" i="7"/>
  <c r="B358" i="7"/>
  <c r="A358" i="7"/>
  <c r="I357" i="7"/>
  <c r="G357" i="7"/>
  <c r="F357" i="7"/>
  <c r="E357" i="7"/>
  <c r="D357" i="7"/>
  <c r="C357" i="7"/>
  <c r="B357" i="7"/>
  <c r="A357" i="7"/>
  <c r="I356" i="7"/>
  <c r="G356" i="7"/>
  <c r="F356" i="7"/>
  <c r="E356" i="7"/>
  <c r="D356" i="7"/>
  <c r="C356" i="7"/>
  <c r="B356" i="7"/>
  <c r="A356" i="7"/>
  <c r="I355" i="7"/>
  <c r="G355" i="7"/>
  <c r="F355" i="7"/>
  <c r="E355" i="7"/>
  <c r="D355" i="7"/>
  <c r="C355" i="7"/>
  <c r="B355" i="7"/>
  <c r="A355" i="7"/>
  <c r="I354" i="7"/>
  <c r="G354" i="7"/>
  <c r="F354" i="7"/>
  <c r="E354" i="7"/>
  <c r="D354" i="7"/>
  <c r="C354" i="7"/>
  <c r="B354" i="7"/>
  <c r="A354" i="7"/>
  <c r="I353" i="7"/>
  <c r="G353" i="7"/>
  <c r="F353" i="7"/>
  <c r="E353" i="7"/>
  <c r="D353" i="7"/>
  <c r="C353" i="7"/>
  <c r="B353" i="7"/>
  <c r="A353" i="7"/>
  <c r="I352" i="7"/>
  <c r="G352" i="7"/>
  <c r="F352" i="7"/>
  <c r="E352" i="7"/>
  <c r="D352" i="7"/>
  <c r="C352" i="7"/>
  <c r="B352" i="7"/>
  <c r="A352" i="7"/>
  <c r="I351" i="7"/>
  <c r="G351" i="7"/>
  <c r="F351" i="7"/>
  <c r="E351" i="7"/>
  <c r="D351" i="7"/>
  <c r="C351" i="7"/>
  <c r="B351" i="7"/>
  <c r="A351" i="7"/>
  <c r="I350" i="7"/>
  <c r="G350" i="7"/>
  <c r="F350" i="7"/>
  <c r="E350" i="7"/>
  <c r="D350" i="7"/>
  <c r="C350" i="7"/>
  <c r="B350" i="7"/>
  <c r="A350" i="7"/>
  <c r="I349" i="7"/>
  <c r="G349" i="7"/>
  <c r="F349" i="7"/>
  <c r="E349" i="7"/>
  <c r="D349" i="7"/>
  <c r="C349" i="7"/>
  <c r="B349" i="7"/>
  <c r="A349" i="7"/>
  <c r="I348" i="7"/>
  <c r="G348" i="7"/>
  <c r="F348" i="7"/>
  <c r="E348" i="7"/>
  <c r="D348" i="7"/>
  <c r="C348" i="7"/>
  <c r="B348" i="7"/>
  <c r="A348" i="7"/>
  <c r="I347" i="7"/>
  <c r="G347" i="7"/>
  <c r="F347" i="7"/>
  <c r="E347" i="7"/>
  <c r="D347" i="7"/>
  <c r="C347" i="7"/>
  <c r="B347" i="7"/>
  <c r="A347" i="7"/>
  <c r="I346" i="7"/>
  <c r="G346" i="7"/>
  <c r="F346" i="7"/>
  <c r="E346" i="7"/>
  <c r="D346" i="7"/>
  <c r="C346" i="7"/>
  <c r="B346" i="7"/>
  <c r="A346" i="7"/>
  <c r="I345" i="7"/>
  <c r="G345" i="7"/>
  <c r="F345" i="7"/>
  <c r="E345" i="7"/>
  <c r="D345" i="7"/>
  <c r="C345" i="7"/>
  <c r="B345" i="7"/>
  <c r="A345" i="7"/>
  <c r="I344" i="7"/>
  <c r="G344" i="7"/>
  <c r="F344" i="7"/>
  <c r="E344" i="7"/>
  <c r="D344" i="7"/>
  <c r="C344" i="7"/>
  <c r="B344" i="7"/>
  <c r="A344" i="7"/>
  <c r="I343" i="7"/>
  <c r="G343" i="7"/>
  <c r="F343" i="7"/>
  <c r="E343" i="7"/>
  <c r="D343" i="7"/>
  <c r="C343" i="7"/>
  <c r="B343" i="7"/>
  <c r="A343" i="7"/>
  <c r="I342" i="7"/>
  <c r="G342" i="7"/>
  <c r="F342" i="7"/>
  <c r="E342" i="7"/>
  <c r="D342" i="7"/>
  <c r="C342" i="7"/>
  <c r="B342" i="7"/>
  <c r="A342" i="7"/>
  <c r="I341" i="7"/>
  <c r="G341" i="7"/>
  <c r="F341" i="7"/>
  <c r="E341" i="7"/>
  <c r="D341" i="7"/>
  <c r="C341" i="7"/>
  <c r="B341" i="7"/>
  <c r="A341" i="7"/>
  <c r="I340" i="7"/>
  <c r="G340" i="7"/>
  <c r="F340" i="7"/>
  <c r="E340" i="7"/>
  <c r="D340" i="7"/>
  <c r="C340" i="7"/>
  <c r="B340" i="7"/>
  <c r="A340" i="7"/>
  <c r="I339" i="7"/>
  <c r="G339" i="7"/>
  <c r="F339" i="7"/>
  <c r="E339" i="7"/>
  <c r="D339" i="7"/>
  <c r="C339" i="7"/>
  <c r="B339" i="7"/>
  <c r="A339" i="7"/>
  <c r="I338" i="7"/>
  <c r="G338" i="7"/>
  <c r="F338" i="7"/>
  <c r="E338" i="7"/>
  <c r="B338" i="7"/>
  <c r="A338" i="7"/>
  <c r="I337" i="7"/>
  <c r="G337" i="7"/>
  <c r="F337" i="7"/>
  <c r="E337" i="7"/>
  <c r="B337" i="7"/>
  <c r="A337" i="7"/>
  <c r="I336" i="7"/>
  <c r="G336" i="7"/>
  <c r="F336" i="7"/>
  <c r="E336" i="7"/>
  <c r="B336" i="7"/>
  <c r="A336" i="7"/>
  <c r="I335" i="7"/>
  <c r="G335" i="7"/>
  <c r="F335" i="7"/>
  <c r="E335" i="7"/>
  <c r="B335" i="7"/>
  <c r="A335" i="7"/>
  <c r="C334" i="7"/>
  <c r="B334" i="7"/>
  <c r="A334" i="7"/>
  <c r="C333" i="7"/>
  <c r="B333" i="7"/>
  <c r="A333" i="7"/>
  <c r="C332" i="7"/>
  <c r="B332" i="7"/>
  <c r="A332" i="7"/>
  <c r="C331" i="7"/>
  <c r="B331" i="7"/>
  <c r="A331" i="7"/>
  <c r="C330" i="7"/>
  <c r="B330" i="7"/>
  <c r="A330" i="7"/>
  <c r="I329" i="7"/>
  <c r="G329" i="7"/>
  <c r="F329" i="7"/>
  <c r="E329" i="7"/>
  <c r="D329" i="7"/>
  <c r="C329" i="7"/>
  <c r="B329" i="7"/>
  <c r="A329" i="7"/>
  <c r="I328" i="7"/>
  <c r="G328" i="7"/>
  <c r="F328" i="7"/>
  <c r="E328" i="7"/>
  <c r="D328" i="7"/>
  <c r="C328" i="7"/>
  <c r="B328" i="7"/>
  <c r="A328" i="7"/>
  <c r="F327" i="7"/>
  <c r="E327" i="7"/>
  <c r="D327" i="7"/>
  <c r="C327" i="7"/>
  <c r="B327" i="7"/>
  <c r="A327" i="7"/>
  <c r="F326" i="7"/>
  <c r="E326" i="7"/>
  <c r="D326" i="7"/>
  <c r="C326" i="7"/>
  <c r="B326" i="7"/>
  <c r="A326" i="7"/>
  <c r="F325" i="7"/>
  <c r="E325" i="7"/>
  <c r="D325" i="7"/>
  <c r="C325" i="7"/>
  <c r="B325" i="7"/>
  <c r="A325" i="7"/>
  <c r="F324" i="7"/>
  <c r="E324" i="7"/>
  <c r="D324" i="7"/>
  <c r="C324" i="7"/>
  <c r="B324" i="7"/>
  <c r="A324" i="7"/>
  <c r="F323" i="7"/>
  <c r="E323" i="7"/>
  <c r="D323" i="7"/>
  <c r="C323" i="7"/>
  <c r="B323" i="7"/>
  <c r="A323" i="7"/>
  <c r="F322" i="7"/>
  <c r="E322" i="7"/>
  <c r="D322" i="7"/>
  <c r="C322" i="7"/>
  <c r="B322" i="7"/>
  <c r="A322" i="7"/>
  <c r="F321" i="7"/>
  <c r="E321" i="7"/>
  <c r="D321" i="7"/>
  <c r="C321" i="7"/>
  <c r="B321" i="7"/>
  <c r="A321" i="7"/>
  <c r="F320" i="7"/>
  <c r="E320" i="7"/>
  <c r="D320" i="7"/>
  <c r="C320" i="7"/>
  <c r="B320" i="7"/>
  <c r="A320" i="7"/>
  <c r="F319" i="7"/>
  <c r="E319" i="7"/>
  <c r="D319" i="7"/>
  <c r="C319" i="7"/>
  <c r="B319" i="7"/>
  <c r="A319" i="7"/>
  <c r="F318" i="7"/>
  <c r="E318" i="7"/>
  <c r="D318" i="7"/>
  <c r="C318" i="7"/>
  <c r="B318" i="7"/>
  <c r="A318" i="7"/>
  <c r="F317" i="7"/>
  <c r="E317" i="7"/>
  <c r="D317" i="7"/>
  <c r="C317" i="7"/>
  <c r="B317" i="7"/>
  <c r="A317" i="7"/>
  <c r="F316" i="7"/>
  <c r="E316" i="7"/>
  <c r="D316" i="7"/>
  <c r="C316" i="7"/>
  <c r="B316" i="7"/>
  <c r="A316" i="7"/>
  <c r="F315" i="7"/>
  <c r="E315" i="7"/>
  <c r="D315" i="7"/>
  <c r="C315" i="7"/>
  <c r="B315" i="7"/>
  <c r="A315" i="7"/>
  <c r="F314" i="7"/>
  <c r="E314" i="7"/>
  <c r="D314" i="7"/>
  <c r="C314" i="7"/>
  <c r="B314" i="7"/>
  <c r="A314" i="7"/>
  <c r="F313" i="7"/>
  <c r="E313" i="7"/>
  <c r="D313" i="7"/>
  <c r="C313" i="7"/>
  <c r="B313" i="7"/>
  <c r="A313" i="7"/>
  <c r="F312" i="7"/>
  <c r="E312" i="7"/>
  <c r="D312" i="7"/>
  <c r="C312" i="7"/>
  <c r="B312" i="7"/>
  <c r="A312" i="7"/>
  <c r="F311" i="7"/>
  <c r="E311" i="7"/>
  <c r="D311" i="7"/>
  <c r="C311" i="7"/>
  <c r="B311" i="7"/>
  <c r="A311" i="7"/>
  <c r="F310" i="7"/>
  <c r="E310" i="7"/>
  <c r="D310" i="7"/>
  <c r="C310" i="7"/>
  <c r="B310" i="7"/>
  <c r="A310" i="7"/>
  <c r="F309" i="7"/>
  <c r="E309" i="7"/>
  <c r="D309" i="7"/>
  <c r="C309" i="7"/>
  <c r="B309" i="7"/>
  <c r="A309" i="7"/>
  <c r="F308" i="7"/>
  <c r="E308" i="7"/>
  <c r="D308" i="7"/>
  <c r="C308" i="7"/>
  <c r="B308" i="7"/>
  <c r="A308" i="7"/>
  <c r="F307" i="7"/>
  <c r="E307" i="7"/>
  <c r="D307" i="7"/>
  <c r="C307" i="7"/>
  <c r="B307" i="7"/>
  <c r="A307" i="7"/>
  <c r="F306" i="7"/>
  <c r="E306" i="7"/>
  <c r="D306" i="7"/>
  <c r="C306" i="7"/>
  <c r="B306" i="7"/>
  <c r="A306" i="7"/>
  <c r="F305" i="7"/>
  <c r="E305" i="7"/>
  <c r="D305" i="7"/>
  <c r="C305" i="7"/>
  <c r="B305" i="7"/>
  <c r="A305" i="7"/>
  <c r="F304" i="7"/>
  <c r="E304" i="7"/>
  <c r="D304" i="7"/>
  <c r="C304" i="7"/>
  <c r="B304" i="7"/>
  <c r="A304" i="7"/>
  <c r="F303" i="7"/>
  <c r="E303" i="7"/>
  <c r="D303" i="7"/>
  <c r="C303" i="7"/>
  <c r="B303" i="7"/>
  <c r="A303" i="7"/>
  <c r="F302" i="7"/>
  <c r="E302" i="7"/>
  <c r="D302" i="7"/>
  <c r="C302" i="7"/>
  <c r="B302" i="7"/>
  <c r="A302" i="7"/>
  <c r="F301" i="7"/>
  <c r="E301" i="7"/>
  <c r="D301" i="7"/>
  <c r="C301" i="7"/>
  <c r="B301" i="7"/>
  <c r="A301" i="7"/>
  <c r="F300" i="7"/>
  <c r="E300" i="7"/>
  <c r="D300" i="7"/>
  <c r="C300" i="7"/>
  <c r="B300" i="7"/>
  <c r="A300" i="7"/>
  <c r="F299" i="7"/>
  <c r="E299" i="7"/>
  <c r="D299" i="7"/>
  <c r="C299" i="7"/>
  <c r="B299" i="7"/>
  <c r="A299" i="7"/>
  <c r="F298" i="7"/>
  <c r="E298" i="7"/>
  <c r="D298" i="7"/>
  <c r="C298" i="7"/>
  <c r="B298" i="7"/>
  <c r="A298" i="7"/>
  <c r="F297" i="7"/>
  <c r="E297" i="7"/>
  <c r="D297" i="7"/>
  <c r="C297" i="7"/>
  <c r="B297" i="7"/>
  <c r="A297" i="7"/>
  <c r="F296" i="7"/>
  <c r="E296" i="7"/>
  <c r="D296" i="7"/>
  <c r="C296" i="7"/>
  <c r="B296" i="7"/>
  <c r="A296" i="7"/>
  <c r="F295" i="7"/>
  <c r="E295" i="7"/>
  <c r="D295" i="7"/>
  <c r="C295" i="7"/>
  <c r="B295" i="7"/>
  <c r="A295" i="7"/>
  <c r="F294" i="7"/>
  <c r="E294" i="7"/>
  <c r="D294" i="7"/>
  <c r="C294" i="7"/>
  <c r="B294" i="7"/>
  <c r="A294" i="7"/>
  <c r="F293" i="7"/>
  <c r="E293" i="7"/>
  <c r="D293" i="7"/>
  <c r="C293" i="7"/>
  <c r="B293" i="7"/>
  <c r="A293" i="7"/>
  <c r="F292" i="7"/>
  <c r="E292" i="7"/>
  <c r="D292" i="7"/>
  <c r="C292" i="7"/>
  <c r="B292" i="7"/>
  <c r="A292" i="7"/>
  <c r="F291" i="7"/>
  <c r="E291" i="7"/>
  <c r="D291" i="7"/>
  <c r="C291" i="7"/>
  <c r="B291" i="7"/>
  <c r="A291" i="7"/>
  <c r="F290" i="7"/>
  <c r="E290" i="7"/>
  <c r="D290" i="7"/>
  <c r="C290" i="7"/>
  <c r="B290" i="7"/>
  <c r="A290" i="7"/>
  <c r="F289" i="7"/>
  <c r="E289" i="7"/>
  <c r="D289" i="7"/>
  <c r="C289" i="7"/>
  <c r="B289" i="7"/>
  <c r="A289" i="7"/>
  <c r="F288" i="7"/>
  <c r="E288" i="7"/>
  <c r="D288" i="7"/>
  <c r="C288" i="7"/>
  <c r="B288" i="7"/>
  <c r="A288" i="7"/>
  <c r="F287" i="7"/>
  <c r="E287" i="7"/>
  <c r="D287" i="7"/>
  <c r="C287" i="7"/>
  <c r="B287" i="7"/>
  <c r="A287" i="7"/>
  <c r="F286" i="7"/>
  <c r="E286" i="7"/>
  <c r="D286" i="7"/>
  <c r="C286" i="7"/>
  <c r="B286" i="7"/>
  <c r="A286" i="7"/>
  <c r="F285" i="7"/>
  <c r="E285" i="7"/>
  <c r="D285" i="7"/>
  <c r="C285" i="7"/>
  <c r="B285" i="7"/>
  <c r="A285" i="7"/>
  <c r="F284" i="7"/>
  <c r="E284" i="7"/>
  <c r="D284" i="7"/>
  <c r="C284" i="7"/>
  <c r="B284" i="7"/>
  <c r="A284" i="7"/>
  <c r="F283" i="7"/>
  <c r="E283" i="7"/>
  <c r="D283" i="7"/>
  <c r="C283" i="7"/>
  <c r="B283" i="7"/>
  <c r="A283" i="7"/>
  <c r="F282" i="7"/>
  <c r="E282" i="7"/>
  <c r="D282" i="7"/>
  <c r="C282" i="7"/>
  <c r="B282" i="7"/>
  <c r="A282" i="7"/>
  <c r="F281" i="7"/>
  <c r="E281" i="7"/>
  <c r="D281" i="7"/>
  <c r="C281" i="7"/>
  <c r="B281" i="7"/>
  <c r="A281" i="7"/>
  <c r="F280" i="7"/>
  <c r="E280" i="7"/>
  <c r="D280" i="7"/>
  <c r="C280" i="7"/>
  <c r="B280" i="7"/>
  <c r="A280" i="7"/>
  <c r="F279" i="7"/>
  <c r="E279" i="7"/>
  <c r="D279" i="7"/>
  <c r="C279" i="7"/>
  <c r="B279" i="7"/>
  <c r="A279" i="7"/>
  <c r="F278" i="7"/>
  <c r="E278" i="7"/>
  <c r="D278" i="7"/>
  <c r="C278" i="7"/>
  <c r="B278" i="7"/>
  <c r="A278" i="7"/>
  <c r="F277" i="7"/>
  <c r="E277" i="7"/>
  <c r="D277" i="7"/>
  <c r="C277" i="7"/>
  <c r="B277" i="7"/>
  <c r="A277" i="7"/>
  <c r="F276" i="7"/>
  <c r="E276" i="7"/>
  <c r="D276" i="7"/>
  <c r="C276" i="7"/>
  <c r="B276" i="7"/>
  <c r="A276" i="7"/>
  <c r="F275" i="7"/>
  <c r="E275" i="7"/>
  <c r="D275" i="7"/>
  <c r="C275" i="7"/>
  <c r="B275" i="7"/>
  <c r="A275" i="7"/>
  <c r="F274" i="7"/>
  <c r="E274" i="7"/>
  <c r="D274" i="7"/>
  <c r="C274" i="7"/>
  <c r="B274" i="7"/>
  <c r="A274" i="7"/>
  <c r="F273" i="7"/>
  <c r="E273" i="7"/>
  <c r="D273" i="7"/>
  <c r="C273" i="7"/>
  <c r="B273" i="7"/>
  <c r="A273" i="7"/>
  <c r="F272" i="7"/>
  <c r="E272" i="7"/>
  <c r="D272" i="7"/>
  <c r="C272" i="7"/>
  <c r="B272" i="7"/>
  <c r="A272" i="7"/>
  <c r="F271" i="7"/>
  <c r="E271" i="7"/>
  <c r="D271" i="7"/>
  <c r="C271" i="7"/>
  <c r="B271" i="7"/>
  <c r="A271" i="7"/>
  <c r="F270" i="7"/>
  <c r="E270" i="7"/>
  <c r="D270" i="7"/>
  <c r="C270" i="7"/>
  <c r="B270" i="7"/>
  <c r="A270" i="7"/>
  <c r="F269" i="7"/>
  <c r="E269" i="7"/>
  <c r="D269" i="7"/>
  <c r="C269" i="7"/>
  <c r="B269" i="7"/>
  <c r="A269" i="7"/>
  <c r="F268" i="7"/>
  <c r="E268" i="7"/>
  <c r="D268" i="7"/>
  <c r="C268" i="7"/>
  <c r="B268" i="7"/>
  <c r="A268" i="7"/>
  <c r="F267" i="7"/>
  <c r="E267" i="7"/>
  <c r="D267" i="7"/>
  <c r="C267" i="7"/>
  <c r="B267" i="7"/>
  <c r="A267" i="7"/>
  <c r="F266" i="7"/>
  <c r="E266" i="7"/>
  <c r="D266" i="7"/>
  <c r="C266" i="7"/>
  <c r="B266" i="7"/>
  <c r="A266" i="7"/>
  <c r="F265" i="7"/>
  <c r="E265" i="7"/>
  <c r="D265" i="7"/>
  <c r="C265" i="7"/>
  <c r="B265" i="7"/>
  <c r="A265" i="7"/>
  <c r="F264" i="7"/>
  <c r="E264" i="7"/>
  <c r="D264" i="7"/>
  <c r="C264" i="7"/>
  <c r="B264" i="7"/>
  <c r="A264" i="7"/>
  <c r="F263" i="7"/>
  <c r="E263" i="7"/>
  <c r="D263" i="7"/>
  <c r="C263" i="7"/>
  <c r="B263" i="7"/>
  <c r="A263" i="7"/>
  <c r="F262" i="7"/>
  <c r="E262" i="7"/>
  <c r="D262" i="7"/>
  <c r="C262" i="7"/>
  <c r="B262" i="7"/>
  <c r="A262" i="7"/>
  <c r="F261" i="7"/>
  <c r="E261" i="7"/>
  <c r="D261" i="7"/>
  <c r="C261" i="7"/>
  <c r="B261" i="7"/>
  <c r="A261" i="7"/>
  <c r="F260" i="7"/>
  <c r="E260" i="7"/>
  <c r="D260" i="7"/>
  <c r="C260" i="7"/>
  <c r="B260" i="7"/>
  <c r="A260" i="7"/>
  <c r="F259" i="7"/>
  <c r="E259" i="7"/>
  <c r="D259" i="7"/>
  <c r="C259" i="7"/>
  <c r="B259" i="7"/>
  <c r="A259" i="7"/>
  <c r="F258" i="7"/>
  <c r="E258" i="7"/>
  <c r="D258" i="7"/>
  <c r="C258" i="7"/>
  <c r="B258" i="7"/>
  <c r="A258" i="7"/>
  <c r="F257" i="7"/>
  <c r="E257" i="7"/>
  <c r="D257" i="7"/>
  <c r="C257" i="7"/>
  <c r="B257" i="7"/>
  <c r="A257" i="7"/>
  <c r="F256" i="7"/>
  <c r="E256" i="7"/>
  <c r="D256" i="7"/>
  <c r="C256" i="7"/>
  <c r="B256" i="7"/>
  <c r="A256" i="7"/>
  <c r="F255" i="7"/>
  <c r="E255" i="7"/>
  <c r="D255" i="7"/>
  <c r="C255" i="7"/>
  <c r="B255" i="7"/>
  <c r="A255" i="7"/>
  <c r="F254" i="7"/>
  <c r="E254" i="7"/>
  <c r="D254" i="7"/>
  <c r="C254" i="7"/>
  <c r="B254" i="7"/>
  <c r="A254" i="7"/>
  <c r="F253" i="7"/>
  <c r="E253" i="7"/>
  <c r="D253" i="7"/>
  <c r="C253" i="7"/>
  <c r="B253" i="7"/>
  <c r="A253" i="7"/>
  <c r="F252" i="7"/>
  <c r="E252" i="7"/>
  <c r="D252" i="7"/>
  <c r="C252" i="7"/>
  <c r="B252" i="7"/>
  <c r="A252" i="7"/>
  <c r="F251" i="7"/>
  <c r="E251" i="7"/>
  <c r="D251" i="7"/>
  <c r="C251" i="7"/>
  <c r="B251" i="7"/>
  <c r="A251" i="7"/>
  <c r="F250" i="7"/>
  <c r="E250" i="7"/>
  <c r="D250" i="7"/>
  <c r="C250" i="7"/>
  <c r="B250" i="7"/>
  <c r="A250" i="7"/>
  <c r="F249" i="7"/>
  <c r="E249" i="7"/>
  <c r="D249" i="7"/>
  <c r="C249" i="7"/>
  <c r="B249" i="7"/>
  <c r="A249" i="7"/>
  <c r="F248" i="7"/>
  <c r="E248" i="7"/>
  <c r="D248" i="7"/>
  <c r="C248" i="7"/>
  <c r="B248" i="7"/>
  <c r="A248" i="7"/>
  <c r="F247" i="7"/>
  <c r="E247" i="7"/>
  <c r="D247" i="7"/>
  <c r="C247" i="7"/>
  <c r="B247" i="7"/>
  <c r="A247" i="7"/>
  <c r="F246" i="7"/>
  <c r="E246" i="7"/>
  <c r="D246" i="7"/>
  <c r="C246" i="7"/>
  <c r="B246" i="7"/>
  <c r="A246" i="7"/>
  <c r="F245" i="7"/>
  <c r="E245" i="7"/>
  <c r="D245" i="7"/>
  <c r="C245" i="7"/>
  <c r="B245" i="7"/>
  <c r="A245" i="7"/>
  <c r="F244" i="7"/>
  <c r="E244" i="7"/>
  <c r="D244" i="7"/>
  <c r="C244" i="7"/>
  <c r="B244" i="7"/>
  <c r="A244" i="7"/>
  <c r="F243" i="7"/>
  <c r="E243" i="7"/>
  <c r="D243" i="7"/>
  <c r="C243" i="7"/>
  <c r="B243" i="7"/>
  <c r="A243" i="7"/>
  <c r="F242" i="7"/>
  <c r="E242" i="7"/>
  <c r="D242" i="7"/>
  <c r="C242" i="7"/>
  <c r="B242" i="7"/>
  <c r="A242" i="7"/>
  <c r="F241" i="7"/>
  <c r="E241" i="7"/>
  <c r="D241" i="7"/>
  <c r="C241" i="7"/>
  <c r="B241" i="7"/>
  <c r="A241" i="7"/>
  <c r="F240" i="7"/>
  <c r="E240" i="7"/>
  <c r="D240" i="7"/>
  <c r="C240" i="7"/>
  <c r="B240" i="7"/>
  <c r="A240" i="7"/>
  <c r="F239" i="7"/>
  <c r="E239" i="7"/>
  <c r="D239" i="7"/>
  <c r="C239" i="7"/>
  <c r="B239" i="7"/>
  <c r="A239" i="7"/>
  <c r="F238" i="7"/>
  <c r="E238" i="7"/>
  <c r="D238" i="7"/>
  <c r="C238" i="7"/>
  <c r="B238" i="7"/>
  <c r="A238" i="7"/>
  <c r="F237" i="7"/>
  <c r="E237" i="7"/>
  <c r="D237" i="7"/>
  <c r="C237" i="7"/>
  <c r="B237" i="7"/>
  <c r="A237" i="7"/>
  <c r="F236" i="7"/>
  <c r="E236" i="7"/>
  <c r="D236" i="7"/>
  <c r="C236" i="7"/>
  <c r="B236" i="7"/>
  <c r="A236" i="7"/>
  <c r="F235" i="7"/>
  <c r="E235" i="7"/>
  <c r="D235" i="7"/>
  <c r="C235" i="7"/>
  <c r="B235" i="7"/>
  <c r="A235" i="7"/>
  <c r="F234" i="7"/>
  <c r="E234" i="7"/>
  <c r="D234" i="7"/>
  <c r="C234" i="7"/>
  <c r="B234" i="7"/>
  <c r="A234" i="7"/>
  <c r="F233" i="7"/>
  <c r="E233" i="7"/>
  <c r="D233" i="7"/>
  <c r="C233" i="7"/>
  <c r="B233" i="7"/>
  <c r="A233" i="7"/>
  <c r="F232" i="7"/>
  <c r="E232" i="7"/>
  <c r="D232" i="7"/>
  <c r="C232" i="7"/>
  <c r="B232" i="7"/>
  <c r="A232" i="7"/>
  <c r="F231" i="7"/>
  <c r="E231" i="7"/>
  <c r="D231" i="7"/>
  <c r="C231" i="7"/>
  <c r="B231" i="7"/>
  <c r="A231" i="7"/>
  <c r="F230" i="7"/>
  <c r="E230" i="7"/>
  <c r="D230" i="7"/>
  <c r="C230" i="7"/>
  <c r="B230" i="7"/>
  <c r="A230" i="7"/>
  <c r="F229" i="7"/>
  <c r="E229" i="7"/>
  <c r="D229" i="7"/>
  <c r="C229" i="7"/>
  <c r="B229" i="7"/>
  <c r="A229" i="7"/>
  <c r="F228" i="7"/>
  <c r="E228" i="7"/>
  <c r="D228" i="7"/>
  <c r="C228" i="7"/>
  <c r="B228" i="7"/>
  <c r="A228" i="7"/>
  <c r="F227" i="7"/>
  <c r="E227" i="7"/>
  <c r="D227" i="7"/>
  <c r="C227" i="7"/>
  <c r="B227" i="7"/>
  <c r="A227" i="7"/>
  <c r="F226" i="7"/>
  <c r="E226" i="7"/>
  <c r="D226" i="7"/>
  <c r="C226" i="7"/>
  <c r="B226" i="7"/>
  <c r="A226" i="7"/>
  <c r="F225" i="7"/>
  <c r="E225" i="7"/>
  <c r="D225" i="7"/>
  <c r="C225" i="7"/>
  <c r="B225" i="7"/>
  <c r="A225" i="7"/>
  <c r="F224" i="7"/>
  <c r="E224" i="7"/>
  <c r="D224" i="7"/>
  <c r="C224" i="7"/>
  <c r="B224" i="7"/>
  <c r="A224" i="7"/>
  <c r="F223" i="7"/>
  <c r="E223" i="7"/>
  <c r="D223" i="7"/>
  <c r="C223" i="7"/>
  <c r="B223" i="7"/>
  <c r="A223" i="7"/>
  <c r="F222" i="7"/>
  <c r="E222" i="7"/>
  <c r="D222" i="7"/>
  <c r="C222" i="7"/>
  <c r="B222" i="7"/>
  <c r="A222" i="7"/>
  <c r="F221" i="7"/>
  <c r="E221" i="7"/>
  <c r="D221" i="7"/>
  <c r="C221" i="7"/>
  <c r="B221" i="7"/>
  <c r="A221" i="7"/>
  <c r="F220" i="7"/>
  <c r="E220" i="7"/>
  <c r="D220" i="7"/>
  <c r="C220" i="7"/>
  <c r="B220" i="7"/>
  <c r="A220" i="7"/>
  <c r="F219" i="7"/>
  <c r="E219" i="7"/>
  <c r="D219" i="7"/>
  <c r="C219" i="7"/>
  <c r="B219" i="7"/>
  <c r="A219" i="7"/>
  <c r="F218" i="7"/>
  <c r="E218" i="7"/>
  <c r="D218" i="7"/>
  <c r="C218" i="7"/>
  <c r="B218" i="7"/>
  <c r="A218" i="7"/>
  <c r="F217" i="7"/>
  <c r="E217" i="7"/>
  <c r="D217" i="7"/>
  <c r="C217" i="7"/>
  <c r="B217" i="7"/>
  <c r="A217" i="7"/>
  <c r="F216" i="7"/>
  <c r="E216" i="7"/>
  <c r="D216" i="7"/>
  <c r="C216" i="7"/>
  <c r="B216" i="7"/>
  <c r="A216" i="7"/>
  <c r="F215" i="7"/>
  <c r="E215" i="7"/>
  <c r="D215" i="7"/>
  <c r="C215" i="7"/>
  <c r="B215" i="7"/>
  <c r="A215" i="7"/>
  <c r="F214" i="7"/>
  <c r="E214" i="7"/>
  <c r="D214" i="7"/>
  <c r="C214" i="7"/>
  <c r="B214" i="7"/>
  <c r="A214" i="7"/>
  <c r="F213" i="7"/>
  <c r="E213" i="7"/>
  <c r="D213" i="7"/>
  <c r="C213" i="7"/>
  <c r="B213" i="7"/>
  <c r="A213" i="7"/>
  <c r="F212" i="7"/>
  <c r="E212" i="7"/>
  <c r="D212" i="7"/>
  <c r="C212" i="7"/>
  <c r="B212" i="7"/>
  <c r="A212" i="7"/>
  <c r="F211" i="7"/>
  <c r="E211" i="7"/>
  <c r="D211" i="7"/>
  <c r="C211" i="7"/>
  <c r="B211" i="7"/>
  <c r="A211" i="7"/>
  <c r="F210" i="7"/>
  <c r="E210" i="7"/>
  <c r="D210" i="7"/>
  <c r="C210" i="7"/>
  <c r="B210" i="7"/>
  <c r="A210" i="7"/>
  <c r="F209" i="7"/>
  <c r="E209" i="7"/>
  <c r="D209" i="7"/>
  <c r="C209" i="7"/>
  <c r="B209" i="7"/>
  <c r="A209" i="7"/>
  <c r="F208" i="7"/>
  <c r="E208" i="7"/>
  <c r="D208" i="7"/>
  <c r="C208" i="7"/>
  <c r="B208" i="7"/>
  <c r="A208" i="7"/>
  <c r="F207" i="7"/>
  <c r="E207" i="7"/>
  <c r="D207" i="7"/>
  <c r="C207" i="7"/>
  <c r="B207" i="7"/>
  <c r="A207" i="7"/>
  <c r="F206" i="7"/>
  <c r="E206" i="7"/>
  <c r="D206" i="7"/>
  <c r="C206" i="7"/>
  <c r="B206" i="7"/>
  <c r="A206" i="7"/>
  <c r="F205" i="7"/>
  <c r="E205" i="7"/>
  <c r="D205" i="7"/>
  <c r="C205" i="7"/>
  <c r="B205" i="7"/>
  <c r="A205" i="7"/>
  <c r="F204" i="7"/>
  <c r="E204" i="7"/>
  <c r="D204" i="7"/>
  <c r="C204" i="7"/>
  <c r="B204" i="7"/>
  <c r="A204" i="7"/>
  <c r="F203" i="7"/>
  <c r="E203" i="7"/>
  <c r="D203" i="7"/>
  <c r="C203" i="7"/>
  <c r="B203" i="7"/>
  <c r="A203" i="7"/>
  <c r="F202" i="7"/>
  <c r="E202" i="7"/>
  <c r="D202" i="7"/>
  <c r="C202" i="7"/>
  <c r="B202" i="7"/>
  <c r="A202" i="7"/>
  <c r="F201" i="7"/>
  <c r="E201" i="7"/>
  <c r="D201" i="7"/>
  <c r="C201" i="7"/>
  <c r="B201" i="7"/>
  <c r="A201" i="7"/>
  <c r="F200" i="7"/>
  <c r="E200" i="7"/>
  <c r="D200" i="7"/>
  <c r="C200" i="7"/>
  <c r="B200" i="7"/>
  <c r="A200" i="7"/>
  <c r="F199" i="7"/>
  <c r="E199" i="7"/>
  <c r="D199" i="7"/>
  <c r="C199" i="7"/>
  <c r="B199" i="7"/>
  <c r="A199" i="7"/>
  <c r="F198" i="7"/>
  <c r="E198" i="7"/>
  <c r="D198" i="7"/>
  <c r="C198" i="7"/>
  <c r="B198" i="7"/>
  <c r="A198" i="7"/>
  <c r="F197" i="7"/>
  <c r="E197" i="7"/>
  <c r="D197" i="7"/>
  <c r="C197" i="7"/>
  <c r="B197" i="7"/>
  <c r="A197" i="7"/>
  <c r="F196" i="7"/>
  <c r="E196" i="7"/>
  <c r="D196" i="7"/>
  <c r="C196" i="7"/>
  <c r="B196" i="7"/>
  <c r="A196" i="7"/>
  <c r="F195" i="7"/>
  <c r="E195" i="7"/>
  <c r="D195" i="7"/>
  <c r="C195" i="7"/>
  <c r="B195" i="7"/>
  <c r="A195" i="7"/>
  <c r="F194" i="7"/>
  <c r="E194" i="7"/>
  <c r="D194" i="7"/>
  <c r="C194" i="7"/>
  <c r="B194" i="7"/>
  <c r="A194" i="7"/>
  <c r="F193" i="7"/>
  <c r="E193" i="7"/>
  <c r="D193" i="7"/>
  <c r="C193" i="7"/>
  <c r="B193" i="7"/>
  <c r="A193" i="7"/>
  <c r="F192" i="7"/>
  <c r="E192" i="7"/>
  <c r="D192" i="7"/>
  <c r="C192" i="7"/>
  <c r="B192" i="7"/>
  <c r="A192" i="7"/>
  <c r="F191" i="7"/>
  <c r="E191" i="7"/>
  <c r="D191" i="7"/>
  <c r="C191" i="7"/>
  <c r="B191" i="7"/>
  <c r="A191" i="7"/>
  <c r="F190" i="7"/>
  <c r="E190" i="7"/>
  <c r="D190" i="7"/>
  <c r="C190" i="7"/>
  <c r="B190" i="7"/>
  <c r="A190" i="7"/>
  <c r="F189" i="7"/>
  <c r="E189" i="7"/>
  <c r="D189" i="7"/>
  <c r="C189" i="7"/>
  <c r="B189" i="7"/>
  <c r="A189" i="7"/>
  <c r="F188" i="7"/>
  <c r="E188" i="7"/>
  <c r="D188" i="7"/>
  <c r="C188" i="7"/>
  <c r="B188" i="7"/>
  <c r="A188" i="7"/>
  <c r="F187" i="7"/>
  <c r="E187" i="7"/>
  <c r="D187" i="7"/>
  <c r="C187" i="7"/>
  <c r="B187" i="7"/>
  <c r="A187" i="7"/>
  <c r="F186" i="7"/>
  <c r="E186" i="7"/>
  <c r="D186" i="7"/>
  <c r="C186" i="7"/>
  <c r="B186" i="7"/>
  <c r="A186" i="7"/>
  <c r="F185" i="7"/>
  <c r="E185" i="7"/>
  <c r="D185" i="7"/>
  <c r="C185" i="7"/>
  <c r="B185" i="7"/>
  <c r="A185" i="7"/>
  <c r="F184" i="7"/>
  <c r="E184" i="7"/>
  <c r="D184" i="7"/>
  <c r="C184" i="7"/>
  <c r="B184" i="7"/>
  <c r="A184" i="7"/>
  <c r="F183" i="7"/>
  <c r="E183" i="7"/>
  <c r="D183" i="7"/>
  <c r="C183" i="7"/>
  <c r="B183" i="7"/>
  <c r="A183" i="7"/>
  <c r="F182" i="7"/>
  <c r="E182" i="7"/>
  <c r="D182" i="7"/>
  <c r="C182" i="7"/>
  <c r="B182" i="7"/>
  <c r="A182" i="7"/>
  <c r="F181" i="7"/>
  <c r="E181" i="7"/>
  <c r="D181" i="7"/>
  <c r="C181" i="7"/>
  <c r="B181" i="7"/>
  <c r="A181" i="7"/>
  <c r="F180" i="7"/>
  <c r="E180" i="7"/>
  <c r="D180" i="7"/>
  <c r="C180" i="7"/>
  <c r="B180" i="7"/>
  <c r="A180" i="7"/>
  <c r="F179" i="7"/>
  <c r="E179" i="7"/>
  <c r="D179" i="7"/>
  <c r="C179" i="7"/>
  <c r="B179" i="7"/>
  <c r="A179" i="7"/>
  <c r="F178" i="7"/>
  <c r="E178" i="7"/>
  <c r="D178" i="7"/>
  <c r="C178" i="7"/>
  <c r="B178" i="7"/>
  <c r="A178" i="7"/>
  <c r="F177" i="7"/>
  <c r="E177" i="7"/>
  <c r="D177" i="7"/>
  <c r="C177" i="7"/>
  <c r="B177" i="7"/>
  <c r="A177" i="7"/>
  <c r="F176" i="7"/>
  <c r="E176" i="7"/>
  <c r="D176" i="7"/>
  <c r="C176" i="7"/>
  <c r="B176" i="7"/>
  <c r="A176" i="7"/>
  <c r="F175" i="7"/>
  <c r="E175" i="7"/>
  <c r="D175" i="7"/>
  <c r="C175" i="7"/>
  <c r="B175" i="7"/>
  <c r="A175" i="7"/>
  <c r="F174" i="7"/>
  <c r="E174" i="7"/>
  <c r="D174" i="7"/>
  <c r="C174" i="7"/>
  <c r="B174" i="7"/>
  <c r="A174" i="7"/>
  <c r="F173" i="7"/>
  <c r="E173" i="7"/>
  <c r="D173" i="7"/>
  <c r="C173" i="7"/>
  <c r="B173" i="7"/>
  <c r="A173" i="7"/>
  <c r="F172" i="7"/>
  <c r="E172" i="7"/>
  <c r="D172" i="7"/>
  <c r="C172" i="7"/>
  <c r="B172" i="7"/>
  <c r="A172" i="7"/>
  <c r="F171" i="7"/>
  <c r="E171" i="7"/>
  <c r="D171" i="7"/>
  <c r="C171" i="7"/>
  <c r="B171" i="7"/>
  <c r="A171" i="7"/>
  <c r="F170" i="7"/>
  <c r="E170" i="7"/>
  <c r="D170" i="7"/>
  <c r="C170" i="7"/>
  <c r="B170" i="7"/>
  <c r="A170" i="7"/>
  <c r="F169" i="7"/>
  <c r="E169" i="7"/>
  <c r="D169" i="7"/>
  <c r="C169" i="7"/>
  <c r="B169" i="7"/>
  <c r="A169" i="7"/>
  <c r="F168" i="7"/>
  <c r="E168" i="7"/>
  <c r="D168" i="7"/>
  <c r="C168" i="7"/>
  <c r="B168" i="7"/>
  <c r="A168" i="7"/>
  <c r="F167" i="7"/>
  <c r="E167" i="7"/>
  <c r="D167" i="7"/>
  <c r="C167" i="7"/>
  <c r="B167" i="7"/>
  <c r="A167" i="7"/>
  <c r="F166" i="7"/>
  <c r="E166" i="7"/>
  <c r="D166" i="7"/>
  <c r="C166" i="7"/>
  <c r="B166" i="7"/>
  <c r="A166" i="7"/>
  <c r="F165" i="7"/>
  <c r="E165" i="7"/>
  <c r="D165" i="7"/>
  <c r="C165" i="7"/>
  <c r="B165" i="7"/>
  <c r="A165" i="7"/>
  <c r="F164" i="7"/>
  <c r="E164" i="7"/>
  <c r="D164" i="7"/>
  <c r="C164" i="7"/>
  <c r="B164" i="7"/>
  <c r="A164" i="7"/>
  <c r="F163" i="7"/>
  <c r="E163" i="7"/>
  <c r="D163" i="7"/>
  <c r="C163" i="7"/>
  <c r="B163" i="7"/>
  <c r="A163" i="7"/>
  <c r="F162" i="7"/>
  <c r="E162" i="7"/>
  <c r="D162" i="7"/>
  <c r="C162" i="7"/>
  <c r="B162" i="7"/>
  <c r="A162" i="7"/>
  <c r="F161" i="7"/>
  <c r="E161" i="7"/>
  <c r="D161" i="7"/>
  <c r="C161" i="7"/>
  <c r="B161" i="7"/>
  <c r="A161" i="7"/>
  <c r="F160" i="7"/>
  <c r="E160" i="7"/>
  <c r="D160" i="7"/>
  <c r="C160" i="7"/>
  <c r="B160" i="7"/>
  <c r="A160" i="7"/>
  <c r="F159" i="7"/>
  <c r="E159" i="7"/>
  <c r="D159" i="7"/>
  <c r="C159" i="7"/>
  <c r="B159" i="7"/>
  <c r="A159" i="7"/>
  <c r="F158" i="7"/>
  <c r="E158" i="7"/>
  <c r="D158" i="7"/>
  <c r="C158" i="7"/>
  <c r="B158" i="7"/>
  <c r="A158" i="7"/>
  <c r="F157" i="7"/>
  <c r="E157" i="7"/>
  <c r="D157" i="7"/>
  <c r="C157" i="7"/>
  <c r="B157" i="7"/>
  <c r="A157" i="7"/>
  <c r="F156" i="7"/>
  <c r="E156" i="7"/>
  <c r="D156" i="7"/>
  <c r="C156" i="7"/>
  <c r="B156" i="7"/>
  <c r="A156" i="7"/>
  <c r="F155" i="7"/>
  <c r="E155" i="7"/>
  <c r="D155" i="7"/>
  <c r="C155" i="7"/>
  <c r="B155" i="7"/>
  <c r="A155" i="7"/>
  <c r="F154" i="7"/>
  <c r="E154" i="7"/>
  <c r="D154" i="7"/>
  <c r="C154" i="7"/>
  <c r="B154" i="7"/>
  <c r="A154" i="7"/>
  <c r="F153" i="7"/>
  <c r="E153" i="7"/>
  <c r="D153" i="7"/>
  <c r="C153" i="7"/>
  <c r="B153" i="7"/>
  <c r="A153" i="7"/>
  <c r="F152" i="7"/>
  <c r="E152" i="7"/>
  <c r="D152" i="7"/>
  <c r="C152" i="7"/>
  <c r="B152" i="7"/>
  <c r="A152" i="7"/>
  <c r="F151" i="7"/>
  <c r="E151" i="7"/>
  <c r="D151" i="7"/>
  <c r="C151" i="7"/>
  <c r="B151" i="7"/>
  <c r="A151" i="7"/>
  <c r="F150" i="7"/>
  <c r="E150" i="7"/>
  <c r="D150" i="7"/>
  <c r="C150" i="7"/>
  <c r="B150" i="7"/>
  <c r="A150" i="7"/>
  <c r="F149" i="7"/>
  <c r="E149" i="7"/>
  <c r="D149" i="7"/>
  <c r="C149" i="7"/>
  <c r="B149" i="7"/>
  <c r="A149" i="7"/>
  <c r="F148" i="7"/>
  <c r="E148" i="7"/>
  <c r="D148" i="7"/>
  <c r="C148" i="7"/>
  <c r="B148" i="7"/>
  <c r="A148" i="7"/>
  <c r="F147" i="7"/>
  <c r="E147" i="7"/>
  <c r="D147" i="7"/>
  <c r="C147" i="7"/>
  <c r="B147" i="7"/>
  <c r="A147" i="7"/>
  <c r="F146" i="7"/>
  <c r="E146" i="7"/>
  <c r="D146" i="7"/>
  <c r="C146" i="7"/>
  <c r="B146" i="7"/>
  <c r="A146" i="7"/>
  <c r="F145" i="7"/>
  <c r="E145" i="7"/>
  <c r="D145" i="7"/>
  <c r="C145" i="7"/>
  <c r="B145" i="7"/>
  <c r="A145" i="7"/>
  <c r="F144" i="7"/>
  <c r="E144" i="7"/>
  <c r="D144" i="7"/>
  <c r="C144" i="7"/>
  <c r="B144" i="7"/>
  <c r="A144" i="7"/>
  <c r="F143" i="7"/>
  <c r="E143" i="7"/>
  <c r="D143" i="7"/>
  <c r="C143" i="7"/>
  <c r="B143" i="7"/>
  <c r="A143" i="7"/>
  <c r="F142" i="7"/>
  <c r="E142" i="7"/>
  <c r="D142" i="7"/>
  <c r="C142" i="7"/>
  <c r="B142" i="7"/>
  <c r="A142" i="7"/>
  <c r="F141" i="7"/>
  <c r="E141" i="7"/>
  <c r="D141" i="7"/>
  <c r="C141" i="7"/>
  <c r="B141" i="7"/>
  <c r="A141" i="7"/>
  <c r="F140" i="7"/>
  <c r="E140" i="7"/>
  <c r="D140" i="7"/>
  <c r="C140" i="7"/>
  <c r="B140" i="7"/>
  <c r="A140" i="7"/>
  <c r="F139" i="7"/>
  <c r="E139" i="7"/>
  <c r="D139" i="7"/>
  <c r="C139" i="7"/>
  <c r="B139" i="7"/>
  <c r="A139" i="7"/>
  <c r="F138" i="7"/>
  <c r="E138" i="7"/>
  <c r="D138" i="7"/>
  <c r="C138" i="7"/>
  <c r="B138" i="7"/>
  <c r="A138" i="7"/>
  <c r="F137" i="7"/>
  <c r="E137" i="7"/>
  <c r="D137" i="7"/>
  <c r="C137" i="7"/>
  <c r="B137" i="7"/>
  <c r="A137" i="7"/>
  <c r="F136" i="7"/>
  <c r="E136" i="7"/>
  <c r="D136" i="7"/>
  <c r="C136" i="7"/>
  <c r="B136" i="7"/>
  <c r="A136" i="7"/>
  <c r="F135" i="7"/>
  <c r="E135" i="7"/>
  <c r="D135" i="7"/>
  <c r="C135" i="7"/>
  <c r="B135" i="7"/>
  <c r="A135" i="7"/>
  <c r="F134" i="7"/>
  <c r="E134" i="7"/>
  <c r="D134" i="7"/>
  <c r="C134" i="7"/>
  <c r="B134" i="7"/>
  <c r="A134" i="7"/>
  <c r="F133" i="7"/>
  <c r="E133" i="7"/>
  <c r="D133" i="7"/>
  <c r="C133" i="7"/>
  <c r="B133" i="7"/>
  <c r="A133" i="7"/>
  <c r="F132" i="7"/>
  <c r="E132" i="7"/>
  <c r="D132" i="7"/>
  <c r="C132" i="7"/>
  <c r="B132" i="7"/>
  <c r="A132" i="7"/>
  <c r="F131" i="7"/>
  <c r="E131" i="7"/>
  <c r="D131" i="7"/>
  <c r="C131" i="7"/>
  <c r="B131" i="7"/>
  <c r="A131" i="7"/>
  <c r="F130" i="7"/>
  <c r="E130" i="7"/>
  <c r="D130" i="7"/>
  <c r="C130" i="7"/>
  <c r="B130" i="7"/>
  <c r="A130" i="7"/>
  <c r="F129" i="7"/>
  <c r="E129" i="7"/>
  <c r="D129" i="7"/>
  <c r="C129" i="7"/>
  <c r="B129" i="7"/>
  <c r="A129" i="7"/>
  <c r="F128" i="7"/>
  <c r="E128" i="7"/>
  <c r="D128" i="7"/>
  <c r="C128" i="7"/>
  <c r="B128" i="7"/>
  <c r="A128" i="7"/>
  <c r="F127" i="7"/>
  <c r="E127" i="7"/>
  <c r="D127" i="7"/>
  <c r="C127" i="7"/>
  <c r="B127" i="7"/>
  <c r="A127" i="7"/>
  <c r="F126" i="7"/>
  <c r="E126" i="7"/>
  <c r="D126" i="7"/>
  <c r="C126" i="7"/>
  <c r="B126" i="7"/>
  <c r="A126" i="7"/>
  <c r="F125" i="7"/>
  <c r="E125" i="7"/>
  <c r="D125" i="7"/>
  <c r="C125" i="7"/>
  <c r="B125" i="7"/>
  <c r="A125" i="7"/>
  <c r="F124" i="7"/>
  <c r="E124" i="7"/>
  <c r="D124" i="7"/>
  <c r="C124" i="7"/>
  <c r="B124" i="7"/>
  <c r="A124" i="7"/>
  <c r="F123" i="7"/>
  <c r="E123" i="7"/>
  <c r="D123" i="7"/>
  <c r="C123" i="7"/>
  <c r="B123" i="7"/>
  <c r="A123" i="7"/>
  <c r="F122" i="7"/>
  <c r="E122" i="7"/>
  <c r="D122" i="7"/>
  <c r="C122" i="7"/>
  <c r="B122" i="7"/>
  <c r="A122" i="7"/>
  <c r="F121" i="7"/>
  <c r="E121" i="7"/>
  <c r="D121" i="7"/>
  <c r="C121" i="7"/>
  <c r="B121" i="7"/>
  <c r="A121" i="7"/>
  <c r="F120" i="7"/>
  <c r="E120" i="7"/>
  <c r="D120" i="7"/>
  <c r="C120" i="7"/>
  <c r="B120" i="7"/>
  <c r="A120" i="7"/>
  <c r="F119" i="7"/>
  <c r="E119" i="7"/>
  <c r="D119" i="7"/>
  <c r="C119" i="7"/>
  <c r="B119" i="7"/>
  <c r="A119" i="7"/>
  <c r="F118" i="7"/>
  <c r="E118" i="7"/>
  <c r="D118" i="7"/>
  <c r="C118" i="7"/>
  <c r="B118" i="7"/>
  <c r="A118" i="7"/>
  <c r="F117" i="7"/>
  <c r="E117" i="7"/>
  <c r="D117" i="7"/>
  <c r="C117" i="7"/>
  <c r="B117" i="7"/>
  <c r="A117" i="7"/>
  <c r="F116" i="7"/>
  <c r="E116" i="7"/>
  <c r="D116" i="7"/>
  <c r="C116" i="7"/>
  <c r="B116" i="7"/>
  <c r="A116" i="7"/>
  <c r="F115" i="7"/>
  <c r="E115" i="7"/>
  <c r="D115" i="7"/>
  <c r="C115" i="7"/>
  <c r="B115" i="7"/>
  <c r="A115" i="7"/>
  <c r="F114" i="7"/>
  <c r="E114" i="7"/>
  <c r="D114" i="7"/>
  <c r="C114" i="7"/>
  <c r="B114" i="7"/>
  <c r="A114" i="7"/>
  <c r="F113" i="7"/>
  <c r="E113" i="7"/>
  <c r="D113" i="7"/>
  <c r="C113" i="7"/>
  <c r="B113" i="7"/>
  <c r="A113" i="7"/>
  <c r="F112" i="7"/>
  <c r="E112" i="7"/>
  <c r="D112" i="7"/>
  <c r="C112" i="7"/>
  <c r="B112" i="7"/>
  <c r="A112" i="7"/>
  <c r="F111" i="7"/>
  <c r="E111" i="7"/>
  <c r="D111" i="7"/>
  <c r="C111" i="7"/>
  <c r="B111" i="7"/>
  <c r="A111" i="7"/>
  <c r="F110" i="7"/>
  <c r="E110" i="7"/>
  <c r="D110" i="7"/>
  <c r="C110" i="7"/>
  <c r="B110" i="7"/>
  <c r="A110" i="7"/>
  <c r="F109" i="7"/>
  <c r="E109" i="7"/>
  <c r="D109" i="7"/>
  <c r="C109" i="7"/>
  <c r="B109" i="7"/>
  <c r="A109" i="7"/>
  <c r="F108" i="7"/>
  <c r="E108" i="7"/>
  <c r="D108" i="7"/>
  <c r="C108" i="7"/>
  <c r="B108" i="7"/>
  <c r="A108" i="7"/>
  <c r="F107" i="7"/>
  <c r="E107" i="7"/>
  <c r="D107" i="7"/>
  <c r="C107" i="7"/>
  <c r="B107" i="7"/>
  <c r="A107" i="7"/>
  <c r="F106" i="7"/>
  <c r="E106" i="7"/>
  <c r="D106" i="7"/>
  <c r="C106" i="7"/>
  <c r="B106" i="7"/>
  <c r="A106" i="7"/>
  <c r="F105" i="7"/>
  <c r="E105" i="7"/>
  <c r="D105" i="7"/>
  <c r="C105" i="7"/>
  <c r="B105" i="7"/>
  <c r="A105" i="7"/>
  <c r="F104" i="7"/>
  <c r="E104" i="7"/>
  <c r="D104" i="7"/>
  <c r="C104" i="7"/>
  <c r="B104" i="7"/>
  <c r="A104" i="7"/>
  <c r="F103" i="7"/>
  <c r="E103" i="7"/>
  <c r="D103" i="7"/>
  <c r="C103" i="7"/>
  <c r="B103" i="7"/>
  <c r="A103" i="7"/>
  <c r="F102" i="7"/>
  <c r="E102" i="7"/>
  <c r="D102" i="7"/>
  <c r="C102" i="7"/>
  <c r="B102" i="7"/>
  <c r="A102" i="7"/>
  <c r="F101" i="7"/>
  <c r="E101" i="7"/>
  <c r="D101" i="7"/>
  <c r="C101" i="7"/>
  <c r="B101" i="7"/>
  <c r="A101" i="7"/>
  <c r="F100" i="7"/>
  <c r="E100" i="7"/>
  <c r="D100" i="7"/>
  <c r="C100" i="7"/>
  <c r="B100" i="7"/>
  <c r="A100" i="7"/>
  <c r="F99" i="7"/>
  <c r="E99" i="7"/>
  <c r="D99" i="7"/>
  <c r="C99" i="7"/>
  <c r="B99" i="7"/>
  <c r="A99" i="7"/>
  <c r="F98" i="7"/>
  <c r="E98" i="7"/>
  <c r="D98" i="7"/>
  <c r="C98" i="7"/>
  <c r="B98" i="7"/>
  <c r="A98" i="7"/>
  <c r="F97" i="7"/>
  <c r="E97" i="7"/>
  <c r="D97" i="7"/>
  <c r="C97" i="7"/>
  <c r="B97" i="7"/>
  <c r="A97" i="7"/>
  <c r="F96" i="7"/>
  <c r="E96" i="7"/>
  <c r="D96" i="7"/>
  <c r="C96" i="7"/>
  <c r="B96" i="7"/>
  <c r="A96" i="7"/>
  <c r="F95" i="7"/>
  <c r="E95" i="7"/>
  <c r="D95" i="7"/>
  <c r="C95" i="7"/>
  <c r="B95" i="7"/>
  <c r="A95" i="7"/>
  <c r="F94" i="7"/>
  <c r="E94" i="7"/>
  <c r="D94" i="7"/>
  <c r="C94" i="7"/>
  <c r="B94" i="7"/>
  <c r="A94" i="7"/>
  <c r="F93" i="7"/>
  <c r="E93" i="7"/>
  <c r="D93" i="7"/>
  <c r="C93" i="7"/>
  <c r="B93" i="7"/>
  <c r="A93" i="7"/>
  <c r="F92" i="7"/>
  <c r="E92" i="7"/>
  <c r="D92" i="7"/>
  <c r="C92" i="7"/>
  <c r="B92" i="7"/>
  <c r="A92" i="7"/>
  <c r="F91" i="7"/>
  <c r="E91" i="7"/>
  <c r="D91" i="7"/>
  <c r="C91" i="7"/>
  <c r="B91" i="7"/>
  <c r="A91" i="7"/>
  <c r="F90" i="7"/>
  <c r="E90" i="7"/>
  <c r="D90" i="7"/>
  <c r="C90" i="7"/>
  <c r="B90" i="7"/>
  <c r="A90" i="7"/>
  <c r="F89" i="7"/>
  <c r="E89" i="7"/>
  <c r="D89" i="7"/>
  <c r="C89" i="7"/>
  <c r="B89" i="7"/>
  <c r="A89" i="7"/>
  <c r="F88" i="7"/>
  <c r="E88" i="7"/>
  <c r="D88" i="7"/>
  <c r="C88" i="7"/>
  <c r="B88" i="7"/>
  <c r="A88" i="7"/>
  <c r="F87" i="7"/>
  <c r="E87" i="7"/>
  <c r="D87" i="7"/>
  <c r="C87" i="7"/>
  <c r="B87" i="7"/>
  <c r="A87" i="7"/>
  <c r="F86" i="7"/>
  <c r="E86" i="7"/>
  <c r="D86" i="7"/>
  <c r="C86" i="7"/>
  <c r="B86" i="7"/>
  <c r="A86" i="7"/>
  <c r="F85" i="7"/>
  <c r="E85" i="7"/>
  <c r="D85" i="7"/>
  <c r="C85" i="7"/>
  <c r="B85" i="7"/>
  <c r="A85" i="7"/>
  <c r="F84" i="7"/>
  <c r="E84" i="7"/>
  <c r="D84" i="7"/>
  <c r="C84" i="7"/>
  <c r="B84" i="7"/>
  <c r="A84" i="7"/>
  <c r="F83" i="7"/>
  <c r="E83" i="7"/>
  <c r="D83" i="7"/>
  <c r="C83" i="7"/>
  <c r="B83" i="7"/>
  <c r="A83" i="7"/>
  <c r="F82" i="7"/>
  <c r="E82" i="7"/>
  <c r="D82" i="7"/>
  <c r="C82" i="7"/>
  <c r="B82" i="7"/>
  <c r="A82" i="7"/>
  <c r="F81" i="7"/>
  <c r="E81" i="7"/>
  <c r="D81" i="7"/>
  <c r="C81" i="7"/>
  <c r="B81" i="7"/>
  <c r="A81" i="7"/>
  <c r="F80" i="7"/>
  <c r="E80" i="7"/>
  <c r="D80" i="7"/>
  <c r="C80" i="7"/>
  <c r="B80" i="7"/>
  <c r="A80" i="7"/>
  <c r="F79" i="7"/>
  <c r="E79" i="7"/>
  <c r="D79" i="7"/>
  <c r="C79" i="7"/>
  <c r="B79" i="7"/>
  <c r="A79" i="7"/>
  <c r="F78" i="7"/>
  <c r="E78" i="7"/>
  <c r="D78" i="7"/>
  <c r="C78" i="7"/>
  <c r="B78" i="7"/>
  <c r="A78" i="7"/>
  <c r="F77" i="7"/>
  <c r="E77" i="7"/>
  <c r="D77" i="7"/>
  <c r="C77" i="7"/>
  <c r="B77" i="7"/>
  <c r="A77" i="7"/>
  <c r="F76" i="7"/>
  <c r="E76" i="7"/>
  <c r="D76" i="7"/>
  <c r="C76" i="7"/>
  <c r="B76" i="7"/>
  <c r="A76" i="7"/>
  <c r="F75" i="7"/>
  <c r="E75" i="7"/>
  <c r="D75" i="7"/>
  <c r="C75" i="7"/>
  <c r="B75" i="7"/>
  <c r="A75" i="7"/>
  <c r="F74" i="7"/>
  <c r="E74" i="7"/>
  <c r="D74" i="7"/>
  <c r="C74" i="7"/>
  <c r="B74" i="7"/>
  <c r="A74" i="7"/>
  <c r="F73" i="7"/>
  <c r="E73" i="7"/>
  <c r="D73" i="7"/>
  <c r="C73" i="7"/>
  <c r="B73" i="7"/>
  <c r="A73" i="7"/>
  <c r="F72" i="7"/>
  <c r="E72" i="7"/>
  <c r="D72" i="7"/>
  <c r="C72" i="7"/>
  <c r="B72" i="7"/>
  <c r="A72" i="7"/>
  <c r="F71" i="7"/>
  <c r="E71" i="7"/>
  <c r="D71" i="7"/>
  <c r="C71" i="7"/>
  <c r="B71" i="7"/>
  <c r="A71" i="7"/>
  <c r="F70" i="7"/>
  <c r="E70" i="7"/>
  <c r="D70" i="7"/>
  <c r="C70" i="7"/>
  <c r="B70" i="7"/>
  <c r="A70" i="7"/>
  <c r="F69" i="7"/>
  <c r="E69" i="7"/>
  <c r="D69" i="7"/>
  <c r="C69" i="7"/>
  <c r="B69" i="7"/>
  <c r="A69" i="7"/>
  <c r="F68" i="7"/>
  <c r="E68" i="7"/>
  <c r="D68" i="7"/>
  <c r="C68" i="7"/>
  <c r="B68" i="7"/>
  <c r="A68" i="7"/>
  <c r="F67" i="7"/>
  <c r="E67" i="7"/>
  <c r="D67" i="7"/>
  <c r="C67" i="7"/>
  <c r="B67" i="7"/>
  <c r="A67" i="7"/>
  <c r="F66" i="7"/>
  <c r="E66" i="7"/>
  <c r="D66" i="7"/>
  <c r="C66" i="7"/>
  <c r="B66" i="7"/>
  <c r="A66" i="7"/>
  <c r="F65" i="7"/>
  <c r="E65" i="7"/>
  <c r="D65" i="7"/>
  <c r="C65" i="7"/>
  <c r="B65" i="7"/>
  <c r="A65" i="7"/>
  <c r="F64" i="7"/>
  <c r="E64" i="7"/>
  <c r="D64" i="7"/>
  <c r="C64" i="7"/>
  <c r="B64" i="7"/>
  <c r="A64" i="7"/>
  <c r="F63" i="7"/>
  <c r="E63" i="7"/>
  <c r="D63" i="7"/>
  <c r="C63" i="7"/>
  <c r="B63" i="7"/>
  <c r="A63" i="7"/>
  <c r="F62" i="7"/>
  <c r="E62" i="7"/>
  <c r="D62" i="7"/>
  <c r="C62" i="7"/>
  <c r="B62" i="7"/>
  <c r="A62" i="7"/>
  <c r="F61" i="7"/>
  <c r="E61" i="7"/>
  <c r="D61" i="7"/>
  <c r="C61" i="7"/>
  <c r="B61" i="7"/>
  <c r="A61" i="7"/>
  <c r="F60" i="7"/>
  <c r="E60" i="7"/>
  <c r="D60" i="7"/>
  <c r="C60" i="7"/>
  <c r="B60" i="7"/>
  <c r="A60" i="7"/>
  <c r="F59" i="7"/>
  <c r="E59" i="7"/>
  <c r="D59" i="7"/>
  <c r="C59" i="7"/>
  <c r="B59" i="7"/>
  <c r="A59" i="7"/>
  <c r="F58" i="7"/>
  <c r="E58" i="7"/>
  <c r="D58" i="7"/>
  <c r="C58" i="7"/>
  <c r="B58" i="7"/>
  <c r="A58" i="7"/>
  <c r="F57" i="7"/>
  <c r="E57" i="7"/>
  <c r="D57" i="7"/>
  <c r="C57" i="7"/>
  <c r="B57" i="7"/>
  <c r="A57" i="7"/>
  <c r="F56" i="7"/>
  <c r="E56" i="7"/>
  <c r="D56" i="7"/>
  <c r="C56" i="7"/>
  <c r="B56" i="7"/>
  <c r="A56" i="7"/>
  <c r="F55" i="7"/>
  <c r="E55" i="7"/>
  <c r="D55" i="7"/>
  <c r="C55" i="7"/>
  <c r="B55" i="7"/>
  <c r="A55" i="7"/>
  <c r="F54" i="7"/>
  <c r="E54" i="7"/>
  <c r="D54" i="7"/>
  <c r="C54" i="7"/>
  <c r="B54" i="7"/>
  <c r="A54" i="7"/>
  <c r="F53" i="7"/>
  <c r="E53" i="7"/>
  <c r="D53" i="7"/>
  <c r="C53" i="7"/>
  <c r="B53" i="7"/>
  <c r="A53" i="7"/>
  <c r="F52" i="7"/>
  <c r="E52" i="7"/>
  <c r="D52" i="7"/>
  <c r="C52" i="7"/>
  <c r="B52" i="7"/>
  <c r="A52" i="7"/>
  <c r="F51" i="7"/>
  <c r="E51" i="7"/>
  <c r="D51" i="7"/>
  <c r="C51" i="7"/>
  <c r="B51" i="7"/>
  <c r="A51" i="7"/>
  <c r="F50" i="7"/>
  <c r="E50" i="7"/>
  <c r="D50" i="7"/>
  <c r="C50" i="7"/>
  <c r="B50" i="7"/>
  <c r="A50" i="7"/>
  <c r="F49" i="7"/>
  <c r="E49" i="7"/>
  <c r="D49" i="7"/>
  <c r="C49" i="7"/>
  <c r="B49" i="7"/>
  <c r="A49" i="7"/>
  <c r="F48" i="7"/>
  <c r="E48" i="7"/>
  <c r="D48" i="7"/>
  <c r="C48" i="7"/>
  <c r="B48" i="7"/>
  <c r="A48" i="7"/>
  <c r="F47" i="7"/>
  <c r="E47" i="7"/>
  <c r="D47" i="7"/>
  <c r="C47" i="7"/>
  <c r="B47" i="7"/>
  <c r="A47" i="7"/>
  <c r="F46" i="7"/>
  <c r="E46" i="7"/>
  <c r="D46" i="7"/>
  <c r="C46" i="7"/>
  <c r="B46" i="7"/>
  <c r="A46" i="7"/>
  <c r="F45" i="7"/>
  <c r="E45" i="7"/>
  <c r="D45" i="7"/>
  <c r="C45" i="7"/>
  <c r="B45" i="7"/>
  <c r="A45" i="7"/>
  <c r="F44" i="7"/>
  <c r="E44" i="7"/>
  <c r="D44" i="7"/>
  <c r="C44" i="7"/>
  <c r="B44" i="7"/>
  <c r="A44" i="7"/>
  <c r="F43" i="7"/>
  <c r="E43" i="7"/>
  <c r="D43" i="7"/>
  <c r="C43" i="7"/>
  <c r="B43" i="7"/>
  <c r="A43" i="7"/>
  <c r="F42" i="7"/>
  <c r="E42" i="7"/>
  <c r="D42" i="7"/>
  <c r="C42" i="7"/>
  <c r="B42" i="7"/>
  <c r="A42" i="7"/>
  <c r="F41" i="7"/>
  <c r="E41" i="7"/>
  <c r="D41" i="7"/>
  <c r="C41" i="7"/>
  <c r="B41" i="7"/>
  <c r="A41" i="7"/>
  <c r="F40" i="7"/>
  <c r="E40" i="7"/>
  <c r="D40" i="7"/>
  <c r="C40" i="7"/>
  <c r="B40" i="7"/>
  <c r="A40" i="7"/>
  <c r="F39" i="7"/>
  <c r="E39" i="7"/>
  <c r="D39" i="7"/>
  <c r="C39" i="7"/>
  <c r="B39" i="7"/>
  <c r="A39" i="7"/>
  <c r="F38" i="7"/>
  <c r="E38" i="7"/>
  <c r="D38" i="7"/>
  <c r="C38" i="7"/>
  <c r="B38" i="7"/>
  <c r="A38" i="7"/>
  <c r="F37" i="7"/>
  <c r="E37" i="7"/>
  <c r="D37" i="7"/>
  <c r="C37" i="7"/>
  <c r="B37" i="7"/>
  <c r="A37" i="7"/>
  <c r="F36" i="7"/>
  <c r="E36" i="7"/>
  <c r="D36" i="7"/>
  <c r="C36" i="7"/>
  <c r="B36" i="7"/>
  <c r="A36" i="7"/>
  <c r="F35" i="7"/>
  <c r="E35" i="7"/>
  <c r="D35" i="7"/>
  <c r="C35" i="7"/>
  <c r="B35" i="7"/>
  <c r="A35" i="7"/>
  <c r="F34" i="7"/>
  <c r="E34" i="7"/>
  <c r="D34" i="7"/>
  <c r="C34" i="7"/>
  <c r="B34" i="7"/>
  <c r="A34" i="7"/>
  <c r="F33" i="7"/>
  <c r="E33" i="7"/>
  <c r="D33" i="7"/>
  <c r="C33" i="7"/>
  <c r="B33" i="7"/>
  <c r="A33" i="7"/>
  <c r="F32" i="7"/>
  <c r="E32" i="7"/>
  <c r="D32" i="7"/>
  <c r="C32" i="7"/>
  <c r="B32" i="7"/>
  <c r="A32" i="7"/>
  <c r="F31" i="7"/>
  <c r="E31" i="7"/>
  <c r="D31" i="7"/>
  <c r="C31" i="7"/>
  <c r="B31" i="7"/>
  <c r="A31" i="7"/>
  <c r="F30" i="7"/>
  <c r="E30" i="7"/>
  <c r="D30" i="7"/>
  <c r="C30" i="7"/>
  <c r="B30" i="7"/>
  <c r="A30" i="7"/>
  <c r="F29" i="7"/>
  <c r="E29" i="7"/>
  <c r="D29" i="7"/>
  <c r="C29" i="7"/>
  <c r="B29" i="7"/>
  <c r="A29" i="7"/>
  <c r="F28" i="7"/>
  <c r="E28" i="7"/>
  <c r="D28" i="7"/>
  <c r="C28" i="7"/>
  <c r="B28" i="7"/>
  <c r="A28" i="7"/>
  <c r="F27" i="7"/>
  <c r="E27" i="7"/>
  <c r="D27" i="7"/>
  <c r="C27" i="7"/>
  <c r="B27" i="7"/>
  <c r="A27" i="7"/>
  <c r="F26" i="7"/>
  <c r="E26" i="7"/>
  <c r="D26" i="7"/>
  <c r="C26" i="7"/>
  <c r="B26" i="7"/>
  <c r="A26" i="7"/>
  <c r="F25" i="7"/>
  <c r="E25" i="7"/>
  <c r="D25" i="7"/>
  <c r="C25" i="7"/>
  <c r="B25" i="7"/>
  <c r="A25" i="7"/>
  <c r="F24" i="7"/>
  <c r="E24" i="7"/>
  <c r="D24" i="7"/>
  <c r="C24" i="7"/>
  <c r="B24" i="7"/>
  <c r="A24" i="7"/>
  <c r="F23" i="7"/>
  <c r="E23" i="7"/>
  <c r="D23" i="7"/>
  <c r="C23" i="7"/>
  <c r="B23" i="7"/>
  <c r="A23" i="7"/>
  <c r="F22" i="7"/>
  <c r="E22" i="7"/>
  <c r="D22" i="7"/>
  <c r="C22" i="7"/>
  <c r="B22" i="7"/>
  <c r="A22" i="7"/>
  <c r="F21" i="7"/>
  <c r="E21" i="7"/>
  <c r="D21" i="7"/>
  <c r="C21" i="7"/>
  <c r="B21" i="7"/>
  <c r="A21" i="7"/>
  <c r="F20" i="7"/>
  <c r="E20" i="7"/>
  <c r="D20" i="7"/>
  <c r="C20" i="7"/>
  <c r="B20" i="7"/>
  <c r="A20" i="7"/>
  <c r="F19" i="7"/>
  <c r="E19" i="7"/>
  <c r="D19" i="7"/>
  <c r="C19" i="7"/>
  <c r="B19" i="7"/>
  <c r="A19" i="7"/>
  <c r="F18" i="7"/>
  <c r="E18" i="7"/>
  <c r="D18" i="7"/>
  <c r="C18" i="7"/>
  <c r="B18" i="7"/>
  <c r="A18" i="7"/>
  <c r="F17" i="7"/>
  <c r="E17" i="7"/>
  <c r="D17" i="7"/>
  <c r="C17" i="7"/>
  <c r="B17" i="7"/>
  <c r="A17" i="7"/>
  <c r="F16" i="7"/>
  <c r="E16" i="7"/>
  <c r="D16" i="7"/>
  <c r="C16" i="7"/>
  <c r="B16" i="7"/>
  <c r="A16" i="7"/>
  <c r="K11" i="7"/>
  <c r="K9" i="7"/>
  <c r="E6" i="7"/>
  <c r="E5" i="7"/>
  <c r="S73" i="6"/>
  <c r="R73" i="6"/>
  <c r="Q73" i="6"/>
  <c r="P73" i="6"/>
  <c r="O73" i="6"/>
  <c r="N73" i="6"/>
  <c r="M73" i="6"/>
  <c r="L73" i="6"/>
  <c r="K73" i="6"/>
  <c r="J73" i="6"/>
  <c r="I73" i="6"/>
  <c r="H73" i="6"/>
  <c r="G73" i="6"/>
  <c r="F73" i="6"/>
  <c r="F75" i="6" s="1"/>
  <c r="L10" i="6"/>
  <c r="L8" i="6"/>
  <c r="L415" i="5"/>
  <c r="H415" i="5"/>
  <c r="G415" i="5"/>
  <c r="F415" i="5"/>
  <c r="E415" i="5"/>
  <c r="D415" i="5"/>
  <c r="C415" i="5"/>
  <c r="B415" i="5"/>
  <c r="A415" i="5"/>
  <c r="K414" i="5"/>
  <c r="J414" i="5"/>
  <c r="I414" i="5"/>
  <c r="H414" i="5"/>
  <c r="G414" i="5"/>
  <c r="F414" i="5"/>
  <c r="E414" i="5"/>
  <c r="D414" i="5"/>
  <c r="C414" i="5"/>
  <c r="B414" i="5"/>
  <c r="A414" i="5"/>
  <c r="L413" i="5"/>
  <c r="K413" i="5"/>
  <c r="J413" i="5"/>
  <c r="I413" i="5"/>
  <c r="H413" i="5"/>
  <c r="G413" i="5"/>
  <c r="F413" i="5"/>
  <c r="E413" i="5"/>
  <c r="D413" i="5"/>
  <c r="C413" i="5"/>
  <c r="B413" i="5"/>
  <c r="A413" i="5"/>
  <c r="L412" i="5"/>
  <c r="H412" i="5"/>
  <c r="G412" i="5"/>
  <c r="F412" i="5"/>
  <c r="E412" i="5"/>
  <c r="D412" i="5"/>
  <c r="C412" i="5"/>
  <c r="B412" i="5"/>
  <c r="A412" i="5"/>
  <c r="L411" i="5"/>
  <c r="H411" i="5"/>
  <c r="G411" i="5"/>
  <c r="F411" i="5"/>
  <c r="E411" i="5"/>
  <c r="D411" i="5"/>
  <c r="C411" i="5"/>
  <c r="B411" i="5"/>
  <c r="A411" i="5"/>
  <c r="L410" i="5"/>
  <c r="H410" i="5"/>
  <c r="G410" i="5"/>
  <c r="F410" i="5"/>
  <c r="E410" i="5"/>
  <c r="D410" i="5"/>
  <c r="C410" i="5"/>
  <c r="B410" i="5"/>
  <c r="A410" i="5"/>
  <c r="L409" i="5"/>
  <c r="H409" i="5"/>
  <c r="G409" i="5"/>
  <c r="F409" i="5"/>
  <c r="E409" i="5"/>
  <c r="D409" i="5"/>
  <c r="C409" i="5"/>
  <c r="B409" i="5"/>
  <c r="A409" i="5"/>
  <c r="L408" i="5"/>
  <c r="H408" i="5"/>
  <c r="G408" i="5"/>
  <c r="F408" i="5"/>
  <c r="E408" i="5"/>
  <c r="D408" i="5"/>
  <c r="C408" i="5"/>
  <c r="B408" i="5"/>
  <c r="A408" i="5"/>
  <c r="L407" i="5"/>
  <c r="H407" i="5"/>
  <c r="G407" i="5"/>
  <c r="F407" i="5"/>
  <c r="E407" i="5"/>
  <c r="D407" i="5"/>
  <c r="C407" i="5"/>
  <c r="B407" i="5"/>
  <c r="A407" i="5"/>
  <c r="K406" i="5"/>
  <c r="J406" i="5"/>
  <c r="I406" i="5"/>
  <c r="H406" i="5"/>
  <c r="G406" i="5"/>
  <c r="F406" i="5"/>
  <c r="E406" i="5"/>
  <c r="D406" i="5"/>
  <c r="C406" i="5"/>
  <c r="B406" i="5"/>
  <c r="A406" i="5"/>
  <c r="L405" i="5"/>
  <c r="K405" i="5"/>
  <c r="J405" i="5"/>
  <c r="I405" i="5"/>
  <c r="H405" i="5"/>
  <c r="G405" i="5"/>
  <c r="F405" i="5"/>
  <c r="E405" i="5"/>
  <c r="D405" i="5"/>
  <c r="C405" i="5"/>
  <c r="B405" i="5"/>
  <c r="A405" i="5"/>
  <c r="L404" i="5"/>
  <c r="H404" i="5"/>
  <c r="G404" i="5"/>
  <c r="F404" i="5"/>
  <c r="E404" i="5"/>
  <c r="D404" i="5"/>
  <c r="C404" i="5"/>
  <c r="B404" i="5"/>
  <c r="A404" i="5"/>
  <c r="L403" i="5"/>
  <c r="H403" i="5"/>
  <c r="G403" i="5"/>
  <c r="F403" i="5"/>
  <c r="E403" i="5"/>
  <c r="D403" i="5"/>
  <c r="C403" i="5"/>
  <c r="B403" i="5"/>
  <c r="A403" i="5"/>
  <c r="K402" i="5"/>
  <c r="J402" i="5"/>
  <c r="I402" i="5"/>
  <c r="H402" i="5"/>
  <c r="G402" i="5"/>
  <c r="F402" i="5"/>
  <c r="E402" i="5"/>
  <c r="D402" i="5"/>
  <c r="C402" i="5"/>
  <c r="B402" i="5"/>
  <c r="A402" i="5"/>
  <c r="L401" i="5"/>
  <c r="H401" i="5"/>
  <c r="G401" i="5"/>
  <c r="F401" i="5"/>
  <c r="E401" i="5"/>
  <c r="D401" i="5"/>
  <c r="C401" i="5"/>
  <c r="B401" i="5"/>
  <c r="A401" i="5"/>
  <c r="L400" i="5"/>
  <c r="H400" i="5"/>
  <c r="G400" i="5"/>
  <c r="F400" i="5"/>
  <c r="E400" i="5"/>
  <c r="D400" i="5"/>
  <c r="C400" i="5"/>
  <c r="B400" i="5"/>
  <c r="A400" i="5"/>
  <c r="L399" i="5"/>
  <c r="H399" i="5"/>
  <c r="G399" i="5"/>
  <c r="F399" i="5"/>
  <c r="E399" i="5"/>
  <c r="D399" i="5"/>
  <c r="C399" i="5"/>
  <c r="B399" i="5"/>
  <c r="A399" i="5"/>
  <c r="L398" i="5"/>
  <c r="H398" i="5"/>
  <c r="G398" i="5"/>
  <c r="F398" i="5"/>
  <c r="E398" i="5"/>
  <c r="D398" i="5"/>
  <c r="C398" i="5"/>
  <c r="B398" i="5"/>
  <c r="A398" i="5"/>
  <c r="L397" i="5"/>
  <c r="H397" i="5"/>
  <c r="G397" i="5"/>
  <c r="F397" i="5"/>
  <c r="E397" i="5"/>
  <c r="D397" i="5"/>
  <c r="C397" i="5"/>
  <c r="B397" i="5"/>
  <c r="A397" i="5"/>
  <c r="L396" i="5"/>
  <c r="H396" i="5"/>
  <c r="G396" i="5"/>
  <c r="F396" i="5"/>
  <c r="E396" i="5"/>
  <c r="D396" i="5"/>
  <c r="C396" i="5"/>
  <c r="B396" i="5"/>
  <c r="A396" i="5"/>
  <c r="L395" i="5"/>
  <c r="H395" i="5"/>
  <c r="G395" i="5"/>
  <c r="F395" i="5"/>
  <c r="E395" i="5"/>
  <c r="D395" i="5"/>
  <c r="C395" i="5"/>
  <c r="B395" i="5"/>
  <c r="A395" i="5"/>
  <c r="L394" i="5"/>
  <c r="H394" i="5"/>
  <c r="G394" i="5"/>
  <c r="F394" i="5"/>
  <c r="E394" i="5"/>
  <c r="D394" i="5"/>
  <c r="C394" i="5"/>
  <c r="B394" i="5"/>
  <c r="A394" i="5"/>
  <c r="L393" i="5"/>
  <c r="K393" i="5"/>
  <c r="J393" i="5"/>
  <c r="I393" i="5"/>
  <c r="H393" i="5"/>
  <c r="G393" i="5"/>
  <c r="F393" i="5"/>
  <c r="E393" i="5"/>
  <c r="D393" i="5"/>
  <c r="C393" i="5"/>
  <c r="B393" i="5"/>
  <c r="A393" i="5"/>
  <c r="K392" i="5"/>
  <c r="J392" i="5"/>
  <c r="I392" i="5"/>
  <c r="H392" i="5"/>
  <c r="G392" i="5"/>
  <c r="F392" i="5"/>
  <c r="E392" i="5"/>
  <c r="D392" i="5"/>
  <c r="C392" i="5"/>
  <c r="B392" i="5"/>
  <c r="A392" i="5"/>
  <c r="L391" i="5"/>
  <c r="H391" i="5"/>
  <c r="G391" i="5"/>
  <c r="F391" i="5"/>
  <c r="E391" i="5"/>
  <c r="D391" i="5"/>
  <c r="C391" i="5"/>
  <c r="B391" i="5"/>
  <c r="A391" i="5"/>
  <c r="L390" i="5"/>
  <c r="H390" i="5"/>
  <c r="G390" i="5"/>
  <c r="F390" i="5"/>
  <c r="E390" i="5"/>
  <c r="D390" i="5"/>
  <c r="C390" i="5"/>
  <c r="B390" i="5"/>
  <c r="A390" i="5"/>
  <c r="L389" i="5"/>
  <c r="H389" i="5"/>
  <c r="G389" i="5"/>
  <c r="F389" i="5"/>
  <c r="E389" i="5"/>
  <c r="D389" i="5"/>
  <c r="C389" i="5"/>
  <c r="B389" i="5"/>
  <c r="A389" i="5"/>
  <c r="L388" i="5"/>
  <c r="H388" i="5"/>
  <c r="G388" i="5"/>
  <c r="F388" i="5"/>
  <c r="E388" i="5"/>
  <c r="D388" i="5"/>
  <c r="C388" i="5"/>
  <c r="B388" i="5"/>
  <c r="A388" i="5"/>
  <c r="L387" i="5"/>
  <c r="H387" i="5"/>
  <c r="G387" i="5"/>
  <c r="F387" i="5"/>
  <c r="E387" i="5"/>
  <c r="D387" i="5"/>
  <c r="C387" i="5"/>
  <c r="B387" i="5"/>
  <c r="A387" i="5"/>
  <c r="L386" i="5"/>
  <c r="H386" i="5"/>
  <c r="G386" i="5"/>
  <c r="F386" i="5"/>
  <c r="E386" i="5"/>
  <c r="D386" i="5"/>
  <c r="C386" i="5"/>
  <c r="B386" i="5"/>
  <c r="A386" i="5"/>
  <c r="L385" i="5"/>
  <c r="H385" i="5"/>
  <c r="G385" i="5"/>
  <c r="F385" i="5"/>
  <c r="E385" i="5"/>
  <c r="D385" i="5"/>
  <c r="C385" i="5"/>
  <c r="B385" i="5"/>
  <c r="A385" i="5"/>
  <c r="L384" i="5"/>
  <c r="H384" i="5"/>
  <c r="G384" i="5"/>
  <c r="F384" i="5"/>
  <c r="E384" i="5"/>
  <c r="D384" i="5"/>
  <c r="C384" i="5"/>
  <c r="B384" i="5"/>
  <c r="A384" i="5"/>
  <c r="L383" i="5"/>
  <c r="H383" i="5"/>
  <c r="G383" i="5"/>
  <c r="F383" i="5"/>
  <c r="E383" i="5"/>
  <c r="D383" i="5"/>
  <c r="C383" i="5"/>
  <c r="B383" i="5"/>
  <c r="A383" i="5"/>
  <c r="L382" i="5"/>
  <c r="H382" i="5"/>
  <c r="G382" i="5"/>
  <c r="F382" i="5"/>
  <c r="E382" i="5"/>
  <c r="D382" i="5"/>
  <c r="C382" i="5"/>
  <c r="B382" i="5"/>
  <c r="A382" i="5"/>
  <c r="L381" i="5"/>
  <c r="H381" i="5"/>
  <c r="G381" i="5"/>
  <c r="F381" i="5"/>
  <c r="E381" i="5"/>
  <c r="D381" i="5"/>
  <c r="C381" i="5"/>
  <c r="B381" i="5"/>
  <c r="A381" i="5"/>
  <c r="L380" i="5"/>
  <c r="H380" i="5"/>
  <c r="G380" i="5"/>
  <c r="F380" i="5"/>
  <c r="E380" i="5"/>
  <c r="D380" i="5"/>
  <c r="C380" i="5"/>
  <c r="B380" i="5"/>
  <c r="A380" i="5"/>
  <c r="L379" i="5"/>
  <c r="H379" i="5"/>
  <c r="G379" i="5"/>
  <c r="F379" i="5"/>
  <c r="E379" i="5"/>
  <c r="D379" i="5"/>
  <c r="C379" i="5"/>
  <c r="B379" i="5"/>
  <c r="A379" i="5"/>
  <c r="K378" i="5"/>
  <c r="J378" i="5"/>
  <c r="I378" i="5"/>
  <c r="H378" i="5"/>
  <c r="G378" i="5"/>
  <c r="F378" i="5"/>
  <c r="E378" i="5"/>
  <c r="D378" i="5"/>
  <c r="C378" i="5"/>
  <c r="B378" i="5"/>
  <c r="A378" i="5"/>
  <c r="L377" i="5"/>
  <c r="K377" i="5"/>
  <c r="J377" i="5"/>
  <c r="I377" i="5"/>
  <c r="H377" i="5"/>
  <c r="G377" i="5"/>
  <c r="F377" i="5"/>
  <c r="E377" i="5"/>
  <c r="D377" i="5"/>
  <c r="C377" i="5"/>
  <c r="B377" i="5"/>
  <c r="A377" i="5"/>
  <c r="L376" i="5"/>
  <c r="H376" i="5"/>
  <c r="G376" i="5"/>
  <c r="F376" i="5"/>
  <c r="E376" i="5"/>
  <c r="D376" i="5"/>
  <c r="C376" i="5"/>
  <c r="B376" i="5"/>
  <c r="A376" i="5"/>
  <c r="L375" i="5"/>
  <c r="H375" i="5"/>
  <c r="G375" i="5"/>
  <c r="F375" i="5"/>
  <c r="E375" i="5"/>
  <c r="D375" i="5"/>
  <c r="C375" i="5"/>
  <c r="B375" i="5"/>
  <c r="A375" i="5"/>
  <c r="K374" i="5"/>
  <c r="J374" i="5"/>
  <c r="I374" i="5"/>
  <c r="H374" i="5"/>
  <c r="G374" i="5"/>
  <c r="F374" i="5"/>
  <c r="E374" i="5"/>
  <c r="D374" i="5"/>
  <c r="C374" i="5"/>
  <c r="B374" i="5"/>
  <c r="A374" i="5"/>
  <c r="L373" i="5"/>
  <c r="K373" i="5"/>
  <c r="J373" i="5"/>
  <c r="I373" i="5"/>
  <c r="H373" i="5"/>
  <c r="G373" i="5"/>
  <c r="F373" i="5"/>
  <c r="E373" i="5"/>
  <c r="D373" i="5"/>
  <c r="C373" i="5"/>
  <c r="B373" i="5"/>
  <c r="A373" i="5"/>
  <c r="L372" i="5"/>
  <c r="H372" i="5"/>
  <c r="G372" i="5"/>
  <c r="F372" i="5"/>
  <c r="E372" i="5"/>
  <c r="D372" i="5"/>
  <c r="C372" i="5"/>
  <c r="B372" i="5"/>
  <c r="A372" i="5"/>
  <c r="L371" i="5"/>
  <c r="H371" i="5"/>
  <c r="G371" i="5"/>
  <c r="F371" i="5"/>
  <c r="E371" i="5"/>
  <c r="D371" i="5"/>
  <c r="C371" i="5"/>
  <c r="B371" i="5"/>
  <c r="A371" i="5"/>
  <c r="K370" i="5"/>
  <c r="J370" i="5"/>
  <c r="I370" i="5"/>
  <c r="H370" i="5"/>
  <c r="G370" i="5"/>
  <c r="F370" i="5"/>
  <c r="E370" i="5"/>
  <c r="D370" i="5"/>
  <c r="C370" i="5"/>
  <c r="B370" i="5"/>
  <c r="A370" i="5"/>
  <c r="L369" i="5"/>
  <c r="K369" i="5"/>
  <c r="J369" i="5"/>
  <c r="I369" i="5"/>
  <c r="H369" i="5"/>
  <c r="G369" i="5"/>
  <c r="F369" i="5"/>
  <c r="E369" i="5"/>
  <c r="D369" i="5"/>
  <c r="C369" i="5"/>
  <c r="B369" i="5"/>
  <c r="A369" i="5"/>
  <c r="L368" i="5"/>
  <c r="I368" i="5"/>
  <c r="H368" i="5"/>
  <c r="G368" i="5"/>
  <c r="F368" i="5"/>
  <c r="E368" i="5"/>
  <c r="D368" i="5"/>
  <c r="C368" i="5"/>
  <c r="B368" i="5"/>
  <c r="A368" i="5"/>
  <c r="L367" i="5"/>
  <c r="I367" i="5"/>
  <c r="H367" i="5"/>
  <c r="G367" i="5"/>
  <c r="F367" i="5"/>
  <c r="E367" i="5"/>
  <c r="D367" i="5"/>
  <c r="C367" i="5"/>
  <c r="B367" i="5"/>
  <c r="A367" i="5"/>
  <c r="L366" i="5"/>
  <c r="I366" i="5"/>
  <c r="H366" i="5"/>
  <c r="G366" i="5"/>
  <c r="F366" i="5"/>
  <c r="E366" i="5"/>
  <c r="D366" i="5"/>
  <c r="C366" i="5"/>
  <c r="B366" i="5"/>
  <c r="A366" i="5"/>
  <c r="L365" i="5"/>
  <c r="I365" i="5"/>
  <c r="H365" i="5"/>
  <c r="G365" i="5"/>
  <c r="F365" i="5"/>
  <c r="E365" i="5"/>
  <c r="D365" i="5"/>
  <c r="C365" i="5"/>
  <c r="B365" i="5"/>
  <c r="A365" i="5"/>
  <c r="L364" i="5"/>
  <c r="I364" i="5"/>
  <c r="H364" i="5"/>
  <c r="G364" i="5"/>
  <c r="F364" i="5"/>
  <c r="E364" i="5"/>
  <c r="D364" i="5"/>
  <c r="C364" i="5"/>
  <c r="B364" i="5"/>
  <c r="A364" i="5"/>
  <c r="L363" i="5"/>
  <c r="I363" i="5"/>
  <c r="H363" i="5"/>
  <c r="G363" i="5"/>
  <c r="F363" i="5"/>
  <c r="E363" i="5"/>
  <c r="D363" i="5"/>
  <c r="C363" i="5"/>
  <c r="B363" i="5"/>
  <c r="A363" i="5"/>
  <c r="K362" i="5"/>
  <c r="J362" i="5"/>
  <c r="I362" i="5"/>
  <c r="H362" i="5"/>
  <c r="G362" i="5"/>
  <c r="F362" i="5"/>
  <c r="E362" i="5"/>
  <c r="D362" i="5"/>
  <c r="C362" i="5"/>
  <c r="B362" i="5"/>
  <c r="A362" i="5"/>
  <c r="L361" i="5"/>
  <c r="K361" i="5"/>
  <c r="J361" i="5"/>
  <c r="I361" i="5"/>
  <c r="H361" i="5"/>
  <c r="G361" i="5"/>
  <c r="F361" i="5"/>
  <c r="E361" i="5"/>
  <c r="D361" i="5"/>
  <c r="C361" i="5"/>
  <c r="B361" i="5"/>
  <c r="A361" i="5"/>
  <c r="L360" i="5"/>
  <c r="H360" i="5"/>
  <c r="G360" i="5"/>
  <c r="F360" i="5"/>
  <c r="E360" i="5"/>
  <c r="D360" i="5"/>
  <c r="C360" i="5"/>
  <c r="B360" i="5"/>
  <c r="A360" i="5"/>
  <c r="L359" i="5"/>
  <c r="H359" i="5"/>
  <c r="G359" i="5"/>
  <c r="F359" i="5"/>
  <c r="E359" i="5"/>
  <c r="D359" i="5"/>
  <c r="C359" i="5"/>
  <c r="B359" i="5"/>
  <c r="A359" i="5"/>
  <c r="K358" i="5"/>
  <c r="J358" i="5"/>
  <c r="I358" i="5"/>
  <c r="H358" i="5"/>
  <c r="G358" i="5"/>
  <c r="F358" i="5"/>
  <c r="E358" i="5"/>
  <c r="D358" i="5"/>
  <c r="C358" i="5"/>
  <c r="B358" i="5"/>
  <c r="A358" i="5"/>
  <c r="L357" i="5"/>
  <c r="K357" i="5"/>
  <c r="J357" i="5"/>
  <c r="I357" i="5"/>
  <c r="H357" i="5"/>
  <c r="G357" i="5"/>
  <c r="F357" i="5"/>
  <c r="E357" i="5"/>
  <c r="D357" i="5"/>
  <c r="C357" i="5"/>
  <c r="B357" i="5"/>
  <c r="A357" i="5"/>
  <c r="L356" i="5"/>
  <c r="H356" i="5"/>
  <c r="G356" i="5"/>
  <c r="F356" i="5"/>
  <c r="E356" i="5"/>
  <c r="D356" i="5"/>
  <c r="C356" i="5"/>
  <c r="B356" i="5"/>
  <c r="A356" i="5"/>
  <c r="L355" i="5"/>
  <c r="H355" i="5"/>
  <c r="G355" i="5"/>
  <c r="F355" i="5"/>
  <c r="E355" i="5"/>
  <c r="D355" i="5"/>
  <c r="C355" i="5"/>
  <c r="B355" i="5"/>
  <c r="A355" i="5"/>
  <c r="L354" i="5"/>
  <c r="H354" i="5"/>
  <c r="G354" i="5"/>
  <c r="F354" i="5"/>
  <c r="E354" i="5"/>
  <c r="D354" i="5"/>
  <c r="C354" i="5"/>
  <c r="B354" i="5"/>
  <c r="A354" i="5"/>
  <c r="L353" i="5"/>
  <c r="H353" i="5"/>
  <c r="G353" i="5"/>
  <c r="F353" i="5"/>
  <c r="E353" i="5"/>
  <c r="D353" i="5"/>
  <c r="C353" i="5"/>
  <c r="B353" i="5"/>
  <c r="A353" i="5"/>
  <c r="L352" i="5"/>
  <c r="H352" i="5"/>
  <c r="G352" i="5"/>
  <c r="F352" i="5"/>
  <c r="E352" i="5"/>
  <c r="D352" i="5"/>
  <c r="C352" i="5"/>
  <c r="B352" i="5"/>
  <c r="A352" i="5"/>
  <c r="K351" i="5"/>
  <c r="J351" i="5"/>
  <c r="I351" i="5"/>
  <c r="H351" i="5"/>
  <c r="G351" i="5"/>
  <c r="F351" i="5"/>
  <c r="E351" i="5"/>
  <c r="D351" i="5"/>
  <c r="C351" i="5"/>
  <c r="B351" i="5"/>
  <c r="A351" i="5"/>
  <c r="L350" i="5"/>
  <c r="K350" i="5"/>
  <c r="J350" i="5"/>
  <c r="I350" i="5"/>
  <c r="H350" i="5"/>
  <c r="G350" i="5"/>
  <c r="F350" i="5"/>
  <c r="E350" i="5"/>
  <c r="D350" i="5"/>
  <c r="C350" i="5"/>
  <c r="B350" i="5"/>
  <c r="A350" i="5"/>
  <c r="L349" i="5"/>
  <c r="H349" i="5"/>
  <c r="G349" i="5"/>
  <c r="F349" i="5"/>
  <c r="E349" i="5"/>
  <c r="D349" i="5"/>
  <c r="C349" i="5"/>
  <c r="B349" i="5"/>
  <c r="A349" i="5"/>
  <c r="L348" i="5"/>
  <c r="H348" i="5"/>
  <c r="G348" i="5"/>
  <c r="F348" i="5"/>
  <c r="E348" i="5"/>
  <c r="D348" i="5"/>
  <c r="C348" i="5"/>
  <c r="B348" i="5"/>
  <c r="A348" i="5"/>
  <c r="K347" i="5"/>
  <c r="J347" i="5"/>
  <c r="I347" i="5"/>
  <c r="H347" i="5"/>
  <c r="G347" i="5"/>
  <c r="F347" i="5"/>
  <c r="E347" i="5"/>
  <c r="D347" i="5"/>
  <c r="C347" i="5"/>
  <c r="B347" i="5"/>
  <c r="A347" i="5"/>
  <c r="L346" i="5"/>
  <c r="K346" i="5"/>
  <c r="J346" i="5"/>
  <c r="I346" i="5"/>
  <c r="H346" i="5"/>
  <c r="G346" i="5"/>
  <c r="F346" i="5"/>
  <c r="E346" i="5"/>
  <c r="D346" i="5"/>
  <c r="C346" i="5"/>
  <c r="B346" i="5"/>
  <c r="A346" i="5"/>
  <c r="L345" i="5"/>
  <c r="H345" i="5"/>
  <c r="G345" i="5"/>
  <c r="F345" i="5"/>
  <c r="E345" i="5"/>
  <c r="D345" i="5"/>
  <c r="C345" i="5"/>
  <c r="B345" i="5"/>
  <c r="A345" i="5"/>
  <c r="K344" i="5"/>
  <c r="J344" i="5"/>
  <c r="I344" i="5"/>
  <c r="H344" i="5"/>
  <c r="G344" i="5"/>
  <c r="F344" i="5"/>
  <c r="E344" i="5"/>
  <c r="D344" i="5"/>
  <c r="C344" i="5"/>
  <c r="B344" i="5"/>
  <c r="A344" i="5"/>
  <c r="L343" i="5"/>
  <c r="K343" i="5"/>
  <c r="J343" i="5"/>
  <c r="I343" i="5"/>
  <c r="H343" i="5"/>
  <c r="G343" i="5"/>
  <c r="F343" i="5"/>
  <c r="E343" i="5"/>
  <c r="D343" i="5"/>
  <c r="C343" i="5"/>
  <c r="B343" i="5"/>
  <c r="A343" i="5"/>
  <c r="L342" i="5"/>
  <c r="H342" i="5"/>
  <c r="G342" i="5"/>
  <c r="F342" i="5"/>
  <c r="E342" i="5"/>
  <c r="D342" i="5"/>
  <c r="C342" i="5"/>
  <c r="B342" i="5"/>
  <c r="A342" i="5"/>
  <c r="L341" i="5"/>
  <c r="H341" i="5"/>
  <c r="G341" i="5"/>
  <c r="F341" i="5"/>
  <c r="E341" i="5"/>
  <c r="D341" i="5"/>
  <c r="C341" i="5"/>
  <c r="B341" i="5"/>
  <c r="A341" i="5"/>
  <c r="L340" i="5"/>
  <c r="H340" i="5"/>
  <c r="G340" i="5"/>
  <c r="F340" i="5"/>
  <c r="E340" i="5"/>
  <c r="D340" i="5"/>
  <c r="C340" i="5"/>
  <c r="B340" i="5"/>
  <c r="A340" i="5"/>
  <c r="K339" i="5"/>
  <c r="J339" i="5"/>
  <c r="I339" i="5"/>
  <c r="H339" i="5"/>
  <c r="G339" i="5"/>
  <c r="F339" i="5"/>
  <c r="E339" i="5"/>
  <c r="D339" i="5"/>
  <c r="C339" i="5"/>
  <c r="B339" i="5"/>
  <c r="A339" i="5"/>
  <c r="L338" i="5"/>
  <c r="K338" i="5"/>
  <c r="J338" i="5"/>
  <c r="I338" i="5"/>
  <c r="H338" i="5"/>
  <c r="G338" i="5"/>
  <c r="F338" i="5"/>
  <c r="E338" i="5"/>
  <c r="D338" i="5"/>
  <c r="C338" i="5"/>
  <c r="B338" i="5"/>
  <c r="A338" i="5"/>
  <c r="L337" i="5"/>
  <c r="H337" i="5"/>
  <c r="G337" i="5"/>
  <c r="F337" i="5"/>
  <c r="E337" i="5"/>
  <c r="D337" i="5"/>
  <c r="C337" i="5"/>
  <c r="B337" i="5"/>
  <c r="A337" i="5"/>
  <c r="L336" i="5"/>
  <c r="H336" i="5"/>
  <c r="G336" i="5"/>
  <c r="F336" i="5"/>
  <c r="E336" i="5"/>
  <c r="D336" i="5"/>
  <c r="C336" i="5"/>
  <c r="B336" i="5"/>
  <c r="A336" i="5"/>
  <c r="L335" i="5"/>
  <c r="H335" i="5"/>
  <c r="G335" i="5"/>
  <c r="F335" i="5"/>
  <c r="E335" i="5"/>
  <c r="D335" i="5"/>
  <c r="C335" i="5"/>
  <c r="B335" i="5"/>
  <c r="A335" i="5"/>
  <c r="K334" i="5"/>
  <c r="J334" i="5"/>
  <c r="I334" i="5"/>
  <c r="H334" i="5"/>
  <c r="G334" i="5"/>
  <c r="F334" i="5"/>
  <c r="E334" i="5"/>
  <c r="D334" i="5"/>
  <c r="C334" i="5"/>
  <c r="B334" i="5"/>
  <c r="A334" i="5"/>
  <c r="L333" i="5"/>
  <c r="K333" i="5"/>
  <c r="J333" i="5"/>
  <c r="I333" i="5"/>
  <c r="H333" i="5"/>
  <c r="G333" i="5"/>
  <c r="F333" i="5"/>
  <c r="E333" i="5"/>
  <c r="D333" i="5"/>
  <c r="C333" i="5"/>
  <c r="B333" i="5"/>
  <c r="A333" i="5"/>
  <c r="L332" i="5"/>
  <c r="H332" i="5"/>
  <c r="G332" i="5"/>
  <c r="F332" i="5"/>
  <c r="E332" i="5"/>
  <c r="D332" i="5"/>
  <c r="C332" i="5"/>
  <c r="B332" i="5"/>
  <c r="A332" i="5"/>
  <c r="L331" i="5"/>
  <c r="H331" i="5"/>
  <c r="G331" i="5"/>
  <c r="F331" i="5"/>
  <c r="E331" i="5"/>
  <c r="D331" i="5"/>
  <c r="C331" i="5"/>
  <c r="B331" i="5"/>
  <c r="A331" i="5"/>
  <c r="L330" i="5"/>
  <c r="H330" i="5"/>
  <c r="G330" i="5"/>
  <c r="F330" i="5"/>
  <c r="E330" i="5"/>
  <c r="D330" i="5"/>
  <c r="C330" i="5"/>
  <c r="B330" i="5"/>
  <c r="A330" i="5"/>
  <c r="K329" i="5"/>
  <c r="J329" i="5"/>
  <c r="I329" i="5"/>
  <c r="H329" i="5"/>
  <c r="G329" i="5"/>
  <c r="F329" i="5"/>
  <c r="E329" i="5"/>
  <c r="D329" i="5"/>
  <c r="C329" i="5"/>
  <c r="B329" i="5"/>
  <c r="A329" i="5"/>
  <c r="L328" i="5"/>
  <c r="K328" i="5"/>
  <c r="J328" i="5"/>
  <c r="I328" i="5"/>
  <c r="H328" i="5"/>
  <c r="G328" i="5"/>
  <c r="F328" i="5"/>
  <c r="E328" i="5"/>
  <c r="D328" i="5"/>
  <c r="C328" i="5"/>
  <c r="B328" i="5"/>
  <c r="A328" i="5"/>
  <c r="L327" i="5"/>
  <c r="H327" i="5"/>
  <c r="G327" i="5"/>
  <c r="F327" i="5"/>
  <c r="E327" i="5"/>
  <c r="D327" i="5"/>
  <c r="C327" i="5"/>
  <c r="B327" i="5"/>
  <c r="A327" i="5"/>
  <c r="L326" i="5"/>
  <c r="H326" i="5"/>
  <c r="G326" i="5"/>
  <c r="F326" i="5"/>
  <c r="E326" i="5"/>
  <c r="D326" i="5"/>
  <c r="C326" i="5"/>
  <c r="B326" i="5"/>
  <c r="A326" i="5"/>
  <c r="L325" i="5"/>
  <c r="H325" i="5"/>
  <c r="G325" i="5"/>
  <c r="F325" i="5"/>
  <c r="E325" i="5"/>
  <c r="D325" i="5"/>
  <c r="C325" i="5"/>
  <c r="B325" i="5"/>
  <c r="A325" i="5"/>
  <c r="K324" i="5"/>
  <c r="J324" i="5"/>
  <c r="I324" i="5"/>
  <c r="H324" i="5"/>
  <c r="G324" i="5"/>
  <c r="F324" i="5"/>
  <c r="E324" i="5"/>
  <c r="D324" i="5"/>
  <c r="C324" i="5"/>
  <c r="B324" i="5"/>
  <c r="A324" i="5"/>
  <c r="L323" i="5"/>
  <c r="H323" i="5"/>
  <c r="G323" i="5"/>
  <c r="F323" i="5"/>
  <c r="E323" i="5"/>
  <c r="D323" i="5"/>
  <c r="C323" i="5"/>
  <c r="B323" i="5"/>
  <c r="A323" i="5"/>
  <c r="L322" i="5"/>
  <c r="H322" i="5"/>
  <c r="G322" i="5"/>
  <c r="F322" i="5"/>
  <c r="E322" i="5"/>
  <c r="D322" i="5"/>
  <c r="C322" i="5"/>
  <c r="B322" i="5"/>
  <c r="A322" i="5"/>
  <c r="L321" i="5"/>
  <c r="H321" i="5"/>
  <c r="G321" i="5"/>
  <c r="F321" i="5"/>
  <c r="E321" i="5"/>
  <c r="D321" i="5"/>
  <c r="C321" i="5"/>
  <c r="B321" i="5"/>
  <c r="A321" i="5"/>
  <c r="L320" i="5"/>
  <c r="H320" i="5"/>
  <c r="G320" i="5"/>
  <c r="F320" i="5"/>
  <c r="E320" i="5"/>
  <c r="D320" i="5"/>
  <c r="C320" i="5"/>
  <c r="B320" i="5"/>
  <c r="A320" i="5"/>
  <c r="L319" i="5"/>
  <c r="H319" i="5"/>
  <c r="G319" i="5"/>
  <c r="F319" i="5"/>
  <c r="E319" i="5"/>
  <c r="D319" i="5"/>
  <c r="C319" i="5"/>
  <c r="B319" i="5"/>
  <c r="A319" i="5"/>
  <c r="L318" i="5"/>
  <c r="H318" i="5"/>
  <c r="G318" i="5"/>
  <c r="F318" i="5"/>
  <c r="E318" i="5"/>
  <c r="D318" i="5"/>
  <c r="C318" i="5"/>
  <c r="B318" i="5"/>
  <c r="A318" i="5"/>
  <c r="K317" i="5"/>
  <c r="J317" i="5"/>
  <c r="I317" i="5"/>
  <c r="H317" i="5"/>
  <c r="G317" i="5"/>
  <c r="F317" i="5"/>
  <c r="E317" i="5"/>
  <c r="D317" i="5"/>
  <c r="C317" i="5"/>
  <c r="B317" i="5"/>
  <c r="A317" i="5"/>
  <c r="L316" i="5"/>
  <c r="K316" i="5"/>
  <c r="J316" i="5"/>
  <c r="I316" i="5"/>
  <c r="H316" i="5"/>
  <c r="G316" i="5"/>
  <c r="F316" i="5"/>
  <c r="E316" i="5"/>
  <c r="D316" i="5"/>
  <c r="C316" i="5"/>
  <c r="B316" i="5"/>
  <c r="A316" i="5"/>
  <c r="L315" i="5"/>
  <c r="H315" i="5"/>
  <c r="G315" i="5"/>
  <c r="F315" i="5"/>
  <c r="E315" i="5"/>
  <c r="D315" i="5"/>
  <c r="C315" i="5"/>
  <c r="B315" i="5"/>
  <c r="A315" i="5"/>
  <c r="L314" i="5"/>
  <c r="H314" i="5"/>
  <c r="G314" i="5"/>
  <c r="F314" i="5"/>
  <c r="E314" i="5"/>
  <c r="D314" i="5"/>
  <c r="C314" i="5"/>
  <c r="B314" i="5"/>
  <c r="A314" i="5"/>
  <c r="L313" i="5"/>
  <c r="H313" i="5"/>
  <c r="G313" i="5"/>
  <c r="F313" i="5"/>
  <c r="E313" i="5"/>
  <c r="D313" i="5"/>
  <c r="C313" i="5"/>
  <c r="B313" i="5"/>
  <c r="A313" i="5"/>
  <c r="L312" i="5"/>
  <c r="H312" i="5"/>
  <c r="G312" i="5"/>
  <c r="F312" i="5"/>
  <c r="E312" i="5"/>
  <c r="D312" i="5"/>
  <c r="C312" i="5"/>
  <c r="B312" i="5"/>
  <c r="A312" i="5"/>
  <c r="K311" i="5"/>
  <c r="J311" i="5"/>
  <c r="I311" i="5"/>
  <c r="H311" i="5"/>
  <c r="G311" i="5"/>
  <c r="F311" i="5"/>
  <c r="E311" i="5"/>
  <c r="D311" i="5"/>
  <c r="C311" i="5"/>
  <c r="B311" i="5"/>
  <c r="A311" i="5"/>
  <c r="L310" i="5"/>
  <c r="K310" i="5"/>
  <c r="J310" i="5"/>
  <c r="I310" i="5"/>
  <c r="H310" i="5"/>
  <c r="G310" i="5"/>
  <c r="F310" i="5"/>
  <c r="E310" i="5"/>
  <c r="D310" i="5"/>
  <c r="C310" i="5"/>
  <c r="B310" i="5"/>
  <c r="A310" i="5"/>
  <c r="L309" i="5"/>
  <c r="H309" i="5"/>
  <c r="G309" i="5"/>
  <c r="F309" i="5"/>
  <c r="E309" i="5"/>
  <c r="D309" i="5"/>
  <c r="C309" i="5"/>
  <c r="B309" i="5"/>
  <c r="A309" i="5"/>
  <c r="L308" i="5"/>
  <c r="H308" i="5"/>
  <c r="G308" i="5"/>
  <c r="F308" i="5"/>
  <c r="E308" i="5"/>
  <c r="D308" i="5"/>
  <c r="C308" i="5"/>
  <c r="B308" i="5"/>
  <c r="A308" i="5"/>
  <c r="L307" i="5"/>
  <c r="H307" i="5"/>
  <c r="G307" i="5"/>
  <c r="F307" i="5"/>
  <c r="E307" i="5"/>
  <c r="D307" i="5"/>
  <c r="C307" i="5"/>
  <c r="B307" i="5"/>
  <c r="A307" i="5"/>
  <c r="L306" i="5"/>
  <c r="H306" i="5"/>
  <c r="G306" i="5"/>
  <c r="F306" i="5"/>
  <c r="E306" i="5"/>
  <c r="D306" i="5"/>
  <c r="C306" i="5"/>
  <c r="B306" i="5"/>
  <c r="A306" i="5"/>
  <c r="L305" i="5"/>
  <c r="H305" i="5"/>
  <c r="G305" i="5"/>
  <c r="F305" i="5"/>
  <c r="E305" i="5"/>
  <c r="D305" i="5"/>
  <c r="C305" i="5"/>
  <c r="B305" i="5"/>
  <c r="A305" i="5"/>
  <c r="L304" i="5"/>
  <c r="H304" i="5"/>
  <c r="G304" i="5"/>
  <c r="F304" i="5"/>
  <c r="E304" i="5"/>
  <c r="D304" i="5"/>
  <c r="C304" i="5"/>
  <c r="B304" i="5"/>
  <c r="A304" i="5"/>
  <c r="L303" i="5"/>
  <c r="H303" i="5"/>
  <c r="G303" i="5"/>
  <c r="F303" i="5"/>
  <c r="E303" i="5"/>
  <c r="D303" i="5"/>
  <c r="C303" i="5"/>
  <c r="B303" i="5"/>
  <c r="A303" i="5"/>
  <c r="L302" i="5"/>
  <c r="H302" i="5"/>
  <c r="G302" i="5"/>
  <c r="F302" i="5"/>
  <c r="E302" i="5"/>
  <c r="D302" i="5"/>
  <c r="C302" i="5"/>
  <c r="B302" i="5"/>
  <c r="A302" i="5"/>
  <c r="L301" i="5"/>
  <c r="H301" i="5"/>
  <c r="G301" i="5"/>
  <c r="F301" i="5"/>
  <c r="E301" i="5"/>
  <c r="D301" i="5"/>
  <c r="C301" i="5"/>
  <c r="B301" i="5"/>
  <c r="A301" i="5"/>
  <c r="L300" i="5"/>
  <c r="H300" i="5"/>
  <c r="G300" i="5"/>
  <c r="F300" i="5"/>
  <c r="E300" i="5"/>
  <c r="D300" i="5"/>
  <c r="C300" i="5"/>
  <c r="B300" i="5"/>
  <c r="A300" i="5"/>
  <c r="L299" i="5"/>
  <c r="H299" i="5"/>
  <c r="G299" i="5"/>
  <c r="F299" i="5"/>
  <c r="E299" i="5"/>
  <c r="D299" i="5"/>
  <c r="C299" i="5"/>
  <c r="B299" i="5"/>
  <c r="A299" i="5"/>
  <c r="L298" i="5"/>
  <c r="H298" i="5"/>
  <c r="G298" i="5"/>
  <c r="F298" i="5"/>
  <c r="E298" i="5"/>
  <c r="D298" i="5"/>
  <c r="C298" i="5"/>
  <c r="B298" i="5"/>
  <c r="A298" i="5"/>
  <c r="L297" i="5"/>
  <c r="H297" i="5"/>
  <c r="G297" i="5"/>
  <c r="F297" i="5"/>
  <c r="E297" i="5"/>
  <c r="D297" i="5"/>
  <c r="C297" i="5"/>
  <c r="B297" i="5"/>
  <c r="A297" i="5"/>
  <c r="L296" i="5"/>
  <c r="H296" i="5"/>
  <c r="G296" i="5"/>
  <c r="F296" i="5"/>
  <c r="E296" i="5"/>
  <c r="D296" i="5"/>
  <c r="C296" i="5"/>
  <c r="B296" i="5"/>
  <c r="A296" i="5"/>
  <c r="L295" i="5"/>
  <c r="H295" i="5"/>
  <c r="G295" i="5"/>
  <c r="F295" i="5"/>
  <c r="E295" i="5"/>
  <c r="D295" i="5"/>
  <c r="C295" i="5"/>
  <c r="B295" i="5"/>
  <c r="A295" i="5"/>
  <c r="L294" i="5"/>
  <c r="H294" i="5"/>
  <c r="G294" i="5"/>
  <c r="F294" i="5"/>
  <c r="E294" i="5"/>
  <c r="D294" i="5"/>
  <c r="C294" i="5"/>
  <c r="B294" i="5"/>
  <c r="A294" i="5"/>
  <c r="L293" i="5"/>
  <c r="H293" i="5"/>
  <c r="G293" i="5"/>
  <c r="F293" i="5"/>
  <c r="E293" i="5"/>
  <c r="D293" i="5"/>
  <c r="C293" i="5"/>
  <c r="B293" i="5"/>
  <c r="A293" i="5"/>
  <c r="L292" i="5"/>
  <c r="H292" i="5"/>
  <c r="G292" i="5"/>
  <c r="F292" i="5"/>
  <c r="E292" i="5"/>
  <c r="D292" i="5"/>
  <c r="C292" i="5"/>
  <c r="B292" i="5"/>
  <c r="A292" i="5"/>
  <c r="L291" i="5"/>
  <c r="H291" i="5"/>
  <c r="G291" i="5"/>
  <c r="F291" i="5"/>
  <c r="E291" i="5"/>
  <c r="D291" i="5"/>
  <c r="C291" i="5"/>
  <c r="B291" i="5"/>
  <c r="A291" i="5"/>
  <c r="L290" i="5"/>
  <c r="H290" i="5"/>
  <c r="G290" i="5"/>
  <c r="F290" i="5"/>
  <c r="E290" i="5"/>
  <c r="D290" i="5"/>
  <c r="C290" i="5"/>
  <c r="B290" i="5"/>
  <c r="A290" i="5"/>
  <c r="L289" i="5"/>
  <c r="H289" i="5"/>
  <c r="G289" i="5"/>
  <c r="F289" i="5"/>
  <c r="E289" i="5"/>
  <c r="D289" i="5"/>
  <c r="C289" i="5"/>
  <c r="B289" i="5"/>
  <c r="A289" i="5"/>
  <c r="L288" i="5"/>
  <c r="H288" i="5"/>
  <c r="G288" i="5"/>
  <c r="F288" i="5"/>
  <c r="E288" i="5"/>
  <c r="D288" i="5"/>
  <c r="C288" i="5"/>
  <c r="B288" i="5"/>
  <c r="A288" i="5"/>
  <c r="L287" i="5"/>
  <c r="H287" i="5"/>
  <c r="G287" i="5"/>
  <c r="F287" i="5"/>
  <c r="E287" i="5"/>
  <c r="D287" i="5"/>
  <c r="C287" i="5"/>
  <c r="B287" i="5"/>
  <c r="A287" i="5"/>
  <c r="L286" i="5"/>
  <c r="H286" i="5"/>
  <c r="G286" i="5"/>
  <c r="F286" i="5"/>
  <c r="E286" i="5"/>
  <c r="D286" i="5"/>
  <c r="C286" i="5"/>
  <c r="B286" i="5"/>
  <c r="A286" i="5"/>
  <c r="L285" i="5"/>
  <c r="H285" i="5"/>
  <c r="G285" i="5"/>
  <c r="F285" i="5"/>
  <c r="E285" i="5"/>
  <c r="D285" i="5"/>
  <c r="C285" i="5"/>
  <c r="B285" i="5"/>
  <c r="A285" i="5"/>
  <c r="L284" i="5"/>
  <c r="H284" i="5"/>
  <c r="G284" i="5"/>
  <c r="F284" i="5"/>
  <c r="E284" i="5"/>
  <c r="D284" i="5"/>
  <c r="C284" i="5"/>
  <c r="B284" i="5"/>
  <c r="A284" i="5"/>
  <c r="L283" i="5"/>
  <c r="H283" i="5"/>
  <c r="G283" i="5"/>
  <c r="F283" i="5"/>
  <c r="E283" i="5"/>
  <c r="D283" i="5"/>
  <c r="C283" i="5"/>
  <c r="B283" i="5"/>
  <c r="A283" i="5"/>
  <c r="L282" i="5"/>
  <c r="H282" i="5"/>
  <c r="G282" i="5"/>
  <c r="F282" i="5"/>
  <c r="E282" i="5"/>
  <c r="D282" i="5"/>
  <c r="C282" i="5"/>
  <c r="B282" i="5"/>
  <c r="A282" i="5"/>
  <c r="L281" i="5"/>
  <c r="H281" i="5"/>
  <c r="G281" i="5"/>
  <c r="F281" i="5"/>
  <c r="E281" i="5"/>
  <c r="D281" i="5"/>
  <c r="C281" i="5"/>
  <c r="B281" i="5"/>
  <c r="A281" i="5"/>
  <c r="L280" i="5"/>
  <c r="H280" i="5"/>
  <c r="G280" i="5"/>
  <c r="F280" i="5"/>
  <c r="E280" i="5"/>
  <c r="D280" i="5"/>
  <c r="C280" i="5"/>
  <c r="B280" i="5"/>
  <c r="A280" i="5"/>
  <c r="L279" i="5"/>
  <c r="H279" i="5"/>
  <c r="G279" i="5"/>
  <c r="F279" i="5"/>
  <c r="E279" i="5"/>
  <c r="D279" i="5"/>
  <c r="C279" i="5"/>
  <c r="B279" i="5"/>
  <c r="A279" i="5"/>
  <c r="L278" i="5"/>
  <c r="H278" i="5"/>
  <c r="G278" i="5"/>
  <c r="F278" i="5"/>
  <c r="E278" i="5"/>
  <c r="D278" i="5"/>
  <c r="C278" i="5"/>
  <c r="B278" i="5"/>
  <c r="A278" i="5"/>
  <c r="L277" i="5"/>
  <c r="H277" i="5"/>
  <c r="G277" i="5"/>
  <c r="F277" i="5"/>
  <c r="E277" i="5"/>
  <c r="D277" i="5"/>
  <c r="C277" i="5"/>
  <c r="B277" i="5"/>
  <c r="A277" i="5"/>
  <c r="L276" i="5"/>
  <c r="H276" i="5"/>
  <c r="G276" i="5"/>
  <c r="F276" i="5"/>
  <c r="E276" i="5"/>
  <c r="D276" i="5"/>
  <c r="C276" i="5"/>
  <c r="B276" i="5"/>
  <c r="A276" i="5"/>
  <c r="L275" i="5"/>
  <c r="H275" i="5"/>
  <c r="G275" i="5"/>
  <c r="F275" i="5"/>
  <c r="E275" i="5"/>
  <c r="D275" i="5"/>
  <c r="C275" i="5"/>
  <c r="B275" i="5"/>
  <c r="A275" i="5"/>
  <c r="L274" i="5"/>
  <c r="H274" i="5"/>
  <c r="G274" i="5"/>
  <c r="F274" i="5"/>
  <c r="E274" i="5"/>
  <c r="D274" i="5"/>
  <c r="C274" i="5"/>
  <c r="B274" i="5"/>
  <c r="A274" i="5"/>
  <c r="L273" i="5"/>
  <c r="H273" i="5"/>
  <c r="G273" i="5"/>
  <c r="F273" i="5"/>
  <c r="E273" i="5"/>
  <c r="D273" i="5"/>
  <c r="C273" i="5"/>
  <c r="B273" i="5"/>
  <c r="A273" i="5"/>
  <c r="L272" i="5"/>
  <c r="H272" i="5"/>
  <c r="G272" i="5"/>
  <c r="F272" i="5"/>
  <c r="E272" i="5"/>
  <c r="D272" i="5"/>
  <c r="C272" i="5"/>
  <c r="B272" i="5"/>
  <c r="A272" i="5"/>
  <c r="L271" i="5"/>
  <c r="H271" i="5"/>
  <c r="G271" i="5"/>
  <c r="F271" i="5"/>
  <c r="E271" i="5"/>
  <c r="D271" i="5"/>
  <c r="C271" i="5"/>
  <c r="B271" i="5"/>
  <c r="A271" i="5"/>
  <c r="L270" i="5"/>
  <c r="H270" i="5"/>
  <c r="G270" i="5"/>
  <c r="F270" i="5"/>
  <c r="E270" i="5"/>
  <c r="D270" i="5"/>
  <c r="C270" i="5"/>
  <c r="B270" i="5"/>
  <c r="A270" i="5"/>
  <c r="L269" i="5"/>
  <c r="H269" i="5"/>
  <c r="G269" i="5"/>
  <c r="F269" i="5"/>
  <c r="E269" i="5"/>
  <c r="D269" i="5"/>
  <c r="C269" i="5"/>
  <c r="B269" i="5"/>
  <c r="A269" i="5"/>
  <c r="L268" i="5"/>
  <c r="H268" i="5"/>
  <c r="G268" i="5"/>
  <c r="F268" i="5"/>
  <c r="E268" i="5"/>
  <c r="D268" i="5"/>
  <c r="C268" i="5"/>
  <c r="B268" i="5"/>
  <c r="A268" i="5"/>
  <c r="L267" i="5"/>
  <c r="H267" i="5"/>
  <c r="G267" i="5"/>
  <c r="F267" i="5"/>
  <c r="E267" i="5"/>
  <c r="D267" i="5"/>
  <c r="C267" i="5"/>
  <c r="B267" i="5"/>
  <c r="A267" i="5"/>
  <c r="L266" i="5"/>
  <c r="H266" i="5"/>
  <c r="G266" i="5"/>
  <c r="F266" i="5"/>
  <c r="E266" i="5"/>
  <c r="D266" i="5"/>
  <c r="C266" i="5"/>
  <c r="B266" i="5"/>
  <c r="A266" i="5"/>
  <c r="L265" i="5"/>
  <c r="H265" i="5"/>
  <c r="G265" i="5"/>
  <c r="F265" i="5"/>
  <c r="E265" i="5"/>
  <c r="D265" i="5"/>
  <c r="C265" i="5"/>
  <c r="B265" i="5"/>
  <c r="A265" i="5"/>
  <c r="K264" i="5"/>
  <c r="J264" i="5"/>
  <c r="I264" i="5"/>
  <c r="H264" i="5"/>
  <c r="G264" i="5"/>
  <c r="F264" i="5"/>
  <c r="E264" i="5"/>
  <c r="D264" i="5"/>
  <c r="C264" i="5"/>
  <c r="B264" i="5"/>
  <c r="A264" i="5"/>
  <c r="L263" i="5"/>
  <c r="K263" i="5"/>
  <c r="J263" i="5"/>
  <c r="I263" i="5"/>
  <c r="H263" i="5"/>
  <c r="G263" i="5"/>
  <c r="F263" i="5"/>
  <c r="E263" i="5"/>
  <c r="D263" i="5"/>
  <c r="C263" i="5"/>
  <c r="B263" i="5"/>
  <c r="A263" i="5"/>
  <c r="L262" i="5"/>
  <c r="H262" i="5"/>
  <c r="G262" i="5"/>
  <c r="F262" i="5"/>
  <c r="E262" i="5"/>
  <c r="D262" i="5"/>
  <c r="C262" i="5"/>
  <c r="B262" i="5"/>
  <c r="A262" i="5"/>
  <c r="L261" i="5"/>
  <c r="H261" i="5"/>
  <c r="G261" i="5"/>
  <c r="F261" i="5"/>
  <c r="E261" i="5"/>
  <c r="D261" i="5"/>
  <c r="C261" i="5"/>
  <c r="B261" i="5"/>
  <c r="A261" i="5"/>
  <c r="L260" i="5"/>
  <c r="H260" i="5"/>
  <c r="G260" i="5"/>
  <c r="F260" i="5"/>
  <c r="E260" i="5"/>
  <c r="D260" i="5"/>
  <c r="C260" i="5"/>
  <c r="B260" i="5"/>
  <c r="A260" i="5"/>
  <c r="L259" i="5"/>
  <c r="H259" i="5"/>
  <c r="G259" i="5"/>
  <c r="F259" i="5"/>
  <c r="E259" i="5"/>
  <c r="D259" i="5"/>
  <c r="C259" i="5"/>
  <c r="B259" i="5"/>
  <c r="A259" i="5"/>
  <c r="L258" i="5"/>
  <c r="H258" i="5"/>
  <c r="G258" i="5"/>
  <c r="F258" i="5"/>
  <c r="E258" i="5"/>
  <c r="D258" i="5"/>
  <c r="C258" i="5"/>
  <c r="B258" i="5"/>
  <c r="A258" i="5"/>
  <c r="L257" i="5"/>
  <c r="H257" i="5"/>
  <c r="G257" i="5"/>
  <c r="F257" i="5"/>
  <c r="E257" i="5"/>
  <c r="D257" i="5"/>
  <c r="C257" i="5"/>
  <c r="B257" i="5"/>
  <c r="A257" i="5"/>
  <c r="L256" i="5"/>
  <c r="H256" i="5"/>
  <c r="G256" i="5"/>
  <c r="F256" i="5"/>
  <c r="E256" i="5"/>
  <c r="D256" i="5"/>
  <c r="C256" i="5"/>
  <c r="B256" i="5"/>
  <c r="A256" i="5"/>
  <c r="L255" i="5"/>
  <c r="H255" i="5"/>
  <c r="G255" i="5"/>
  <c r="F255" i="5"/>
  <c r="E255" i="5"/>
  <c r="D255" i="5"/>
  <c r="C255" i="5"/>
  <c r="B255" i="5"/>
  <c r="A255" i="5"/>
  <c r="L254" i="5"/>
  <c r="H254" i="5"/>
  <c r="G254" i="5"/>
  <c r="F254" i="5"/>
  <c r="E254" i="5"/>
  <c r="D254" i="5"/>
  <c r="C254" i="5"/>
  <c r="B254" i="5"/>
  <c r="A254" i="5"/>
  <c r="L253" i="5"/>
  <c r="H253" i="5"/>
  <c r="G253" i="5"/>
  <c r="F253" i="5"/>
  <c r="E253" i="5"/>
  <c r="D253" i="5"/>
  <c r="C253" i="5"/>
  <c r="B253" i="5"/>
  <c r="A253" i="5"/>
  <c r="L252" i="5"/>
  <c r="K252" i="5"/>
  <c r="J252" i="5"/>
  <c r="I252" i="5"/>
  <c r="H252" i="5"/>
  <c r="G252" i="5"/>
  <c r="F252" i="5"/>
  <c r="E252" i="5"/>
  <c r="D252" i="5"/>
  <c r="C252" i="5"/>
  <c r="B252" i="5"/>
  <c r="A252" i="5"/>
  <c r="L251" i="5"/>
  <c r="H251" i="5"/>
  <c r="G251" i="5"/>
  <c r="F251" i="5"/>
  <c r="E251" i="5"/>
  <c r="D251" i="5"/>
  <c r="C251" i="5"/>
  <c r="B251" i="5"/>
  <c r="A251" i="5"/>
  <c r="L250" i="5"/>
  <c r="H250" i="5"/>
  <c r="G250" i="5"/>
  <c r="F250" i="5"/>
  <c r="E250" i="5"/>
  <c r="D250" i="5"/>
  <c r="C250" i="5"/>
  <c r="B250" i="5"/>
  <c r="A250" i="5"/>
  <c r="L249" i="5"/>
  <c r="H249" i="5"/>
  <c r="G249" i="5"/>
  <c r="F249" i="5"/>
  <c r="E249" i="5"/>
  <c r="D249" i="5"/>
  <c r="C249" i="5"/>
  <c r="B249" i="5"/>
  <c r="A249" i="5"/>
  <c r="K248" i="5"/>
  <c r="J248" i="5"/>
  <c r="I248" i="5"/>
  <c r="H248" i="5"/>
  <c r="G248" i="5"/>
  <c r="F248" i="5"/>
  <c r="E248" i="5"/>
  <c r="D248" i="5"/>
  <c r="C248" i="5"/>
  <c r="B248" i="5"/>
  <c r="A248" i="5"/>
  <c r="L247" i="5"/>
  <c r="K247" i="5"/>
  <c r="J247" i="5"/>
  <c r="I247" i="5"/>
  <c r="H247" i="5"/>
  <c r="G247" i="5"/>
  <c r="F247" i="5"/>
  <c r="E247" i="5"/>
  <c r="D247" i="5"/>
  <c r="C247" i="5"/>
  <c r="B247" i="5"/>
  <c r="A247" i="5"/>
  <c r="L246" i="5"/>
  <c r="H246" i="5"/>
  <c r="G246" i="5"/>
  <c r="F246" i="5"/>
  <c r="E246" i="5"/>
  <c r="D246" i="5"/>
  <c r="C246" i="5"/>
  <c r="B246" i="5"/>
  <c r="A246" i="5"/>
  <c r="L245" i="5"/>
  <c r="H245" i="5"/>
  <c r="G245" i="5"/>
  <c r="F245" i="5"/>
  <c r="E245" i="5"/>
  <c r="D245" i="5"/>
  <c r="C245" i="5"/>
  <c r="B245" i="5"/>
  <c r="A245" i="5"/>
  <c r="L244" i="5"/>
  <c r="H244" i="5"/>
  <c r="G244" i="5"/>
  <c r="F244" i="5"/>
  <c r="E244" i="5"/>
  <c r="D244" i="5"/>
  <c r="C244" i="5"/>
  <c r="B244" i="5"/>
  <c r="A244" i="5"/>
  <c r="L243" i="5"/>
  <c r="H243" i="5"/>
  <c r="G243" i="5"/>
  <c r="F243" i="5"/>
  <c r="E243" i="5"/>
  <c r="D243" i="5"/>
  <c r="C243" i="5"/>
  <c r="B243" i="5"/>
  <c r="A243" i="5"/>
  <c r="L242" i="5"/>
  <c r="H242" i="5"/>
  <c r="G242" i="5"/>
  <c r="F242" i="5"/>
  <c r="E242" i="5"/>
  <c r="D242" i="5"/>
  <c r="C242" i="5"/>
  <c r="B242" i="5"/>
  <c r="A242" i="5"/>
  <c r="L241" i="5"/>
  <c r="H241" i="5"/>
  <c r="G241" i="5"/>
  <c r="F241" i="5"/>
  <c r="E241" i="5"/>
  <c r="D241" i="5"/>
  <c r="C241" i="5"/>
  <c r="B241" i="5"/>
  <c r="A241" i="5"/>
  <c r="K240" i="5"/>
  <c r="J240" i="5"/>
  <c r="I240" i="5"/>
  <c r="H240" i="5"/>
  <c r="G240" i="5"/>
  <c r="F240" i="5"/>
  <c r="E240" i="5"/>
  <c r="D240" i="5"/>
  <c r="C240" i="5"/>
  <c r="B240" i="5"/>
  <c r="A240" i="5"/>
  <c r="L239" i="5"/>
  <c r="K239" i="5"/>
  <c r="J239" i="5"/>
  <c r="I239" i="5"/>
  <c r="H239" i="5"/>
  <c r="G239" i="5"/>
  <c r="F239" i="5"/>
  <c r="E239" i="5"/>
  <c r="D239" i="5"/>
  <c r="C239" i="5"/>
  <c r="B239" i="5"/>
  <c r="A239" i="5"/>
  <c r="L238" i="5"/>
  <c r="H238" i="5"/>
  <c r="G238" i="5"/>
  <c r="F238" i="5"/>
  <c r="E238" i="5"/>
  <c r="D238" i="5"/>
  <c r="C238" i="5"/>
  <c r="B238" i="5"/>
  <c r="A238" i="5"/>
  <c r="L237" i="5"/>
  <c r="H237" i="5"/>
  <c r="G237" i="5"/>
  <c r="F237" i="5"/>
  <c r="E237" i="5"/>
  <c r="D237" i="5"/>
  <c r="C237" i="5"/>
  <c r="B237" i="5"/>
  <c r="A237" i="5"/>
  <c r="L236" i="5"/>
  <c r="H236" i="5"/>
  <c r="G236" i="5"/>
  <c r="F236" i="5"/>
  <c r="E236" i="5"/>
  <c r="D236" i="5"/>
  <c r="C236" i="5"/>
  <c r="B236" i="5"/>
  <c r="A236" i="5"/>
  <c r="L235" i="5"/>
  <c r="H235" i="5"/>
  <c r="G235" i="5"/>
  <c r="F235" i="5"/>
  <c r="E235" i="5"/>
  <c r="D235" i="5"/>
  <c r="C235" i="5"/>
  <c r="B235" i="5"/>
  <c r="A235" i="5"/>
  <c r="L234" i="5"/>
  <c r="H234" i="5"/>
  <c r="G234" i="5"/>
  <c r="F234" i="5"/>
  <c r="E234" i="5"/>
  <c r="D234" i="5"/>
  <c r="C234" i="5"/>
  <c r="B234" i="5"/>
  <c r="A234" i="5"/>
  <c r="L233" i="5"/>
  <c r="H233" i="5"/>
  <c r="G233" i="5"/>
  <c r="F233" i="5"/>
  <c r="E233" i="5"/>
  <c r="D233" i="5"/>
  <c r="C233" i="5"/>
  <c r="B233" i="5"/>
  <c r="A233" i="5"/>
  <c r="L232" i="5"/>
  <c r="H232" i="5"/>
  <c r="G232" i="5"/>
  <c r="F232" i="5"/>
  <c r="E232" i="5"/>
  <c r="D232" i="5"/>
  <c r="C232" i="5"/>
  <c r="B232" i="5"/>
  <c r="A232" i="5"/>
  <c r="L231" i="5"/>
  <c r="H231" i="5"/>
  <c r="G231" i="5"/>
  <c r="F231" i="5"/>
  <c r="E231" i="5"/>
  <c r="D231" i="5"/>
  <c r="C231" i="5"/>
  <c r="B231" i="5"/>
  <c r="A231" i="5"/>
  <c r="L230" i="5"/>
  <c r="H230" i="5"/>
  <c r="G230" i="5"/>
  <c r="F230" i="5"/>
  <c r="E230" i="5"/>
  <c r="D230" i="5"/>
  <c r="C230" i="5"/>
  <c r="B230" i="5"/>
  <c r="A230" i="5"/>
  <c r="L229" i="5"/>
  <c r="H229" i="5"/>
  <c r="G229" i="5"/>
  <c r="F229" i="5"/>
  <c r="E229" i="5"/>
  <c r="D229" i="5"/>
  <c r="C229" i="5"/>
  <c r="B229" i="5"/>
  <c r="A229" i="5"/>
  <c r="L228" i="5"/>
  <c r="H228" i="5"/>
  <c r="G228" i="5"/>
  <c r="F228" i="5"/>
  <c r="E228" i="5"/>
  <c r="D228" i="5"/>
  <c r="C228" i="5"/>
  <c r="B228" i="5"/>
  <c r="A228" i="5"/>
  <c r="L227" i="5"/>
  <c r="H227" i="5"/>
  <c r="G227" i="5"/>
  <c r="F227" i="5"/>
  <c r="E227" i="5"/>
  <c r="D227" i="5"/>
  <c r="C227" i="5"/>
  <c r="B227" i="5"/>
  <c r="A227" i="5"/>
  <c r="L226" i="5"/>
  <c r="H226" i="5"/>
  <c r="G226" i="5"/>
  <c r="F226" i="5"/>
  <c r="E226" i="5"/>
  <c r="D226" i="5"/>
  <c r="C226" i="5"/>
  <c r="B226" i="5"/>
  <c r="A226" i="5"/>
  <c r="L225" i="5"/>
  <c r="H225" i="5"/>
  <c r="G225" i="5"/>
  <c r="F225" i="5"/>
  <c r="E225" i="5"/>
  <c r="D225" i="5"/>
  <c r="C225" i="5"/>
  <c r="B225" i="5"/>
  <c r="A225" i="5"/>
  <c r="L224" i="5"/>
  <c r="H224" i="5"/>
  <c r="G224" i="5"/>
  <c r="F224" i="5"/>
  <c r="E224" i="5"/>
  <c r="D224" i="5"/>
  <c r="C224" i="5"/>
  <c r="B224" i="5"/>
  <c r="A224" i="5"/>
  <c r="L223" i="5"/>
  <c r="H223" i="5"/>
  <c r="G223" i="5"/>
  <c r="F223" i="5"/>
  <c r="E223" i="5"/>
  <c r="D223" i="5"/>
  <c r="C223" i="5"/>
  <c r="B223" i="5"/>
  <c r="A223" i="5"/>
  <c r="L222" i="5"/>
  <c r="H222" i="5"/>
  <c r="G222" i="5"/>
  <c r="F222" i="5"/>
  <c r="E222" i="5"/>
  <c r="D222" i="5"/>
  <c r="C222" i="5"/>
  <c r="B222" i="5"/>
  <c r="A222" i="5"/>
  <c r="L221" i="5"/>
  <c r="H221" i="5"/>
  <c r="G221" i="5"/>
  <c r="F221" i="5"/>
  <c r="E221" i="5"/>
  <c r="D221" i="5"/>
  <c r="C221" i="5"/>
  <c r="B221" i="5"/>
  <c r="A221" i="5"/>
  <c r="L220" i="5"/>
  <c r="H220" i="5"/>
  <c r="G220" i="5"/>
  <c r="F220" i="5"/>
  <c r="E220" i="5"/>
  <c r="D220" i="5"/>
  <c r="C220" i="5"/>
  <c r="B220" i="5"/>
  <c r="A220" i="5"/>
  <c r="L219" i="5"/>
  <c r="I219" i="5"/>
  <c r="H219" i="5"/>
  <c r="G219" i="5"/>
  <c r="F219" i="5"/>
  <c r="E219" i="5"/>
  <c r="D219" i="5"/>
  <c r="C219" i="5"/>
  <c r="B219" i="5"/>
  <c r="A219" i="5"/>
  <c r="L218" i="5"/>
  <c r="H218" i="5"/>
  <c r="G218" i="5"/>
  <c r="F218" i="5"/>
  <c r="E218" i="5"/>
  <c r="D218" i="5"/>
  <c r="C218" i="5"/>
  <c r="B218" i="5"/>
  <c r="A218" i="5"/>
  <c r="L217" i="5"/>
  <c r="H217" i="5"/>
  <c r="G217" i="5"/>
  <c r="F217" i="5"/>
  <c r="E217" i="5"/>
  <c r="D217" i="5"/>
  <c r="C217" i="5"/>
  <c r="B217" i="5"/>
  <c r="A217" i="5"/>
  <c r="L216" i="5"/>
  <c r="H216" i="5"/>
  <c r="G216" i="5"/>
  <c r="F216" i="5"/>
  <c r="E216" i="5"/>
  <c r="D216" i="5"/>
  <c r="C216" i="5"/>
  <c r="B216" i="5"/>
  <c r="A216" i="5"/>
  <c r="L215" i="5"/>
  <c r="H215" i="5"/>
  <c r="G215" i="5"/>
  <c r="F215" i="5"/>
  <c r="E215" i="5"/>
  <c r="D215" i="5"/>
  <c r="C215" i="5"/>
  <c r="B215" i="5"/>
  <c r="A215" i="5"/>
  <c r="L214" i="5"/>
  <c r="H214" i="5"/>
  <c r="G214" i="5"/>
  <c r="F214" i="5"/>
  <c r="E214" i="5"/>
  <c r="D214" i="5"/>
  <c r="C214" i="5"/>
  <c r="B214" i="5"/>
  <c r="A214" i="5"/>
  <c r="L213" i="5"/>
  <c r="H213" i="5"/>
  <c r="G213" i="5"/>
  <c r="F213" i="5"/>
  <c r="E213" i="5"/>
  <c r="D213" i="5"/>
  <c r="C213" i="5"/>
  <c r="B213" i="5"/>
  <c r="A213" i="5"/>
  <c r="L212" i="5"/>
  <c r="H212" i="5"/>
  <c r="G212" i="5"/>
  <c r="F212" i="5"/>
  <c r="E212" i="5"/>
  <c r="D212" i="5"/>
  <c r="C212" i="5"/>
  <c r="B212" i="5"/>
  <c r="A212" i="5"/>
  <c r="L211" i="5"/>
  <c r="H211" i="5"/>
  <c r="G211" i="5"/>
  <c r="F211" i="5"/>
  <c r="E211" i="5"/>
  <c r="D211" i="5"/>
  <c r="C211" i="5"/>
  <c r="B211" i="5"/>
  <c r="A211" i="5"/>
  <c r="L210" i="5"/>
  <c r="H210" i="5"/>
  <c r="G210" i="5"/>
  <c r="F210" i="5"/>
  <c r="E210" i="5"/>
  <c r="D210" i="5"/>
  <c r="C210" i="5"/>
  <c r="B210" i="5"/>
  <c r="A210" i="5"/>
  <c r="L209" i="5"/>
  <c r="H209" i="5"/>
  <c r="G209" i="5"/>
  <c r="F209" i="5"/>
  <c r="E209" i="5"/>
  <c r="D209" i="5"/>
  <c r="C209" i="5"/>
  <c r="B209" i="5"/>
  <c r="A209" i="5"/>
  <c r="L208" i="5"/>
  <c r="H208" i="5"/>
  <c r="G208" i="5"/>
  <c r="F208" i="5"/>
  <c r="E208" i="5"/>
  <c r="D208" i="5"/>
  <c r="C208" i="5"/>
  <c r="B208" i="5"/>
  <c r="A208" i="5"/>
  <c r="L207" i="5"/>
  <c r="H207" i="5"/>
  <c r="G207" i="5"/>
  <c r="F207" i="5"/>
  <c r="E207" i="5"/>
  <c r="D207" i="5"/>
  <c r="C207" i="5"/>
  <c r="B207" i="5"/>
  <c r="A207" i="5"/>
  <c r="L206" i="5"/>
  <c r="H206" i="5"/>
  <c r="G206" i="5"/>
  <c r="F206" i="5"/>
  <c r="E206" i="5"/>
  <c r="D206" i="5"/>
  <c r="C206" i="5"/>
  <c r="B206" i="5"/>
  <c r="A206" i="5"/>
  <c r="L205" i="5"/>
  <c r="H205" i="5"/>
  <c r="G205" i="5"/>
  <c r="F205" i="5"/>
  <c r="E205" i="5"/>
  <c r="D205" i="5"/>
  <c r="C205" i="5"/>
  <c r="B205" i="5"/>
  <c r="A205" i="5"/>
  <c r="L204" i="5"/>
  <c r="H204" i="5"/>
  <c r="G204" i="5"/>
  <c r="F204" i="5"/>
  <c r="E204" i="5"/>
  <c r="D204" i="5"/>
  <c r="C204" i="5"/>
  <c r="B204" i="5"/>
  <c r="A204" i="5"/>
  <c r="L203" i="5"/>
  <c r="H203" i="5"/>
  <c r="G203" i="5"/>
  <c r="F203" i="5"/>
  <c r="E203" i="5"/>
  <c r="D203" i="5"/>
  <c r="C203" i="5"/>
  <c r="B203" i="5"/>
  <c r="A203" i="5"/>
  <c r="L202" i="5"/>
  <c r="H202" i="5"/>
  <c r="G202" i="5"/>
  <c r="F202" i="5"/>
  <c r="E202" i="5"/>
  <c r="D202" i="5"/>
  <c r="C202" i="5"/>
  <c r="B202" i="5"/>
  <c r="A202" i="5"/>
  <c r="L201" i="5"/>
  <c r="H201" i="5"/>
  <c r="G201" i="5"/>
  <c r="F201" i="5"/>
  <c r="E201" i="5"/>
  <c r="D201" i="5"/>
  <c r="C201" i="5"/>
  <c r="B201" i="5"/>
  <c r="A201" i="5"/>
  <c r="L200" i="5"/>
  <c r="H200" i="5"/>
  <c r="G200" i="5"/>
  <c r="F200" i="5"/>
  <c r="E200" i="5"/>
  <c r="D200" i="5"/>
  <c r="C200" i="5"/>
  <c r="B200" i="5"/>
  <c r="A200" i="5"/>
  <c r="L199" i="5"/>
  <c r="H199" i="5"/>
  <c r="G199" i="5"/>
  <c r="F199" i="5"/>
  <c r="E199" i="5"/>
  <c r="D199" i="5"/>
  <c r="C199" i="5"/>
  <c r="B199" i="5"/>
  <c r="A199" i="5"/>
  <c r="L198" i="5"/>
  <c r="H198" i="5"/>
  <c r="G198" i="5"/>
  <c r="F198" i="5"/>
  <c r="E198" i="5"/>
  <c r="D198" i="5"/>
  <c r="C198" i="5"/>
  <c r="B198" i="5"/>
  <c r="A198" i="5"/>
  <c r="K197" i="5"/>
  <c r="J197" i="5"/>
  <c r="I197" i="5"/>
  <c r="H197" i="5"/>
  <c r="G197" i="5"/>
  <c r="F197" i="5"/>
  <c r="E197" i="5"/>
  <c r="D197" i="5"/>
  <c r="C197" i="5"/>
  <c r="B197" i="5"/>
  <c r="A197" i="5"/>
  <c r="L196" i="5"/>
  <c r="K196" i="5"/>
  <c r="J196" i="5"/>
  <c r="I196" i="5"/>
  <c r="H196" i="5"/>
  <c r="G196" i="5"/>
  <c r="F196" i="5"/>
  <c r="E196" i="5"/>
  <c r="D196" i="5"/>
  <c r="C196" i="5"/>
  <c r="B196" i="5"/>
  <c r="A196" i="5"/>
  <c r="L195" i="5"/>
  <c r="H195" i="5"/>
  <c r="G195" i="5"/>
  <c r="F195" i="5"/>
  <c r="E195" i="5"/>
  <c r="D195" i="5"/>
  <c r="C195" i="5"/>
  <c r="B195" i="5"/>
  <c r="A195" i="5"/>
  <c r="L194" i="5"/>
  <c r="H194" i="5"/>
  <c r="G194" i="5"/>
  <c r="F194" i="5"/>
  <c r="E194" i="5"/>
  <c r="D194" i="5"/>
  <c r="C194" i="5"/>
  <c r="B194" i="5"/>
  <c r="A194" i="5"/>
  <c r="L193" i="5"/>
  <c r="H193" i="5"/>
  <c r="G193" i="5"/>
  <c r="F193" i="5"/>
  <c r="E193" i="5"/>
  <c r="D193" i="5"/>
  <c r="C193" i="5"/>
  <c r="B193" i="5"/>
  <c r="A193" i="5"/>
  <c r="L192" i="5"/>
  <c r="H192" i="5"/>
  <c r="G192" i="5"/>
  <c r="F192" i="5"/>
  <c r="E192" i="5"/>
  <c r="D192" i="5"/>
  <c r="C192" i="5"/>
  <c r="B192" i="5"/>
  <c r="A192" i="5"/>
  <c r="L191" i="5"/>
  <c r="H191" i="5"/>
  <c r="G191" i="5"/>
  <c r="F191" i="5"/>
  <c r="E191" i="5"/>
  <c r="D191" i="5"/>
  <c r="C191" i="5"/>
  <c r="B191" i="5"/>
  <c r="A191" i="5"/>
  <c r="L190" i="5"/>
  <c r="H190" i="5"/>
  <c r="G190" i="5"/>
  <c r="F190" i="5"/>
  <c r="E190" i="5"/>
  <c r="D190" i="5"/>
  <c r="C190" i="5"/>
  <c r="B190" i="5"/>
  <c r="A190" i="5"/>
  <c r="L189" i="5"/>
  <c r="H189" i="5"/>
  <c r="G189" i="5"/>
  <c r="F189" i="5"/>
  <c r="E189" i="5"/>
  <c r="D189" i="5"/>
  <c r="C189" i="5"/>
  <c r="B189" i="5"/>
  <c r="A189" i="5"/>
  <c r="L188" i="5"/>
  <c r="H188" i="5"/>
  <c r="G188" i="5"/>
  <c r="F188" i="5"/>
  <c r="E188" i="5"/>
  <c r="D188" i="5"/>
  <c r="C188" i="5"/>
  <c r="B188" i="5"/>
  <c r="A188" i="5"/>
  <c r="L187" i="5"/>
  <c r="H187" i="5"/>
  <c r="G187" i="5"/>
  <c r="F187" i="5"/>
  <c r="E187" i="5"/>
  <c r="D187" i="5"/>
  <c r="C187" i="5"/>
  <c r="B187" i="5"/>
  <c r="A187" i="5"/>
  <c r="L186" i="5"/>
  <c r="H186" i="5"/>
  <c r="G186" i="5"/>
  <c r="F186" i="5"/>
  <c r="E186" i="5"/>
  <c r="D186" i="5"/>
  <c r="C186" i="5"/>
  <c r="B186" i="5"/>
  <c r="A186" i="5"/>
  <c r="L185" i="5"/>
  <c r="H185" i="5"/>
  <c r="G185" i="5"/>
  <c r="F185" i="5"/>
  <c r="E185" i="5"/>
  <c r="D185" i="5"/>
  <c r="C185" i="5"/>
  <c r="B185" i="5"/>
  <c r="A185" i="5"/>
  <c r="L184" i="5"/>
  <c r="H184" i="5"/>
  <c r="G184" i="5"/>
  <c r="F184" i="5"/>
  <c r="E184" i="5"/>
  <c r="D184" i="5"/>
  <c r="C184" i="5"/>
  <c r="B184" i="5"/>
  <c r="A184" i="5"/>
  <c r="L183" i="5"/>
  <c r="H183" i="5"/>
  <c r="G183" i="5"/>
  <c r="F183" i="5"/>
  <c r="E183" i="5"/>
  <c r="D183" i="5"/>
  <c r="C183" i="5"/>
  <c r="B183" i="5"/>
  <c r="A183" i="5"/>
  <c r="K182" i="5"/>
  <c r="J182" i="5"/>
  <c r="I182" i="5"/>
  <c r="H182" i="5"/>
  <c r="G182" i="5"/>
  <c r="F182" i="5"/>
  <c r="E182" i="5"/>
  <c r="D182" i="5"/>
  <c r="C182" i="5"/>
  <c r="B182" i="5"/>
  <c r="A182" i="5"/>
  <c r="L181" i="5"/>
  <c r="K181" i="5"/>
  <c r="J181" i="5"/>
  <c r="I181" i="5"/>
  <c r="H181" i="5"/>
  <c r="G181" i="5"/>
  <c r="F181" i="5"/>
  <c r="E181" i="5"/>
  <c r="D181" i="5"/>
  <c r="C181" i="5"/>
  <c r="B181" i="5"/>
  <c r="A181" i="5"/>
  <c r="L180" i="5"/>
  <c r="H180" i="5"/>
  <c r="G180" i="5"/>
  <c r="F180" i="5"/>
  <c r="E180" i="5"/>
  <c r="D180" i="5"/>
  <c r="C180" i="5"/>
  <c r="B180" i="5"/>
  <c r="A180" i="5"/>
  <c r="L179" i="5"/>
  <c r="H179" i="5"/>
  <c r="G179" i="5"/>
  <c r="F179" i="5"/>
  <c r="E179" i="5"/>
  <c r="D179" i="5"/>
  <c r="C179" i="5"/>
  <c r="B179" i="5"/>
  <c r="A179" i="5"/>
  <c r="L178" i="5"/>
  <c r="H178" i="5"/>
  <c r="G178" i="5"/>
  <c r="F178" i="5"/>
  <c r="E178" i="5"/>
  <c r="D178" i="5"/>
  <c r="C178" i="5"/>
  <c r="B178" i="5"/>
  <c r="A178" i="5"/>
  <c r="L177" i="5"/>
  <c r="H177" i="5"/>
  <c r="G177" i="5"/>
  <c r="F177" i="5"/>
  <c r="E177" i="5"/>
  <c r="D177" i="5"/>
  <c r="C177" i="5"/>
  <c r="B177" i="5"/>
  <c r="A177" i="5"/>
  <c r="L176" i="5"/>
  <c r="H176" i="5"/>
  <c r="G176" i="5"/>
  <c r="F176" i="5"/>
  <c r="E176" i="5"/>
  <c r="D176" i="5"/>
  <c r="C176" i="5"/>
  <c r="B176" i="5"/>
  <c r="A176" i="5"/>
  <c r="L175" i="5"/>
  <c r="H175" i="5"/>
  <c r="G175" i="5"/>
  <c r="F175" i="5"/>
  <c r="E175" i="5"/>
  <c r="D175" i="5"/>
  <c r="C175" i="5"/>
  <c r="B175" i="5"/>
  <c r="A175" i="5"/>
  <c r="K174" i="5"/>
  <c r="J174" i="5"/>
  <c r="I174" i="5"/>
  <c r="H174" i="5"/>
  <c r="G174" i="5"/>
  <c r="F174" i="5"/>
  <c r="E174" i="5"/>
  <c r="D174" i="5"/>
  <c r="C174" i="5"/>
  <c r="B174" i="5"/>
  <c r="A174" i="5"/>
  <c r="L173" i="5"/>
  <c r="K173" i="5"/>
  <c r="J173" i="5"/>
  <c r="I173" i="5"/>
  <c r="H173" i="5"/>
  <c r="G173" i="5"/>
  <c r="F173" i="5"/>
  <c r="E173" i="5"/>
  <c r="D173" i="5"/>
  <c r="C173" i="5"/>
  <c r="B173" i="5"/>
  <c r="A173" i="5"/>
  <c r="L172" i="5"/>
  <c r="H172" i="5"/>
  <c r="G172" i="5"/>
  <c r="F172" i="5"/>
  <c r="E172" i="5"/>
  <c r="D172" i="5"/>
  <c r="C172" i="5"/>
  <c r="B172" i="5"/>
  <c r="A172" i="5"/>
  <c r="L171" i="5"/>
  <c r="H171" i="5"/>
  <c r="G171" i="5"/>
  <c r="F171" i="5"/>
  <c r="E171" i="5"/>
  <c r="D171" i="5"/>
  <c r="C171" i="5"/>
  <c r="B171" i="5"/>
  <c r="A171" i="5"/>
  <c r="L170" i="5"/>
  <c r="H170" i="5"/>
  <c r="G170" i="5"/>
  <c r="F170" i="5"/>
  <c r="E170" i="5"/>
  <c r="D170" i="5"/>
  <c r="C170" i="5"/>
  <c r="B170" i="5"/>
  <c r="A170" i="5"/>
  <c r="L169" i="5"/>
  <c r="H169" i="5"/>
  <c r="G169" i="5"/>
  <c r="F169" i="5"/>
  <c r="E169" i="5"/>
  <c r="D169" i="5"/>
  <c r="C169" i="5"/>
  <c r="B169" i="5"/>
  <c r="A169" i="5"/>
  <c r="L168" i="5"/>
  <c r="H168" i="5"/>
  <c r="G168" i="5"/>
  <c r="F168" i="5"/>
  <c r="E168" i="5"/>
  <c r="D168" i="5"/>
  <c r="C168" i="5"/>
  <c r="B168" i="5"/>
  <c r="A168" i="5"/>
  <c r="L167" i="5"/>
  <c r="H167" i="5"/>
  <c r="G167" i="5"/>
  <c r="F167" i="5"/>
  <c r="E167" i="5"/>
  <c r="D167" i="5"/>
  <c r="C167" i="5"/>
  <c r="B167" i="5"/>
  <c r="A167" i="5"/>
  <c r="L166" i="5"/>
  <c r="H166" i="5"/>
  <c r="G166" i="5"/>
  <c r="F166" i="5"/>
  <c r="E166" i="5"/>
  <c r="D166" i="5"/>
  <c r="C166" i="5"/>
  <c r="B166" i="5"/>
  <c r="A166" i="5"/>
  <c r="K165" i="5"/>
  <c r="J165" i="5"/>
  <c r="I165" i="5"/>
  <c r="H165" i="5"/>
  <c r="G165" i="5"/>
  <c r="F165" i="5"/>
  <c r="E165" i="5"/>
  <c r="D165" i="5"/>
  <c r="C165" i="5"/>
  <c r="B165" i="5"/>
  <c r="A165" i="5"/>
  <c r="L164" i="5"/>
  <c r="K164" i="5"/>
  <c r="J164" i="5"/>
  <c r="I164" i="5"/>
  <c r="H164" i="5"/>
  <c r="G164" i="5"/>
  <c r="F164" i="5"/>
  <c r="E164" i="5"/>
  <c r="D164" i="5"/>
  <c r="C164" i="5"/>
  <c r="B164" i="5"/>
  <c r="A164" i="5"/>
  <c r="L163" i="5"/>
  <c r="H163" i="5"/>
  <c r="G163" i="5"/>
  <c r="F163" i="5"/>
  <c r="E163" i="5"/>
  <c r="D163" i="5"/>
  <c r="C163" i="5"/>
  <c r="B163" i="5"/>
  <c r="A163" i="5"/>
  <c r="L162" i="5"/>
  <c r="H162" i="5"/>
  <c r="G162" i="5"/>
  <c r="F162" i="5"/>
  <c r="E162" i="5"/>
  <c r="D162" i="5"/>
  <c r="C162" i="5"/>
  <c r="B162" i="5"/>
  <c r="A162" i="5"/>
  <c r="L161" i="5"/>
  <c r="H161" i="5"/>
  <c r="G161" i="5"/>
  <c r="F161" i="5"/>
  <c r="E161" i="5"/>
  <c r="D161" i="5"/>
  <c r="C161" i="5"/>
  <c r="B161" i="5"/>
  <c r="A161" i="5"/>
  <c r="L160" i="5"/>
  <c r="H160" i="5"/>
  <c r="G160" i="5"/>
  <c r="F160" i="5"/>
  <c r="E160" i="5"/>
  <c r="D160" i="5"/>
  <c r="C160" i="5"/>
  <c r="B160" i="5"/>
  <c r="A160" i="5"/>
  <c r="L159" i="5"/>
  <c r="H159" i="5"/>
  <c r="G159" i="5"/>
  <c r="F159" i="5"/>
  <c r="E159" i="5"/>
  <c r="D159" i="5"/>
  <c r="C159" i="5"/>
  <c r="B159" i="5"/>
  <c r="A159" i="5"/>
  <c r="L158" i="5"/>
  <c r="H158" i="5"/>
  <c r="G158" i="5"/>
  <c r="F158" i="5"/>
  <c r="E158" i="5"/>
  <c r="D158" i="5"/>
  <c r="C158" i="5"/>
  <c r="B158" i="5"/>
  <c r="A158" i="5"/>
  <c r="L157" i="5"/>
  <c r="H157" i="5"/>
  <c r="G157" i="5"/>
  <c r="F157" i="5"/>
  <c r="E157" i="5"/>
  <c r="D157" i="5"/>
  <c r="C157" i="5"/>
  <c r="B157" i="5"/>
  <c r="A157" i="5"/>
  <c r="L156" i="5"/>
  <c r="H156" i="5"/>
  <c r="G156" i="5"/>
  <c r="F156" i="5"/>
  <c r="E156" i="5"/>
  <c r="D156" i="5"/>
  <c r="C156" i="5"/>
  <c r="B156" i="5"/>
  <c r="A156" i="5"/>
  <c r="L155" i="5"/>
  <c r="H155" i="5"/>
  <c r="G155" i="5"/>
  <c r="F155" i="5"/>
  <c r="E155" i="5"/>
  <c r="D155" i="5"/>
  <c r="C155" i="5"/>
  <c r="B155" i="5"/>
  <c r="A155" i="5"/>
  <c r="L154" i="5"/>
  <c r="H154" i="5"/>
  <c r="G154" i="5"/>
  <c r="F154" i="5"/>
  <c r="E154" i="5"/>
  <c r="D154" i="5"/>
  <c r="C154" i="5"/>
  <c r="B154" i="5"/>
  <c r="A154" i="5"/>
  <c r="L153" i="5"/>
  <c r="H153" i="5"/>
  <c r="G153" i="5"/>
  <c r="F153" i="5"/>
  <c r="E153" i="5"/>
  <c r="D153" i="5"/>
  <c r="C153" i="5"/>
  <c r="B153" i="5"/>
  <c r="A153" i="5"/>
  <c r="L152" i="5"/>
  <c r="H152" i="5"/>
  <c r="G152" i="5"/>
  <c r="F152" i="5"/>
  <c r="E152" i="5"/>
  <c r="D152" i="5"/>
  <c r="C152" i="5"/>
  <c r="B152" i="5"/>
  <c r="A152" i="5"/>
  <c r="L151" i="5"/>
  <c r="H151" i="5"/>
  <c r="G151" i="5"/>
  <c r="F151" i="5"/>
  <c r="E151" i="5"/>
  <c r="D151" i="5"/>
  <c r="C151" i="5"/>
  <c r="B151" i="5"/>
  <c r="A151" i="5"/>
  <c r="L150" i="5"/>
  <c r="H150" i="5"/>
  <c r="G150" i="5"/>
  <c r="F150" i="5"/>
  <c r="E150" i="5"/>
  <c r="D150" i="5"/>
  <c r="C150" i="5"/>
  <c r="B150" i="5"/>
  <c r="A150" i="5"/>
  <c r="L149" i="5"/>
  <c r="H149" i="5"/>
  <c r="G149" i="5"/>
  <c r="F149" i="5"/>
  <c r="E149" i="5"/>
  <c r="D149" i="5"/>
  <c r="C149" i="5"/>
  <c r="B149" i="5"/>
  <c r="A149" i="5"/>
  <c r="L148" i="5"/>
  <c r="H148" i="5"/>
  <c r="G148" i="5"/>
  <c r="F148" i="5"/>
  <c r="E148" i="5"/>
  <c r="D148" i="5"/>
  <c r="C148" i="5"/>
  <c r="B148" i="5"/>
  <c r="A148" i="5"/>
  <c r="L147" i="5"/>
  <c r="H147" i="5"/>
  <c r="G147" i="5"/>
  <c r="F147" i="5"/>
  <c r="E147" i="5"/>
  <c r="D147" i="5"/>
  <c r="C147" i="5"/>
  <c r="B147" i="5"/>
  <c r="A147" i="5"/>
  <c r="L146" i="5"/>
  <c r="H146" i="5"/>
  <c r="G146" i="5"/>
  <c r="F146" i="5"/>
  <c r="E146" i="5"/>
  <c r="D146" i="5"/>
  <c r="C146" i="5"/>
  <c r="B146" i="5"/>
  <c r="A146" i="5"/>
  <c r="L145" i="5"/>
  <c r="H145" i="5"/>
  <c r="G145" i="5"/>
  <c r="F145" i="5"/>
  <c r="E145" i="5"/>
  <c r="D145" i="5"/>
  <c r="C145" i="5"/>
  <c r="B145" i="5"/>
  <c r="A145" i="5"/>
  <c r="L144" i="5"/>
  <c r="H144" i="5"/>
  <c r="G144" i="5"/>
  <c r="F144" i="5"/>
  <c r="E144" i="5"/>
  <c r="D144" i="5"/>
  <c r="C144" i="5"/>
  <c r="B144" i="5"/>
  <c r="A144" i="5"/>
  <c r="L143" i="5"/>
  <c r="H143" i="5"/>
  <c r="G143" i="5"/>
  <c r="F143" i="5"/>
  <c r="E143" i="5"/>
  <c r="D143" i="5"/>
  <c r="C143" i="5"/>
  <c r="B143" i="5"/>
  <c r="A143" i="5"/>
  <c r="L142" i="5"/>
  <c r="H142" i="5"/>
  <c r="G142" i="5"/>
  <c r="F142" i="5"/>
  <c r="E142" i="5"/>
  <c r="D142" i="5"/>
  <c r="C142" i="5"/>
  <c r="B142" i="5"/>
  <c r="A142" i="5"/>
  <c r="L141" i="5"/>
  <c r="H141" i="5"/>
  <c r="G141" i="5"/>
  <c r="F141" i="5"/>
  <c r="E141" i="5"/>
  <c r="D141" i="5"/>
  <c r="C141" i="5"/>
  <c r="B141" i="5"/>
  <c r="A141" i="5"/>
  <c r="L140" i="5"/>
  <c r="H140" i="5"/>
  <c r="G140" i="5"/>
  <c r="F140" i="5"/>
  <c r="E140" i="5"/>
  <c r="D140" i="5"/>
  <c r="C140" i="5"/>
  <c r="B140" i="5"/>
  <c r="A140" i="5"/>
  <c r="L139" i="5"/>
  <c r="H139" i="5"/>
  <c r="G139" i="5"/>
  <c r="F139" i="5"/>
  <c r="E139" i="5"/>
  <c r="D139" i="5"/>
  <c r="C139" i="5"/>
  <c r="B139" i="5"/>
  <c r="A139" i="5"/>
  <c r="L138" i="5"/>
  <c r="H138" i="5"/>
  <c r="G138" i="5"/>
  <c r="F138" i="5"/>
  <c r="E138" i="5"/>
  <c r="D138" i="5"/>
  <c r="C138" i="5"/>
  <c r="B138" i="5"/>
  <c r="A138" i="5"/>
  <c r="L137" i="5"/>
  <c r="H137" i="5"/>
  <c r="G137" i="5"/>
  <c r="F137" i="5"/>
  <c r="E137" i="5"/>
  <c r="D137" i="5"/>
  <c r="C137" i="5"/>
  <c r="B137" i="5"/>
  <c r="A137" i="5"/>
  <c r="L136" i="5"/>
  <c r="H136" i="5"/>
  <c r="G136" i="5"/>
  <c r="F136" i="5"/>
  <c r="E136" i="5"/>
  <c r="D136" i="5"/>
  <c r="C136" i="5"/>
  <c r="B136" i="5"/>
  <c r="A136" i="5"/>
  <c r="L135" i="5"/>
  <c r="H135" i="5"/>
  <c r="G135" i="5"/>
  <c r="F135" i="5"/>
  <c r="E135" i="5"/>
  <c r="D135" i="5"/>
  <c r="C135" i="5"/>
  <c r="B135" i="5"/>
  <c r="A135" i="5"/>
  <c r="L134" i="5"/>
  <c r="H134" i="5"/>
  <c r="G134" i="5"/>
  <c r="F134" i="5"/>
  <c r="E134" i="5"/>
  <c r="D134" i="5"/>
  <c r="C134" i="5"/>
  <c r="B134" i="5"/>
  <c r="A134" i="5"/>
  <c r="L133" i="5"/>
  <c r="H133" i="5"/>
  <c r="G133" i="5"/>
  <c r="F133" i="5"/>
  <c r="E133" i="5"/>
  <c r="D133" i="5"/>
  <c r="C133" i="5"/>
  <c r="B133" i="5"/>
  <c r="A133" i="5"/>
  <c r="L132" i="5"/>
  <c r="H132" i="5"/>
  <c r="G132" i="5"/>
  <c r="F132" i="5"/>
  <c r="E132" i="5"/>
  <c r="D132" i="5"/>
  <c r="C132" i="5"/>
  <c r="B132" i="5"/>
  <c r="A132" i="5"/>
  <c r="L131" i="5"/>
  <c r="H131" i="5"/>
  <c r="G131" i="5"/>
  <c r="F131" i="5"/>
  <c r="E131" i="5"/>
  <c r="D131" i="5"/>
  <c r="C131" i="5"/>
  <c r="B131" i="5"/>
  <c r="A131" i="5"/>
  <c r="L130" i="5"/>
  <c r="H130" i="5"/>
  <c r="G130" i="5"/>
  <c r="F130" i="5"/>
  <c r="E130" i="5"/>
  <c r="D130" i="5"/>
  <c r="C130" i="5"/>
  <c r="B130" i="5"/>
  <c r="A130" i="5"/>
  <c r="L129" i="5"/>
  <c r="H129" i="5"/>
  <c r="G129" i="5"/>
  <c r="F129" i="5"/>
  <c r="E129" i="5"/>
  <c r="D129" i="5"/>
  <c r="C129" i="5"/>
  <c r="B129" i="5"/>
  <c r="A129" i="5"/>
  <c r="L128" i="5"/>
  <c r="H128" i="5"/>
  <c r="G128" i="5"/>
  <c r="F128" i="5"/>
  <c r="E128" i="5"/>
  <c r="D128" i="5"/>
  <c r="C128" i="5"/>
  <c r="B128" i="5"/>
  <c r="A128" i="5"/>
  <c r="L127" i="5"/>
  <c r="H127" i="5"/>
  <c r="G127" i="5"/>
  <c r="F127" i="5"/>
  <c r="E127" i="5"/>
  <c r="D127" i="5"/>
  <c r="C127" i="5"/>
  <c r="B127" i="5"/>
  <c r="A127" i="5"/>
  <c r="K126" i="5"/>
  <c r="J126" i="5"/>
  <c r="I126" i="5"/>
  <c r="H126" i="5"/>
  <c r="G126" i="5"/>
  <c r="F126" i="5"/>
  <c r="E126" i="5"/>
  <c r="D126" i="5"/>
  <c r="C126" i="5"/>
  <c r="B126" i="5"/>
  <c r="A126" i="5"/>
  <c r="L125" i="5"/>
  <c r="K125" i="5"/>
  <c r="J125" i="5"/>
  <c r="I125" i="5"/>
  <c r="H125" i="5"/>
  <c r="G125" i="5"/>
  <c r="F125" i="5"/>
  <c r="E125" i="5"/>
  <c r="D125" i="5"/>
  <c r="C125" i="5"/>
  <c r="B125" i="5"/>
  <c r="A125" i="5"/>
  <c r="L124" i="5"/>
  <c r="H124" i="5"/>
  <c r="G124" i="5"/>
  <c r="F124" i="5"/>
  <c r="E124" i="5"/>
  <c r="D124" i="5"/>
  <c r="C124" i="5"/>
  <c r="B124" i="5"/>
  <c r="A124" i="5"/>
  <c r="K123" i="5"/>
  <c r="J123" i="5"/>
  <c r="I123" i="5"/>
  <c r="H123" i="5"/>
  <c r="G123" i="5"/>
  <c r="F123" i="5"/>
  <c r="E123" i="5"/>
  <c r="D123" i="5"/>
  <c r="C123" i="5"/>
  <c r="B123" i="5"/>
  <c r="A123" i="5"/>
  <c r="L122" i="5"/>
  <c r="K122" i="5"/>
  <c r="J122" i="5"/>
  <c r="I122" i="5"/>
  <c r="H122" i="5"/>
  <c r="G122" i="5"/>
  <c r="F122" i="5"/>
  <c r="E122" i="5"/>
  <c r="D122" i="5"/>
  <c r="C122" i="5"/>
  <c r="B122" i="5"/>
  <c r="A122" i="5"/>
  <c r="L121" i="5"/>
  <c r="H121" i="5"/>
  <c r="G121" i="5"/>
  <c r="F121" i="5"/>
  <c r="E121" i="5"/>
  <c r="D121" i="5"/>
  <c r="C121" i="5"/>
  <c r="B121" i="5"/>
  <c r="A121" i="5"/>
  <c r="K120" i="5"/>
  <c r="J120" i="5"/>
  <c r="I120" i="5"/>
  <c r="H120" i="5"/>
  <c r="G120" i="5"/>
  <c r="F120" i="5"/>
  <c r="E120" i="5"/>
  <c r="D120" i="5"/>
  <c r="C120" i="5"/>
  <c r="B120" i="5"/>
  <c r="A120" i="5"/>
  <c r="L119" i="5"/>
  <c r="K119" i="5"/>
  <c r="J119" i="5"/>
  <c r="I119" i="5"/>
  <c r="H119" i="5"/>
  <c r="G119" i="5"/>
  <c r="F119" i="5"/>
  <c r="E119" i="5"/>
  <c r="D119" i="5"/>
  <c r="C119" i="5"/>
  <c r="B119" i="5"/>
  <c r="A119" i="5"/>
  <c r="L118" i="5"/>
  <c r="H118" i="5"/>
  <c r="G118" i="5"/>
  <c r="F118" i="5"/>
  <c r="E118" i="5"/>
  <c r="D118" i="5"/>
  <c r="C118" i="5"/>
  <c r="B118" i="5"/>
  <c r="A118" i="5"/>
  <c r="K117" i="5"/>
  <c r="J117" i="5"/>
  <c r="I117" i="5"/>
  <c r="H117" i="5"/>
  <c r="G117" i="5"/>
  <c r="F117" i="5"/>
  <c r="E117" i="5"/>
  <c r="D117" i="5"/>
  <c r="C117" i="5"/>
  <c r="B117" i="5"/>
  <c r="A117" i="5"/>
  <c r="L116" i="5"/>
  <c r="K116" i="5"/>
  <c r="J116" i="5"/>
  <c r="I116" i="5"/>
  <c r="H116" i="5"/>
  <c r="G116" i="5"/>
  <c r="F116" i="5"/>
  <c r="E116" i="5"/>
  <c r="D116" i="5"/>
  <c r="C116" i="5"/>
  <c r="B116" i="5"/>
  <c r="A116" i="5"/>
  <c r="L115" i="5"/>
  <c r="H115" i="5"/>
  <c r="G115" i="5"/>
  <c r="F115" i="5"/>
  <c r="E115" i="5"/>
  <c r="D115" i="5"/>
  <c r="C115" i="5"/>
  <c r="B115" i="5"/>
  <c r="A115" i="5"/>
  <c r="L114" i="5"/>
  <c r="J114" i="5"/>
  <c r="H114" i="5"/>
  <c r="G114" i="5"/>
  <c r="F114" i="5"/>
  <c r="E114" i="5"/>
  <c r="D114" i="5"/>
  <c r="C114" i="5"/>
  <c r="B114" i="5"/>
  <c r="A114" i="5"/>
  <c r="K113" i="5"/>
  <c r="J113" i="5"/>
  <c r="I113" i="5"/>
  <c r="H113" i="5"/>
  <c r="G113" i="5"/>
  <c r="F113" i="5"/>
  <c r="E113" i="5"/>
  <c r="D113" i="5"/>
  <c r="C113" i="5"/>
  <c r="B113" i="5"/>
  <c r="A113" i="5"/>
  <c r="L112" i="5"/>
  <c r="K112" i="5"/>
  <c r="J112" i="5"/>
  <c r="I112" i="5"/>
  <c r="H112" i="5"/>
  <c r="G112" i="5"/>
  <c r="F112" i="5"/>
  <c r="E112" i="5"/>
  <c r="D112" i="5"/>
  <c r="C112" i="5"/>
  <c r="B112" i="5"/>
  <c r="A112" i="5"/>
  <c r="L111" i="5"/>
  <c r="J111" i="5"/>
  <c r="I111" i="5"/>
  <c r="H111" i="5"/>
  <c r="G111" i="5"/>
  <c r="F111" i="5"/>
  <c r="E111" i="5"/>
  <c r="D111" i="5"/>
  <c r="C111" i="5"/>
  <c r="B111" i="5"/>
  <c r="A111" i="5"/>
  <c r="K110" i="5"/>
  <c r="J110" i="5"/>
  <c r="I110" i="5"/>
  <c r="H110" i="5"/>
  <c r="G110" i="5"/>
  <c r="F110" i="5"/>
  <c r="E110" i="5"/>
  <c r="D110" i="5"/>
  <c r="C110" i="5"/>
  <c r="B110" i="5"/>
  <c r="A110" i="5"/>
  <c r="L109" i="5"/>
  <c r="K109" i="5"/>
  <c r="J109" i="5"/>
  <c r="I109" i="5"/>
  <c r="H109" i="5"/>
  <c r="G109" i="5"/>
  <c r="F109" i="5"/>
  <c r="E109" i="5"/>
  <c r="D109" i="5"/>
  <c r="C109" i="5"/>
  <c r="B109" i="5"/>
  <c r="A109" i="5"/>
  <c r="L108" i="5"/>
  <c r="H108" i="5"/>
  <c r="G108" i="5"/>
  <c r="F108" i="5"/>
  <c r="E108" i="5"/>
  <c r="D108" i="5"/>
  <c r="C108" i="5"/>
  <c r="B108" i="5"/>
  <c r="A108" i="5"/>
  <c r="K107" i="5"/>
  <c r="J107" i="5"/>
  <c r="I107" i="5"/>
  <c r="H107" i="5"/>
  <c r="G107" i="5"/>
  <c r="F107" i="5"/>
  <c r="E107" i="5"/>
  <c r="D107" i="5"/>
  <c r="C107" i="5"/>
  <c r="B107" i="5"/>
  <c r="A107" i="5"/>
  <c r="L106" i="5"/>
  <c r="K106" i="5"/>
  <c r="J106" i="5"/>
  <c r="I106" i="5"/>
  <c r="H106" i="5"/>
  <c r="G106" i="5"/>
  <c r="F106" i="5"/>
  <c r="E106" i="5"/>
  <c r="D106" i="5"/>
  <c r="C106" i="5"/>
  <c r="B106" i="5"/>
  <c r="A106" i="5"/>
  <c r="L105" i="5"/>
  <c r="J105" i="5"/>
  <c r="I105" i="5"/>
  <c r="H105" i="5"/>
  <c r="G105" i="5"/>
  <c r="F105" i="5"/>
  <c r="E105" i="5"/>
  <c r="D105" i="5"/>
  <c r="C105" i="5"/>
  <c r="B105" i="5"/>
  <c r="A105" i="5"/>
  <c r="K104" i="5"/>
  <c r="J104" i="5"/>
  <c r="I104" i="5"/>
  <c r="H104" i="5"/>
  <c r="G104" i="5"/>
  <c r="F104" i="5"/>
  <c r="E104" i="5"/>
  <c r="D104" i="5"/>
  <c r="C104" i="5"/>
  <c r="B104" i="5"/>
  <c r="A104" i="5"/>
  <c r="L103" i="5"/>
  <c r="K103" i="5"/>
  <c r="J103" i="5"/>
  <c r="I103" i="5"/>
  <c r="H103" i="5"/>
  <c r="G103" i="5"/>
  <c r="F103" i="5"/>
  <c r="E103" i="5"/>
  <c r="D103" i="5"/>
  <c r="C103" i="5"/>
  <c r="B103" i="5"/>
  <c r="A103" i="5"/>
  <c r="L102" i="5"/>
  <c r="J102" i="5"/>
  <c r="I102" i="5"/>
  <c r="H102" i="5"/>
  <c r="G102" i="5"/>
  <c r="F102" i="5"/>
  <c r="E102" i="5"/>
  <c r="D102" i="5"/>
  <c r="C102" i="5"/>
  <c r="B102" i="5"/>
  <c r="A102" i="5"/>
  <c r="L101" i="5"/>
  <c r="I101" i="5"/>
  <c r="H101" i="5"/>
  <c r="G101" i="5"/>
  <c r="F101" i="5"/>
  <c r="E101" i="5"/>
  <c r="D101" i="5"/>
  <c r="C101" i="5"/>
  <c r="B101" i="5"/>
  <c r="A101" i="5"/>
  <c r="L100" i="5"/>
  <c r="I100" i="5"/>
  <c r="H100" i="5"/>
  <c r="G100" i="5"/>
  <c r="F100" i="5"/>
  <c r="E100" i="5"/>
  <c r="D100" i="5"/>
  <c r="C100" i="5"/>
  <c r="B100" i="5"/>
  <c r="A100" i="5"/>
  <c r="L99" i="5"/>
  <c r="J99" i="5"/>
  <c r="I99" i="5"/>
  <c r="H99" i="5"/>
  <c r="G99" i="5"/>
  <c r="F99" i="5"/>
  <c r="E99" i="5"/>
  <c r="D99" i="5"/>
  <c r="C99" i="5"/>
  <c r="B99" i="5"/>
  <c r="A99" i="5"/>
  <c r="L98" i="5"/>
  <c r="J98" i="5"/>
  <c r="I98" i="5"/>
  <c r="H98" i="5"/>
  <c r="G98" i="5"/>
  <c r="F98" i="5"/>
  <c r="E98" i="5"/>
  <c r="D98" i="5"/>
  <c r="C98" i="5"/>
  <c r="B98" i="5"/>
  <c r="A98" i="5"/>
  <c r="K97" i="5"/>
  <c r="J97" i="5"/>
  <c r="I97" i="5"/>
  <c r="H97" i="5"/>
  <c r="G97" i="5"/>
  <c r="F97" i="5"/>
  <c r="E97" i="5"/>
  <c r="D97" i="5"/>
  <c r="C97" i="5"/>
  <c r="B97" i="5"/>
  <c r="A97" i="5"/>
  <c r="L96" i="5"/>
  <c r="K96" i="5"/>
  <c r="J96" i="5"/>
  <c r="I96" i="5"/>
  <c r="H96" i="5"/>
  <c r="G96" i="5"/>
  <c r="F96" i="5"/>
  <c r="E96" i="5"/>
  <c r="D96" i="5"/>
  <c r="C96" i="5"/>
  <c r="B96" i="5"/>
  <c r="A96" i="5"/>
  <c r="L95" i="5"/>
  <c r="H95" i="5"/>
  <c r="G95" i="5"/>
  <c r="F95" i="5"/>
  <c r="E95" i="5"/>
  <c r="D95" i="5"/>
  <c r="C95" i="5"/>
  <c r="B95" i="5"/>
  <c r="A95" i="5"/>
  <c r="L94" i="5"/>
  <c r="I94" i="5"/>
  <c r="H94" i="5"/>
  <c r="G94" i="5"/>
  <c r="F94" i="5"/>
  <c r="E94" i="5"/>
  <c r="D94" i="5"/>
  <c r="C94" i="5"/>
  <c r="B94" i="5"/>
  <c r="A94" i="5"/>
  <c r="L93" i="5"/>
  <c r="J93" i="5"/>
  <c r="I93" i="5"/>
  <c r="H93" i="5"/>
  <c r="G93" i="5"/>
  <c r="F93" i="5"/>
  <c r="E93" i="5"/>
  <c r="D93" i="5"/>
  <c r="C93" i="5"/>
  <c r="B93" i="5"/>
  <c r="A93" i="5"/>
  <c r="L92" i="5"/>
  <c r="J92" i="5"/>
  <c r="I92" i="5"/>
  <c r="H92" i="5"/>
  <c r="G92" i="5"/>
  <c r="F92" i="5"/>
  <c r="E92" i="5"/>
  <c r="D92" i="5"/>
  <c r="C92" i="5"/>
  <c r="B92" i="5"/>
  <c r="A92" i="5"/>
  <c r="L91" i="5"/>
  <c r="H91" i="5"/>
  <c r="G91" i="5"/>
  <c r="F91" i="5"/>
  <c r="E91" i="5"/>
  <c r="D91" i="5"/>
  <c r="C91" i="5"/>
  <c r="B91" i="5"/>
  <c r="A91" i="5"/>
  <c r="K90" i="5"/>
  <c r="J90" i="5"/>
  <c r="I90" i="5"/>
  <c r="H90" i="5"/>
  <c r="G90" i="5"/>
  <c r="F90" i="5"/>
  <c r="E90" i="5"/>
  <c r="D90" i="5"/>
  <c r="C90" i="5"/>
  <c r="B90" i="5"/>
  <c r="A90" i="5"/>
  <c r="L89" i="5"/>
  <c r="K89" i="5"/>
  <c r="J89" i="5"/>
  <c r="I89" i="5"/>
  <c r="H89" i="5"/>
  <c r="G89" i="5"/>
  <c r="F89" i="5"/>
  <c r="E89" i="5"/>
  <c r="D89" i="5"/>
  <c r="C89" i="5"/>
  <c r="B89" i="5"/>
  <c r="A89" i="5"/>
  <c r="L88" i="5"/>
  <c r="J88" i="5"/>
  <c r="I88" i="5"/>
  <c r="H88" i="5"/>
  <c r="G88" i="5"/>
  <c r="F88" i="5"/>
  <c r="E88" i="5"/>
  <c r="D88" i="5"/>
  <c r="C88" i="5"/>
  <c r="B88" i="5"/>
  <c r="A88" i="5"/>
  <c r="L87" i="5"/>
  <c r="J87" i="5"/>
  <c r="I87" i="5"/>
  <c r="H87" i="5"/>
  <c r="G87" i="5"/>
  <c r="F87" i="5"/>
  <c r="E87" i="5"/>
  <c r="D87" i="5"/>
  <c r="C87" i="5"/>
  <c r="B87" i="5"/>
  <c r="A87" i="5"/>
  <c r="L86" i="5"/>
  <c r="J86" i="5"/>
  <c r="I86" i="5"/>
  <c r="H86" i="5"/>
  <c r="G86" i="5"/>
  <c r="F86" i="5"/>
  <c r="E86" i="5"/>
  <c r="D86" i="5"/>
  <c r="C86" i="5"/>
  <c r="B86" i="5"/>
  <c r="A86" i="5"/>
  <c r="L85" i="5"/>
  <c r="I85" i="5"/>
  <c r="H85" i="5"/>
  <c r="G85" i="5"/>
  <c r="F85" i="5"/>
  <c r="E85" i="5"/>
  <c r="D85" i="5"/>
  <c r="C85" i="5"/>
  <c r="B85" i="5"/>
  <c r="A85" i="5"/>
  <c r="K84" i="5"/>
  <c r="J84" i="5"/>
  <c r="I84" i="5"/>
  <c r="H84" i="5"/>
  <c r="G84" i="5"/>
  <c r="F84" i="5"/>
  <c r="E84" i="5"/>
  <c r="D84" i="5"/>
  <c r="C84" i="5"/>
  <c r="B84" i="5"/>
  <c r="A84" i="5"/>
  <c r="L83" i="5"/>
  <c r="K83" i="5"/>
  <c r="J83" i="5"/>
  <c r="I83" i="5"/>
  <c r="H83" i="5"/>
  <c r="G83" i="5"/>
  <c r="F83" i="5"/>
  <c r="E83" i="5"/>
  <c r="D83" i="5"/>
  <c r="C83" i="5"/>
  <c r="B83" i="5"/>
  <c r="A83" i="5"/>
  <c r="L82" i="5"/>
  <c r="J82" i="5"/>
  <c r="I82" i="5"/>
  <c r="H82" i="5"/>
  <c r="G82" i="5"/>
  <c r="F82" i="5"/>
  <c r="E82" i="5"/>
  <c r="D82" i="5"/>
  <c r="C82" i="5"/>
  <c r="B82" i="5"/>
  <c r="A82" i="5"/>
  <c r="L81" i="5"/>
  <c r="J81" i="5"/>
  <c r="I81" i="5"/>
  <c r="H81" i="5"/>
  <c r="G81" i="5"/>
  <c r="F81" i="5"/>
  <c r="E81" i="5"/>
  <c r="D81" i="5"/>
  <c r="C81" i="5"/>
  <c r="B81" i="5"/>
  <c r="A81" i="5"/>
  <c r="L80" i="5"/>
  <c r="I80" i="5"/>
  <c r="H80" i="5"/>
  <c r="G80" i="5"/>
  <c r="F80" i="5"/>
  <c r="E80" i="5"/>
  <c r="D80" i="5"/>
  <c r="C80" i="5"/>
  <c r="B80" i="5"/>
  <c r="A80" i="5"/>
  <c r="L79" i="5"/>
  <c r="I79" i="5"/>
  <c r="H79" i="5"/>
  <c r="G79" i="5"/>
  <c r="F79" i="5"/>
  <c r="E79" i="5"/>
  <c r="D79" i="5"/>
  <c r="C79" i="5"/>
  <c r="B79" i="5"/>
  <c r="A79" i="5"/>
  <c r="K78" i="5"/>
  <c r="J78" i="5"/>
  <c r="I78" i="5"/>
  <c r="H78" i="5"/>
  <c r="G78" i="5"/>
  <c r="F78" i="5"/>
  <c r="E78" i="5"/>
  <c r="D78" i="5"/>
  <c r="C78" i="5"/>
  <c r="B78" i="5"/>
  <c r="A78" i="5"/>
  <c r="L77" i="5"/>
  <c r="K77" i="5"/>
  <c r="J77" i="5"/>
  <c r="I77" i="5"/>
  <c r="H77" i="5"/>
  <c r="G77" i="5"/>
  <c r="F77" i="5"/>
  <c r="E77" i="5"/>
  <c r="D77" i="5"/>
  <c r="C77" i="5"/>
  <c r="B77" i="5"/>
  <c r="A77" i="5"/>
  <c r="L76" i="5"/>
  <c r="J76" i="5"/>
  <c r="I76" i="5"/>
  <c r="H76" i="5"/>
  <c r="G76" i="5"/>
  <c r="F76" i="5"/>
  <c r="E76" i="5"/>
  <c r="D76" i="5"/>
  <c r="C76" i="5"/>
  <c r="B76" i="5"/>
  <c r="A76" i="5"/>
  <c r="L75" i="5"/>
  <c r="J75" i="5"/>
  <c r="I75" i="5"/>
  <c r="H75" i="5"/>
  <c r="G75" i="5"/>
  <c r="F75" i="5"/>
  <c r="E75" i="5"/>
  <c r="D75" i="5"/>
  <c r="C75" i="5"/>
  <c r="B75" i="5"/>
  <c r="A75" i="5"/>
  <c r="L74" i="5"/>
  <c r="H74" i="5"/>
  <c r="G74" i="5"/>
  <c r="F74" i="5"/>
  <c r="E74" i="5"/>
  <c r="D74" i="5"/>
  <c r="C74" i="5"/>
  <c r="B74" i="5"/>
  <c r="A74" i="5"/>
  <c r="L73" i="5"/>
  <c r="I73" i="5"/>
  <c r="H73" i="5"/>
  <c r="G73" i="5"/>
  <c r="F73" i="5"/>
  <c r="E73" i="5"/>
  <c r="D73" i="5"/>
  <c r="C73" i="5"/>
  <c r="B73" i="5"/>
  <c r="A73" i="5"/>
  <c r="K72" i="5"/>
  <c r="J72" i="5"/>
  <c r="I72" i="5"/>
  <c r="H72" i="5"/>
  <c r="G72" i="5"/>
  <c r="F72" i="5"/>
  <c r="E72" i="5"/>
  <c r="D72" i="5"/>
  <c r="C72" i="5"/>
  <c r="B72" i="5"/>
  <c r="A72" i="5"/>
  <c r="L71" i="5"/>
  <c r="K71" i="5"/>
  <c r="J71" i="5"/>
  <c r="I71" i="5"/>
  <c r="H71" i="5"/>
  <c r="G71" i="5"/>
  <c r="F71" i="5"/>
  <c r="E71" i="5"/>
  <c r="D71" i="5"/>
  <c r="C71" i="5"/>
  <c r="B71" i="5"/>
  <c r="A71" i="5"/>
  <c r="L70" i="5"/>
  <c r="J70" i="5"/>
  <c r="I70" i="5"/>
  <c r="H70" i="5"/>
  <c r="G70" i="5"/>
  <c r="F70" i="5"/>
  <c r="E70" i="5"/>
  <c r="D70" i="5"/>
  <c r="C70" i="5"/>
  <c r="B70" i="5"/>
  <c r="A70" i="5"/>
  <c r="L69" i="5"/>
  <c r="J69" i="5"/>
  <c r="I69" i="5"/>
  <c r="H69" i="5"/>
  <c r="G69" i="5"/>
  <c r="F69" i="5"/>
  <c r="E69" i="5"/>
  <c r="D69" i="5"/>
  <c r="C69" i="5"/>
  <c r="B69" i="5"/>
  <c r="A69" i="5"/>
  <c r="L68" i="5"/>
  <c r="I68" i="5"/>
  <c r="H68" i="5"/>
  <c r="G68" i="5"/>
  <c r="F68" i="5"/>
  <c r="E68" i="5"/>
  <c r="D68" i="5"/>
  <c r="C68" i="5"/>
  <c r="B68" i="5"/>
  <c r="A68" i="5"/>
  <c r="L67" i="5"/>
  <c r="J67" i="5"/>
  <c r="I67" i="5"/>
  <c r="H67" i="5"/>
  <c r="G67" i="5"/>
  <c r="F67" i="5"/>
  <c r="E67" i="5"/>
  <c r="D67" i="5"/>
  <c r="C67" i="5"/>
  <c r="B67" i="5"/>
  <c r="A67" i="5"/>
  <c r="L66" i="5"/>
  <c r="J66" i="5"/>
  <c r="I66" i="5"/>
  <c r="H66" i="5"/>
  <c r="G66" i="5"/>
  <c r="F66" i="5"/>
  <c r="E66" i="5"/>
  <c r="D66" i="5"/>
  <c r="C66" i="5"/>
  <c r="B66" i="5"/>
  <c r="A66" i="5"/>
  <c r="L65" i="5"/>
  <c r="J65" i="5"/>
  <c r="I65" i="5"/>
  <c r="H65" i="5"/>
  <c r="G65" i="5"/>
  <c r="F65" i="5"/>
  <c r="E65" i="5"/>
  <c r="D65" i="5"/>
  <c r="C65" i="5"/>
  <c r="B65" i="5"/>
  <c r="A65" i="5"/>
  <c r="L64" i="5"/>
  <c r="I64" i="5"/>
  <c r="H64" i="5"/>
  <c r="G64" i="5"/>
  <c r="F64" i="5"/>
  <c r="E64" i="5"/>
  <c r="D64" i="5"/>
  <c r="C64" i="5"/>
  <c r="B64" i="5"/>
  <c r="A64" i="5"/>
  <c r="L63" i="5"/>
  <c r="J63" i="5"/>
  <c r="I63" i="5"/>
  <c r="H63" i="5"/>
  <c r="G63" i="5"/>
  <c r="F63" i="5"/>
  <c r="E63" i="5"/>
  <c r="D63" i="5"/>
  <c r="C63" i="5"/>
  <c r="B63" i="5"/>
  <c r="A63" i="5"/>
  <c r="K62" i="5"/>
  <c r="J62" i="5"/>
  <c r="I62" i="5"/>
  <c r="H62" i="5"/>
  <c r="G62" i="5"/>
  <c r="F62" i="5"/>
  <c r="E62" i="5"/>
  <c r="D62" i="5"/>
  <c r="C62" i="5"/>
  <c r="B62" i="5"/>
  <c r="A62" i="5"/>
  <c r="L61" i="5"/>
  <c r="K61" i="5"/>
  <c r="J61" i="5"/>
  <c r="I61" i="5"/>
  <c r="H61" i="5"/>
  <c r="G61" i="5"/>
  <c r="F61" i="5"/>
  <c r="E61" i="5"/>
  <c r="D61" i="5"/>
  <c r="C61" i="5"/>
  <c r="B61" i="5"/>
  <c r="A61" i="5"/>
  <c r="L60" i="5"/>
  <c r="J60" i="5"/>
  <c r="I60" i="5"/>
  <c r="H60" i="5"/>
  <c r="G60" i="5"/>
  <c r="F60" i="5"/>
  <c r="E60" i="5"/>
  <c r="D60" i="5"/>
  <c r="C60" i="5"/>
  <c r="B60" i="5"/>
  <c r="A60" i="5"/>
  <c r="L59" i="5"/>
  <c r="I59" i="5"/>
  <c r="H59" i="5"/>
  <c r="G59" i="5"/>
  <c r="F59" i="5"/>
  <c r="E59" i="5"/>
  <c r="D59" i="5"/>
  <c r="C59" i="5"/>
  <c r="B59" i="5"/>
  <c r="A59" i="5"/>
  <c r="L58" i="5"/>
  <c r="I58" i="5"/>
  <c r="H58" i="5"/>
  <c r="G58" i="5"/>
  <c r="F58" i="5"/>
  <c r="E58" i="5"/>
  <c r="D58" i="5"/>
  <c r="C58" i="5"/>
  <c r="B58" i="5"/>
  <c r="A58" i="5"/>
  <c r="L57" i="5"/>
  <c r="J57" i="5"/>
  <c r="I57" i="5"/>
  <c r="H57" i="5"/>
  <c r="G57" i="5"/>
  <c r="F57" i="5"/>
  <c r="E57" i="5"/>
  <c r="D57" i="5"/>
  <c r="C57" i="5"/>
  <c r="B57" i="5"/>
  <c r="A57" i="5"/>
  <c r="L56" i="5"/>
  <c r="J56" i="5"/>
  <c r="I56" i="5"/>
  <c r="H56" i="5"/>
  <c r="G56" i="5"/>
  <c r="F56" i="5"/>
  <c r="E56" i="5"/>
  <c r="D56" i="5"/>
  <c r="C56" i="5"/>
  <c r="B56" i="5"/>
  <c r="A56" i="5"/>
  <c r="K55" i="5"/>
  <c r="J55" i="5"/>
  <c r="I55" i="5"/>
  <c r="H55" i="5"/>
  <c r="G55" i="5"/>
  <c r="F55" i="5"/>
  <c r="E55" i="5"/>
  <c r="D55" i="5"/>
  <c r="C55" i="5"/>
  <c r="B55" i="5"/>
  <c r="A55" i="5"/>
  <c r="L54" i="5"/>
  <c r="K54" i="5"/>
  <c r="J54" i="5"/>
  <c r="I54" i="5"/>
  <c r="H54" i="5"/>
  <c r="G54" i="5"/>
  <c r="F54" i="5"/>
  <c r="E54" i="5"/>
  <c r="D54" i="5"/>
  <c r="C54" i="5"/>
  <c r="B54" i="5"/>
  <c r="A54" i="5"/>
  <c r="L53" i="5"/>
  <c r="I53" i="5"/>
  <c r="H53" i="5"/>
  <c r="G53" i="5"/>
  <c r="F53" i="5"/>
  <c r="E53" i="5"/>
  <c r="D53" i="5"/>
  <c r="C53" i="5"/>
  <c r="B53" i="5"/>
  <c r="A53" i="5"/>
  <c r="L52" i="5"/>
  <c r="I52" i="5"/>
  <c r="H52" i="5"/>
  <c r="G52" i="5"/>
  <c r="F52" i="5"/>
  <c r="E52" i="5"/>
  <c r="D52" i="5"/>
  <c r="C52" i="5"/>
  <c r="B52" i="5"/>
  <c r="A52" i="5"/>
  <c r="L51" i="5"/>
  <c r="J51" i="5"/>
  <c r="I51" i="5"/>
  <c r="H51" i="5"/>
  <c r="G51" i="5"/>
  <c r="F51" i="5"/>
  <c r="E51" i="5"/>
  <c r="D51" i="5"/>
  <c r="C51" i="5"/>
  <c r="B51" i="5"/>
  <c r="A51" i="5"/>
  <c r="L50" i="5"/>
  <c r="J50" i="5"/>
  <c r="I50" i="5"/>
  <c r="H50" i="5"/>
  <c r="G50" i="5"/>
  <c r="F50" i="5"/>
  <c r="E50" i="5"/>
  <c r="D50" i="5"/>
  <c r="C50" i="5"/>
  <c r="B50" i="5"/>
  <c r="A50" i="5"/>
  <c r="L49" i="5"/>
  <c r="J49" i="5"/>
  <c r="I49" i="5"/>
  <c r="H49" i="5"/>
  <c r="G49" i="5"/>
  <c r="F49" i="5"/>
  <c r="E49" i="5"/>
  <c r="D49" i="5"/>
  <c r="C49" i="5"/>
  <c r="B49" i="5"/>
  <c r="A49" i="5"/>
  <c r="L48" i="5"/>
  <c r="J48" i="5"/>
  <c r="I48" i="5"/>
  <c r="H48" i="5"/>
  <c r="G48" i="5"/>
  <c r="F48" i="5"/>
  <c r="E48" i="5"/>
  <c r="D48" i="5"/>
  <c r="C48" i="5"/>
  <c r="B48" i="5"/>
  <c r="A48" i="5"/>
  <c r="L47" i="5"/>
  <c r="I47" i="5"/>
  <c r="H47" i="5"/>
  <c r="G47" i="5"/>
  <c r="F47" i="5"/>
  <c r="E47" i="5"/>
  <c r="D47" i="5"/>
  <c r="C47" i="5"/>
  <c r="B47" i="5"/>
  <c r="A47" i="5"/>
  <c r="L46" i="5"/>
  <c r="I46" i="5"/>
  <c r="H46" i="5"/>
  <c r="G46" i="5"/>
  <c r="F46" i="5"/>
  <c r="E46" i="5"/>
  <c r="D46" i="5"/>
  <c r="C46" i="5"/>
  <c r="B46" i="5"/>
  <c r="A46" i="5"/>
  <c r="L45" i="5"/>
  <c r="J45" i="5"/>
  <c r="I45" i="5"/>
  <c r="H45" i="5"/>
  <c r="G45" i="5"/>
  <c r="F45" i="5"/>
  <c r="E45" i="5"/>
  <c r="D45" i="5"/>
  <c r="C45" i="5"/>
  <c r="B45" i="5"/>
  <c r="A45" i="5"/>
  <c r="K44" i="5"/>
  <c r="J44" i="5"/>
  <c r="I44" i="5"/>
  <c r="H44" i="5"/>
  <c r="G44" i="5"/>
  <c r="F44" i="5"/>
  <c r="E44" i="5"/>
  <c r="D44" i="5"/>
  <c r="C44" i="5"/>
  <c r="B44" i="5"/>
  <c r="A44" i="5"/>
  <c r="L43" i="5"/>
  <c r="K43" i="5"/>
  <c r="J43" i="5"/>
  <c r="I43" i="5"/>
  <c r="H43" i="5"/>
  <c r="G43" i="5"/>
  <c r="F43" i="5"/>
  <c r="E43" i="5"/>
  <c r="D43" i="5"/>
  <c r="C43" i="5"/>
  <c r="B43" i="5"/>
  <c r="A43" i="5"/>
  <c r="L42" i="5"/>
  <c r="J42" i="5"/>
  <c r="I42" i="5"/>
  <c r="H42" i="5"/>
  <c r="G42" i="5"/>
  <c r="F42" i="5"/>
  <c r="E42" i="5"/>
  <c r="D42" i="5"/>
  <c r="C42" i="5"/>
  <c r="B42" i="5"/>
  <c r="A42" i="5"/>
  <c r="L41" i="5"/>
  <c r="J41" i="5"/>
  <c r="I41" i="5"/>
  <c r="H41" i="5"/>
  <c r="G41" i="5"/>
  <c r="F41" i="5"/>
  <c r="E41" i="5"/>
  <c r="D41" i="5"/>
  <c r="C41" i="5"/>
  <c r="B41" i="5"/>
  <c r="A41" i="5"/>
  <c r="L40" i="5"/>
  <c r="I40" i="5"/>
  <c r="H40" i="5"/>
  <c r="G40" i="5"/>
  <c r="F40" i="5"/>
  <c r="E40" i="5"/>
  <c r="D40" i="5"/>
  <c r="C40" i="5"/>
  <c r="B40" i="5"/>
  <c r="A40" i="5"/>
  <c r="L39" i="5"/>
  <c r="J39" i="5"/>
  <c r="I39" i="5"/>
  <c r="H39" i="5"/>
  <c r="G39" i="5"/>
  <c r="F39" i="5"/>
  <c r="E39" i="5"/>
  <c r="D39" i="5"/>
  <c r="C39" i="5"/>
  <c r="B39" i="5"/>
  <c r="A39" i="5"/>
  <c r="L38" i="5"/>
  <c r="J38" i="5"/>
  <c r="I38" i="5"/>
  <c r="H38" i="5"/>
  <c r="G38" i="5"/>
  <c r="F38" i="5"/>
  <c r="E38" i="5"/>
  <c r="D38" i="5"/>
  <c r="C38" i="5"/>
  <c r="B38" i="5"/>
  <c r="A38" i="5"/>
  <c r="L37" i="5"/>
  <c r="J37" i="5"/>
  <c r="I37" i="5"/>
  <c r="H37" i="5"/>
  <c r="G37" i="5"/>
  <c r="F37" i="5"/>
  <c r="E37" i="5"/>
  <c r="D37" i="5"/>
  <c r="C37" i="5"/>
  <c r="B37" i="5"/>
  <c r="A37" i="5"/>
  <c r="L36" i="5"/>
  <c r="I36" i="5"/>
  <c r="H36" i="5"/>
  <c r="G36" i="5"/>
  <c r="F36" i="5"/>
  <c r="E36" i="5"/>
  <c r="D36" i="5"/>
  <c r="C36" i="5"/>
  <c r="B36" i="5"/>
  <c r="A36" i="5"/>
  <c r="K35" i="5"/>
  <c r="J35" i="5"/>
  <c r="I35" i="5"/>
  <c r="H35" i="5"/>
  <c r="G35" i="5"/>
  <c r="F35" i="5"/>
  <c r="E35" i="5"/>
  <c r="D35" i="5"/>
  <c r="C35" i="5"/>
  <c r="B35" i="5"/>
  <c r="A35" i="5"/>
  <c r="L34" i="5"/>
  <c r="K34" i="5"/>
  <c r="J34" i="5"/>
  <c r="I34" i="5"/>
  <c r="H34" i="5"/>
  <c r="G34" i="5"/>
  <c r="F34" i="5"/>
  <c r="E34" i="5"/>
  <c r="D34" i="5"/>
  <c r="C34" i="5"/>
  <c r="B34" i="5"/>
  <c r="A34" i="5"/>
  <c r="L33" i="5"/>
  <c r="J33" i="5"/>
  <c r="I33" i="5"/>
  <c r="H33" i="5"/>
  <c r="G33" i="5"/>
  <c r="F33" i="5"/>
  <c r="E33" i="5"/>
  <c r="D33" i="5"/>
  <c r="C33" i="5"/>
  <c r="B33" i="5"/>
  <c r="A33" i="5"/>
  <c r="K32" i="5"/>
  <c r="J32" i="5"/>
  <c r="I32" i="5"/>
  <c r="H32" i="5"/>
  <c r="G32" i="5"/>
  <c r="F32" i="5"/>
  <c r="E32" i="5"/>
  <c r="D32" i="5"/>
  <c r="C32" i="5"/>
  <c r="B32" i="5"/>
  <c r="A32" i="5"/>
  <c r="L31" i="5"/>
  <c r="K31" i="5"/>
  <c r="J31" i="5"/>
  <c r="I31" i="5"/>
  <c r="H31" i="5"/>
  <c r="G31" i="5"/>
  <c r="F31" i="5"/>
  <c r="E31" i="5"/>
  <c r="D31" i="5"/>
  <c r="C31" i="5"/>
  <c r="B31" i="5"/>
  <c r="A31" i="5"/>
  <c r="L30" i="5"/>
  <c r="J30" i="5"/>
  <c r="I30" i="5"/>
  <c r="H30" i="5"/>
  <c r="G30" i="5"/>
  <c r="F30" i="5"/>
  <c r="E30" i="5"/>
  <c r="D30" i="5"/>
  <c r="C30" i="5"/>
  <c r="B30" i="5"/>
  <c r="A30" i="5"/>
  <c r="L29" i="5"/>
  <c r="H29" i="5"/>
  <c r="G29" i="5"/>
  <c r="F29" i="5"/>
  <c r="E29" i="5"/>
  <c r="D29" i="5"/>
  <c r="C29" i="5"/>
  <c r="B29" i="5"/>
  <c r="A29" i="5"/>
  <c r="K28" i="5"/>
  <c r="J28" i="5"/>
  <c r="I28" i="5"/>
  <c r="H28" i="5"/>
  <c r="G28" i="5"/>
  <c r="F28" i="5"/>
  <c r="E28" i="5"/>
  <c r="D28" i="5"/>
  <c r="C28" i="5"/>
  <c r="B28" i="5"/>
  <c r="A28" i="5"/>
  <c r="L27" i="5"/>
  <c r="K27" i="5"/>
  <c r="J27" i="5"/>
  <c r="I27" i="5"/>
  <c r="H27" i="5"/>
  <c r="G27" i="5"/>
  <c r="F27" i="5"/>
  <c r="E27" i="5"/>
  <c r="D27" i="5"/>
  <c r="C27" i="5"/>
  <c r="B27" i="5"/>
  <c r="A27" i="5"/>
  <c r="L26" i="5"/>
  <c r="J26" i="5"/>
  <c r="I26" i="5"/>
  <c r="H26" i="5"/>
  <c r="G26" i="5"/>
  <c r="F26" i="5"/>
  <c r="E26" i="5"/>
  <c r="D26" i="5"/>
  <c r="C26" i="5"/>
  <c r="B26" i="5"/>
  <c r="A26" i="5"/>
  <c r="L25" i="5"/>
  <c r="J25" i="5"/>
  <c r="I25" i="5"/>
  <c r="H25" i="5"/>
  <c r="G25" i="5"/>
  <c r="F25" i="5"/>
  <c r="E25" i="5"/>
  <c r="D25" i="5"/>
  <c r="C25" i="5"/>
  <c r="B25" i="5"/>
  <c r="A25" i="5"/>
  <c r="K24" i="5"/>
  <c r="J24" i="5"/>
  <c r="I24" i="5"/>
  <c r="H24" i="5"/>
  <c r="G24" i="5"/>
  <c r="F24" i="5"/>
  <c r="E24" i="5"/>
  <c r="D24" i="5"/>
  <c r="C24" i="5"/>
  <c r="B24" i="5"/>
  <c r="A24" i="5"/>
  <c r="L23" i="5"/>
  <c r="K23" i="5"/>
  <c r="J23" i="5"/>
  <c r="I23" i="5"/>
  <c r="H23" i="5"/>
  <c r="G23" i="5"/>
  <c r="F23" i="5"/>
  <c r="E23" i="5"/>
  <c r="D23" i="5"/>
  <c r="C23" i="5"/>
  <c r="B23" i="5"/>
  <c r="A23" i="5"/>
  <c r="L22" i="5"/>
  <c r="I22" i="5"/>
  <c r="H22" i="5"/>
  <c r="G22" i="5"/>
  <c r="F22" i="5"/>
  <c r="E22" i="5"/>
  <c r="D22" i="5"/>
  <c r="C22" i="5"/>
  <c r="B22" i="5"/>
  <c r="A22" i="5"/>
  <c r="L21" i="5"/>
  <c r="J21" i="5"/>
  <c r="I21" i="5"/>
  <c r="H21" i="5"/>
  <c r="G21" i="5"/>
  <c r="F21" i="5"/>
  <c r="E21" i="5"/>
  <c r="D21" i="5"/>
  <c r="C21" i="5"/>
  <c r="B21" i="5"/>
  <c r="A21" i="5"/>
  <c r="K20" i="5"/>
  <c r="J20" i="5"/>
  <c r="I20" i="5"/>
  <c r="H20" i="5"/>
  <c r="G20" i="5"/>
  <c r="F20" i="5"/>
  <c r="E20" i="5"/>
  <c r="D20" i="5"/>
  <c r="C20" i="5"/>
  <c r="B20" i="5"/>
  <c r="A20" i="5"/>
  <c r="L19" i="5"/>
  <c r="K19" i="5"/>
  <c r="J19" i="5"/>
  <c r="I19" i="5"/>
  <c r="H19" i="5"/>
  <c r="G19" i="5"/>
  <c r="F19" i="5"/>
  <c r="E19" i="5"/>
  <c r="D19" i="5"/>
  <c r="C19" i="5"/>
  <c r="B19" i="5"/>
  <c r="A19" i="5"/>
  <c r="L18" i="5"/>
  <c r="J18" i="5"/>
  <c r="I18" i="5"/>
  <c r="H18" i="5"/>
  <c r="G18" i="5"/>
  <c r="F18" i="5"/>
  <c r="E18" i="5"/>
  <c r="D18" i="5"/>
  <c r="C18" i="5"/>
  <c r="B18" i="5"/>
  <c r="A18" i="5"/>
  <c r="L17" i="5"/>
  <c r="J17" i="5"/>
  <c r="I17" i="5"/>
  <c r="H17" i="5"/>
  <c r="G17" i="5"/>
  <c r="F17" i="5"/>
  <c r="E17" i="5"/>
  <c r="D17" i="5"/>
  <c r="C17" i="5"/>
  <c r="B17" i="5"/>
  <c r="A17" i="5"/>
  <c r="L16" i="5"/>
  <c r="H16" i="5"/>
  <c r="G16" i="5"/>
  <c r="F16" i="5"/>
  <c r="E16" i="5"/>
  <c r="D16" i="5"/>
  <c r="C16" i="5"/>
  <c r="B16" i="5"/>
  <c r="A16" i="5"/>
  <c r="L15" i="5"/>
  <c r="I15" i="5"/>
  <c r="H15" i="5"/>
  <c r="G15" i="5"/>
  <c r="F15" i="5"/>
  <c r="E15" i="5"/>
  <c r="D15" i="5"/>
  <c r="C15" i="5"/>
  <c r="B15" i="5"/>
  <c r="A15" i="5"/>
  <c r="L14" i="5"/>
  <c r="J14" i="5"/>
  <c r="I14" i="5"/>
  <c r="H14" i="5"/>
  <c r="G14" i="5"/>
  <c r="F14" i="5"/>
  <c r="E14" i="5"/>
  <c r="D14" i="5"/>
  <c r="C14" i="5"/>
  <c r="B14" i="5"/>
  <c r="A14" i="5"/>
  <c r="K13" i="5"/>
  <c r="J13" i="5"/>
  <c r="I13" i="5"/>
  <c r="H13" i="5"/>
  <c r="G13" i="5"/>
  <c r="F13" i="5"/>
  <c r="E13" i="5"/>
  <c r="D13" i="5"/>
  <c r="C13" i="5"/>
  <c r="B13" i="5"/>
  <c r="A13" i="5"/>
  <c r="K9" i="5"/>
  <c r="K7" i="5"/>
  <c r="I418" i="4"/>
  <c r="I415" i="5" s="1"/>
  <c r="I415" i="4"/>
  <c r="I412" i="5" s="1"/>
  <c r="J414" i="4"/>
  <c r="K414" i="4" s="1"/>
  <c r="I414" i="4"/>
  <c r="I411" i="5" s="1"/>
  <c r="J413" i="4"/>
  <c r="I413" i="4"/>
  <c r="I410" i="5" s="1"/>
  <c r="I412" i="4"/>
  <c r="I409" i="5" s="1"/>
  <c r="I411" i="4"/>
  <c r="I408" i="5" s="1"/>
  <c r="J410" i="4"/>
  <c r="K410" i="4" s="1"/>
  <c r="I410" i="4"/>
  <c r="I407" i="5" s="1"/>
  <c r="J407" i="4"/>
  <c r="K407" i="4" s="1"/>
  <c r="I407" i="4"/>
  <c r="I404" i="5" s="1"/>
  <c r="I406" i="4"/>
  <c r="I403" i="5" s="1"/>
  <c r="I403" i="4"/>
  <c r="I402" i="4"/>
  <c r="I401" i="5" s="1"/>
  <c r="I401" i="4"/>
  <c r="I400" i="5" s="1"/>
  <c r="J400" i="4"/>
  <c r="I400" i="4"/>
  <c r="I399" i="5" s="1"/>
  <c r="I399" i="4"/>
  <c r="I398" i="5" s="1"/>
  <c r="I398" i="4"/>
  <c r="I397" i="5" s="1"/>
  <c r="I397" i="4"/>
  <c r="I396" i="5" s="1"/>
  <c r="J396" i="4"/>
  <c r="I396" i="4"/>
  <c r="I395" i="5" s="1"/>
  <c r="I395" i="4"/>
  <c r="I394" i="5" s="1"/>
  <c r="J392" i="4"/>
  <c r="K392" i="4" s="1"/>
  <c r="I392" i="4"/>
  <c r="I391" i="5" s="1"/>
  <c r="I391" i="4"/>
  <c r="I390" i="5" s="1"/>
  <c r="I390" i="4"/>
  <c r="I389" i="5" s="1"/>
  <c r="J389" i="4"/>
  <c r="K389" i="4" s="1"/>
  <c r="I389" i="4"/>
  <c r="I388" i="5" s="1"/>
  <c r="J388" i="4"/>
  <c r="K388" i="4" s="1"/>
  <c r="I388" i="4"/>
  <c r="I387" i="5" s="1"/>
  <c r="I387" i="4"/>
  <c r="I386" i="5" s="1"/>
  <c r="I386" i="4"/>
  <c r="I385" i="5" s="1"/>
  <c r="J385" i="4"/>
  <c r="I385" i="4"/>
  <c r="I384" i="5" s="1"/>
  <c r="J384" i="4"/>
  <c r="K384" i="4" s="1"/>
  <c r="I384" i="4"/>
  <c r="I383" i="5" s="1"/>
  <c r="I383" i="4"/>
  <c r="I382" i="5" s="1"/>
  <c r="I382" i="4"/>
  <c r="I381" i="5" s="1"/>
  <c r="J381" i="4"/>
  <c r="I381" i="4"/>
  <c r="I380" i="5" s="1"/>
  <c r="J380" i="4"/>
  <c r="I380" i="4"/>
  <c r="I379" i="5" s="1"/>
  <c r="I377" i="4"/>
  <c r="I376" i="5" s="1"/>
  <c r="I376" i="4"/>
  <c r="I375" i="5" s="1"/>
  <c r="I373" i="4"/>
  <c r="I372" i="5" s="1"/>
  <c r="I372" i="4"/>
  <c r="I371" i="5" s="1"/>
  <c r="J366" i="4"/>
  <c r="K366" i="4" s="1"/>
  <c r="I361" i="4"/>
  <c r="I360" i="5" s="1"/>
  <c r="I360" i="4"/>
  <c r="I359" i="5" s="1"/>
  <c r="I357" i="4"/>
  <c r="I356" i="5" s="1"/>
  <c r="J356" i="4"/>
  <c r="I356" i="4"/>
  <c r="I355" i="5" s="1"/>
  <c r="I355" i="4"/>
  <c r="I354" i="5" s="1"/>
  <c r="I354" i="4"/>
  <c r="I353" i="5" s="1"/>
  <c r="I353" i="4"/>
  <c r="I352" i="5" s="1"/>
  <c r="I350" i="4"/>
  <c r="I349" i="5" s="1"/>
  <c r="J349" i="4"/>
  <c r="K349" i="4" s="1"/>
  <c r="I349" i="4"/>
  <c r="I348" i="5" s="1"/>
  <c r="J346" i="4"/>
  <c r="I346" i="4"/>
  <c r="I345" i="5" s="1"/>
  <c r="J343" i="4"/>
  <c r="I343" i="4"/>
  <c r="I342" i="5" s="1"/>
  <c r="I342" i="4"/>
  <c r="I341" i="5" s="1"/>
  <c r="I341" i="4"/>
  <c r="I340" i="5" s="1"/>
  <c r="I338" i="4"/>
  <c r="I337" i="5" s="1"/>
  <c r="I337" i="4"/>
  <c r="I336" i="5" s="1"/>
  <c r="J336" i="4"/>
  <c r="K336" i="4" s="1"/>
  <c r="I336" i="4"/>
  <c r="I335" i="5" s="1"/>
  <c r="J333" i="4"/>
  <c r="I333" i="4"/>
  <c r="I332" i="5" s="1"/>
  <c r="I332" i="4"/>
  <c r="I331" i="5" s="1"/>
  <c r="I331" i="4"/>
  <c r="I330" i="5" s="1"/>
  <c r="I328" i="4"/>
  <c r="I327" i="5" s="1"/>
  <c r="I327" i="4"/>
  <c r="I326" i="5" s="1"/>
  <c r="J326" i="4"/>
  <c r="I326" i="4"/>
  <c r="I325" i="5" s="1"/>
  <c r="J323" i="4"/>
  <c r="I323" i="4"/>
  <c r="I323" i="5" s="1"/>
  <c r="J322" i="4"/>
  <c r="K322" i="4" s="1"/>
  <c r="I322" i="4"/>
  <c r="I322" i="5" s="1"/>
  <c r="I321" i="4"/>
  <c r="I321" i="5" s="1"/>
  <c r="I320" i="4"/>
  <c r="I320" i="5" s="1"/>
  <c r="J319" i="4"/>
  <c r="I319" i="4"/>
  <c r="I319" i="5" s="1"/>
  <c r="J318" i="4"/>
  <c r="I318" i="4"/>
  <c r="I318" i="5" s="1"/>
  <c r="I315" i="4"/>
  <c r="I315" i="5" s="1"/>
  <c r="I314" i="4"/>
  <c r="I314" i="5" s="1"/>
  <c r="I313" i="4"/>
  <c r="I313" i="5" s="1"/>
  <c r="J312" i="4"/>
  <c r="I312" i="4"/>
  <c r="I312" i="5" s="1"/>
  <c r="J309" i="4"/>
  <c r="I309" i="4"/>
  <c r="I309" i="5" s="1"/>
  <c r="I308" i="4"/>
  <c r="I308" i="5" s="1"/>
  <c r="I307" i="4"/>
  <c r="I307" i="5" s="1"/>
  <c r="I306" i="4"/>
  <c r="I306" i="5" s="1"/>
  <c r="J305" i="4"/>
  <c r="I305" i="4"/>
  <c r="I305" i="5" s="1"/>
  <c r="I304" i="4"/>
  <c r="I304" i="5" s="1"/>
  <c r="I303" i="4"/>
  <c r="I303" i="5" s="1"/>
  <c r="I302" i="4"/>
  <c r="I302" i="5" s="1"/>
  <c r="J301" i="4"/>
  <c r="I301" i="4"/>
  <c r="I301" i="5" s="1"/>
  <c r="I300" i="4"/>
  <c r="I300" i="5" s="1"/>
  <c r="I299" i="4"/>
  <c r="I299" i="5" s="1"/>
  <c r="I298" i="4"/>
  <c r="I298" i="5" s="1"/>
  <c r="J297" i="4"/>
  <c r="I297" i="4"/>
  <c r="I297" i="5" s="1"/>
  <c r="I296" i="4"/>
  <c r="I296" i="5" s="1"/>
  <c r="I295" i="4"/>
  <c r="I295" i="5" s="1"/>
  <c r="I294" i="4"/>
  <c r="I294" i="5" s="1"/>
  <c r="J293" i="4"/>
  <c r="I293" i="4"/>
  <c r="I293" i="5" s="1"/>
  <c r="I292" i="4"/>
  <c r="I292" i="5" s="1"/>
  <c r="I291" i="4"/>
  <c r="I291" i="5" s="1"/>
  <c r="I290" i="4"/>
  <c r="I290" i="5" s="1"/>
  <c r="J289" i="4"/>
  <c r="I289" i="4"/>
  <c r="I289" i="5" s="1"/>
  <c r="I288" i="4"/>
  <c r="I288" i="5" s="1"/>
  <c r="I287" i="4"/>
  <c r="I287" i="5" s="1"/>
  <c r="I286" i="4"/>
  <c r="I286" i="5" s="1"/>
  <c r="J285" i="4"/>
  <c r="I285" i="4"/>
  <c r="I285" i="5" s="1"/>
  <c r="I284" i="4"/>
  <c r="I284" i="5" s="1"/>
  <c r="I283" i="4"/>
  <c r="I283" i="5" s="1"/>
  <c r="I282" i="4"/>
  <c r="I282" i="5" s="1"/>
  <c r="J281" i="4"/>
  <c r="I281" i="4"/>
  <c r="I281" i="5" s="1"/>
  <c r="I280" i="4"/>
  <c r="I280" i="5" s="1"/>
  <c r="I279" i="4"/>
  <c r="I279" i="5" s="1"/>
  <c r="I278" i="4"/>
  <c r="I278" i="5" s="1"/>
  <c r="J277" i="4"/>
  <c r="I277" i="4"/>
  <c r="I277" i="5" s="1"/>
  <c r="I276" i="4"/>
  <c r="I276" i="5" s="1"/>
  <c r="I275" i="4"/>
  <c r="I275" i="5" s="1"/>
  <c r="I274" i="4"/>
  <c r="I274" i="5" s="1"/>
  <c r="J273" i="4"/>
  <c r="I273" i="4"/>
  <c r="I273" i="5" s="1"/>
  <c r="I272" i="4"/>
  <c r="I272" i="5" s="1"/>
  <c r="I271" i="4"/>
  <c r="I271" i="5" s="1"/>
  <c r="I270" i="4"/>
  <c r="I270" i="5" s="1"/>
  <c r="J269" i="4"/>
  <c r="I269" i="4"/>
  <c r="I269" i="5" s="1"/>
  <c r="I268" i="4"/>
  <c r="I268" i="5" s="1"/>
  <c r="I267" i="4"/>
  <c r="I267" i="5" s="1"/>
  <c r="I266" i="4"/>
  <c r="I266" i="5" s="1"/>
  <c r="J265" i="4"/>
  <c r="I265" i="4"/>
  <c r="I265" i="5" s="1"/>
  <c r="J262" i="4"/>
  <c r="I262" i="4"/>
  <c r="I262" i="5" s="1"/>
  <c r="J261" i="4"/>
  <c r="K261" i="4" s="1"/>
  <c r="I261" i="4"/>
  <c r="I261" i="5" s="1"/>
  <c r="I260" i="4"/>
  <c r="I260" i="5" s="1"/>
  <c r="I259" i="4"/>
  <c r="I259" i="5" s="1"/>
  <c r="J258" i="4"/>
  <c r="K258" i="4" s="1"/>
  <c r="I258" i="4"/>
  <c r="I258" i="5" s="1"/>
  <c r="J257" i="4"/>
  <c r="K257" i="4" s="1"/>
  <c r="I257" i="4"/>
  <c r="I257" i="5" s="1"/>
  <c r="I256" i="4"/>
  <c r="I256" i="5" s="1"/>
  <c r="I255" i="4"/>
  <c r="I255" i="5" s="1"/>
  <c r="J254" i="4"/>
  <c r="K254" i="4" s="1"/>
  <c r="I254" i="4"/>
  <c r="I254" i="5" s="1"/>
  <c r="J253" i="4"/>
  <c r="K253" i="4" s="1"/>
  <c r="I253" i="4"/>
  <c r="I253" i="5" s="1"/>
  <c r="I252" i="4"/>
  <c r="I251" i="5" s="1"/>
  <c r="I251" i="4"/>
  <c r="I250" i="5" s="1"/>
  <c r="J250" i="4"/>
  <c r="K250" i="4" s="1"/>
  <c r="I250" i="4"/>
  <c r="I249" i="5" s="1"/>
  <c r="J247" i="4"/>
  <c r="I247" i="4"/>
  <c r="I246" i="5" s="1"/>
  <c r="I246" i="4"/>
  <c r="I245" i="5" s="1"/>
  <c r="I245" i="4"/>
  <c r="I244" i="5" s="1"/>
  <c r="I244" i="4"/>
  <c r="I243" i="5" s="1"/>
  <c r="J243" i="4"/>
  <c r="I243" i="4"/>
  <c r="I242" i="5" s="1"/>
  <c r="I242" i="4"/>
  <c r="I241" i="5" s="1"/>
  <c r="I239" i="4"/>
  <c r="I238" i="5" s="1"/>
  <c r="I238" i="4"/>
  <c r="I237" i="5" s="1"/>
  <c r="I237" i="4"/>
  <c r="I236" i="5" s="1"/>
  <c r="J236" i="4"/>
  <c r="I236" i="4"/>
  <c r="I235" i="5" s="1"/>
  <c r="I235" i="4"/>
  <c r="I234" i="5" s="1"/>
  <c r="I234" i="4"/>
  <c r="I233" i="5" s="1"/>
  <c r="I233" i="4"/>
  <c r="I232" i="5" s="1"/>
  <c r="J232" i="4"/>
  <c r="I232" i="4"/>
  <c r="I231" i="5" s="1"/>
  <c r="I231" i="4"/>
  <c r="I230" i="5" s="1"/>
  <c r="I230" i="4"/>
  <c r="I229" i="5" s="1"/>
  <c r="I229" i="4"/>
  <c r="I228" i="5" s="1"/>
  <c r="J228" i="4"/>
  <c r="I228" i="4"/>
  <c r="I227" i="5" s="1"/>
  <c r="I227" i="4"/>
  <c r="I226" i="5" s="1"/>
  <c r="I226" i="4"/>
  <c r="I225" i="5" s="1"/>
  <c r="I225" i="4"/>
  <c r="I224" i="5" s="1"/>
  <c r="J224" i="4"/>
  <c r="I224" i="4"/>
  <c r="I223" i="5" s="1"/>
  <c r="I223" i="4"/>
  <c r="I222" i="5" s="1"/>
  <c r="I222" i="4"/>
  <c r="I221" i="5" s="1"/>
  <c r="I221" i="4"/>
  <c r="I220" i="5" s="1"/>
  <c r="J220" i="4"/>
  <c r="I220" i="4"/>
  <c r="I219" i="4"/>
  <c r="I218" i="5" s="1"/>
  <c r="I218" i="4"/>
  <c r="I217" i="5" s="1"/>
  <c r="I217" i="4"/>
  <c r="I216" i="5" s="1"/>
  <c r="J216" i="4"/>
  <c r="I216" i="4"/>
  <c r="I215" i="5" s="1"/>
  <c r="I215" i="4"/>
  <c r="I214" i="5" s="1"/>
  <c r="I214" i="4"/>
  <c r="I213" i="5" s="1"/>
  <c r="I213" i="4"/>
  <c r="I212" i="5" s="1"/>
  <c r="J212" i="4"/>
  <c r="I212" i="4"/>
  <c r="I211" i="5" s="1"/>
  <c r="I211" i="4"/>
  <c r="I210" i="5" s="1"/>
  <c r="I210" i="4"/>
  <c r="I209" i="5" s="1"/>
  <c r="I209" i="4"/>
  <c r="I208" i="5" s="1"/>
  <c r="J208" i="4"/>
  <c r="I208" i="4"/>
  <c r="I207" i="5" s="1"/>
  <c r="I207" i="4"/>
  <c r="I206" i="5" s="1"/>
  <c r="I206" i="4"/>
  <c r="I205" i="5" s="1"/>
  <c r="I205" i="4"/>
  <c r="I204" i="5" s="1"/>
  <c r="J204" i="4"/>
  <c r="I204" i="4"/>
  <c r="I203" i="5" s="1"/>
  <c r="I203" i="4"/>
  <c r="I202" i="5" s="1"/>
  <c r="I202" i="4"/>
  <c r="I201" i="5" s="1"/>
  <c r="I201" i="4"/>
  <c r="I200" i="5" s="1"/>
  <c r="J200" i="4"/>
  <c r="I200" i="4"/>
  <c r="I199" i="5" s="1"/>
  <c r="I199" i="4"/>
  <c r="I198" i="5" s="1"/>
  <c r="J196" i="4"/>
  <c r="I196" i="4"/>
  <c r="I195" i="5" s="1"/>
  <c r="I195" i="4"/>
  <c r="I194" i="5" s="1"/>
  <c r="K194" i="4"/>
  <c r="J194" i="4"/>
  <c r="I194" i="4"/>
  <c r="I193" i="5" s="1"/>
  <c r="J193" i="4"/>
  <c r="K193" i="4" s="1"/>
  <c r="I193" i="4"/>
  <c r="I192" i="5" s="1"/>
  <c r="J192" i="4"/>
  <c r="K192" i="4" s="1"/>
  <c r="I192" i="4"/>
  <c r="I191" i="5" s="1"/>
  <c r="I191" i="4"/>
  <c r="I190" i="5" s="1"/>
  <c r="K190" i="4"/>
  <c r="J190" i="4"/>
  <c r="I190" i="4"/>
  <c r="I189" i="5" s="1"/>
  <c r="J189" i="4"/>
  <c r="I189" i="4"/>
  <c r="I188" i="5" s="1"/>
  <c r="J188" i="4"/>
  <c r="I188" i="4"/>
  <c r="I187" i="5" s="1"/>
  <c r="I187" i="4"/>
  <c r="I186" i="5" s="1"/>
  <c r="K186" i="4"/>
  <c r="J186" i="4"/>
  <c r="I186" i="4"/>
  <c r="I185" i="5" s="1"/>
  <c r="J185" i="4"/>
  <c r="K185" i="4" s="1"/>
  <c r="I185" i="4"/>
  <c r="I184" i="5" s="1"/>
  <c r="J184" i="4"/>
  <c r="K184" i="4" s="1"/>
  <c r="I184" i="4"/>
  <c r="I183" i="5" s="1"/>
  <c r="J181" i="4"/>
  <c r="I181" i="4"/>
  <c r="I180" i="5" s="1"/>
  <c r="K180" i="4"/>
  <c r="J180" i="4"/>
  <c r="I180" i="4"/>
  <c r="I179" i="5" s="1"/>
  <c r="I179" i="4"/>
  <c r="I178" i="5" s="1"/>
  <c r="J178" i="4"/>
  <c r="K178" i="4" s="1"/>
  <c r="I178" i="4"/>
  <c r="I177" i="5" s="1"/>
  <c r="J177" i="4"/>
  <c r="I177" i="4"/>
  <c r="I176" i="5" s="1"/>
  <c r="K176" i="4"/>
  <c r="J176" i="4"/>
  <c r="I176" i="4"/>
  <c r="I175" i="5" s="1"/>
  <c r="I173" i="4"/>
  <c r="I172" i="5" s="1"/>
  <c r="I172" i="4"/>
  <c r="I171" i="5" s="1"/>
  <c r="J171" i="4"/>
  <c r="I171" i="4"/>
  <c r="I170" i="5" s="1"/>
  <c r="K170" i="4"/>
  <c r="J170" i="4"/>
  <c r="I170" i="4"/>
  <c r="I169" i="5" s="1"/>
  <c r="I169" i="4"/>
  <c r="I168" i="5" s="1"/>
  <c r="I168" i="4"/>
  <c r="I167" i="5" s="1"/>
  <c r="J167" i="4"/>
  <c r="I167" i="4"/>
  <c r="I166" i="5" s="1"/>
  <c r="J164" i="4"/>
  <c r="K164" i="4" s="1"/>
  <c r="I164" i="4"/>
  <c r="I163" i="5" s="1"/>
  <c r="J163" i="4"/>
  <c r="K163" i="4" s="1"/>
  <c r="I163" i="4"/>
  <c r="I162" i="5" s="1"/>
  <c r="I162" i="4"/>
  <c r="I161" i="5" s="1"/>
  <c r="K161" i="4"/>
  <c r="J161" i="4"/>
  <c r="I161" i="4"/>
  <c r="I160" i="5" s="1"/>
  <c r="J160" i="4"/>
  <c r="K160" i="4" s="1"/>
  <c r="I160" i="4"/>
  <c r="I159" i="5" s="1"/>
  <c r="J159" i="4"/>
  <c r="K159" i="4" s="1"/>
  <c r="I159" i="4"/>
  <c r="I158" i="5" s="1"/>
  <c r="I158" i="4"/>
  <c r="I157" i="5" s="1"/>
  <c r="K157" i="4"/>
  <c r="J157" i="4"/>
  <c r="I157" i="4"/>
  <c r="I156" i="5" s="1"/>
  <c r="J156" i="4"/>
  <c r="I156" i="4"/>
  <c r="I155" i="5" s="1"/>
  <c r="J155" i="4"/>
  <c r="K155" i="4" s="1"/>
  <c r="I155" i="4"/>
  <c r="I154" i="5" s="1"/>
  <c r="I154" i="4"/>
  <c r="I153" i="5" s="1"/>
  <c r="K153" i="4"/>
  <c r="J153" i="4"/>
  <c r="I153" i="4"/>
  <c r="I152" i="5" s="1"/>
  <c r="J152" i="4"/>
  <c r="I152" i="4"/>
  <c r="I151" i="5" s="1"/>
  <c r="J151" i="4"/>
  <c r="I151" i="4"/>
  <c r="I150" i="5" s="1"/>
  <c r="I150" i="4"/>
  <c r="I149" i="5" s="1"/>
  <c r="K149" i="4"/>
  <c r="J149" i="4"/>
  <c r="I149" i="4"/>
  <c r="I148" i="5" s="1"/>
  <c r="J148" i="4"/>
  <c r="K148" i="4" s="1"/>
  <c r="I148" i="4"/>
  <c r="I147" i="5" s="1"/>
  <c r="J147" i="4"/>
  <c r="I147" i="4"/>
  <c r="I146" i="5" s="1"/>
  <c r="I146" i="4"/>
  <c r="I145" i="5" s="1"/>
  <c r="K145" i="4"/>
  <c r="J145" i="4"/>
  <c r="I145" i="4"/>
  <c r="I144" i="5" s="1"/>
  <c r="J144" i="4"/>
  <c r="K144" i="4" s="1"/>
  <c r="I144" i="4"/>
  <c r="I143" i="5" s="1"/>
  <c r="J143" i="4"/>
  <c r="K143" i="4" s="1"/>
  <c r="I143" i="4"/>
  <c r="I142" i="5" s="1"/>
  <c r="I142" i="4"/>
  <c r="I141" i="5" s="1"/>
  <c r="K141" i="4"/>
  <c r="J141" i="4"/>
  <c r="I141" i="4"/>
  <c r="I140" i="5" s="1"/>
  <c r="J140" i="4"/>
  <c r="K140" i="4" s="1"/>
  <c r="I140" i="4"/>
  <c r="I139" i="5" s="1"/>
  <c r="J139" i="4"/>
  <c r="K139" i="4" s="1"/>
  <c r="I139" i="4"/>
  <c r="I138" i="5" s="1"/>
  <c r="I138" i="4"/>
  <c r="I137" i="5" s="1"/>
  <c r="K137" i="4"/>
  <c r="J137" i="4"/>
  <c r="I137" i="4"/>
  <c r="I136" i="5" s="1"/>
  <c r="J136" i="4"/>
  <c r="K136" i="4" s="1"/>
  <c r="I136" i="4"/>
  <c r="I135" i="5" s="1"/>
  <c r="J135" i="4"/>
  <c r="K135" i="4" s="1"/>
  <c r="I135" i="4"/>
  <c r="I134" i="5" s="1"/>
  <c r="I134" i="4"/>
  <c r="I133" i="5" s="1"/>
  <c r="K133" i="4"/>
  <c r="J133" i="4"/>
  <c r="I133" i="4"/>
  <c r="I132" i="5" s="1"/>
  <c r="J132" i="4"/>
  <c r="I132" i="4"/>
  <c r="I131" i="5" s="1"/>
  <c r="J131" i="4"/>
  <c r="K131" i="4" s="1"/>
  <c r="I131" i="4"/>
  <c r="I130" i="5" s="1"/>
  <c r="I130" i="4"/>
  <c r="I129" i="5" s="1"/>
  <c r="K129" i="4"/>
  <c r="J129" i="4"/>
  <c r="I129" i="4"/>
  <c r="I128" i="5" s="1"/>
  <c r="J128" i="4"/>
  <c r="I128" i="4"/>
  <c r="I127" i="5" s="1"/>
  <c r="J125" i="4"/>
  <c r="I125" i="4"/>
  <c r="I124" i="5" s="1"/>
  <c r="J122" i="4"/>
  <c r="I122" i="4"/>
  <c r="I121" i="5" s="1"/>
  <c r="J119" i="4"/>
  <c r="G181" i="7" s="1"/>
  <c r="I119" i="4"/>
  <c r="I118" i="5" s="1"/>
  <c r="J116" i="4"/>
  <c r="G119" i="7" s="1"/>
  <c r="I116" i="4"/>
  <c r="I115" i="5" s="1"/>
  <c r="J115" i="4"/>
  <c r="G123" i="7" s="1"/>
  <c r="I115" i="4"/>
  <c r="I114" i="5" s="1"/>
  <c r="K112" i="4"/>
  <c r="I19" i="7" s="1"/>
  <c r="J112" i="4"/>
  <c r="G19" i="7" s="1"/>
  <c r="I112" i="4"/>
  <c r="J109" i="4"/>
  <c r="G30" i="7" s="1"/>
  <c r="I109" i="4"/>
  <c r="I108" i="5" s="1"/>
  <c r="J106" i="4"/>
  <c r="G100" i="7" s="1"/>
  <c r="I106" i="4"/>
  <c r="K103" i="4"/>
  <c r="I150" i="7" s="1"/>
  <c r="J103" i="4"/>
  <c r="G150" i="7" s="1"/>
  <c r="I103" i="4"/>
  <c r="I102" i="4"/>
  <c r="I101" i="4"/>
  <c r="J100" i="4"/>
  <c r="G146" i="7" s="1"/>
  <c r="I100" i="4"/>
  <c r="K99" i="4"/>
  <c r="I106" i="7" s="1"/>
  <c r="J99" i="4"/>
  <c r="G106" i="7" s="1"/>
  <c r="I99" i="4"/>
  <c r="J96" i="4"/>
  <c r="G87" i="7" s="1"/>
  <c r="I96" i="4"/>
  <c r="I95" i="5" s="1"/>
  <c r="I95" i="4"/>
  <c r="K94" i="4"/>
  <c r="I177" i="7" s="1"/>
  <c r="J94" i="4"/>
  <c r="G177" i="7" s="1"/>
  <c r="I94" i="4"/>
  <c r="J93" i="4"/>
  <c r="G185" i="7" s="1"/>
  <c r="I93" i="4"/>
  <c r="J92" i="4"/>
  <c r="G232" i="7" s="1"/>
  <c r="I92" i="4"/>
  <c r="I91" i="5" s="1"/>
  <c r="J89" i="4"/>
  <c r="G137" i="7" s="1"/>
  <c r="I89" i="4"/>
  <c r="K88" i="4"/>
  <c r="I281" i="7" s="1"/>
  <c r="J88" i="4"/>
  <c r="G281" i="7" s="1"/>
  <c r="I88" i="4"/>
  <c r="K87" i="4"/>
  <c r="I184" i="7" s="1"/>
  <c r="J87" i="4"/>
  <c r="G184" i="7" s="1"/>
  <c r="I87" i="4"/>
  <c r="J86" i="4"/>
  <c r="G207" i="7" s="1"/>
  <c r="I86" i="4"/>
  <c r="J83" i="4"/>
  <c r="G173" i="7" s="1"/>
  <c r="I83" i="4"/>
  <c r="K82" i="4"/>
  <c r="I82" i="7" s="1"/>
  <c r="J82" i="4"/>
  <c r="G82" i="7" s="1"/>
  <c r="I82" i="4"/>
  <c r="I81" i="4"/>
  <c r="I80" i="4"/>
  <c r="K77" i="4"/>
  <c r="I165" i="7" s="1"/>
  <c r="J77" i="4"/>
  <c r="G165" i="7" s="1"/>
  <c r="I77" i="4"/>
  <c r="J76" i="4"/>
  <c r="G118" i="7" s="1"/>
  <c r="I76" i="4"/>
  <c r="J75" i="4"/>
  <c r="G228" i="7" s="1"/>
  <c r="I75" i="4"/>
  <c r="I74" i="5" s="1"/>
  <c r="I74" i="4"/>
  <c r="K71" i="4"/>
  <c r="I73" i="7" s="1"/>
  <c r="J71" i="4"/>
  <c r="G73" i="7" s="1"/>
  <c r="I71" i="4"/>
  <c r="K70" i="4"/>
  <c r="I85" i="7" s="1"/>
  <c r="J70" i="4"/>
  <c r="G85" i="7" s="1"/>
  <c r="I70" i="4"/>
  <c r="J69" i="4"/>
  <c r="G28" i="7" s="1"/>
  <c r="I69" i="4"/>
  <c r="J68" i="4"/>
  <c r="G50" i="7" s="1"/>
  <c r="I68" i="4"/>
  <c r="K67" i="4"/>
  <c r="I27" i="7" s="1"/>
  <c r="J67" i="4"/>
  <c r="G27" i="7" s="1"/>
  <c r="I67" i="4"/>
  <c r="K66" i="4"/>
  <c r="I112" i="7" s="1"/>
  <c r="J66" i="4"/>
  <c r="G112" i="7" s="1"/>
  <c r="I66" i="4"/>
  <c r="J65" i="4"/>
  <c r="G138" i="7" s="1"/>
  <c r="I65" i="4"/>
  <c r="J64" i="4"/>
  <c r="G63" i="7" s="1"/>
  <c r="I64" i="4"/>
  <c r="K61" i="4"/>
  <c r="I58" i="7" s="1"/>
  <c r="J61" i="4"/>
  <c r="G58" i="7" s="1"/>
  <c r="I61" i="4"/>
  <c r="I60" i="4"/>
  <c r="I59" i="4"/>
  <c r="J58" i="4"/>
  <c r="G69" i="7" s="1"/>
  <c r="I58" i="4"/>
  <c r="K57" i="4"/>
  <c r="I105" i="7" s="1"/>
  <c r="J57" i="4"/>
  <c r="G105" i="7" s="1"/>
  <c r="I57" i="4"/>
  <c r="J54" i="4"/>
  <c r="G147" i="7" s="1"/>
  <c r="J52" i="4"/>
  <c r="G33" i="7" s="1"/>
  <c r="K51" i="4"/>
  <c r="I114" i="7" s="1"/>
  <c r="J51" i="4"/>
  <c r="G114" i="7" s="1"/>
  <c r="K50" i="4"/>
  <c r="I196" i="7" s="1"/>
  <c r="J50" i="4"/>
  <c r="G196" i="7" s="1"/>
  <c r="K49" i="4"/>
  <c r="I74" i="7" s="1"/>
  <c r="J49" i="4"/>
  <c r="G74" i="7" s="1"/>
  <c r="J48" i="4"/>
  <c r="G79" i="7" s="1"/>
  <c r="J46" i="4"/>
  <c r="G164" i="7" s="1"/>
  <c r="K43" i="4"/>
  <c r="I246" i="7" s="1"/>
  <c r="J43" i="4"/>
  <c r="G246" i="7" s="1"/>
  <c r="I43" i="4"/>
  <c r="K42" i="4"/>
  <c r="I249" i="7" s="1"/>
  <c r="J42" i="4"/>
  <c r="G249" i="7" s="1"/>
  <c r="I42" i="4"/>
  <c r="J41" i="4"/>
  <c r="G214" i="7" s="1"/>
  <c r="I41" i="4"/>
  <c r="J40" i="4"/>
  <c r="G35" i="7" s="1"/>
  <c r="I40" i="4"/>
  <c r="K39" i="4"/>
  <c r="I141" i="7" s="1"/>
  <c r="J39" i="4"/>
  <c r="G141" i="7" s="1"/>
  <c r="I39" i="4"/>
  <c r="K38" i="4"/>
  <c r="I53" i="7" s="1"/>
  <c r="J38" i="4"/>
  <c r="G53" i="7" s="1"/>
  <c r="I38" i="4"/>
  <c r="J37" i="4"/>
  <c r="G36" i="7" s="1"/>
  <c r="I37" i="4"/>
  <c r="J34" i="4"/>
  <c r="G16" i="7" s="1"/>
  <c r="I34" i="4"/>
  <c r="J31" i="4"/>
  <c r="G57" i="7" s="1"/>
  <c r="I31" i="4"/>
  <c r="J30" i="4"/>
  <c r="G44" i="7" s="1"/>
  <c r="I30" i="4"/>
  <c r="I29" i="5" s="1"/>
  <c r="J27" i="4"/>
  <c r="G26" i="7" s="1"/>
  <c r="I27" i="4"/>
  <c r="K26" i="4"/>
  <c r="I22" i="7" s="1"/>
  <c r="J26" i="4"/>
  <c r="G22" i="7" s="1"/>
  <c r="I26" i="4"/>
  <c r="I23" i="4"/>
  <c r="K22" i="4"/>
  <c r="I25" i="7" s="1"/>
  <c r="J22" i="4"/>
  <c r="G25" i="7" s="1"/>
  <c r="I22" i="4"/>
  <c r="K19" i="4"/>
  <c r="I77" i="7" s="1"/>
  <c r="J19" i="4"/>
  <c r="G77" i="7" s="1"/>
  <c r="I19" i="4"/>
  <c r="J18" i="4"/>
  <c r="G143" i="7" s="1"/>
  <c r="I18" i="4"/>
  <c r="J17" i="4"/>
  <c r="G121" i="7" s="1"/>
  <c r="I17" i="4"/>
  <c r="I16" i="5" s="1"/>
  <c r="I16" i="4"/>
  <c r="K15" i="4"/>
  <c r="I70" i="7" s="1"/>
  <c r="J15" i="4"/>
  <c r="G70" i="7" s="1"/>
  <c r="I15" i="4"/>
  <c r="K9" i="4"/>
  <c r="K7" i="4"/>
  <c r="J412" i="4" s="1"/>
  <c r="J95" i="3"/>
  <c r="J94" i="3"/>
  <c r="J93" i="3"/>
  <c r="J92" i="3"/>
  <c r="J91" i="3"/>
  <c r="J90" i="3"/>
  <c r="J89" i="3" s="1"/>
  <c r="J87" i="3"/>
  <c r="J86" i="3"/>
  <c r="J85" i="3"/>
  <c r="J84" i="3"/>
  <c r="J83" i="3" s="1"/>
  <c r="J81" i="3"/>
  <c r="J80" i="3"/>
  <c r="J76" i="3" s="1"/>
  <c r="J79" i="3"/>
  <c r="J78" i="3"/>
  <c r="J77" i="3"/>
  <c r="J74" i="3"/>
  <c r="J73" i="3"/>
  <c r="J72" i="3"/>
  <c r="J71" i="3"/>
  <c r="J69" i="3"/>
  <c r="J68" i="3"/>
  <c r="J67" i="3"/>
  <c r="J66" i="3"/>
  <c r="J64" i="3"/>
  <c r="J63" i="3"/>
  <c r="J62" i="3"/>
  <c r="J61" i="3"/>
  <c r="J59" i="3"/>
  <c r="J58" i="3"/>
  <c r="J57" i="3"/>
  <c r="J56" i="3"/>
  <c r="J55" i="3"/>
  <c r="J54" i="3"/>
  <c r="J53" i="3"/>
  <c r="J51" i="3"/>
  <c r="J50" i="3"/>
  <c r="J49" i="3"/>
  <c r="J48" i="3"/>
  <c r="J47" i="3"/>
  <c r="J46" i="3" s="1"/>
  <c r="J44" i="3"/>
  <c r="J43" i="3"/>
  <c r="J42" i="3"/>
  <c r="J41" i="3"/>
  <c r="J40" i="3" s="1"/>
  <c r="J38" i="3"/>
  <c r="J37" i="3"/>
  <c r="J36" i="3" s="1"/>
  <c r="J34" i="3"/>
  <c r="J33" i="3"/>
  <c r="J32" i="3"/>
  <c r="J31" i="3"/>
  <c r="J30" i="3"/>
  <c r="J29" i="3" s="1"/>
  <c r="J27" i="3"/>
  <c r="J26" i="3"/>
  <c r="J25" i="3"/>
  <c r="J24" i="3"/>
  <c r="J22" i="3"/>
  <c r="J18" i="3" s="1"/>
  <c r="J21" i="3"/>
  <c r="J20" i="3"/>
  <c r="J19" i="3"/>
  <c r="J16" i="3"/>
  <c r="J15" i="3" s="1"/>
  <c r="J11" i="3"/>
  <c r="J9" i="3"/>
  <c r="E29" i="2"/>
  <c r="E29" i="1"/>
  <c r="I292" i="7" l="1"/>
  <c r="K143" i="5"/>
  <c r="I169" i="7"/>
  <c r="K192" i="5"/>
  <c r="I134" i="7"/>
  <c r="K387" i="5"/>
  <c r="I130" i="7"/>
  <c r="K388" i="5"/>
  <c r="I285" i="7"/>
  <c r="K138" i="5"/>
  <c r="I294" i="7"/>
  <c r="K257" i="5"/>
  <c r="I133" i="7"/>
  <c r="K411" i="5"/>
  <c r="I136" i="7"/>
  <c r="K162" i="5"/>
  <c r="I157" i="7"/>
  <c r="K163" i="5"/>
  <c r="I224" i="7"/>
  <c r="K134" i="5"/>
  <c r="I176" i="7"/>
  <c r="K158" i="5"/>
  <c r="I211" i="7"/>
  <c r="K183" i="5"/>
  <c r="I314" i="7"/>
  <c r="K249" i="5"/>
  <c r="I208" i="7"/>
  <c r="K258" i="5"/>
  <c r="I102" i="7"/>
  <c r="K365" i="5"/>
  <c r="I116" i="7"/>
  <c r="K383" i="5"/>
  <c r="I253" i="7"/>
  <c r="K391" i="5"/>
  <c r="I326" i="7"/>
  <c r="K254" i="5"/>
  <c r="I186" i="7"/>
  <c r="K139" i="5"/>
  <c r="I291" i="7"/>
  <c r="K135" i="5"/>
  <c r="I251" i="7"/>
  <c r="K147" i="5"/>
  <c r="I189" i="7"/>
  <c r="K159" i="5"/>
  <c r="I273" i="7"/>
  <c r="K184" i="5"/>
  <c r="I215" i="7"/>
  <c r="K348" i="5"/>
  <c r="I55" i="7"/>
  <c r="K404" i="5"/>
  <c r="I197" i="7"/>
  <c r="K130" i="5"/>
  <c r="I293" i="7"/>
  <c r="K142" i="5"/>
  <c r="I305" i="7"/>
  <c r="K154" i="5"/>
  <c r="I312" i="7"/>
  <c r="K177" i="5"/>
  <c r="I223" i="7"/>
  <c r="K191" i="5"/>
  <c r="G40" i="7"/>
  <c r="J409" i="5"/>
  <c r="K412" i="4"/>
  <c r="I311" i="7"/>
  <c r="K253" i="5"/>
  <c r="I317" i="7"/>
  <c r="K261" i="5"/>
  <c r="I67" i="7"/>
  <c r="K322" i="5"/>
  <c r="I191" i="7"/>
  <c r="K335" i="5"/>
  <c r="I49" i="7"/>
  <c r="K407" i="5"/>
  <c r="G76" i="7"/>
  <c r="J124" i="5"/>
  <c r="G195" i="7"/>
  <c r="J345" i="5"/>
  <c r="G180" i="7"/>
  <c r="J150" i="5"/>
  <c r="G322" i="7"/>
  <c r="J195" i="5"/>
  <c r="G34" i="7"/>
  <c r="J318" i="5"/>
  <c r="K346" i="4"/>
  <c r="G46" i="7"/>
  <c r="J379" i="5"/>
  <c r="J16" i="5"/>
  <c r="G62" i="7"/>
  <c r="J131" i="5"/>
  <c r="G277" i="7"/>
  <c r="J155" i="5"/>
  <c r="G17" i="7"/>
  <c r="J319" i="5"/>
  <c r="G124" i="7"/>
  <c r="J384" i="5"/>
  <c r="I153" i="7"/>
  <c r="K132" i="5"/>
  <c r="I298" i="7"/>
  <c r="K144" i="5"/>
  <c r="I81" i="7"/>
  <c r="K156" i="5"/>
  <c r="G309" i="7"/>
  <c r="J166" i="5"/>
  <c r="I159" i="7"/>
  <c r="K185" i="5"/>
  <c r="G323" i="7"/>
  <c r="J199" i="5"/>
  <c r="G275" i="7"/>
  <c r="J211" i="5"/>
  <c r="G200" i="7"/>
  <c r="J223" i="5"/>
  <c r="G51" i="7"/>
  <c r="J235" i="5"/>
  <c r="G94" i="7"/>
  <c r="J265" i="5"/>
  <c r="G257" i="7"/>
  <c r="J277" i="5"/>
  <c r="G248" i="7"/>
  <c r="J289" i="5"/>
  <c r="G300" i="7"/>
  <c r="J301" i="5"/>
  <c r="G18" i="7"/>
  <c r="J355" i="5"/>
  <c r="K83" i="4"/>
  <c r="J47" i="4"/>
  <c r="J53" i="4"/>
  <c r="J59" i="4"/>
  <c r="J80" i="4"/>
  <c r="J101" i="4"/>
  <c r="J168" i="4"/>
  <c r="J172" i="4"/>
  <c r="J201" i="4"/>
  <c r="J205" i="4"/>
  <c r="J209" i="4"/>
  <c r="J213" i="4"/>
  <c r="J217" i="4"/>
  <c r="J221" i="4"/>
  <c r="J225" i="4"/>
  <c r="J229" i="4"/>
  <c r="J233" i="4"/>
  <c r="J237" i="4"/>
  <c r="J266" i="4"/>
  <c r="J270" i="4"/>
  <c r="J274" i="4"/>
  <c r="J278" i="4"/>
  <c r="J282" i="4"/>
  <c r="J286" i="4"/>
  <c r="J290" i="4"/>
  <c r="J294" i="4"/>
  <c r="J298" i="4"/>
  <c r="J302" i="4"/>
  <c r="J306" i="4"/>
  <c r="J327" i="4"/>
  <c r="J353" i="4"/>
  <c r="J357" i="4"/>
  <c r="J365" i="4"/>
  <c r="J372" i="4"/>
  <c r="J397" i="4"/>
  <c r="J401" i="4"/>
  <c r="J418" i="4"/>
  <c r="G20" i="7"/>
  <c r="J312" i="5"/>
  <c r="G198" i="7"/>
  <c r="J146" i="5"/>
  <c r="J410" i="5"/>
  <c r="G90" i="7"/>
  <c r="J47" i="5"/>
  <c r="J68" i="5"/>
  <c r="J74" i="5"/>
  <c r="J85" i="5"/>
  <c r="G312" i="7"/>
  <c r="J177" i="5"/>
  <c r="G190" i="7"/>
  <c r="J332" i="5"/>
  <c r="K41" i="4"/>
  <c r="K125" i="4"/>
  <c r="G310" i="7"/>
  <c r="J187" i="5"/>
  <c r="J95" i="5"/>
  <c r="K17" i="4"/>
  <c r="J23" i="4"/>
  <c r="K30" i="4"/>
  <c r="K48" i="4"/>
  <c r="K54" i="4"/>
  <c r="J60" i="4"/>
  <c r="K75" i="4"/>
  <c r="J81" i="4"/>
  <c r="K92" i="4"/>
  <c r="K96" i="4"/>
  <c r="J102" i="4"/>
  <c r="K109" i="4"/>
  <c r="K147" i="4"/>
  <c r="K151" i="4"/>
  <c r="J169" i="4"/>
  <c r="J173" i="4"/>
  <c r="K188" i="4"/>
  <c r="K196" i="4"/>
  <c r="J202" i="4"/>
  <c r="J206" i="4"/>
  <c r="J210" i="4"/>
  <c r="J214" i="4"/>
  <c r="J218" i="4"/>
  <c r="J222" i="4"/>
  <c r="J226" i="4"/>
  <c r="J230" i="4"/>
  <c r="J234" i="4"/>
  <c r="J238" i="4"/>
  <c r="J267" i="4"/>
  <c r="J271" i="4"/>
  <c r="J275" i="4"/>
  <c r="J279" i="4"/>
  <c r="J283" i="4"/>
  <c r="J287" i="4"/>
  <c r="J291" i="4"/>
  <c r="J295" i="4"/>
  <c r="J299" i="4"/>
  <c r="J303" i="4"/>
  <c r="J307" i="4"/>
  <c r="K318" i="4"/>
  <c r="J328" i="4"/>
  <c r="J341" i="4"/>
  <c r="J354" i="4"/>
  <c r="J373" i="4"/>
  <c r="K380" i="4"/>
  <c r="J398" i="4"/>
  <c r="J402" i="4"/>
  <c r="K413" i="4"/>
  <c r="K14" i="5"/>
  <c r="K18" i="5"/>
  <c r="K21" i="5"/>
  <c r="K25" i="5"/>
  <c r="K37" i="5"/>
  <c r="K38" i="5"/>
  <c r="K41" i="5"/>
  <c r="K42" i="5"/>
  <c r="K48" i="5"/>
  <c r="K49" i="5"/>
  <c r="K50" i="5"/>
  <c r="K56" i="5"/>
  <c r="K60" i="5"/>
  <c r="K65" i="5"/>
  <c r="K66" i="5"/>
  <c r="K69" i="5"/>
  <c r="K70" i="5"/>
  <c r="K76" i="5"/>
  <c r="K81" i="5"/>
  <c r="K86" i="5"/>
  <c r="K87" i="5"/>
  <c r="K93" i="5"/>
  <c r="K98" i="5"/>
  <c r="K102" i="5"/>
  <c r="K111" i="5"/>
  <c r="G176" i="7"/>
  <c r="J158" i="5"/>
  <c r="G317" i="7"/>
  <c r="J261" i="5"/>
  <c r="G116" i="7"/>
  <c r="J383" i="5"/>
  <c r="J29" i="5"/>
  <c r="J36" i="5"/>
  <c r="J53" i="5"/>
  <c r="J64" i="5"/>
  <c r="J91" i="5"/>
  <c r="J108" i="5"/>
  <c r="L111" i="4"/>
  <c r="L110" i="5" s="1"/>
  <c r="J179" i="4"/>
  <c r="J244" i="4"/>
  <c r="J313" i="4"/>
  <c r="J360" i="4"/>
  <c r="J367" i="4"/>
  <c r="K65" i="4"/>
  <c r="G197" i="7"/>
  <c r="J130" i="5"/>
  <c r="G136" i="7"/>
  <c r="J162" i="5"/>
  <c r="G311" i="7"/>
  <c r="J253" i="5"/>
  <c r="G134" i="7"/>
  <c r="J387" i="5"/>
  <c r="G108" i="7"/>
  <c r="J127" i="5"/>
  <c r="G131" i="7"/>
  <c r="J151" i="5"/>
  <c r="G96" i="7"/>
  <c r="J188" i="5"/>
  <c r="G321" i="7"/>
  <c r="J262" i="5"/>
  <c r="G93" i="7"/>
  <c r="J323" i="5"/>
  <c r="G178" i="7"/>
  <c r="J380" i="5"/>
  <c r="K18" i="4"/>
  <c r="K31" i="4"/>
  <c r="K76" i="4"/>
  <c r="K93" i="4"/>
  <c r="K119" i="4"/>
  <c r="K128" i="4"/>
  <c r="K132" i="4"/>
  <c r="K152" i="4"/>
  <c r="K156" i="4"/>
  <c r="G254" i="7"/>
  <c r="J169" i="5"/>
  <c r="K189" i="4"/>
  <c r="J199" i="4"/>
  <c r="J203" i="4"/>
  <c r="J207" i="4"/>
  <c r="J211" i="4"/>
  <c r="J215" i="4"/>
  <c r="J219" i="4"/>
  <c r="J223" i="4"/>
  <c r="J227" i="4"/>
  <c r="J231" i="4"/>
  <c r="J235" i="4"/>
  <c r="J239" i="4"/>
  <c r="K262" i="4"/>
  <c r="J268" i="4"/>
  <c r="J272" i="4"/>
  <c r="J276" i="4"/>
  <c r="J280" i="4"/>
  <c r="J284" i="4"/>
  <c r="J288" i="4"/>
  <c r="J292" i="4"/>
  <c r="J296" i="4"/>
  <c r="J300" i="4"/>
  <c r="J304" i="4"/>
  <c r="J308" i="4"/>
  <c r="K319" i="4"/>
  <c r="K323" i="4"/>
  <c r="J342" i="4"/>
  <c r="J355" i="4"/>
  <c r="J368" i="4"/>
  <c r="K381" i="4"/>
  <c r="K385" i="4"/>
  <c r="J395" i="4"/>
  <c r="J399" i="4"/>
  <c r="J403" i="4"/>
  <c r="G260" i="7"/>
  <c r="J242" i="5"/>
  <c r="G55" i="7"/>
  <c r="J404" i="5"/>
  <c r="K37" i="4"/>
  <c r="K69" i="4"/>
  <c r="G224" i="7"/>
  <c r="J134" i="5"/>
  <c r="G294" i="7"/>
  <c r="J257" i="5"/>
  <c r="G251" i="7"/>
  <c r="J147" i="5"/>
  <c r="G191" i="7"/>
  <c r="J335" i="5"/>
  <c r="I254" i="7"/>
  <c r="K169" i="5"/>
  <c r="G289" i="7"/>
  <c r="J175" i="5"/>
  <c r="G230" i="7"/>
  <c r="J179" i="5"/>
  <c r="J245" i="4"/>
  <c r="J314" i="4"/>
  <c r="J331" i="4"/>
  <c r="J361" i="4"/>
  <c r="J376" i="4"/>
  <c r="K86" i="4"/>
  <c r="G285" i="7"/>
  <c r="J138" i="5"/>
  <c r="K333" i="4"/>
  <c r="G253" i="7"/>
  <c r="J391" i="5"/>
  <c r="J40" i="5"/>
  <c r="G292" i="7"/>
  <c r="J143" i="5"/>
  <c r="G273" i="7"/>
  <c r="J184" i="5"/>
  <c r="G314" i="7"/>
  <c r="J249" i="5"/>
  <c r="G49" i="7"/>
  <c r="J407" i="5"/>
  <c r="G148" i="7"/>
  <c r="J128" i="5"/>
  <c r="G153" i="7"/>
  <c r="J132" i="5"/>
  <c r="G125" i="7"/>
  <c r="J136" i="5"/>
  <c r="G179" i="7"/>
  <c r="J140" i="5"/>
  <c r="G298" i="7"/>
  <c r="J144" i="5"/>
  <c r="G290" i="7"/>
  <c r="J148" i="5"/>
  <c r="G203" i="7"/>
  <c r="J152" i="5"/>
  <c r="G81" i="7"/>
  <c r="J156" i="5"/>
  <c r="G282" i="7"/>
  <c r="J160" i="5"/>
  <c r="I289" i="7"/>
  <c r="K175" i="5"/>
  <c r="I230" i="7"/>
  <c r="K179" i="5"/>
  <c r="G159" i="7"/>
  <c r="J185" i="5"/>
  <c r="G272" i="7"/>
  <c r="J189" i="5"/>
  <c r="G234" i="7"/>
  <c r="J193" i="5"/>
  <c r="J251" i="4"/>
  <c r="J255" i="4"/>
  <c r="J259" i="4"/>
  <c r="J320" i="4"/>
  <c r="J337" i="4"/>
  <c r="J350" i="4"/>
  <c r="J369" i="4"/>
  <c r="J382" i="4"/>
  <c r="J386" i="4"/>
  <c r="J390" i="4"/>
  <c r="J411" i="4"/>
  <c r="J415" i="4"/>
  <c r="G271" i="7"/>
  <c r="J246" i="5"/>
  <c r="G293" i="7"/>
  <c r="J142" i="5"/>
  <c r="G211" i="7"/>
  <c r="J183" i="5"/>
  <c r="K247" i="4"/>
  <c r="K312" i="4"/>
  <c r="G102" i="7"/>
  <c r="J365" i="5"/>
  <c r="G186" i="7"/>
  <c r="J139" i="5"/>
  <c r="G157" i="7"/>
  <c r="J163" i="5"/>
  <c r="G208" i="7"/>
  <c r="J258" i="5"/>
  <c r="G133" i="7"/>
  <c r="J411" i="5"/>
  <c r="I148" i="7"/>
  <c r="K128" i="5"/>
  <c r="I179" i="7"/>
  <c r="K140" i="5"/>
  <c r="I203" i="7"/>
  <c r="K152" i="5"/>
  <c r="G99" i="7"/>
  <c r="J170" i="5"/>
  <c r="I272" i="7"/>
  <c r="K189" i="5"/>
  <c r="G162" i="7"/>
  <c r="J203" i="5"/>
  <c r="G202" i="7"/>
  <c r="J215" i="5"/>
  <c r="G163" i="7"/>
  <c r="J227" i="5"/>
  <c r="G68" i="7"/>
  <c r="J269" i="5"/>
  <c r="G209" i="7"/>
  <c r="J281" i="5"/>
  <c r="G152" i="7"/>
  <c r="J297" i="5"/>
  <c r="G320" i="7"/>
  <c r="J309" i="5"/>
  <c r="G88" i="7"/>
  <c r="J325" i="5"/>
  <c r="G29" i="7"/>
  <c r="J399" i="5"/>
  <c r="J118" i="5"/>
  <c r="K116" i="4"/>
  <c r="G305" i="7"/>
  <c r="J154" i="5"/>
  <c r="G223" i="7"/>
  <c r="J191" i="5"/>
  <c r="K243" i="4"/>
  <c r="G67" i="7"/>
  <c r="J322" i="5"/>
  <c r="G291" i="7"/>
  <c r="J135" i="5"/>
  <c r="G189" i="7"/>
  <c r="J159" i="5"/>
  <c r="G169" i="7"/>
  <c r="J192" i="5"/>
  <c r="G326" i="7"/>
  <c r="J254" i="5"/>
  <c r="G215" i="7"/>
  <c r="J348" i="5"/>
  <c r="G130" i="7"/>
  <c r="J388" i="5"/>
  <c r="G65" i="7"/>
  <c r="J121" i="5"/>
  <c r="I125" i="7"/>
  <c r="K136" i="5"/>
  <c r="I290" i="7"/>
  <c r="K148" i="5"/>
  <c r="I282" i="7"/>
  <c r="K160" i="5"/>
  <c r="I234" i="7"/>
  <c r="K193" i="5"/>
  <c r="G84" i="7"/>
  <c r="J207" i="5"/>
  <c r="G258" i="7"/>
  <c r="J219" i="5"/>
  <c r="G122" i="7"/>
  <c r="J231" i="5"/>
  <c r="G109" i="7"/>
  <c r="J273" i="5"/>
  <c r="G237" i="7"/>
  <c r="J285" i="5"/>
  <c r="G205" i="7"/>
  <c r="J293" i="5"/>
  <c r="G262" i="7"/>
  <c r="J305" i="5"/>
  <c r="G325" i="7"/>
  <c r="J342" i="5"/>
  <c r="G56" i="7"/>
  <c r="J395" i="5"/>
  <c r="K34" i="4"/>
  <c r="K58" i="4"/>
  <c r="K100" i="4"/>
  <c r="K122" i="4"/>
  <c r="K167" i="4"/>
  <c r="K171" i="4"/>
  <c r="G231" i="7"/>
  <c r="J176" i="5"/>
  <c r="G217" i="7"/>
  <c r="J180" i="5"/>
  <c r="K200" i="4"/>
  <c r="K204" i="4"/>
  <c r="K208" i="4"/>
  <c r="K212" i="4"/>
  <c r="K216" i="4"/>
  <c r="K220" i="4"/>
  <c r="K224" i="4"/>
  <c r="K228" i="4"/>
  <c r="K232" i="4"/>
  <c r="K236" i="4"/>
  <c r="J242" i="4"/>
  <c r="J246" i="4"/>
  <c r="K265" i="4"/>
  <c r="K269" i="4"/>
  <c r="K273" i="4"/>
  <c r="K277" i="4"/>
  <c r="K281" i="4"/>
  <c r="K285" i="4"/>
  <c r="K289" i="4"/>
  <c r="K293" i="4"/>
  <c r="K297" i="4"/>
  <c r="K301" i="4"/>
  <c r="K305" i="4"/>
  <c r="K309" i="4"/>
  <c r="J315" i="4"/>
  <c r="K326" i="4"/>
  <c r="J332" i="4"/>
  <c r="K343" i="4"/>
  <c r="K356" i="4"/>
  <c r="J364" i="4"/>
  <c r="J377" i="4"/>
  <c r="K396" i="4"/>
  <c r="K400" i="4"/>
  <c r="J406" i="4"/>
  <c r="J16" i="4"/>
  <c r="K27" i="4"/>
  <c r="K40" i="4"/>
  <c r="K46" i="4"/>
  <c r="K52" i="4"/>
  <c r="K64" i="4"/>
  <c r="K68" i="4"/>
  <c r="J74" i="4"/>
  <c r="K89" i="4"/>
  <c r="J95" i="4"/>
  <c r="K106" i="4"/>
  <c r="K115" i="4"/>
  <c r="J130" i="4"/>
  <c r="J134" i="4"/>
  <c r="J138" i="4"/>
  <c r="J142" i="4"/>
  <c r="J146" i="4"/>
  <c r="J150" i="4"/>
  <c r="J154" i="4"/>
  <c r="J158" i="4"/>
  <c r="J162" i="4"/>
  <c r="K177" i="4"/>
  <c r="K181" i="4"/>
  <c r="J187" i="4"/>
  <c r="J191" i="4"/>
  <c r="J195" i="4"/>
  <c r="J252" i="4"/>
  <c r="J256" i="4"/>
  <c r="J260" i="4"/>
  <c r="J321" i="4"/>
  <c r="J338" i="4"/>
  <c r="J383" i="4"/>
  <c r="J387" i="4"/>
  <c r="J391" i="4"/>
  <c r="J115" i="5"/>
  <c r="G75" i="6"/>
  <c r="I163" i="7" l="1"/>
  <c r="K227" i="5"/>
  <c r="G218" i="7"/>
  <c r="J229" i="5"/>
  <c r="K230" i="4"/>
  <c r="I258" i="7"/>
  <c r="K219" i="5"/>
  <c r="G295" i="7"/>
  <c r="J280" i="5"/>
  <c r="K280" i="4"/>
  <c r="I30" i="7"/>
  <c r="K108" i="5"/>
  <c r="L108" i="4"/>
  <c r="L107" i="5" s="1"/>
  <c r="G172" i="7"/>
  <c r="J200" i="5"/>
  <c r="K201" i="4"/>
  <c r="I217" i="7"/>
  <c r="K180" i="5"/>
  <c r="I100" i="7"/>
  <c r="L105" i="4"/>
  <c r="L104" i="5" s="1"/>
  <c r="K105" i="5"/>
  <c r="I29" i="7"/>
  <c r="K399" i="5"/>
  <c r="I152" i="7"/>
  <c r="K297" i="5"/>
  <c r="I122" i="7"/>
  <c r="K231" i="5"/>
  <c r="G140" i="7"/>
  <c r="J408" i="5"/>
  <c r="K411" i="4"/>
  <c r="I207" i="7"/>
  <c r="L85" i="4"/>
  <c r="L84" i="5" s="1"/>
  <c r="K85" i="5"/>
  <c r="G92" i="7"/>
  <c r="J394" i="5"/>
  <c r="K395" i="4"/>
  <c r="G240" i="7"/>
  <c r="J292" i="5"/>
  <c r="K292" i="4"/>
  <c r="G199" i="7"/>
  <c r="J222" i="5"/>
  <c r="K223" i="4"/>
  <c r="I62" i="7"/>
  <c r="K131" i="5"/>
  <c r="G89" i="7"/>
  <c r="J307" i="5"/>
  <c r="K307" i="4"/>
  <c r="G166" i="7"/>
  <c r="J233" i="5"/>
  <c r="K234" i="4"/>
  <c r="G304" i="7"/>
  <c r="J168" i="5"/>
  <c r="K169" i="4"/>
  <c r="I44" i="7"/>
  <c r="K29" i="5"/>
  <c r="L29" i="4"/>
  <c r="L28" i="5" s="1"/>
  <c r="G86" i="7"/>
  <c r="J400" i="5"/>
  <c r="K401" i="4"/>
  <c r="G280" i="7"/>
  <c r="J286" i="5"/>
  <c r="K286" i="4"/>
  <c r="G220" i="7"/>
  <c r="J212" i="5"/>
  <c r="K213" i="4"/>
  <c r="G97" i="7"/>
  <c r="J94" i="5"/>
  <c r="K95" i="4"/>
  <c r="I124" i="7"/>
  <c r="K384" i="5"/>
  <c r="G204" i="7"/>
  <c r="J288" i="5"/>
  <c r="K288" i="4"/>
  <c r="G61" i="7"/>
  <c r="K23" i="4"/>
  <c r="J22" i="5"/>
  <c r="G38" i="7"/>
  <c r="J396" i="5"/>
  <c r="K397" i="4"/>
  <c r="G303" i="7"/>
  <c r="J282" i="5"/>
  <c r="K282" i="4"/>
  <c r="G183" i="7"/>
  <c r="J208" i="5"/>
  <c r="K209" i="4"/>
  <c r="G128" i="7"/>
  <c r="J386" i="5"/>
  <c r="K387" i="4"/>
  <c r="G188" i="7"/>
  <c r="J161" i="5"/>
  <c r="K162" i="4"/>
  <c r="I137" i="7"/>
  <c r="K88" i="5"/>
  <c r="G158" i="7"/>
  <c r="J376" i="5"/>
  <c r="K377" i="4"/>
  <c r="I248" i="7"/>
  <c r="K289" i="5"/>
  <c r="I200" i="7"/>
  <c r="K223" i="5"/>
  <c r="I309" i="7"/>
  <c r="K166" i="5"/>
  <c r="G135" i="7"/>
  <c r="J385" i="5"/>
  <c r="K386" i="4"/>
  <c r="G110" i="7"/>
  <c r="J360" i="5"/>
  <c r="K361" i="4"/>
  <c r="I178" i="7"/>
  <c r="K380" i="5"/>
  <c r="G269" i="7"/>
  <c r="J284" i="5"/>
  <c r="K284" i="4"/>
  <c r="G263" i="7"/>
  <c r="J214" i="5"/>
  <c r="K215" i="4"/>
  <c r="I181" i="7"/>
  <c r="K118" i="5"/>
  <c r="L118" i="4"/>
  <c r="L117" i="5" s="1"/>
  <c r="G302" i="7"/>
  <c r="J299" i="5"/>
  <c r="K299" i="4"/>
  <c r="G212" i="7"/>
  <c r="J225" i="5"/>
  <c r="K226" i="4"/>
  <c r="I198" i="7"/>
  <c r="K146" i="5"/>
  <c r="I121" i="7"/>
  <c r="K16" i="5"/>
  <c r="G83" i="7"/>
  <c r="J371" i="5"/>
  <c r="K372" i="4"/>
  <c r="G236" i="7"/>
  <c r="J278" i="5"/>
  <c r="K278" i="4"/>
  <c r="G98" i="7"/>
  <c r="J204" i="5"/>
  <c r="K205" i="4"/>
  <c r="I180" i="7"/>
  <c r="K150" i="5"/>
  <c r="I65" i="7"/>
  <c r="K121" i="5"/>
  <c r="L121" i="4"/>
  <c r="L120" i="5" s="1"/>
  <c r="G45" i="7"/>
  <c r="J364" i="5"/>
  <c r="K365" i="4"/>
  <c r="G221" i="7"/>
  <c r="J153" i="5"/>
  <c r="K154" i="4"/>
  <c r="I18" i="7"/>
  <c r="K355" i="5"/>
  <c r="I209" i="7"/>
  <c r="K281" i="5"/>
  <c r="I202" i="7"/>
  <c r="K215" i="5"/>
  <c r="I146" i="7"/>
  <c r="K99" i="5"/>
  <c r="I271" i="7"/>
  <c r="K246" i="5"/>
  <c r="G91" i="7"/>
  <c r="J368" i="5"/>
  <c r="K369" i="4"/>
  <c r="G126" i="7"/>
  <c r="J314" i="5"/>
  <c r="K314" i="4"/>
  <c r="I28" i="7"/>
  <c r="K68" i="5"/>
  <c r="G227" i="7"/>
  <c r="J354" i="5"/>
  <c r="K355" i="4"/>
  <c r="G239" i="7"/>
  <c r="J276" i="5"/>
  <c r="K276" i="4"/>
  <c r="G160" i="7"/>
  <c r="J206" i="5"/>
  <c r="K207" i="4"/>
  <c r="I118" i="7"/>
  <c r="K75" i="5"/>
  <c r="G276" i="7"/>
  <c r="J401" i="5"/>
  <c r="K402" i="4"/>
  <c r="G279" i="7"/>
  <c r="J291" i="5"/>
  <c r="K291" i="4"/>
  <c r="G226" i="7"/>
  <c r="J217" i="5"/>
  <c r="K218" i="4"/>
  <c r="G174" i="7"/>
  <c r="K102" i="4"/>
  <c r="J101" i="5"/>
  <c r="G201" i="7"/>
  <c r="J356" i="5"/>
  <c r="K357" i="4"/>
  <c r="G117" i="7"/>
  <c r="J270" i="5"/>
  <c r="K270" i="4"/>
  <c r="G229" i="7"/>
  <c r="J171" i="5"/>
  <c r="K172" i="4"/>
  <c r="G167" i="7"/>
  <c r="J73" i="5"/>
  <c r="K74" i="4"/>
  <c r="G59" i="7"/>
  <c r="J381" i="5"/>
  <c r="K382" i="4"/>
  <c r="I50" i="7"/>
  <c r="K67" i="5"/>
  <c r="G113" i="7"/>
  <c r="J321" i="5"/>
  <c r="K321" i="4"/>
  <c r="G287" i="7"/>
  <c r="J149" i="5"/>
  <c r="K150" i="4"/>
  <c r="I63" i="7"/>
  <c r="L63" i="4"/>
  <c r="L62" i="5" s="1"/>
  <c r="K63" i="5"/>
  <c r="I325" i="7"/>
  <c r="K342" i="5"/>
  <c r="I257" i="7"/>
  <c r="K277" i="5"/>
  <c r="I275" i="7"/>
  <c r="K211" i="5"/>
  <c r="I69" i="7"/>
  <c r="K57" i="5"/>
  <c r="I260" i="7"/>
  <c r="K242" i="5"/>
  <c r="G144" i="7"/>
  <c r="J349" i="5"/>
  <c r="K350" i="4"/>
  <c r="G168" i="7"/>
  <c r="J244" i="5"/>
  <c r="K245" i="4"/>
  <c r="I36" i="7"/>
  <c r="L36" i="4"/>
  <c r="L35" i="5" s="1"/>
  <c r="K36" i="5"/>
  <c r="G154" i="7"/>
  <c r="J341" i="5"/>
  <c r="K342" i="4"/>
  <c r="G241" i="7"/>
  <c r="J272" i="5"/>
  <c r="K272" i="4"/>
  <c r="G216" i="7"/>
  <c r="J202" i="5"/>
  <c r="K203" i="4"/>
  <c r="I57" i="7"/>
  <c r="K30" i="5"/>
  <c r="I138" i="7"/>
  <c r="K64" i="5"/>
  <c r="G60" i="7"/>
  <c r="J397" i="5"/>
  <c r="K398" i="4"/>
  <c r="G171" i="7"/>
  <c r="J287" i="5"/>
  <c r="K287" i="4"/>
  <c r="G175" i="7"/>
  <c r="J213" i="5"/>
  <c r="K214" i="4"/>
  <c r="I87" i="7"/>
  <c r="K95" i="5"/>
  <c r="G32" i="7"/>
  <c r="J352" i="5"/>
  <c r="K353" i="4"/>
  <c r="G132" i="7"/>
  <c r="J266" i="5"/>
  <c r="K266" i="4"/>
  <c r="G222" i="7"/>
  <c r="J167" i="5"/>
  <c r="K168" i="4"/>
  <c r="G247" i="7"/>
  <c r="J218" i="5"/>
  <c r="K219" i="4"/>
  <c r="G142" i="7"/>
  <c r="J157" i="5"/>
  <c r="K158" i="4"/>
  <c r="I20" i="7"/>
  <c r="K312" i="5"/>
  <c r="I185" i="7"/>
  <c r="K92" i="5"/>
  <c r="G149" i="7"/>
  <c r="J295" i="5"/>
  <c r="K295" i="4"/>
  <c r="G316" i="7"/>
  <c r="J274" i="5"/>
  <c r="K274" i="4"/>
  <c r="I109" i="7"/>
  <c r="K273" i="5"/>
  <c r="J336" i="5"/>
  <c r="G95" i="7"/>
  <c r="K337" i="4"/>
  <c r="I93" i="7"/>
  <c r="K323" i="5"/>
  <c r="G210" i="7"/>
  <c r="J268" i="5"/>
  <c r="K268" i="4"/>
  <c r="G301" i="7"/>
  <c r="J198" i="5"/>
  <c r="K199" i="4"/>
  <c r="I143" i="7"/>
  <c r="K17" i="5"/>
  <c r="G101" i="7"/>
  <c r="J366" i="5"/>
  <c r="K367" i="4"/>
  <c r="I46" i="7"/>
  <c r="K379" i="5"/>
  <c r="G283" i="7"/>
  <c r="J283" i="5"/>
  <c r="K283" i="4"/>
  <c r="G259" i="7"/>
  <c r="J209" i="5"/>
  <c r="K210" i="4"/>
  <c r="I232" i="7"/>
  <c r="K91" i="5"/>
  <c r="I76" i="7"/>
  <c r="K124" i="5"/>
  <c r="L124" i="4"/>
  <c r="L123" i="5" s="1"/>
  <c r="G39" i="7"/>
  <c r="J326" i="5"/>
  <c r="K327" i="4"/>
  <c r="L325" i="4" s="1"/>
  <c r="L324" i="5" s="1"/>
  <c r="G104" i="7"/>
  <c r="J236" i="5"/>
  <c r="K237" i="4"/>
  <c r="G156" i="7"/>
  <c r="K101" i="4"/>
  <c r="J100" i="5"/>
  <c r="I40" i="7"/>
  <c r="K409" i="5"/>
  <c r="I231" i="7"/>
  <c r="K176" i="5"/>
  <c r="G252" i="7"/>
  <c r="J303" i="5"/>
  <c r="K303" i="4"/>
  <c r="G24" i="7"/>
  <c r="J363" i="5"/>
  <c r="K364" i="4"/>
  <c r="G313" i="7"/>
  <c r="J337" i="5"/>
  <c r="K338" i="4"/>
  <c r="I33" i="7"/>
  <c r="K51" i="5"/>
  <c r="G324" i="7"/>
  <c r="J256" i="5"/>
  <c r="K256" i="4"/>
  <c r="I68" i="7"/>
  <c r="K269" i="5"/>
  <c r="I162" i="7"/>
  <c r="K203" i="5"/>
  <c r="G80" i="7"/>
  <c r="J320" i="5"/>
  <c r="K320" i="4"/>
  <c r="I17" i="7"/>
  <c r="K319" i="5"/>
  <c r="I321" i="7"/>
  <c r="K262" i="5"/>
  <c r="I96" i="7"/>
  <c r="K188" i="5"/>
  <c r="G31" i="7"/>
  <c r="J359" i="5"/>
  <c r="K360" i="4"/>
  <c r="J372" i="5"/>
  <c r="G23" i="7"/>
  <c r="K373" i="4"/>
  <c r="G242" i="7"/>
  <c r="J279" i="5"/>
  <c r="K279" i="4"/>
  <c r="G71" i="7"/>
  <c r="J205" i="5"/>
  <c r="K206" i="4"/>
  <c r="G192" i="7"/>
  <c r="K81" i="4"/>
  <c r="J80" i="5"/>
  <c r="I214" i="7"/>
  <c r="K40" i="5"/>
  <c r="G306" i="7"/>
  <c r="J306" i="5"/>
  <c r="K306" i="4"/>
  <c r="G151" i="7"/>
  <c r="J232" i="5"/>
  <c r="K233" i="4"/>
  <c r="G161" i="7"/>
  <c r="J79" i="5"/>
  <c r="K80" i="4"/>
  <c r="I195" i="7"/>
  <c r="K345" i="5"/>
  <c r="L345" i="4"/>
  <c r="L344" i="5" s="1"/>
  <c r="I205" i="7"/>
  <c r="K293" i="5"/>
  <c r="G66" i="7"/>
  <c r="J389" i="5"/>
  <c r="K390" i="4"/>
  <c r="I108" i="7"/>
  <c r="K127" i="5"/>
  <c r="G194" i="7"/>
  <c r="J145" i="5"/>
  <c r="K146" i="4"/>
  <c r="G238" i="7"/>
  <c r="J137" i="5"/>
  <c r="K138" i="4"/>
  <c r="I35" i="7"/>
  <c r="K39" i="5"/>
  <c r="G129" i="7"/>
  <c r="J315" i="5"/>
  <c r="K315" i="4"/>
  <c r="I94" i="7"/>
  <c r="K265" i="5"/>
  <c r="I323" i="7"/>
  <c r="K199" i="5"/>
  <c r="G235" i="7"/>
  <c r="J259" i="5"/>
  <c r="K259" i="4"/>
  <c r="G315" i="7"/>
  <c r="J308" i="5"/>
  <c r="K308" i="4"/>
  <c r="G299" i="7"/>
  <c r="J238" i="5"/>
  <c r="K239" i="4"/>
  <c r="G54" i="7"/>
  <c r="J313" i="5"/>
  <c r="K313" i="4"/>
  <c r="G37" i="7"/>
  <c r="J353" i="5"/>
  <c r="K354" i="4"/>
  <c r="G270" i="7"/>
  <c r="J275" i="5"/>
  <c r="K275" i="4"/>
  <c r="G182" i="7"/>
  <c r="J201" i="5"/>
  <c r="K202" i="4"/>
  <c r="I228" i="7"/>
  <c r="K74" i="5"/>
  <c r="G261" i="7"/>
  <c r="J302" i="5"/>
  <c r="K302" i="4"/>
  <c r="G233" i="7"/>
  <c r="J228" i="5"/>
  <c r="K229" i="4"/>
  <c r="G103" i="7"/>
  <c r="K59" i="4"/>
  <c r="J58" i="5"/>
  <c r="G127" i="7"/>
  <c r="J390" i="5"/>
  <c r="K391" i="4"/>
  <c r="G72" i="7"/>
  <c r="J382" i="5"/>
  <c r="K383" i="4"/>
  <c r="G145" i="7"/>
  <c r="J210" i="5"/>
  <c r="K211" i="4"/>
  <c r="I90" i="7"/>
  <c r="K410" i="5"/>
  <c r="H75" i="6"/>
  <c r="I84" i="7"/>
  <c r="K207" i="5"/>
  <c r="I88" i="7"/>
  <c r="K325" i="5"/>
  <c r="G111" i="7"/>
  <c r="J133" i="5"/>
  <c r="K134" i="4"/>
  <c r="I320" i="7"/>
  <c r="K309" i="5"/>
  <c r="G244" i="7"/>
  <c r="J245" i="5"/>
  <c r="K246" i="4"/>
  <c r="G250" i="7"/>
  <c r="J255" i="5"/>
  <c r="K255" i="4"/>
  <c r="I190" i="7"/>
  <c r="K332" i="5"/>
  <c r="G274" i="7"/>
  <c r="J304" i="5"/>
  <c r="K304" i="4"/>
  <c r="G296" i="7"/>
  <c r="J234" i="5"/>
  <c r="K235" i="4"/>
  <c r="G243" i="7"/>
  <c r="J243" i="5"/>
  <c r="K244" i="4"/>
  <c r="G255" i="7"/>
  <c r="J340" i="5"/>
  <c r="K341" i="4"/>
  <c r="G225" i="7"/>
  <c r="J271" i="5"/>
  <c r="K271" i="4"/>
  <c r="I322" i="7"/>
  <c r="K195" i="5"/>
  <c r="G41" i="7"/>
  <c r="K60" i="4"/>
  <c r="J59" i="5"/>
  <c r="G307" i="7"/>
  <c r="J298" i="5"/>
  <c r="K298" i="4"/>
  <c r="G268" i="7"/>
  <c r="J224" i="5"/>
  <c r="K225" i="4"/>
  <c r="G43" i="7"/>
  <c r="J52" i="5"/>
  <c r="K53" i="4"/>
  <c r="I56" i="7"/>
  <c r="K395" i="5"/>
  <c r="I237" i="7"/>
  <c r="K285" i="5"/>
  <c r="G52" i="7"/>
  <c r="J367" i="5"/>
  <c r="K368" i="4"/>
  <c r="J331" i="5"/>
  <c r="G21" i="7"/>
  <c r="K332" i="4"/>
  <c r="I164" i="7"/>
  <c r="K45" i="5"/>
  <c r="L45" i="4"/>
  <c r="L44" i="5" s="1"/>
  <c r="G318" i="7"/>
  <c r="J194" i="5"/>
  <c r="K195" i="4"/>
  <c r="G297" i="7"/>
  <c r="J190" i="5"/>
  <c r="K191" i="4"/>
  <c r="G193" i="7"/>
  <c r="J15" i="5"/>
  <c r="K16" i="4"/>
  <c r="I262" i="7"/>
  <c r="K305" i="5"/>
  <c r="G267" i="7"/>
  <c r="J241" i="5"/>
  <c r="K242" i="4"/>
  <c r="I119" i="7"/>
  <c r="K115" i="5"/>
  <c r="J250" i="5"/>
  <c r="G288" i="7"/>
  <c r="K251" i="4"/>
  <c r="G265" i="7"/>
  <c r="K403" i="4"/>
  <c r="I265" i="7" s="1"/>
  <c r="G155" i="7"/>
  <c r="J300" i="5"/>
  <c r="K300" i="4"/>
  <c r="G213" i="7"/>
  <c r="J230" i="5"/>
  <c r="K231" i="4"/>
  <c r="I277" i="7"/>
  <c r="K155" i="5"/>
  <c r="G319" i="7"/>
  <c r="J178" i="5"/>
  <c r="K179" i="4"/>
  <c r="L175" i="4" s="1"/>
  <c r="L174" i="5" s="1"/>
  <c r="G245" i="7"/>
  <c r="J327" i="5"/>
  <c r="K328" i="4"/>
  <c r="G284" i="7"/>
  <c r="J267" i="5"/>
  <c r="K267" i="4"/>
  <c r="L264" i="4" s="1"/>
  <c r="L264" i="5" s="1"/>
  <c r="I310" i="7"/>
  <c r="K187" i="5"/>
  <c r="I147" i="7"/>
  <c r="K53" i="5"/>
  <c r="G115" i="7"/>
  <c r="J294" i="5"/>
  <c r="K294" i="4"/>
  <c r="G256" i="7"/>
  <c r="J220" i="5"/>
  <c r="K221" i="4"/>
  <c r="G78" i="7"/>
  <c r="J46" i="5"/>
  <c r="K47" i="4"/>
  <c r="I99" i="7"/>
  <c r="K170" i="5"/>
  <c r="G75" i="7"/>
  <c r="J375" i="5"/>
  <c r="K376" i="4"/>
  <c r="G47" i="7"/>
  <c r="J330" i="5"/>
  <c r="K331" i="4"/>
  <c r="G206" i="7"/>
  <c r="J221" i="5"/>
  <c r="K222" i="4"/>
  <c r="G219" i="7"/>
  <c r="J260" i="5"/>
  <c r="K260" i="4"/>
  <c r="I16" i="7"/>
  <c r="L33" i="4"/>
  <c r="L32" i="5" s="1"/>
  <c r="K33" i="5"/>
  <c r="G187" i="7"/>
  <c r="J141" i="5"/>
  <c r="K142" i="4"/>
  <c r="G327" i="7"/>
  <c r="J251" i="5"/>
  <c r="K252" i="4"/>
  <c r="I26" i="7"/>
  <c r="L25" i="4"/>
  <c r="L24" i="5" s="1"/>
  <c r="K26" i="5"/>
  <c r="G139" i="7"/>
  <c r="J129" i="5"/>
  <c r="K130" i="4"/>
  <c r="L127" i="4" s="1"/>
  <c r="L126" i="5" s="1"/>
  <c r="G266" i="7"/>
  <c r="J186" i="5"/>
  <c r="K187" i="4"/>
  <c r="I123" i="7"/>
  <c r="K114" i="5"/>
  <c r="L114" i="4"/>
  <c r="L113" i="5" s="1"/>
  <c r="G64" i="7"/>
  <c r="J403" i="5"/>
  <c r="K406" i="4"/>
  <c r="I300" i="7"/>
  <c r="K301" i="5"/>
  <c r="I51" i="7"/>
  <c r="K235" i="5"/>
  <c r="J412" i="5"/>
  <c r="G42" i="7"/>
  <c r="K415" i="4"/>
  <c r="G48" i="7"/>
  <c r="J398" i="5"/>
  <c r="K399" i="4"/>
  <c r="G120" i="7"/>
  <c r="J296" i="5"/>
  <c r="K296" i="4"/>
  <c r="G278" i="7"/>
  <c r="J226" i="5"/>
  <c r="K227" i="4"/>
  <c r="I131" i="7"/>
  <c r="K151" i="5"/>
  <c r="I34" i="7"/>
  <c r="K318" i="5"/>
  <c r="L317" i="4"/>
  <c r="L317" i="5" s="1"/>
  <c r="G286" i="7"/>
  <c r="J237" i="5"/>
  <c r="K238" i="4"/>
  <c r="G264" i="7"/>
  <c r="J172" i="5"/>
  <c r="K173" i="4"/>
  <c r="I79" i="7"/>
  <c r="K47" i="5"/>
  <c r="J415" i="5"/>
  <c r="G107" i="7"/>
  <c r="K418" i="4"/>
  <c r="G308" i="7"/>
  <c r="J290" i="5"/>
  <c r="K290" i="4"/>
  <c r="G170" i="7"/>
  <c r="J216" i="5"/>
  <c r="K217" i="4"/>
  <c r="I173" i="7"/>
  <c r="K82" i="5"/>
  <c r="I97" i="7" l="1"/>
  <c r="K94" i="5"/>
  <c r="I206" i="7"/>
  <c r="K221" i="5"/>
  <c r="I120" i="7"/>
  <c r="K296" i="5"/>
  <c r="I327" i="7"/>
  <c r="K251" i="5"/>
  <c r="I297" i="7"/>
  <c r="K190" i="5"/>
  <c r="I54" i="7"/>
  <c r="K313" i="5"/>
  <c r="I238" i="7"/>
  <c r="K137" i="5"/>
  <c r="I71" i="7"/>
  <c r="K205" i="5"/>
  <c r="I24" i="7"/>
  <c r="K363" i="5"/>
  <c r="L363" i="4"/>
  <c r="L362" i="5" s="1"/>
  <c r="L91" i="4"/>
  <c r="L90" i="5" s="1"/>
  <c r="I101" i="7"/>
  <c r="K366" i="5"/>
  <c r="I287" i="7"/>
  <c r="K149" i="5"/>
  <c r="I302" i="7"/>
  <c r="K299" i="5"/>
  <c r="I128" i="7"/>
  <c r="K386" i="5"/>
  <c r="I86" i="7"/>
  <c r="K400" i="5"/>
  <c r="I89" i="7"/>
  <c r="K307" i="5"/>
  <c r="I295" i="7"/>
  <c r="K280" i="5"/>
  <c r="I83" i="7"/>
  <c r="K371" i="5"/>
  <c r="L371" i="4"/>
  <c r="L370" i="5" s="1"/>
  <c r="I266" i="7"/>
  <c r="K186" i="5"/>
  <c r="L183" i="4"/>
  <c r="L182" i="5" s="1"/>
  <c r="I187" i="7"/>
  <c r="K141" i="5"/>
  <c r="I78" i="7"/>
  <c r="K46" i="5"/>
  <c r="I213" i="7"/>
  <c r="K230" i="5"/>
  <c r="I318" i="7"/>
  <c r="K194" i="5"/>
  <c r="I145" i="7"/>
  <c r="K210" i="5"/>
  <c r="I182" i="7"/>
  <c r="K201" i="5"/>
  <c r="I299" i="7"/>
  <c r="K238" i="5"/>
  <c r="I194" i="7"/>
  <c r="K145" i="5"/>
  <c r="I242" i="7"/>
  <c r="K279" i="5"/>
  <c r="I252" i="7"/>
  <c r="K303" i="5"/>
  <c r="I104" i="7"/>
  <c r="K236" i="5"/>
  <c r="I259" i="7"/>
  <c r="K209" i="5"/>
  <c r="L311" i="4"/>
  <c r="L311" i="5" s="1"/>
  <c r="I113" i="7"/>
  <c r="K321" i="5"/>
  <c r="I160" i="7"/>
  <c r="K206" i="5"/>
  <c r="I151" i="7"/>
  <c r="K232" i="5"/>
  <c r="I111" i="7"/>
  <c r="K133" i="5"/>
  <c r="I174" i="7"/>
  <c r="K101" i="5"/>
  <c r="I264" i="7"/>
  <c r="K172" i="5"/>
  <c r="I267" i="7"/>
  <c r="K241" i="5"/>
  <c r="L241" i="4"/>
  <c r="L240" i="5" s="1"/>
  <c r="I255" i="7"/>
  <c r="K340" i="5"/>
  <c r="L340" i="4"/>
  <c r="L339" i="5" s="1"/>
  <c r="I306" i="7"/>
  <c r="K306" i="5"/>
  <c r="I175" i="7"/>
  <c r="K213" i="5"/>
  <c r="I229" i="7"/>
  <c r="K171" i="5"/>
  <c r="I226" i="7"/>
  <c r="K217" i="5"/>
  <c r="I158" i="7"/>
  <c r="K376" i="5"/>
  <c r="I42" i="7"/>
  <c r="K412" i="5"/>
  <c r="I156" i="7"/>
  <c r="K100" i="5"/>
  <c r="I268" i="7"/>
  <c r="K224" i="5"/>
  <c r="I95" i="7"/>
  <c r="K336" i="5"/>
  <c r="L335" i="4"/>
  <c r="L334" i="5" s="1"/>
  <c r="I278" i="7"/>
  <c r="K226" i="5"/>
  <c r="I284" i="7"/>
  <c r="K267" i="5"/>
  <c r="I170" i="7"/>
  <c r="K216" i="5"/>
  <c r="I47" i="7"/>
  <c r="K330" i="5"/>
  <c r="L330" i="4"/>
  <c r="L329" i="5" s="1"/>
  <c r="I307" i="7"/>
  <c r="K298" i="5"/>
  <c r="I103" i="7"/>
  <c r="K58" i="5"/>
  <c r="L56" i="4"/>
  <c r="L55" i="5" s="1"/>
  <c r="I301" i="7"/>
  <c r="K198" i="5"/>
  <c r="L198" i="4"/>
  <c r="L197" i="5" s="1"/>
  <c r="I222" i="7"/>
  <c r="K167" i="5"/>
  <c r="I216" i="7"/>
  <c r="K202" i="5"/>
  <c r="I168" i="7"/>
  <c r="K244" i="5"/>
  <c r="I91" i="7"/>
  <c r="K368" i="5"/>
  <c r="I135" i="7"/>
  <c r="K385" i="5"/>
  <c r="I199" i="7"/>
  <c r="K222" i="5"/>
  <c r="I140" i="7"/>
  <c r="K408" i="5"/>
  <c r="L409" i="4"/>
  <c r="L406" i="5" s="1"/>
  <c r="I225" i="7"/>
  <c r="K271" i="5"/>
  <c r="I110" i="7"/>
  <c r="K360" i="5"/>
  <c r="I250" i="7"/>
  <c r="K255" i="5"/>
  <c r="I72" i="7"/>
  <c r="K382" i="5"/>
  <c r="I315" i="7"/>
  <c r="K308" i="5"/>
  <c r="I23" i="7"/>
  <c r="K372" i="5"/>
  <c r="I80" i="7"/>
  <c r="K320" i="5"/>
  <c r="I39" i="7"/>
  <c r="K326" i="5"/>
  <c r="I283" i="7"/>
  <c r="K283" i="5"/>
  <c r="I142" i="7"/>
  <c r="K157" i="5"/>
  <c r="I239" i="7"/>
  <c r="K276" i="5"/>
  <c r="I263" i="7"/>
  <c r="K214" i="5"/>
  <c r="I61" i="7"/>
  <c r="K22" i="5"/>
  <c r="L21" i="4"/>
  <c r="L20" i="5" s="1"/>
  <c r="I220" i="7"/>
  <c r="K212" i="5"/>
  <c r="I304" i="7"/>
  <c r="K168" i="5"/>
  <c r="I218" i="7"/>
  <c r="K229" i="5"/>
  <c r="I270" i="7"/>
  <c r="K275" i="5"/>
  <c r="I286" i="7"/>
  <c r="K237" i="5"/>
  <c r="I245" i="7"/>
  <c r="K327" i="5"/>
  <c r="I243" i="7"/>
  <c r="K243" i="5"/>
  <c r="I233" i="7"/>
  <c r="K228" i="5"/>
  <c r="I129" i="7"/>
  <c r="K315" i="5"/>
  <c r="I313" i="7"/>
  <c r="K337" i="5"/>
  <c r="I316" i="7"/>
  <c r="K274" i="5"/>
  <c r="I171" i="7"/>
  <c r="K287" i="5"/>
  <c r="I117" i="7"/>
  <c r="K270" i="5"/>
  <c r="I279" i="7"/>
  <c r="K291" i="5"/>
  <c r="I221" i="7"/>
  <c r="K153" i="5"/>
  <c r="I172" i="7"/>
  <c r="K200" i="5"/>
  <c r="I274" i="7"/>
  <c r="K304" i="5"/>
  <c r="I324" i="7"/>
  <c r="K256" i="5"/>
  <c r="I155" i="7"/>
  <c r="K300" i="5"/>
  <c r="I75" i="7"/>
  <c r="K375" i="5"/>
  <c r="L375" i="4"/>
  <c r="L374" i="5" s="1"/>
  <c r="I210" i="7"/>
  <c r="K268" i="5"/>
  <c r="I132" i="7"/>
  <c r="K266" i="5"/>
  <c r="I241" i="7"/>
  <c r="K272" i="5"/>
  <c r="I144" i="7"/>
  <c r="K349" i="5"/>
  <c r="L348" i="4"/>
  <c r="L347" i="5" s="1"/>
  <c r="I59" i="7"/>
  <c r="K381" i="5"/>
  <c r="I98" i="7"/>
  <c r="K204" i="5"/>
  <c r="I183" i="7"/>
  <c r="K208" i="5"/>
  <c r="I204" i="7"/>
  <c r="K288" i="5"/>
  <c r="I240" i="7"/>
  <c r="K292" i="5"/>
  <c r="I126" i="7"/>
  <c r="K314" i="5"/>
  <c r="I64" i="7"/>
  <c r="K403" i="5"/>
  <c r="L405" i="4"/>
  <c r="L402" i="5" s="1"/>
  <c r="I193" i="7"/>
  <c r="K15" i="5"/>
  <c r="L14" i="4"/>
  <c r="I21" i="7"/>
  <c r="K331" i="5"/>
  <c r="I41" i="7"/>
  <c r="K59" i="5"/>
  <c r="I244" i="7"/>
  <c r="K245" i="5"/>
  <c r="I37" i="7"/>
  <c r="K353" i="5"/>
  <c r="I31" i="7"/>
  <c r="K359" i="5"/>
  <c r="L359" i="4"/>
  <c r="L358" i="5" s="1"/>
  <c r="L379" i="4"/>
  <c r="L378" i="5" s="1"/>
  <c r="I247" i="7"/>
  <c r="K218" i="5"/>
  <c r="I227" i="7"/>
  <c r="K354" i="5"/>
  <c r="I212" i="7"/>
  <c r="K225" i="5"/>
  <c r="I269" i="7"/>
  <c r="K284" i="5"/>
  <c r="L166" i="4"/>
  <c r="L165" i="5" s="1"/>
  <c r="I188" i="7"/>
  <c r="K161" i="5"/>
  <c r="I280" i="7"/>
  <c r="K286" i="5"/>
  <c r="I166" i="7"/>
  <c r="K233" i="5"/>
  <c r="I38" i="7"/>
  <c r="K396" i="5"/>
  <c r="I139" i="7"/>
  <c r="K129" i="5"/>
  <c r="I308" i="7"/>
  <c r="K290" i="5"/>
  <c r="I219" i="7"/>
  <c r="K260" i="5"/>
  <c r="I319" i="7"/>
  <c r="K178" i="5"/>
  <c r="I296" i="7"/>
  <c r="K234" i="5"/>
  <c r="I75" i="6"/>
  <c r="I127" i="7"/>
  <c r="K390" i="5"/>
  <c r="I261" i="7"/>
  <c r="K302" i="5"/>
  <c r="I235" i="7"/>
  <c r="K259" i="5"/>
  <c r="I66" i="7"/>
  <c r="K389" i="5"/>
  <c r="I161" i="7"/>
  <c r="L79" i="4"/>
  <c r="L78" i="5" s="1"/>
  <c r="K79" i="5"/>
  <c r="I192" i="7"/>
  <c r="K80" i="5"/>
  <c r="I149" i="7"/>
  <c r="K295" i="5"/>
  <c r="K397" i="5"/>
  <c r="I60" i="7"/>
  <c r="I201" i="7"/>
  <c r="K356" i="5"/>
  <c r="I276" i="7"/>
  <c r="K401" i="5"/>
  <c r="I45" i="7"/>
  <c r="K364" i="5"/>
  <c r="I52" i="7"/>
  <c r="K367" i="5"/>
  <c r="I256" i="7"/>
  <c r="K220" i="5"/>
  <c r="I48" i="7"/>
  <c r="K398" i="5"/>
  <c r="I115" i="7"/>
  <c r="K294" i="5"/>
  <c r="I107" i="7"/>
  <c r="K415" i="5"/>
  <c r="L417" i="4"/>
  <c r="L414" i="5" s="1"/>
  <c r="I288" i="7"/>
  <c r="K250" i="5"/>
  <c r="L249" i="4"/>
  <c r="L248" i="5" s="1"/>
  <c r="I43" i="7"/>
  <c r="K52" i="5"/>
  <c r="I32" i="7"/>
  <c r="K352" i="5"/>
  <c r="L352" i="4"/>
  <c r="L351" i="5" s="1"/>
  <c r="I154" i="7"/>
  <c r="K341" i="5"/>
  <c r="I167" i="7"/>
  <c r="L73" i="4"/>
  <c r="L72" i="5" s="1"/>
  <c r="K73" i="5"/>
  <c r="I236" i="7"/>
  <c r="K278" i="5"/>
  <c r="I303" i="7"/>
  <c r="K282" i="5"/>
  <c r="I92" i="7"/>
  <c r="K394" i="5"/>
  <c r="L394" i="4"/>
  <c r="L392" i="5" s="1"/>
  <c r="L98" i="4"/>
  <c r="L97" i="5" s="1"/>
  <c r="J75" i="6" l="1"/>
  <c r="J10" i="4"/>
  <c r="L13" i="5"/>
  <c r="K75" i="6" l="1"/>
  <c r="J10" i="9"/>
  <c r="I13" i="8"/>
  <c r="K11" i="6"/>
  <c r="J13" i="7"/>
  <c r="J10" i="5"/>
  <c r="J249" i="7" l="1"/>
  <c r="J177" i="7"/>
  <c r="J25" i="7"/>
  <c r="J150" i="7"/>
  <c r="J112" i="7"/>
  <c r="J22" i="7"/>
  <c r="J141" i="7"/>
  <c r="J82" i="7"/>
  <c r="J77" i="7"/>
  <c r="J196" i="7"/>
  <c r="J246" i="7"/>
  <c r="J184" i="7"/>
  <c r="J165" i="7"/>
  <c r="J105" i="7"/>
  <c r="J85" i="7"/>
  <c r="J27" i="7"/>
  <c r="J58" i="7"/>
  <c r="J73" i="7"/>
  <c r="J106" i="7"/>
  <c r="J74" i="7"/>
  <c r="J70" i="7"/>
  <c r="J19" i="7"/>
  <c r="J53" i="7"/>
  <c r="J114" i="7"/>
  <c r="J281" i="7"/>
  <c r="J148" i="7"/>
  <c r="J133" i="7"/>
  <c r="J102" i="7"/>
  <c r="J282" i="7"/>
  <c r="J189" i="7"/>
  <c r="J186" i="7"/>
  <c r="J292" i="7"/>
  <c r="J49" i="7"/>
  <c r="J197" i="7"/>
  <c r="J272" i="7"/>
  <c r="J289" i="7"/>
  <c r="J179" i="7"/>
  <c r="J136" i="7"/>
  <c r="J285" i="7"/>
  <c r="J234" i="7"/>
  <c r="J169" i="7"/>
  <c r="J224" i="7"/>
  <c r="J215" i="7"/>
  <c r="J67" i="7"/>
  <c r="J298" i="7"/>
  <c r="J290" i="7"/>
  <c r="J230" i="7"/>
  <c r="J55" i="7"/>
  <c r="J273" i="7"/>
  <c r="J305" i="7"/>
  <c r="J291" i="7"/>
  <c r="J116" i="7"/>
  <c r="J223" i="7"/>
  <c r="J191" i="7"/>
  <c r="J81" i="7"/>
  <c r="J253" i="7"/>
  <c r="J208" i="7"/>
  <c r="J203" i="7"/>
  <c r="J312" i="7"/>
  <c r="J211" i="7"/>
  <c r="J311" i="7"/>
  <c r="J157" i="7"/>
  <c r="J294" i="7"/>
  <c r="J153" i="7"/>
  <c r="J251" i="7"/>
  <c r="J134" i="7"/>
  <c r="J159" i="7"/>
  <c r="J293" i="7"/>
  <c r="J125" i="7"/>
  <c r="J314" i="7"/>
  <c r="J130" i="7"/>
  <c r="J317" i="7"/>
  <c r="J176" i="7"/>
  <c r="J254" i="7"/>
  <c r="J326" i="7"/>
  <c r="J99" i="7"/>
  <c r="J119" i="7"/>
  <c r="J143" i="7"/>
  <c r="J18" i="7"/>
  <c r="J163" i="7"/>
  <c r="J26" i="7"/>
  <c r="J87" i="7"/>
  <c r="J209" i="7"/>
  <c r="J228" i="7"/>
  <c r="J50" i="7"/>
  <c r="J131" i="7"/>
  <c r="J124" i="7"/>
  <c r="J79" i="7"/>
  <c r="J202" i="7"/>
  <c r="J62" i="7"/>
  <c r="J33" i="7"/>
  <c r="J121" i="7"/>
  <c r="J198" i="7"/>
  <c r="J271" i="7"/>
  <c r="J321" i="7"/>
  <c r="J207" i="7"/>
  <c r="J190" i="7"/>
  <c r="J137" i="7"/>
  <c r="J51" i="7"/>
  <c r="J310" i="7"/>
  <c r="J46" i="7"/>
  <c r="J322" i="7"/>
  <c r="J65" i="7"/>
  <c r="J57" i="7"/>
  <c r="J100" i="7"/>
  <c r="J173" i="7"/>
  <c r="J300" i="7"/>
  <c r="J40" i="7"/>
  <c r="J205" i="7"/>
  <c r="J93" i="7"/>
  <c r="J248" i="7"/>
  <c r="J36" i="7"/>
  <c r="J84" i="7"/>
  <c r="J16" i="7"/>
  <c r="K16" i="7" s="1"/>
  <c r="L16" i="7" s="1"/>
  <c r="J63" i="7"/>
  <c r="J152" i="7"/>
  <c r="J34" i="7"/>
  <c r="J69" i="7"/>
  <c r="J232" i="7"/>
  <c r="J260" i="7"/>
  <c r="J275" i="7"/>
  <c r="J258" i="7"/>
  <c r="J122" i="7"/>
  <c r="J323" i="7"/>
  <c r="J28" i="7"/>
  <c r="J257" i="7"/>
  <c r="J214" i="7"/>
  <c r="J29" i="7"/>
  <c r="J118" i="7"/>
  <c r="J30" i="7"/>
  <c r="J17" i="7"/>
  <c r="K17" i="7" s="1"/>
  <c r="L17" i="7" s="1"/>
  <c r="J109" i="7"/>
  <c r="J265" i="7"/>
  <c r="J320" i="7"/>
  <c r="J35" i="7"/>
  <c r="J162" i="7"/>
  <c r="J90" i="7"/>
  <c r="J231" i="7"/>
  <c r="J123" i="7"/>
  <c r="J180" i="7"/>
  <c r="J147" i="7"/>
  <c r="J262" i="7"/>
  <c r="J108" i="7"/>
  <c r="J96" i="7"/>
  <c r="J146" i="7"/>
  <c r="J181" i="7"/>
  <c r="J68" i="7"/>
  <c r="J94" i="7"/>
  <c r="J56" i="7"/>
  <c r="J164" i="7"/>
  <c r="J325" i="7"/>
  <c r="J195" i="7"/>
  <c r="J178" i="7"/>
  <c r="J237" i="7"/>
  <c r="J44" i="7"/>
  <c r="J185" i="7"/>
  <c r="J217" i="7"/>
  <c r="J88" i="7"/>
  <c r="J277" i="7"/>
  <c r="J138" i="7"/>
  <c r="J76" i="7"/>
  <c r="J20" i="7"/>
  <c r="J200" i="7"/>
  <c r="J309" i="7"/>
  <c r="J213" i="7"/>
  <c r="J222" i="7"/>
  <c r="J226" i="7"/>
  <c r="J193" i="7"/>
  <c r="J194" i="7"/>
  <c r="J238" i="7"/>
  <c r="J104" i="7"/>
  <c r="J72" i="7"/>
  <c r="J227" i="7"/>
  <c r="J149" i="7"/>
  <c r="J101" i="7"/>
  <c r="J278" i="7"/>
  <c r="J324" i="7"/>
  <c r="J182" i="7"/>
  <c r="J244" i="7"/>
  <c r="J175" i="7"/>
  <c r="J42" i="7"/>
  <c r="J155" i="7"/>
  <c r="J160" i="7"/>
  <c r="J212" i="7"/>
  <c r="J267" i="7"/>
  <c r="J129" i="7"/>
  <c r="J110" i="7"/>
  <c r="J89" i="7"/>
  <c r="J52" i="7"/>
  <c r="J296" i="7"/>
  <c r="J54" i="7"/>
  <c r="J252" i="7"/>
  <c r="J170" i="7"/>
  <c r="J313" i="7"/>
  <c r="J140" i="7"/>
  <c r="J192" i="7"/>
  <c r="J120" i="7"/>
  <c r="J41" i="7"/>
  <c r="J59" i="7"/>
  <c r="J158" i="7"/>
  <c r="J111" i="7"/>
  <c r="J240" i="7"/>
  <c r="J23" i="7"/>
  <c r="J45" i="7"/>
  <c r="J284" i="7"/>
  <c r="J64" i="7"/>
  <c r="J206" i="7"/>
  <c r="J233" i="7"/>
  <c r="J48" i="7"/>
  <c r="J142" i="7"/>
  <c r="J241" i="7"/>
  <c r="J221" i="7"/>
  <c r="J199" i="7"/>
  <c r="J303" i="7"/>
  <c r="J174" i="7"/>
  <c r="J71" i="7"/>
  <c r="J220" i="7"/>
  <c r="J236" i="7"/>
  <c r="J239" i="7"/>
  <c r="J187" i="7"/>
  <c r="J183" i="7"/>
  <c r="J218" i="7"/>
  <c r="J161" i="7"/>
  <c r="J235" i="7"/>
  <c r="J60" i="7"/>
  <c r="J297" i="7"/>
  <c r="J255" i="7"/>
  <c r="J37" i="7"/>
  <c r="J263" i="7"/>
  <c r="J242" i="7"/>
  <c r="J280" i="7"/>
  <c r="J78" i="7"/>
  <c r="J145" i="7"/>
  <c r="J117" i="7"/>
  <c r="J32" i="7"/>
  <c r="J113" i="7"/>
  <c r="J21" i="7"/>
  <c r="J327" i="7"/>
  <c r="J318" i="7"/>
  <c r="J31" i="7"/>
  <c r="J168" i="7"/>
  <c r="J127" i="7"/>
  <c r="J307" i="7"/>
  <c r="J219" i="7"/>
  <c r="J250" i="7"/>
  <c r="J274" i="7"/>
  <c r="J261" i="7"/>
  <c r="J279" i="7"/>
  <c r="J216" i="7"/>
  <c r="J128" i="7"/>
  <c r="J83" i="7"/>
  <c r="J301" i="7"/>
  <c r="J316" i="7"/>
  <c r="J107" i="7"/>
  <c r="J270" i="7"/>
  <c r="J304" i="7"/>
  <c r="J39" i="7"/>
  <c r="J97" i="7"/>
  <c r="J135" i="7"/>
  <c r="J288" i="7"/>
  <c r="J61" i="7"/>
  <c r="J126" i="7"/>
  <c r="J245" i="7"/>
  <c r="J47" i="7"/>
  <c r="J139" i="7"/>
  <c r="J276" i="7"/>
  <c r="J259" i="7"/>
  <c r="J315" i="7"/>
  <c r="J167" i="7"/>
  <c r="J43" i="7"/>
  <c r="J306" i="7"/>
  <c r="J103" i="7"/>
  <c r="J308" i="7"/>
  <c r="J98" i="7"/>
  <c r="J247" i="7"/>
  <c r="J229" i="7"/>
  <c r="J38" i="7"/>
  <c r="J188" i="7"/>
  <c r="J269" i="7"/>
  <c r="J243" i="7"/>
  <c r="J299" i="7"/>
  <c r="J225" i="7"/>
  <c r="J204" i="7"/>
  <c r="J75" i="7"/>
  <c r="J302" i="7"/>
  <c r="J92" i="7"/>
  <c r="J144" i="7"/>
  <c r="J201" i="7"/>
  <c r="J264" i="7"/>
  <c r="J66" i="7"/>
  <c r="J266" i="7"/>
  <c r="J210" i="7"/>
  <c r="J171" i="7"/>
  <c r="J115" i="7"/>
  <c r="J295" i="7"/>
  <c r="J156" i="7"/>
  <c r="J172" i="7"/>
  <c r="J286" i="7"/>
  <c r="J256" i="7"/>
  <c r="J24" i="7"/>
  <c r="J132" i="7"/>
  <c r="J91" i="7"/>
  <c r="J80" i="7"/>
  <c r="J268" i="7"/>
  <c r="J319" i="7"/>
  <c r="J95" i="7"/>
  <c r="J287" i="7"/>
  <c r="J151" i="7"/>
  <c r="J283" i="7"/>
  <c r="J166" i="7"/>
  <c r="J154" i="7"/>
  <c r="J86" i="7"/>
  <c r="L75" i="6"/>
  <c r="K76" i="6"/>
  <c r="P74" i="6"/>
  <c r="L74" i="6"/>
  <c r="O74" i="6"/>
  <c r="K74" i="6"/>
  <c r="R74" i="6"/>
  <c r="N74" i="6"/>
  <c r="H74" i="6"/>
  <c r="M74" i="6"/>
  <c r="Q74" i="6"/>
  <c r="S74" i="6"/>
  <c r="F76" i="6"/>
  <c r="G74" i="6"/>
  <c r="I74" i="6"/>
  <c r="F74" i="6"/>
  <c r="J74" i="6"/>
  <c r="G76" i="6"/>
  <c r="H76" i="6"/>
  <c r="I76" i="6"/>
  <c r="J76" i="6"/>
  <c r="K18" i="7" l="1"/>
  <c r="L18" i="7" s="1"/>
  <c r="M75" i="6"/>
  <c r="L76" i="6"/>
  <c r="K19" i="7" l="1"/>
  <c r="M76" i="6"/>
  <c r="N75" i="6"/>
  <c r="O75" i="6" l="1"/>
  <c r="N76" i="6"/>
  <c r="L19" i="7"/>
  <c r="K20" i="7"/>
  <c r="L20" i="7" l="1"/>
  <c r="K21" i="7"/>
  <c r="O76" i="6"/>
  <c r="P75" i="6"/>
  <c r="P76" i="6" l="1"/>
  <c r="Q75" i="6"/>
  <c r="L21" i="7"/>
  <c r="K22" i="7"/>
  <c r="L22" i="7" l="1"/>
  <c r="K23" i="7"/>
  <c r="Q76" i="6"/>
  <c r="R75" i="6"/>
  <c r="R76" i="6" l="1"/>
  <c r="S75" i="6"/>
  <c r="S76" i="6" s="1"/>
  <c r="L23" i="7"/>
  <c r="K24" i="7"/>
  <c r="L24" i="7" l="1"/>
  <c r="K25" i="7"/>
  <c r="L25" i="7" l="1"/>
  <c r="K26" i="7"/>
  <c r="L26" i="7" l="1"/>
  <c r="K27" i="7"/>
  <c r="L27" i="7" l="1"/>
  <c r="K28" i="7"/>
  <c r="L28" i="7" l="1"/>
  <c r="K29" i="7"/>
  <c r="L29" i="7" l="1"/>
  <c r="K30" i="7"/>
  <c r="L30" i="7" l="1"/>
  <c r="K31" i="7"/>
  <c r="L31" i="7" l="1"/>
  <c r="K32" i="7"/>
  <c r="L32" i="7" l="1"/>
  <c r="K33" i="7"/>
  <c r="L33" i="7" l="1"/>
  <c r="K34" i="7"/>
  <c r="L34" i="7" l="1"/>
  <c r="K35" i="7"/>
  <c r="L35" i="7" l="1"/>
  <c r="K36" i="7"/>
  <c r="L36" i="7" l="1"/>
  <c r="K37" i="7"/>
  <c r="L37" i="7" l="1"/>
  <c r="K38" i="7"/>
  <c r="L38" i="7" l="1"/>
  <c r="K39" i="7"/>
  <c r="L39" i="7" l="1"/>
  <c r="K40" i="7"/>
  <c r="L40" i="7" l="1"/>
  <c r="K41" i="7"/>
  <c r="L41" i="7" l="1"/>
  <c r="K42" i="7"/>
  <c r="L42" i="7" l="1"/>
  <c r="K43" i="7"/>
  <c r="L43" i="7" l="1"/>
  <c r="K44" i="7"/>
  <c r="L44" i="7" l="1"/>
  <c r="K45" i="7"/>
  <c r="L45" i="7" l="1"/>
  <c r="K46" i="7"/>
  <c r="L46" i="7" l="1"/>
  <c r="K47" i="7"/>
  <c r="L47" i="7" l="1"/>
  <c r="K48" i="7"/>
  <c r="L48" i="7" l="1"/>
  <c r="K49" i="7"/>
  <c r="L49" i="7" l="1"/>
  <c r="K50" i="7"/>
  <c r="L50" i="7" l="1"/>
  <c r="K51" i="7"/>
  <c r="L51" i="7" l="1"/>
  <c r="K52" i="7"/>
  <c r="L52" i="7" l="1"/>
  <c r="K53" i="7"/>
  <c r="L53" i="7" l="1"/>
  <c r="K54" i="7"/>
  <c r="L54" i="7" l="1"/>
  <c r="K55" i="7"/>
  <c r="L55" i="7" l="1"/>
  <c r="K56" i="7"/>
  <c r="L56" i="7" l="1"/>
  <c r="K57" i="7"/>
  <c r="L57" i="7" l="1"/>
  <c r="K58" i="7"/>
  <c r="L58" i="7" l="1"/>
  <c r="K59" i="7"/>
  <c r="L59" i="7" l="1"/>
  <c r="K60" i="7"/>
  <c r="L60" i="7" l="1"/>
  <c r="K61" i="7"/>
  <c r="L61" i="7" l="1"/>
  <c r="K62" i="7"/>
  <c r="L62" i="7" l="1"/>
  <c r="K63" i="7"/>
  <c r="L63" i="7" l="1"/>
  <c r="K64" i="7"/>
  <c r="L64" i="7" l="1"/>
  <c r="K65" i="7"/>
  <c r="L65" i="7" l="1"/>
  <c r="K66" i="7"/>
  <c r="L66" i="7" l="1"/>
  <c r="K67" i="7"/>
  <c r="L67" i="7" l="1"/>
  <c r="K68" i="7"/>
  <c r="L68" i="7" l="1"/>
  <c r="K69" i="7"/>
  <c r="L69" i="7" l="1"/>
  <c r="K70" i="7"/>
  <c r="L70" i="7" l="1"/>
  <c r="K71" i="7"/>
  <c r="L71" i="7" l="1"/>
  <c r="K72" i="7"/>
  <c r="L72" i="7" l="1"/>
  <c r="K73" i="7"/>
  <c r="L73" i="7" l="1"/>
  <c r="K74" i="7"/>
  <c r="L74" i="7" l="1"/>
  <c r="K75" i="7"/>
  <c r="L75" i="7" l="1"/>
  <c r="K76" i="7"/>
  <c r="L76" i="7" l="1"/>
  <c r="K77" i="7"/>
  <c r="L77" i="7" l="1"/>
  <c r="K78" i="7"/>
  <c r="L78" i="7" l="1"/>
  <c r="K79" i="7"/>
  <c r="L79" i="7" l="1"/>
  <c r="K80" i="7"/>
  <c r="L80" i="7" l="1"/>
  <c r="K81" i="7"/>
  <c r="L81" i="7" l="1"/>
  <c r="K82" i="7"/>
  <c r="L82" i="7" l="1"/>
  <c r="K83" i="7"/>
  <c r="L83" i="7" l="1"/>
  <c r="K84" i="7"/>
  <c r="L84" i="7" l="1"/>
  <c r="K85" i="7"/>
  <c r="L85" i="7" l="1"/>
  <c r="K86" i="7"/>
  <c r="L86" i="7" l="1"/>
  <c r="K87" i="7"/>
  <c r="L87" i="7" l="1"/>
  <c r="K88" i="7"/>
  <c r="L88" i="7" l="1"/>
  <c r="K89" i="7"/>
  <c r="L89" i="7" l="1"/>
  <c r="K90" i="7"/>
  <c r="L90" i="7" l="1"/>
  <c r="K91" i="7"/>
  <c r="L91" i="7" l="1"/>
  <c r="K92" i="7"/>
  <c r="L92" i="7" l="1"/>
  <c r="K93" i="7"/>
  <c r="L93" i="7" l="1"/>
  <c r="K94" i="7"/>
  <c r="L94" i="7" l="1"/>
  <c r="K95" i="7"/>
  <c r="L95" i="7" l="1"/>
  <c r="K96" i="7"/>
  <c r="L96" i="7" l="1"/>
  <c r="K97" i="7"/>
  <c r="L97" i="7" l="1"/>
  <c r="K98" i="7"/>
  <c r="L98" i="7" l="1"/>
  <c r="K99" i="7"/>
  <c r="L99" i="7" l="1"/>
  <c r="K100" i="7"/>
  <c r="L100" i="7" l="1"/>
  <c r="K101" i="7"/>
  <c r="L101" i="7" l="1"/>
  <c r="K102" i="7"/>
  <c r="L102" i="7" l="1"/>
  <c r="K103" i="7"/>
  <c r="L103" i="7" l="1"/>
  <c r="K104" i="7"/>
  <c r="L104" i="7" l="1"/>
  <c r="K105" i="7"/>
  <c r="L105" i="7" l="1"/>
  <c r="K106" i="7"/>
  <c r="L106" i="7" l="1"/>
  <c r="K107" i="7"/>
  <c r="L107" i="7" l="1"/>
  <c r="K108" i="7"/>
  <c r="L108" i="7" l="1"/>
  <c r="K109" i="7"/>
  <c r="L109" i="7" l="1"/>
  <c r="K110" i="7"/>
  <c r="L110" i="7" l="1"/>
  <c r="K111" i="7"/>
  <c r="L111" i="7" l="1"/>
  <c r="K112" i="7"/>
  <c r="L112" i="7" l="1"/>
  <c r="K113" i="7"/>
  <c r="L113" i="7" l="1"/>
  <c r="K114" i="7"/>
  <c r="L114" i="7" l="1"/>
  <c r="K115" i="7"/>
  <c r="L115" i="7" l="1"/>
  <c r="K116" i="7"/>
  <c r="L116" i="7" l="1"/>
  <c r="K117" i="7"/>
  <c r="L117" i="7" l="1"/>
  <c r="K118" i="7"/>
  <c r="L118" i="7" l="1"/>
  <c r="K119" i="7"/>
  <c r="L119" i="7" l="1"/>
  <c r="K120" i="7"/>
  <c r="L120" i="7" l="1"/>
  <c r="K121" i="7"/>
  <c r="L121" i="7" l="1"/>
  <c r="K122" i="7"/>
  <c r="L122" i="7" l="1"/>
  <c r="K123" i="7"/>
  <c r="L123" i="7" l="1"/>
  <c r="K124" i="7"/>
  <c r="L124" i="7" l="1"/>
  <c r="K125" i="7"/>
  <c r="L125" i="7" l="1"/>
  <c r="K126" i="7"/>
  <c r="L126" i="7" l="1"/>
  <c r="K127" i="7"/>
  <c r="L127" i="7" l="1"/>
  <c r="K128" i="7"/>
  <c r="L128" i="7" l="1"/>
  <c r="K129" i="7"/>
  <c r="L129" i="7" l="1"/>
  <c r="K130" i="7"/>
  <c r="L130" i="7" l="1"/>
  <c r="K131" i="7"/>
  <c r="L131" i="7" l="1"/>
  <c r="K132" i="7"/>
  <c r="L132" i="7" l="1"/>
  <c r="K133" i="7"/>
  <c r="L133" i="7" l="1"/>
  <c r="K134" i="7"/>
  <c r="L134" i="7" l="1"/>
  <c r="K135" i="7"/>
  <c r="L135" i="7" l="1"/>
  <c r="K136" i="7"/>
  <c r="L136" i="7" l="1"/>
  <c r="K137" i="7"/>
  <c r="L137" i="7" l="1"/>
  <c r="K138" i="7"/>
  <c r="L138" i="7" l="1"/>
  <c r="K139" i="7"/>
  <c r="L139" i="7" l="1"/>
  <c r="K140" i="7"/>
  <c r="L140" i="7" l="1"/>
  <c r="K141" i="7"/>
  <c r="L141" i="7" l="1"/>
  <c r="K142" i="7"/>
  <c r="L142" i="7" l="1"/>
  <c r="K143" i="7"/>
  <c r="L143" i="7" l="1"/>
  <c r="K144" i="7"/>
  <c r="L144" i="7" l="1"/>
  <c r="K145" i="7"/>
  <c r="L145" i="7" l="1"/>
  <c r="K146" i="7"/>
  <c r="L146" i="7" l="1"/>
  <c r="K147" i="7"/>
  <c r="L147" i="7" l="1"/>
  <c r="K148" i="7"/>
  <c r="L148" i="7" l="1"/>
  <c r="K149" i="7"/>
  <c r="L149" i="7" l="1"/>
  <c r="K150" i="7"/>
  <c r="L150" i="7" l="1"/>
  <c r="K151" i="7"/>
  <c r="L151" i="7" l="1"/>
  <c r="K152" i="7"/>
  <c r="L152" i="7" l="1"/>
  <c r="K153" i="7"/>
  <c r="L153" i="7" l="1"/>
  <c r="K154" i="7"/>
  <c r="L154" i="7" l="1"/>
  <c r="K155" i="7"/>
  <c r="L155" i="7" l="1"/>
  <c r="K156" i="7"/>
  <c r="L156" i="7" l="1"/>
  <c r="K157" i="7"/>
  <c r="L157" i="7" l="1"/>
  <c r="K158" i="7"/>
  <c r="L158" i="7" l="1"/>
  <c r="K159" i="7"/>
  <c r="L159" i="7" l="1"/>
  <c r="K160" i="7"/>
  <c r="L160" i="7" l="1"/>
  <c r="K161" i="7"/>
  <c r="L161" i="7" l="1"/>
  <c r="K162" i="7"/>
  <c r="L162" i="7" l="1"/>
  <c r="K163" i="7"/>
  <c r="L163" i="7" l="1"/>
  <c r="K164" i="7"/>
  <c r="L164" i="7" l="1"/>
  <c r="K165" i="7"/>
  <c r="L165" i="7" l="1"/>
  <c r="K166" i="7"/>
  <c r="L166" i="7" l="1"/>
  <c r="K167" i="7"/>
  <c r="L167" i="7" l="1"/>
  <c r="K168" i="7"/>
  <c r="L168" i="7" l="1"/>
  <c r="K169" i="7"/>
  <c r="L169" i="7" l="1"/>
  <c r="K170" i="7"/>
  <c r="L170" i="7" l="1"/>
  <c r="K171" i="7"/>
  <c r="L171" i="7" l="1"/>
  <c r="K172" i="7"/>
  <c r="L172" i="7" l="1"/>
  <c r="K173" i="7"/>
  <c r="L173" i="7" l="1"/>
  <c r="K174" i="7"/>
  <c r="L174" i="7" l="1"/>
  <c r="K175" i="7"/>
  <c r="L175" i="7" l="1"/>
  <c r="K176" i="7"/>
  <c r="L176" i="7" l="1"/>
  <c r="K177" i="7"/>
  <c r="L177" i="7" l="1"/>
  <c r="K178" i="7"/>
  <c r="L178" i="7" l="1"/>
  <c r="K179" i="7"/>
  <c r="L179" i="7" l="1"/>
  <c r="K180" i="7"/>
  <c r="L180" i="7" l="1"/>
  <c r="K181" i="7"/>
  <c r="L181" i="7" l="1"/>
  <c r="K182" i="7"/>
  <c r="L182" i="7" l="1"/>
  <c r="K183" i="7"/>
  <c r="L183" i="7" l="1"/>
  <c r="K184" i="7"/>
  <c r="L184" i="7" l="1"/>
  <c r="K185" i="7"/>
  <c r="L185" i="7" l="1"/>
  <c r="K186" i="7"/>
  <c r="L186" i="7" l="1"/>
  <c r="K187" i="7"/>
  <c r="L187" i="7" l="1"/>
  <c r="K188" i="7"/>
  <c r="L188" i="7" l="1"/>
  <c r="K189" i="7"/>
  <c r="L189" i="7" l="1"/>
  <c r="K190" i="7"/>
  <c r="L190" i="7" l="1"/>
  <c r="K191" i="7"/>
  <c r="L191" i="7" l="1"/>
  <c r="K192" i="7"/>
  <c r="L192" i="7" l="1"/>
  <c r="K193" i="7"/>
  <c r="L193" i="7" l="1"/>
  <c r="K194" i="7"/>
  <c r="L194" i="7" l="1"/>
  <c r="K195" i="7"/>
  <c r="L195" i="7" l="1"/>
  <c r="K196" i="7"/>
  <c r="L196" i="7" l="1"/>
  <c r="K197" i="7"/>
  <c r="L197" i="7" l="1"/>
  <c r="K198" i="7"/>
  <c r="L198" i="7" l="1"/>
  <c r="K199" i="7"/>
  <c r="L199" i="7" l="1"/>
  <c r="K200" i="7"/>
  <c r="L200" i="7" l="1"/>
  <c r="K201" i="7"/>
  <c r="L201" i="7" l="1"/>
  <c r="K202" i="7"/>
  <c r="L202" i="7" l="1"/>
  <c r="K203" i="7"/>
  <c r="L203" i="7" l="1"/>
  <c r="K204" i="7"/>
  <c r="L204" i="7" l="1"/>
  <c r="K205" i="7"/>
  <c r="L205" i="7" l="1"/>
  <c r="K206" i="7"/>
  <c r="L206" i="7" l="1"/>
  <c r="K207" i="7"/>
  <c r="L207" i="7" l="1"/>
  <c r="K208" i="7"/>
  <c r="L208" i="7" l="1"/>
  <c r="K209" i="7"/>
  <c r="L209" i="7" l="1"/>
  <c r="K210" i="7"/>
  <c r="L210" i="7" l="1"/>
  <c r="K211" i="7"/>
  <c r="L211" i="7" l="1"/>
  <c r="K212" i="7"/>
  <c r="L212" i="7" l="1"/>
  <c r="K213" i="7"/>
  <c r="L213" i="7" l="1"/>
  <c r="K214" i="7"/>
  <c r="L214" i="7" l="1"/>
  <c r="K215" i="7"/>
  <c r="L215" i="7" l="1"/>
  <c r="K216" i="7"/>
  <c r="L216" i="7" l="1"/>
  <c r="K217" i="7"/>
  <c r="L217" i="7" l="1"/>
  <c r="K218" i="7"/>
  <c r="L218" i="7" l="1"/>
  <c r="K219" i="7"/>
  <c r="L219" i="7" l="1"/>
  <c r="K220" i="7"/>
  <c r="L220" i="7" l="1"/>
  <c r="K221" i="7"/>
  <c r="L221" i="7" l="1"/>
  <c r="K222" i="7"/>
  <c r="L222" i="7" l="1"/>
  <c r="K223" i="7"/>
  <c r="L223" i="7" l="1"/>
  <c r="K224" i="7"/>
  <c r="L224" i="7" l="1"/>
  <c r="K225" i="7"/>
  <c r="L225" i="7" l="1"/>
  <c r="K226" i="7"/>
  <c r="L226" i="7" l="1"/>
  <c r="K227" i="7"/>
  <c r="L227" i="7" l="1"/>
  <c r="K228" i="7"/>
  <c r="L228" i="7" l="1"/>
  <c r="K229" i="7"/>
  <c r="L229" i="7" l="1"/>
  <c r="K230" i="7"/>
  <c r="L230" i="7" l="1"/>
  <c r="K231" i="7"/>
  <c r="L231" i="7" l="1"/>
  <c r="K232" i="7"/>
  <c r="L232" i="7" l="1"/>
  <c r="K233" i="7"/>
  <c r="L233" i="7" l="1"/>
  <c r="K234" i="7"/>
  <c r="L234" i="7" l="1"/>
  <c r="K235" i="7"/>
  <c r="L235" i="7" l="1"/>
  <c r="K236" i="7"/>
  <c r="L236" i="7" l="1"/>
  <c r="K237" i="7"/>
  <c r="L237" i="7" l="1"/>
  <c r="K238" i="7"/>
  <c r="L238" i="7" l="1"/>
  <c r="K239" i="7"/>
  <c r="L239" i="7" l="1"/>
  <c r="K240" i="7"/>
  <c r="L240" i="7" l="1"/>
  <c r="K241" i="7"/>
  <c r="L241" i="7" l="1"/>
  <c r="K242" i="7"/>
  <c r="L242" i="7" l="1"/>
  <c r="K243" i="7"/>
  <c r="L243" i="7" l="1"/>
  <c r="K244" i="7"/>
  <c r="L244" i="7" l="1"/>
  <c r="K245" i="7"/>
  <c r="L245" i="7" l="1"/>
  <c r="K246" i="7"/>
  <c r="L246" i="7" l="1"/>
  <c r="K247" i="7"/>
  <c r="L247" i="7" l="1"/>
  <c r="K248" i="7"/>
  <c r="L248" i="7" l="1"/>
  <c r="K249" i="7"/>
  <c r="L249" i="7" l="1"/>
  <c r="K250" i="7"/>
  <c r="L250" i="7" l="1"/>
  <c r="K251" i="7"/>
  <c r="L251" i="7" l="1"/>
  <c r="K252" i="7"/>
  <c r="L252" i="7" l="1"/>
  <c r="K253" i="7"/>
  <c r="L253" i="7" l="1"/>
  <c r="K254" i="7"/>
  <c r="L254" i="7" l="1"/>
  <c r="K255" i="7"/>
  <c r="L255" i="7" l="1"/>
  <c r="K256" i="7"/>
  <c r="L256" i="7" l="1"/>
  <c r="K257" i="7"/>
  <c r="L257" i="7" l="1"/>
  <c r="K258" i="7"/>
  <c r="L258" i="7" l="1"/>
  <c r="K259" i="7"/>
  <c r="L259" i="7" l="1"/>
  <c r="K260" i="7"/>
  <c r="L260" i="7" l="1"/>
  <c r="K261" i="7"/>
  <c r="L261" i="7" l="1"/>
  <c r="K262" i="7"/>
  <c r="L262" i="7" l="1"/>
  <c r="K263" i="7"/>
  <c r="L263" i="7" l="1"/>
  <c r="K264" i="7"/>
  <c r="L264" i="7" l="1"/>
  <c r="K265" i="7"/>
  <c r="L265" i="7" l="1"/>
  <c r="K266" i="7"/>
  <c r="L266" i="7" l="1"/>
  <c r="K267" i="7"/>
  <c r="L267" i="7" l="1"/>
  <c r="K268" i="7"/>
  <c r="L268" i="7" l="1"/>
  <c r="K269" i="7"/>
  <c r="L269" i="7" l="1"/>
  <c r="K270" i="7"/>
  <c r="L270" i="7" l="1"/>
  <c r="K271" i="7"/>
  <c r="L271" i="7" l="1"/>
  <c r="K272" i="7"/>
  <c r="L272" i="7" l="1"/>
  <c r="K273" i="7"/>
  <c r="L273" i="7" l="1"/>
  <c r="K274" i="7"/>
  <c r="L274" i="7" l="1"/>
  <c r="K275" i="7"/>
  <c r="L275" i="7" l="1"/>
  <c r="K276" i="7"/>
  <c r="L276" i="7" l="1"/>
  <c r="K277" i="7"/>
  <c r="L277" i="7" l="1"/>
  <c r="K278" i="7"/>
  <c r="L278" i="7" l="1"/>
  <c r="K279" i="7"/>
  <c r="L279" i="7" l="1"/>
  <c r="K280" i="7"/>
  <c r="L280" i="7" l="1"/>
  <c r="K281" i="7"/>
  <c r="L281" i="7" l="1"/>
  <c r="K282" i="7"/>
  <c r="L282" i="7" l="1"/>
  <c r="K283" i="7"/>
  <c r="L283" i="7" l="1"/>
  <c r="K284" i="7"/>
  <c r="L284" i="7" l="1"/>
  <c r="K285" i="7"/>
  <c r="L285" i="7" l="1"/>
  <c r="K286" i="7"/>
  <c r="L286" i="7" l="1"/>
  <c r="K287" i="7"/>
  <c r="L287" i="7" l="1"/>
  <c r="K288" i="7"/>
  <c r="L288" i="7" l="1"/>
  <c r="K289" i="7"/>
  <c r="L289" i="7" l="1"/>
  <c r="K290" i="7"/>
  <c r="L290" i="7" l="1"/>
  <c r="K291" i="7"/>
  <c r="L291" i="7" l="1"/>
  <c r="K292" i="7"/>
  <c r="L292" i="7" l="1"/>
  <c r="K293" i="7"/>
  <c r="L293" i="7" l="1"/>
  <c r="K294" i="7"/>
  <c r="L294" i="7" l="1"/>
  <c r="K295" i="7"/>
  <c r="L295" i="7" l="1"/>
  <c r="K296" i="7"/>
  <c r="L296" i="7" l="1"/>
  <c r="K297" i="7"/>
  <c r="L297" i="7" l="1"/>
  <c r="K298" i="7"/>
  <c r="L298" i="7" l="1"/>
  <c r="K299" i="7"/>
  <c r="L299" i="7" l="1"/>
  <c r="K300" i="7"/>
  <c r="L300" i="7" l="1"/>
  <c r="K301" i="7"/>
  <c r="L301" i="7" l="1"/>
  <c r="K302" i="7"/>
  <c r="L302" i="7" l="1"/>
  <c r="K303" i="7"/>
  <c r="L303" i="7" l="1"/>
  <c r="K304" i="7"/>
  <c r="L304" i="7" l="1"/>
  <c r="K305" i="7"/>
  <c r="L305" i="7" l="1"/>
  <c r="K306" i="7"/>
  <c r="L306" i="7" l="1"/>
  <c r="K307" i="7"/>
  <c r="L307" i="7" l="1"/>
  <c r="K308" i="7"/>
  <c r="L308" i="7" l="1"/>
  <c r="K309" i="7"/>
  <c r="L309" i="7" l="1"/>
  <c r="K310" i="7"/>
  <c r="L310" i="7" l="1"/>
  <c r="K311" i="7"/>
  <c r="L311" i="7" l="1"/>
  <c r="K312" i="7"/>
  <c r="L312" i="7" l="1"/>
  <c r="K313" i="7"/>
  <c r="L313" i="7" l="1"/>
  <c r="K314" i="7"/>
  <c r="L314" i="7" l="1"/>
  <c r="K315" i="7"/>
  <c r="L315" i="7" l="1"/>
  <c r="K316" i="7"/>
  <c r="L316" i="7" l="1"/>
  <c r="K317" i="7"/>
  <c r="L317" i="7" l="1"/>
  <c r="K318" i="7"/>
  <c r="L318" i="7" l="1"/>
  <c r="K319" i="7"/>
  <c r="L319" i="7" l="1"/>
  <c r="K320" i="7"/>
  <c r="L320" i="7" l="1"/>
  <c r="K321" i="7"/>
  <c r="L321" i="7" l="1"/>
  <c r="K322" i="7"/>
  <c r="L322" i="7" l="1"/>
  <c r="K323" i="7"/>
  <c r="L323" i="7" l="1"/>
  <c r="K324" i="7"/>
  <c r="L324" i="7" l="1"/>
  <c r="K325" i="7"/>
  <c r="L325" i="7" l="1"/>
  <c r="K326" i="7"/>
  <c r="L326" i="7" l="1"/>
  <c r="K327" i="7"/>
  <c r="L327"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360" authorId="0" shapeId="0" xr:uid="{00000000-0006-0000-0300-000001000000}">
      <text>
        <r>
          <rPr>
            <sz val="10"/>
            <color rgb="FF000000"/>
            <rFont val="Arial"/>
            <scheme val="minor"/>
          </rPr>
          <t>REVESTIMENTO TIPO TIJOLINHO</t>
        </r>
      </text>
    </comment>
    <comment ref="E361" authorId="0" shapeId="0" xr:uid="{00000000-0006-0000-0300-000002000000}">
      <text>
        <r>
          <rPr>
            <sz val="10"/>
            <color rgb="FF000000"/>
            <rFont val="Arial"/>
            <scheme val="minor"/>
          </rPr>
          <t>REVESTIMENTO BRANCO CASA DE GÁS E LIXO</t>
        </r>
      </text>
    </comment>
  </commentList>
</comments>
</file>

<file path=xl/sharedStrings.xml><?xml version="1.0" encoding="utf-8"?>
<sst xmlns="http://schemas.openxmlformats.org/spreadsheetml/2006/main" count="2932" uniqueCount="1231">
  <si>
    <t>PREFEITURA MUNICIPAL DE CAMBUÍ
ESTADO DE MINAS GERAIS
GESTÃO 2025 / 2028</t>
  </si>
  <si>
    <t>BDI (CONFORME ACÓRDÃO Nº 2622 / 13 e LEI Nº13.161 DE 31/08/15</t>
  </si>
  <si>
    <t>OBRA:</t>
  </si>
  <si>
    <t>FORNECIMENTO DE INSUMOS E MÃO-DE-OBRA ESPECIALIZADA PARA EXECUÇÃO DE UMA EDIFICAÇÃO COM SANITÁRIOS, DEPÓSITO E LANCHONETE.</t>
  </si>
  <si>
    <t>LOCAL:</t>
  </si>
  <si>
    <t>ESTÁDIO EDMUNDO PACEAU, RUA FELIPE DOS SANTOS, CENTRO, CAMBUÍ, MG</t>
  </si>
  <si>
    <t>ÁREA CONSTRUÍDA COBERTA:*</t>
  </si>
  <si>
    <t>115,47 m² - ÁREA DA EDIFICAÇÃO</t>
  </si>
  <si>
    <t>TIPO DE SERVIÇO</t>
  </si>
  <si>
    <t>OBRA DE EDIFICAÇÃO</t>
  </si>
  <si>
    <t>ISS</t>
  </si>
  <si>
    <t>CUSTO DIRETO</t>
  </si>
  <si>
    <t>CD</t>
  </si>
  <si>
    <t>¹ - QUANTO AO ISS O TCU ORIENTA OBSERVAR A LEGISLAÇÃO DO MUNICÍPIO. NO REFERIDO ACÓRDÃO O TCU PARTIU DA PREMISSA DE INCIDÊNCIA DO ISS EM 50% DO PREÇO DE VENDA, COM PERCENTUAIS DE 2%, 3%, 4% E 5%.</t>
  </si>
  <si>
    <t>ADMINISTRAÇÃO CENTRAL</t>
  </si>
  <si>
    <t>AC</t>
  </si>
  <si>
    <t>LUCRO BRUTO</t>
  </si>
  <si>
    <t>L</t>
  </si>
  <si>
    <t>DESPESAS FINANCEIRAS</t>
  </si>
  <si>
    <t>DF</t>
  </si>
  <si>
    <t>SEGUROS GARANTIAS E RISCOS</t>
  </si>
  <si>
    <t>SEGUROS + GARANTIAS</t>
  </si>
  <si>
    <t>S</t>
  </si>
  <si>
    <t>RISCO</t>
  </si>
  <si>
    <t>R</t>
  </si>
  <si>
    <t>TRIBUTOS</t>
  </si>
  <si>
    <t>I</t>
  </si>
  <si>
    <t>ISS ¹</t>
  </si>
  <si>
    <t>PIS</t>
  </si>
  <si>
    <t>COFINS</t>
  </si>
  <si>
    <t>-</t>
  </si>
  <si>
    <t>CPRB (FOLHA DESONERADA)</t>
  </si>
  <si>
    <t>INSS</t>
  </si>
  <si>
    <t xml:space="preserve">BDI </t>
  </si>
  <si>
    <t>Mateus Pedro  da Silva</t>
  </si>
  <si>
    <t>Leonardo Mesquita Reis Belico</t>
  </si>
  <si>
    <t>Engenheiro Civil</t>
  </si>
  <si>
    <t>Arquiteto e Urbanista</t>
  </si>
  <si>
    <t>OBRA RODOVIÁRIA</t>
  </si>
  <si>
    <t>COMPOSIÇÕES DE CUSTO UNITÁRIO</t>
  </si>
  <si>
    <t>SINAPI</t>
  </si>
  <si>
    <t>SICRO</t>
  </si>
  <si>
    <t>CONSTRUÇÃO DE EDIFÍCIOS</t>
  </si>
  <si>
    <t>BDI 1</t>
  </si>
  <si>
    <t>SEINFRA</t>
  </si>
  <si>
    <t>CDHU</t>
  </si>
  <si>
    <t>NÃO SE APLICA</t>
  </si>
  <si>
    <t>BDI 2</t>
  </si>
  <si>
    <t>ORSE</t>
  </si>
  <si>
    <t>10/2025 - 1</t>
  </si>
  <si>
    <t>Preços sem desoneração</t>
  </si>
  <si>
    <t>FONTE</t>
  </si>
  <si>
    <t>CÓDIGO</t>
  </si>
  <si>
    <t>DESCRIÇÃO</t>
  </si>
  <si>
    <t>UNIDADE</t>
  </si>
  <si>
    <t>VALOR UNITÁRIO</t>
  </si>
  <si>
    <t>COEFICIENTE</t>
  </si>
  <si>
    <t>VALOR TOTAL</t>
  </si>
  <si>
    <t>PRÓPRIA</t>
  </si>
  <si>
    <t>CPU 001</t>
  </si>
  <si>
    <t>ADMINISTRAÇÃO LOCAL</t>
  </si>
  <si>
    <t>MÊS</t>
  </si>
  <si>
    <t>90778</t>
  </si>
  <si>
    <t>ENGENHEIRO CIVIL DE OBRA PLENO COM ENCARGOS COMPLEMENTARES</t>
  </si>
  <si>
    <t>H</t>
  </si>
  <si>
    <t>CPU 002</t>
  </si>
  <si>
    <t xml:space="preserve">TRAMA DE MADEIRA COMPOSTA POR TERÇAS PARA TELHADOS DE ATÉ 2 ÁGUAS PARA TELHA ONDULADA DE FIBROCIMENTO, METÁLICA, PLÁSTICA OU TERMOACÚSTICA, INCLUSO TRANSPORTE VERTICAL. </t>
  </si>
  <si>
    <t>M2</t>
  </si>
  <si>
    <t>88262</t>
  </si>
  <si>
    <t>CARPINTEIRO DE FORMAS COM ENCARGOS COMPLEMENTARES</t>
  </si>
  <si>
    <t>88239</t>
  </si>
  <si>
    <t>AJUDANTE DE CARPINTEIRO COM ENCARGOS COMPLEMENTARES</t>
  </si>
  <si>
    <t>SINAPI - MATERIAL</t>
  </si>
  <si>
    <t>40568</t>
  </si>
  <si>
    <t>PREGO DE ACO POLIDO COM CABECA 22 X 48 (4 1/4 X 5)</t>
  </si>
  <si>
    <t>KG</t>
  </si>
  <si>
    <t>20211</t>
  </si>
  <si>
    <t>VIGA APARELHADA *6 X 16* CM, EM MACARANDUBA/MASSARANDUBA, ANGELIM OU EQUIVALENTE DA REGIAO</t>
  </si>
  <si>
    <t>M</t>
  </si>
  <si>
    <t>CPU 003</t>
  </si>
  <si>
    <t>LAJE DE CONCRETO ARMADO PARA COBERTURA DE ABRIGO DE GÁS</t>
  </si>
  <si>
    <t xml:space="preserve">SEINFRA </t>
  </si>
  <si>
    <t>ED-29550</t>
  </si>
  <si>
    <t>CORTE, DOBRA E MONTAGEM DE AÇO CA-50, DIÂMETRO 8MM, INCLUSIVE ESPAÇADOR</t>
  </si>
  <si>
    <t>Kg</t>
  </si>
  <si>
    <t>ED-49786</t>
  </si>
  <si>
    <t>FORNECIMENTO DE CONCRETO ESTRUTURAL, PREPARADO EM OBRA COM BETONEIRA, COM FCK 20MPA, INCLUSIVE LANÇAMENTO, ADENSAMENTO E ACABAMENTO (FUNDAÇÃO)</t>
  </si>
  <si>
    <t>m3</t>
  </si>
  <si>
    <t>92448</t>
  </si>
  <si>
    <t>MONTAGEM E DESMONTAGEM DE FÔRMA DE VIGA, ESCORAMENTO COM PONTALETE DE MADEIRA, PÉ-DIREITO SIMPLES, EM MADEIRA SERRADA, 4 UTILIZAÇÕES. AF_09/2020</t>
  </si>
  <si>
    <t>CPU 004</t>
  </si>
  <si>
    <t>RODAPÉ DE 10 CM DE ALTURA, EM PORCELANATO,  COM PLACAS TIPO ESMALTADA DE DIMENSÕES 60X60CM.</t>
  </si>
  <si>
    <t>88256</t>
  </si>
  <si>
    <t>AZULEJISTA OU LADRILHEIRO COM ENCARGOS COMPLEMENTARES</t>
  </si>
  <si>
    <t>88316</t>
  </si>
  <si>
    <t>SERVENTE COM ENCARGOS COMPLEMENTARES</t>
  </si>
  <si>
    <t>34357</t>
  </si>
  <si>
    <t>REJUNTE CIMENTICIO, QUALQUER COR</t>
  </si>
  <si>
    <t>1381</t>
  </si>
  <si>
    <t>ARGAMASSA COLANTE AC I PARA CERAMICAS</t>
  </si>
  <si>
    <t>45190</t>
  </si>
  <si>
    <t>PISO EM PORCELANATO, RETIFICADO, LISO, MONOCOLOR, ACETINADO OU POLIDO, FORMATO MAIOR QUE 2500 ATE 6400 CM2</t>
  </si>
  <si>
    <t>CPU 005</t>
  </si>
  <si>
    <t>EXECUÇÃO DE ESTACA TIPO HÉLICE CONTÍNUA, DIÂMETRO 25CM, INCLUSIVE AFASTAMENTO LATERAL, EXCLUSIVE ARMAÇÃO, CONCRETO ESTRUTURAL, TRANSPORTE E RETIRADA DO MATERIAL ESCAVADO</t>
  </si>
  <si>
    <t>EQED-26495</t>
  </si>
  <si>
    <t>PERFURATRIZ HIDRÁULICA (TIPO: SOBRE ESTEIRAS|POTÊNCIA: 283-300KW | COMBUSTÍVEL: DIESEL | REFERÊNCIA: E9516 OU EQUIVALENTE | PESO*: 65.000KG|OPERADOR: INCLUSO)* VALORES REFERENCIAIS APROXIMADOS</t>
  </si>
  <si>
    <t>ED-50367</t>
  </si>
  <si>
    <t>hora</t>
  </si>
  <si>
    <t>CPU 006</t>
  </si>
  <si>
    <t>REVESTIMENTO COM LADRILHO HIDRÁULICO
APLICADO EM PISO COM JUNTA SECA, NA COR NATURAL, TIPO MILANO
ASSENTAMENTO COM ARGAMASSA INDUSTRIALIZADA</t>
  </si>
  <si>
    <t>38138</t>
  </si>
  <si>
    <t>LADRILHO HIDRAULICO, *30 X 30* CM, E= 2 CM, PADRAO MILANO, COR NATURAL</t>
  </si>
  <si>
    <t>MATED-12352</t>
  </si>
  <si>
    <t>ARGAMASSA COLANTE (TIPO: AC-III|UTILIZAÇÃO: AMBIENTES INTERNOS E EXTERNOS)</t>
  </si>
  <si>
    <t>ED-50379</t>
  </si>
  <si>
    <t>LADRILHISTA COM ENCARGOS COMPLEMENTARES</t>
  </si>
  <si>
    <t>CPU 007</t>
  </si>
  <si>
    <t>PORTAO DE ABRIR / GIRO, EM GRADIL DE METALON QUADRADO DE 40X40MM VERTICAL, COM REQUADRO, ACABAMENTO NATURAL - COMPLETO</t>
  </si>
  <si>
    <t>4948</t>
  </si>
  <si>
    <t>PORTAO DE ABRIR / GIRO, EM GRADIL DE METALON REDONDO DE 3/4" VERTICAL, COM REQUADRO, ACABAMENTO NATURAL - COMPLETO</t>
  </si>
  <si>
    <t>SINAPI - MÃO DE OBRA</t>
  </si>
  <si>
    <t>6110</t>
  </si>
  <si>
    <t>SERRALHEIRO (HORISTA)</t>
  </si>
  <si>
    <t>252</t>
  </si>
  <si>
    <t>AJUDANTE DE SERRALHEIRO (HORISTA)</t>
  </si>
  <si>
    <t>11480</t>
  </si>
  <si>
    <t>FECHADURA AUXILIAR DE SEGURANCA PARA PORTA EXTERNA, EM ACO INOX, BROCA DE 45 A 55 MM, LINGUETA COM 3 AVANCOS, INCLUINDO 2 CHAVES TIPO CILINDRO</t>
  </si>
  <si>
    <t>CJ</t>
  </si>
  <si>
    <t>MATED-21604</t>
  </si>
  <si>
    <t>DOBRADIÇA DE FERRO PARA PORTÃO (TIPO: GONZO N°2|DIÂMETRO DO PINO: 3/4"|LARGURA DA ABA: 1"|ACABAMENTO: BICROMATIZADO)</t>
  </si>
  <si>
    <t>un</t>
  </si>
  <si>
    <t>CPU 008</t>
  </si>
  <si>
    <t>PORTÃO DE FERRO, ABERTURA ESTILO PORTA CAMARÃO, COM ARMAÇÃO DE METALON, DETALHES EM CHAPA DE AÇO GALVANIZADO E BARRAS CHATA, COMPLETO, COM FECHADURA E DOBRADIÇAS</t>
  </si>
  <si>
    <t>4930</t>
  </si>
  <si>
    <t>PORTA DE ABRIR / GIRO, EM GRADIL FERRO, COM BARRA CHATA 3 CM X 1/4", COM REQUADRO E GUARNICAO - COMPLETO - ACABAMENTO NATURAL</t>
  </si>
  <si>
    <t>ED-50933</t>
  </si>
  <si>
    <t>ASSENTAMENTO DE GRADIL OU PORTÃO METÁLICO DE AÇO OU FERRO, EXCLUSIVE FORNECIMENTO</t>
  </si>
  <si>
    <t>m2</t>
  </si>
  <si>
    <t>ED-50979</t>
  </si>
  <si>
    <t>PORTA EM PERFIL E CHAPA METÁLICA, EXCLUSIVE FERRAGENS E PINTURA</t>
  </si>
  <si>
    <t>CPU 009</t>
  </si>
  <si>
    <t>PORTA METÁLICA PARA SANITÁRIO EM CHAPA GALVANIZADA, ESP. 1,25MM (GSG-18), DIMENSÃO 0,90 X 2,0 M, TIPO DE ABRIR, UMA (1) FOLHA, INCLUSIVE BATENTE, ESTRUTURA EM METALON (20X30)MM, DOBRADIÇA, PIXADOR E TRANQUETA, EXCLUSIVE PINTURA</t>
  </si>
  <si>
    <t>ED-50977</t>
  </si>
  <si>
    <t>PORTA METÁLICA PARA SANITÁRIO EM CHAPA GALVANIZADA, ESP. 1,25MM (GSG-18), DIMENSÃO (80X150)CM, TIPO DE ABRIR, UMA (1) FOLHA, INCLUSIVE BATENTE, ESTRUTURA EM METALON (20X30)MM, DOBRADIÇA E TRANQUETA, EXCLUSIVE PINTURA</t>
  </si>
  <si>
    <t>CPU 010</t>
  </si>
  <si>
    <t>PORTA METÁLICA PARA SANITÁRIO EM CHAPA GALVANIZADA, ESP. 1,25MM (GSG-18), DIMENSÃO 0,70 X 2,0 M, TIPO DE ABRIR, UMA (1) FOLHA, INCLUSIVE BATENTE, ESTRUTURA EM METALON (20X30)MM, DOBRADIÇA, PUXADOR E TRANQUETA, EXCLUSIVE PINTURA</t>
  </si>
  <si>
    <t>CPU 011</t>
  </si>
  <si>
    <t>PORTA METÁLICA, TIPO DE ABRIR, COM UMA (1) FOLHA, EM CHAPA GALVANIZADA LAMBRIL, MODELO QUADRADO, INCLUSIVE PINTURA ANTICORROSIVA A BASE DE ÓXIDO DE FERRO (ZARCÃO), UMA (1) DEMÃO, FORNECIMENTO E ASSENTAMENTO, FECHADURA E DOBRADIÇA COM ESTRUTURA EM TUBO DE AÇO GALVANIZADO TUBULAR 100 X 30MM, E=2,0 MM.</t>
  </si>
  <si>
    <t>ED-23034</t>
  </si>
  <si>
    <t>PORTA METÁLICA, TIPO DE ABRIR, COM UMA (1) FOLHA, EM CHAPA GALVANIZADA LAMBRIL, MODELO QUADRADO, INCLUSIVE PINTURA ANTICORROSIVA A BASE DE ÓXIDO DE FERRO (ZARCÃO), UMA (1) DEMÃO, FORNECIMENTO E ASSENTAMENTO, EXCLUSIVE FECHADURA E DOBRADIÇA</t>
  </si>
  <si>
    <t>38152</t>
  </si>
  <si>
    <t>FECHADURA ROSETA REDONDA PARA PORTA EXTERNA, EM ACO INOX (MAQUINA, TESTA E CONTRA-TESTA) E EM ZAMAC (MACANETA, LINGUETA E TRINCOS) COM ACABAMENTO CROMADO, MAQUINA DE 55 MM, INCLUINDO CHAVE TIPO CILINDRO</t>
  </si>
  <si>
    <t>CPU 012</t>
  </si>
  <si>
    <t>PORTA METÁLICA, TIPO DE CORRER, COM UMA (1) FOLHA, EM CHAPA GALVANIZADA LAMBRIL, MODELO QUADRADO, INCLUSIVE PINTURA ANTICORROSIVA A BASE DE ÓXIDO DE FERRO (ZARCÃO), UMA (1) DEMÃO, FORNECIMENTO E ASSENTAMENTO, FECHADURA E DOBRADIÇA COM ESTRUTURA EM TUBO DE AÇO GALVANIZADO TUBULAR 100 X 30MM, E=2,0 MM.</t>
  </si>
  <si>
    <t>43605</t>
  </si>
  <si>
    <t>TRILHO PANTOGRAFICO RETO, EM ALUMINIO, TIPO U, COM DIMENSOES DE *38 X 38* MM PARA PORTA DE CORRER</t>
  </si>
  <si>
    <t>38179</t>
  </si>
  <si>
    <t>ROLDANA CONCAVA DUPLA, 4 RODAS, PARA PORTA DE CORRER, EM ZAMAC COM CHAPA DE ACO, ROLAMENTO INTERNO BLINDADO DE ACO REVESTIDO EM NYLON</t>
  </si>
  <si>
    <t>UN</t>
  </si>
  <si>
    <t>CPU 013</t>
  </si>
  <si>
    <t>ESTRUTURA METÁLICA PARA SUPORTE DE VIDRO TEMPERADO</t>
  </si>
  <si>
    <t>15.03.150</t>
  </si>
  <si>
    <t>Fornecimento e montagem de estrutura metálica em perfil metalon, sem pintura</t>
  </si>
  <si>
    <t>91192</t>
  </si>
  <si>
    <t>CHUMBAMENTO PONTUAL EM PASSAGEM DE TUBO COM DIÂMETRO MAIOR QUE 75 MM E MENORES OU IGUAIS A 150 MM. AF_09/2023</t>
  </si>
  <si>
    <t>CPU 014</t>
  </si>
  <si>
    <t>TELHA TRAPEZOIDAL EM GALVALUME TIPO SANDUÍCHE, NÚCLEO EM PIR 30MM, UMA FACE PINTADA ACABAMENTO RAL 9003, ACABAMENTO INFERIOR EM FORRO EM AÇO GALVALUME ACABAMENTO AMADEIRADO, COM TODOS OS ACESSÓRIOS DE INSTALAÇÃO E MÃO DE OBRA</t>
  </si>
  <si>
    <t>09824/ORSE</t>
  </si>
  <si>
    <t>Massa 3M p/calafetação</t>
  </si>
  <si>
    <t>14539/ORSE</t>
  </si>
  <si>
    <t>Telha trapezoidal em galvalume tipo sanduíche, núcleo em PIR 30mm, uma face pintada acabamento RAL 9003, acabamento inferior em forro em aço galvalume acabamento amadeirado, Kingspan-Isoeste ou similar</t>
  </si>
  <si>
    <t>M²</t>
  </si>
  <si>
    <t>ED-50371</t>
  </si>
  <si>
    <t>CARPINTEIRO DE ESQUADRIA COM ENCARGOS COMPLEMENTARES</t>
  </si>
  <si>
    <t>4299</t>
  </si>
  <si>
    <t>PARAFUSO ZINCADO ROSCA SOBERBA, CABECA SEXTAVADA, 5/16" X 110 MM, PARA FIXACAO DE TELHA EM MADEIRA</t>
  </si>
  <si>
    <t>6111</t>
  </si>
  <si>
    <t>SERVENTE DE OBRAS (HORISTA)</t>
  </si>
  <si>
    <t>ED-50361</t>
  </si>
  <si>
    <t>PLANILHA ORÇAMENTÁRIA</t>
  </si>
  <si>
    <t>01/2026 - 1</t>
  </si>
  <si>
    <t>VALOR TOTAL DA OBRA:</t>
  </si>
  <si>
    <t>ITEM</t>
  </si>
  <si>
    <t>DESCRIÇÃO DO ITEM</t>
  </si>
  <si>
    <t>PREÇO REFERÊNCIA</t>
  </si>
  <si>
    <t>QUANTIDADE</t>
  </si>
  <si>
    <t>BDI</t>
  </si>
  <si>
    <t>PREÇO UNITÁRIO</t>
  </si>
  <si>
    <t>PREÇO TOTAL</t>
  </si>
  <si>
    <t>Subtotais dos Eventos:</t>
  </si>
  <si>
    <t>E</t>
  </si>
  <si>
    <t>1</t>
  </si>
  <si>
    <t>SERVIÇOS PRELIMINARES</t>
  </si>
  <si>
    <t>1.1</t>
  </si>
  <si>
    <t>103689</t>
  </si>
  <si>
    <t>FORNECIMENTO E INSTALAÇÃO DE PLACA DE OBRA COM CHAPA GALVANIZADA E ESTRUTURA DE MADEIRA. AF_03/2022_PS</t>
  </si>
  <si>
    <t>1.2</t>
  </si>
  <si>
    <t>103694</t>
  </si>
  <si>
    <t>FORNECIMENTO E INSTALAÇÃO DE SUPORTE DE MADEIRA PARA PLACAS DE SINALIZAÇÃO, EM SOLO, COM H= DE 2,5 M E SEÇÃO DE 7,5 X 7,5 CM. AF_03/2022</t>
  </si>
  <si>
    <t>1.3</t>
  </si>
  <si>
    <t>ED-50151</t>
  </si>
  <si>
    <t>LIGAÇÃO PROVISÓRIA COM ENTRADA DE ENERGIA AÉREA, PADRÃO CEMIG, CARGA INSTALADA DE 15,1KVA ATÉ 30KVA, TRIFÁSICO, COM SAÍDA SUBTERRÂNEA, INCLUSIVE POSTE, CAIXA PARA MEDIDOR, DISJUNTOR, BARRAMENTO, ATERRAMENTO E ACESSÓRIOS</t>
  </si>
  <si>
    <t>1.4</t>
  </si>
  <si>
    <t>ED-50150</t>
  </si>
  <si>
    <t>LIGAÇÃO DE ÁGUA PROVISÓRIA PARA CANTEIRO,  INCLUSIVE HIDRÔMETRO E CAVALETE PARA MEDIÇÃO DE ÁGUA - ENTRADA PRINCIPAL, EM AÇO GALVANIZADO DN 20MM (1/2") - PADRÃO CONCESSIONÁRIA</t>
  </si>
  <si>
    <t>1.5</t>
  </si>
  <si>
    <t>ED-50137</t>
  </si>
  <si>
    <t>MOBILIZAÇÃO E DESMOBILIZAÇÃO DE CONTAINER, INCLUSIVE CARGA, DESCARGA E TRANSPORTE EM CAMINHÃO CARROCERIA COM GUINDAUTO (MUNCK), EXCLUSIVE LOCAÇÃO DO CONTAINER</t>
  </si>
  <si>
    <t>2</t>
  </si>
  <si>
    <t>ISOLAMENTO DA OBRA</t>
  </si>
  <si>
    <t>2.1</t>
  </si>
  <si>
    <t>ED-29823</t>
  </si>
  <si>
    <t>TAPUME FIXO DE PROTEÇÃO PARA FECHAMENTO DE OBRA EM TELHA METÁLICA GALVANIZADA, TIPO TRAPEZOIDAL, ESP. 0,5MM, COM MÓDULO NA DIMENSÃO DE (300X220)CM, COM REAPROVEITAMENTO, EXCLUSIVE PINTURA ESMALTE, INCLUSIVE PONTALETE E FIXAÇÃO</t>
  </si>
  <si>
    <t>2.2</t>
  </si>
  <si>
    <t>ED-14457</t>
  </si>
  <si>
    <t>PORTÃO PARA TAPUME FIXO DE PROTEÇÃO COM FECHAMENTO DE OBRA EM TELHA METÁLICA GALVANIZADA, TIPO TRAPEZOIDAL ESP. 0,5MM, COM MÓDULO NA DIMENSÃO DE (300X220)CM, EXCLUSIVE PINTURA ESMALTE</t>
  </si>
  <si>
    <t>3</t>
  </si>
  <si>
    <t>LOCAÇÕES DE EQUIPAMENTOS</t>
  </si>
  <si>
    <t>3.1</t>
  </si>
  <si>
    <t>ED-50155</t>
  </si>
  <si>
    <t>LOCAÇÃO DE BANHEIRO QUÍMICO, DIMENSÃO (110X120X230)CM, LINHA PADRÃO, CONTENDO UMA (1) PIA/HIGIENIZADOR DE MÃOS, INCLUSIVE MANUTENÇÃO E MOBILIZAÇÃO/DESMOBILIZAÇÃO</t>
  </si>
  <si>
    <t>mês</t>
  </si>
  <si>
    <t>3.2</t>
  </si>
  <si>
    <t xml:space="preserve">SINAPI - EQUIPAMENTO (LOCAÇÃO)
</t>
  </si>
  <si>
    <t>10776</t>
  </si>
  <si>
    <t>LOCACAO DE CONTAINER 2,30 X 6,00 M, ALT. 2,50 M, PARA ESCRITORIO, SEM DIVISORIAS INTERNAS E SEM SANITARIO (NAO INCLUI MOBILIZACAO/DESMOBILIZACAO)</t>
  </si>
  <si>
    <t>MES</t>
  </si>
  <si>
    <t>4</t>
  </si>
  <si>
    <t>LOCAÇÃO DE OBRAS</t>
  </si>
  <si>
    <t>4.1</t>
  </si>
  <si>
    <t>99059</t>
  </si>
  <si>
    <t>LOCAÇÃO CONVENCIONAL DE OBRA, UTILIZANDO GABARITO DE TÁBUAS CORRIDAS PONTALETADAS A CADA 2,00M - 2 UTILIZAÇÕES. AF_03/2024</t>
  </si>
  <si>
    <t>4.2</t>
  </si>
  <si>
    <t>ED-50275</t>
  </si>
  <si>
    <t>LOCAÇÃO TOPOGRÁFICA DE VINTE UM (21) ATÉ CINQUENTA (50) PONTOS REFERENCIAIS, INCLUSIVE ESTACA (PIQUETE) DE MARCAÇÃO</t>
  </si>
  <si>
    <t>5</t>
  </si>
  <si>
    <t>5.1</t>
  </si>
  <si>
    <t>6</t>
  </si>
  <si>
    <t>FUNDAÇÃO - ESTACAS</t>
  </si>
  <si>
    <t>6.1</t>
  </si>
  <si>
    <t>m</t>
  </si>
  <si>
    <t>6.2</t>
  </si>
  <si>
    <t>6.3</t>
  </si>
  <si>
    <t>ED-29548</t>
  </si>
  <si>
    <t>CORTE, DOBRA E MONTAGEM DE AÇO CA-60, DIÂMETRO 5MM, INCLUSIVE ESPAÇADOR</t>
  </si>
  <si>
    <t>6.4</t>
  </si>
  <si>
    <t>ED-32124</t>
  </si>
  <si>
    <t>FORNECIMENTO DE CONCRETO ESTRUTURAL, USINADO BOMBEADO, COM FCK 30MPA, CONSUMO MÍNIMO DE CIMENTO DE 400KG/M3, INCLUSIVE LANÇAMENTO, ADENSAMENTO E ACABAMENTO (FUNDAÇÃO)</t>
  </si>
  <si>
    <t>6.5</t>
  </si>
  <si>
    <t>2306247</t>
  </si>
  <si>
    <t>Arrasamento de estacas de concreto com seção de até 900 cm²</t>
  </si>
  <si>
    <t>m³</t>
  </si>
  <si>
    <t>6.6</t>
  </si>
  <si>
    <t>100981</t>
  </si>
  <si>
    <t>CARGA, MANOBRA E DESCARGA DE ENTULHO EM CAMINHÃO BASCULANTE 6 M³ - CARGA COM ESCAVADEIRA HIDRÁULICA (CAÇAMBA DE 0,80 M³ / 111 HP) E DESCARGA LIVRE (UNIDADE: M3). AF_07/2020</t>
  </si>
  <si>
    <t>M3</t>
  </si>
  <si>
    <t>6.7</t>
  </si>
  <si>
    <t>ED-29232</t>
  </si>
  <si>
    <t>TRANSPORTE DE MATERIAL DE QUALQUER NATUREZA EM CAMINHÃO, DISTÂNCIA MAIOR QUE 5KM E MENOR OU IGUAL A 10KM, DENTRO DO PERÍMETRO URBANO, EXCLUSIVE CARGA, INCLUSIVE DESCARGA</t>
  </si>
  <si>
    <t>M3xKM</t>
  </si>
  <si>
    <t>7</t>
  </si>
  <si>
    <t>BLOCOS DE COROAMENTO, VIGAS BALDRAMES E ARRANQUES DE PILARES - PAV. TÉRREO</t>
  </si>
  <si>
    <t>7.1</t>
  </si>
  <si>
    <t>ED-29552</t>
  </si>
  <si>
    <t>CORTE, DOBRA E MONTAGEM DE AÇO CA-50, DIÂMETRO 12,5MM, INCLUSIVE ESPAÇADOR</t>
  </si>
  <si>
    <t>7.2</t>
  </si>
  <si>
    <t>ED-29551</t>
  </si>
  <si>
    <t>CORTE, DOBRA E MONTAGEM DE AÇO CA-50, DIÂMETRO 10MM, INCLUSIVE ESPAÇADOR</t>
  </si>
  <si>
    <t>7.3</t>
  </si>
  <si>
    <t>7.4</t>
  </si>
  <si>
    <t>7.5</t>
  </si>
  <si>
    <t>96622</t>
  </si>
  <si>
    <t>LASTRO COM MATERIAL GRANULAR, APLICADO EM PISOS OU LAJES SOBRE SOLO, ESPESSURA DE *5 CM*. AF_01/2024</t>
  </si>
  <si>
    <t>7.6</t>
  </si>
  <si>
    <t>96523</t>
  </si>
  <si>
    <t>ESCAVAÇÃO MANUAL PARA BLOCO DE COROAMENTO OU SAPATA (INCLUINDO ESCAVAÇÃO PARA COLOCAÇÃO DE FÔRMAS). AF_01/2024</t>
  </si>
  <si>
    <t>7.7</t>
  </si>
  <si>
    <t>96531</t>
  </si>
  <si>
    <t>FABRICAÇÃO, MONTAGEM E DESMONTAGEM DE FÔRMA PARA BLOCO DE COROAMENTO, EM MADEIRA SERRADA, E=25 MM, 2 UTILIZAÇÕES. AF_01/2024</t>
  </si>
  <si>
    <t>7.8</t>
  </si>
  <si>
    <t>ED-49806</t>
  </si>
  <si>
    <t>FORNECIMENTO DE CONCRETO ESTRUTURAL, USINADO BOMBEADO, COM FCK 30MPA, INCLUSIVE LANÇAMENTO, ADENSAMENTO E ACABAMENTO (FUNDAÇÃO)</t>
  </si>
  <si>
    <t>7.9</t>
  </si>
  <si>
    <t>ED-50174</t>
  </si>
  <si>
    <t>IMPERMEABILIZAÇÃO COM EMULSÃO ASFÁLTICA, DUAS (2) DEMÃOS</t>
  </si>
  <si>
    <t>8</t>
  </si>
  <si>
    <t>PILARES DO PAV. COBERTURA</t>
  </si>
  <si>
    <t>8.1</t>
  </si>
  <si>
    <t>8.2</t>
  </si>
  <si>
    <t>8.3</t>
  </si>
  <si>
    <t>8.4</t>
  </si>
  <si>
    <t>ED-31566</t>
  </si>
  <si>
    <t>FÔRMA E DESFORMA PARA PILAR COM CHAPA DE COMPENSADO RESINADO, ESP. 14MM, REAPROVEITAMENTO (3X), EXCLUSIVE ESCORAMENTO</t>
  </si>
  <si>
    <t>8.5</t>
  </si>
  <si>
    <t>ED-49619</t>
  </si>
  <si>
    <t>FORNECIMENTO DE CONCRETO ESTRUTURAL, PREPARADO EM OBRA, COM FCK 25MPA, INCLUSIVE LANÇAMENTO, ADENSAMENTO E ACABAMENTO</t>
  </si>
  <si>
    <t>9</t>
  </si>
  <si>
    <t>VIGAS E LAJES DO PAV. COBERTURA</t>
  </si>
  <si>
    <t>9.1</t>
  </si>
  <si>
    <t>9.2</t>
  </si>
  <si>
    <t>9.3</t>
  </si>
  <si>
    <t>9.4</t>
  </si>
  <si>
    <t>92452</t>
  </si>
  <si>
    <t>MONTAGEM E DESMONTAGEM DE FÔRMA DE VIGA, ESCORAMENTO METÁLICO, PÉ-DIREITO SIMPLES, EM CHAPA DE MADEIRA RESINADA, 2 UTILIZAÇÕES. AF_09/2020</t>
  </si>
  <si>
    <t>9.5</t>
  </si>
  <si>
    <t>ED-49638</t>
  </si>
  <si>
    <t>FORNECIMENTO DE CONCRETO ESTRUTURAL, USINADO BOMBEADO, COM FCK 25MPA, INCLUSIVE LANÇAMENTO, ADENSAMENTO E ACABAMENTO</t>
  </si>
  <si>
    <t>9.6</t>
  </si>
  <si>
    <t>CDHU - SERVIÇOS</t>
  </si>
  <si>
    <t>13.01.130</t>
  </si>
  <si>
    <t>Laje pré-fabricada mista vigota treliçada/lajota cerâmica - LT 12 (8+4) e capa com concreto de 25 MPa</t>
  </si>
  <si>
    <t>9.7</t>
  </si>
  <si>
    <t>13.01.150</t>
  </si>
  <si>
    <t>Laje pré-fabricada mista vigota treliçada/lajota cerâmica - LT 16 (12+4) e capa com concreto de 25 MPa</t>
  </si>
  <si>
    <t>9.8</t>
  </si>
  <si>
    <t>ED-19637</t>
  </si>
  <si>
    <t>CIMBRAMENTO PARA LAJE PRÉ-MOLDADA COM ESCORAMENTO METÁLICO, TIPO "A", ALTURA DE (200 ATÉ 310)CM, INCLUSIVE DESCARGA, MONTAGEM, DESMONTAGEM E CARGA</t>
  </si>
  <si>
    <t>m2xmês</t>
  </si>
  <si>
    <t>10</t>
  </si>
  <si>
    <t>PILARES DO RESPALDO (CAIXA D'ÁGUA)</t>
  </si>
  <si>
    <t>10.1</t>
  </si>
  <si>
    <t>10.2</t>
  </si>
  <si>
    <t>10.3</t>
  </si>
  <si>
    <t>10.4</t>
  </si>
  <si>
    <t>11</t>
  </si>
  <si>
    <t>VIGAS DO RESPALDO (CAIXA D'ÁGUA)</t>
  </si>
  <si>
    <t>11.1</t>
  </si>
  <si>
    <t>11.2</t>
  </si>
  <si>
    <t>11.3</t>
  </si>
  <si>
    <t>11.4</t>
  </si>
  <si>
    <t>12</t>
  </si>
  <si>
    <t>ESTRUTURA DOS MUROS DE DIVISA - ESTACAS</t>
  </si>
  <si>
    <t>12.1</t>
  </si>
  <si>
    <t>ED-29801</t>
  </si>
  <si>
    <t>PERFURAÇÃO MANUAL DE ESTACA TIPO BROCA A TRADO, INCLUSIVE AFASTAMENTO, EXCLUSIVE ARMAÇÃO, CONCRETO ESTRUTURAL, TRANSPORTE E RETIRADA DO MATERIAL ESCAVADO</t>
  </si>
  <si>
    <t>12.2</t>
  </si>
  <si>
    <t>12.3</t>
  </si>
  <si>
    <t>12.4</t>
  </si>
  <si>
    <t>13</t>
  </si>
  <si>
    <t>ESTRUTURA DOS MUROS DE DIVISA - BLOCOS, VIGAS E ARRANQUES</t>
  </si>
  <si>
    <t>13.1</t>
  </si>
  <si>
    <t>13.2</t>
  </si>
  <si>
    <t>13.3</t>
  </si>
  <si>
    <t>13.4</t>
  </si>
  <si>
    <t>13.5</t>
  </si>
  <si>
    <t>14</t>
  </si>
  <si>
    <t>ESTRUTURA DOS MUROS DE DIVISA - PILARES E VIGAS</t>
  </si>
  <si>
    <t>14.1</t>
  </si>
  <si>
    <t>14.2</t>
  </si>
  <si>
    <t>14.3</t>
  </si>
  <si>
    <t>14.4</t>
  </si>
  <si>
    <t>14.5</t>
  </si>
  <si>
    <t>15</t>
  </si>
  <si>
    <t>COMPACTAÇÃO DE SOLO</t>
  </si>
  <si>
    <t>15.1</t>
  </si>
  <si>
    <t>ED-51123</t>
  </si>
  <si>
    <t>REGULARIZAÇÃO MANUAL E COMPACTAÇÃO MECANIZADA DE TERRENO COM PLACA VIBRATÓRIA, EXCLUSIVE DESMATAMENTO, DESTOCAMENTO, LIMPEZA/ROÇADA DO TERRENO</t>
  </si>
  <si>
    <t>16</t>
  </si>
  <si>
    <t>ALVENARIA EDIFICAÇÃO ATÉ ALTURA DE 1,50M</t>
  </si>
  <si>
    <t>16.1</t>
  </si>
  <si>
    <t>103318</t>
  </si>
  <si>
    <t>ALVENARIA DE VEDAÇÃO DE BLOCOS VAZADOS DE CONCRETO DE 14X19X39 CM (ESPESSURA 14 CM) E ARGAMASSA DE ASSENTAMENTO COM PREPARO EM BETONEIRA. AF_12/2021</t>
  </si>
  <si>
    <t>17</t>
  </si>
  <si>
    <t>ALVENARIA EDIFICAÇÃO FINAL</t>
  </si>
  <si>
    <t>17.1</t>
  </si>
  <si>
    <t>18</t>
  </si>
  <si>
    <t>ALVENARIA BANCO ORNAMENTAL</t>
  </si>
  <si>
    <t>18.1</t>
  </si>
  <si>
    <t>101159</t>
  </si>
  <si>
    <t>ALVENARIA DE VEDAÇÃO DE BLOCOS CERÂMICOS MACIÇOS DE 5X10X20CM (ESPESSURA 10CM) E ARGAMASSA DE ASSENTAMENTO COM PREPARO EM BETONEIRA. AF_05/2020</t>
  </si>
  <si>
    <t>18.2</t>
  </si>
  <si>
    <t>ED-48214</t>
  </si>
  <si>
    <t>ALVENARIA DE BLOCO DE CONCRETO CHEIO COM ARMAÇÃO, EM CONCRETO COM FCK 15MPA , ESP. 19CM, PARA REVESTIMENTO, INCLUSIVE ARGAMASSA PARA ASSENTAMENTO (DETALHE D - CADERNO SEDS)</t>
  </si>
  <si>
    <t>19</t>
  </si>
  <si>
    <t>ALVENARIA PALCO</t>
  </si>
  <si>
    <t>19.1</t>
  </si>
  <si>
    <t>20</t>
  </si>
  <si>
    <t>ALVENARIA CASA DE GÁS E LIXO</t>
  </si>
  <si>
    <t>20.1</t>
  </si>
  <si>
    <t>ED-48216</t>
  </si>
  <si>
    <t>ALVENARIA DE BLOCO DE CONCRETO CHEIO SEM ARMAÇÃO, EM CONCRETO COM FCK 15MPA , ESP. 14CM, PARA REVESTIMENTO, INCLUSIVE ARGAMASSA PARA ASSENTAMENTO (DETALHE D - CADERNO SEDS)</t>
  </si>
  <si>
    <t>21</t>
  </si>
  <si>
    <t>ALVENARIA MURO DE FECHAMENTO</t>
  </si>
  <si>
    <t>21.1</t>
  </si>
  <si>
    <t>22</t>
  </si>
  <si>
    <t>INSTALAÇÕES SANITÁRIAS - ESGOTO</t>
  </si>
  <si>
    <t>22.1</t>
  </si>
  <si>
    <t>ED-49875</t>
  </si>
  <si>
    <t>CAIXA DE ESGOTO DE INSPEÇÃO/PASSAGEM EM ALVENARIA (40X40X80CM), REVESTIMENTO EM ARGAMASSA COM ADITIVO IMPERMEABILIZANTE, COM TAMPA DE CONCRETO, INCLUSIVE ESCAVAÇÃO, REATERRO E TRANSPORTE COM RETIRADA DO MATERIAL ESCAVADO (EM CAÇAMBA)</t>
  </si>
  <si>
    <t>22.2</t>
  </si>
  <si>
    <t>ED-49870</t>
  </si>
  <si>
    <t>CAIXA DE ESGOTO DE INSPEÇÃO/PASSAGEM EM ALVENARIA (30X30X30CM), REVESTIMENTO EM ARGAMASSA COM ADITIVO IMPERMEABILIZANTE, COM TAMPA DE CONCRETO, INCLUSIVE ESCAVAÇÃO, REATERRO E TRANSPORTE COM RETIRADA DO MATERIAL ESCAVADO (EM CAÇAMBA)</t>
  </si>
  <si>
    <t>22.3</t>
  </si>
  <si>
    <t>104328</t>
  </si>
  <si>
    <t>CAIXA SIFONADA, COM GRELHA QUADRADA, PVC, DN 150 X 150 X 50 MM, JUNTA SOLDÁVEL, FORNECIDA E INSTALADA EM RAMAL DE DESCARGA OU EM RAMAL DE ESGOTO SANITÁRIO. AF_08/2022</t>
  </si>
  <si>
    <t>22.4</t>
  </si>
  <si>
    <t>89708</t>
  </si>
  <si>
    <t>CAIXA SIFONADA, PVC, DN 150 X 185 X 75 MM, JUNTA ELÁSTICA, FORNECIDA E INSTALADA EM RAMAL DE DESCARGA OU EM RAMAL DE ESGOTO SANITÁRIO. AF_08/2022</t>
  </si>
  <si>
    <t>22.5</t>
  </si>
  <si>
    <t>86881</t>
  </si>
  <si>
    <t>SIFÃO DO TIPO GARRAFA EM METAL CROMADO 1 X 1.1/2" - FORNECIMENTO E INSTALAÇÃO. AF_01/2020</t>
  </si>
  <si>
    <t>22.6</t>
  </si>
  <si>
    <t>ED-50321</t>
  </si>
  <si>
    <t>SIFÃO DE METAL PARA PIA, TIPO COPO COM ACABAMENTO CROMADO, DIÂMETRO DE (1.1/2"X1.1/2" OU 2"), INCLUSIVE ACESSÓRIOS</t>
  </si>
  <si>
    <t>22.7</t>
  </si>
  <si>
    <t>ED-50347</t>
  </si>
  <si>
    <t>VÁLVULA DE ESCOAMENTO METÁLICA PARA LAVATÓRIO COM LADRÃO, SAÍDA DO DIÂMETRO DE 1", INCLUSIVE ACESSÓRIOS</t>
  </si>
  <si>
    <t>22.8</t>
  </si>
  <si>
    <t>ED-50335</t>
  </si>
  <si>
    <t>VÁLVULA DE ESCOAMENTO METÁLICA, PARA PIA DE COZINHA AMERICANA, ACABAMENTO CROMADO, DIÂMETRO DE 3.1/2", INCLUSIVE ACESSÓRIOS</t>
  </si>
  <si>
    <t>22.9</t>
  </si>
  <si>
    <t>104341</t>
  </si>
  <si>
    <t>BUCHA DE REDUÇÃO LONGA, PVC, SÉRIE NORMAL, ESGOTO PREDIAL, DN 50 X 40 MM, JUNTA SOLDÁVEL E ELÁSTICA, FORNECIDO E INSTALADO EM RAMAL DE DESCARGA OU RAMAL DE ESGOTO SANITÁRIO. AF_08/2022</t>
  </si>
  <si>
    <t>22.10</t>
  </si>
  <si>
    <t>01621</t>
  </si>
  <si>
    <t>Curva 45° longa em pvc rígido c/ anéis, diâm =100mm Rev.01 - 10/2022</t>
  </si>
  <si>
    <t>22.11</t>
  </si>
  <si>
    <t>01620</t>
  </si>
  <si>
    <t>Curva 45° longa em pvc rígido c/ anéis, diâm = 75mm Rev. 01 - 10/2022</t>
  </si>
  <si>
    <t>22.12</t>
  </si>
  <si>
    <t>01619</t>
  </si>
  <si>
    <t>Curva 45° longa em pvc rígido c/ anéis, diâm = 50mm - Rev 01_10/2022</t>
  </si>
  <si>
    <t>22.13</t>
  </si>
  <si>
    <t>01540</t>
  </si>
  <si>
    <t>Curva 90° curta em pvc rígido soldável, diâm = 100mm</t>
  </si>
  <si>
    <t>22.14</t>
  </si>
  <si>
    <t>01600</t>
  </si>
  <si>
    <t>Curva 90° curta pvc soldável p/ esgoto secundário, diâm = 40mm</t>
  </si>
  <si>
    <t>22.15</t>
  </si>
  <si>
    <t>89726</t>
  </si>
  <si>
    <t>JOELHO 45 GRAUS, PVC, SERIE NORMAL, ESGOTO PREDIAL, DN 40 MM, JUNTA SOLDÁVEL, FORNECIDO E INSTALADO EM RAMAL DE DESCARGA OU RAMAL DE ESGOTO SANITÁRIO. AF_08/2022</t>
  </si>
  <si>
    <t>22.16</t>
  </si>
  <si>
    <t>89802</t>
  </si>
  <si>
    <t>JOELHO 45 GRAUS, PVC, SERIE NORMAL, ESGOTO PREDIAL, DN 50 MM, JUNTA ELÁSTICA, FORNECIDO E INSTALADO EM PRUMADA DE ESGOTO SANITÁRIO OU VENTILAÇÃO. AF_08/2022</t>
  </si>
  <si>
    <t>22.17</t>
  </si>
  <si>
    <t>89724</t>
  </si>
  <si>
    <t>JOELHO 90 GRAUS, PVC, SERIE NORMAL, ESGOTO PREDIAL, DN 40 MM, JUNTA SOLDÁVEL, FORNECIDO E INSTALADO EM RAMAL DE DESCARGA OU RAMAL DE ESGOTO SANITÁRIO. AF_08/2022</t>
  </si>
  <si>
    <t>22.18</t>
  </si>
  <si>
    <t>89801</t>
  </si>
  <si>
    <t>JOELHO 90 GRAUS, PVC, SERIE NORMAL, ESGOTO PREDIAL, DN 50 MM, JUNTA ELÁSTICA, FORNECIDO E INSTALADO EM PRUMADA DE ESGOTO SANITÁRIO OU VENTILAÇÃO. AF_08/2022</t>
  </si>
  <si>
    <t>22.19</t>
  </si>
  <si>
    <t>01636</t>
  </si>
  <si>
    <t>Junção simples em pvc rígido c/ anéis, para esgoto primário, diâm =100 x 50mm</t>
  </si>
  <si>
    <t>22.20</t>
  </si>
  <si>
    <t>01638</t>
  </si>
  <si>
    <t>Junção simples em pvc rígido c/ anéis, para esgoto primário, diâm = 100 x 100mm</t>
  </si>
  <si>
    <t>22.21</t>
  </si>
  <si>
    <t>01637</t>
  </si>
  <si>
    <t>Junção simples em pvc rígido c/ anéis, para esgoto primário, diâm = 100 x 75mm</t>
  </si>
  <si>
    <t>22.22</t>
  </si>
  <si>
    <t>01634</t>
  </si>
  <si>
    <t>Junção simples em pvc rígido c/ anéis, para esgoto primário, diâm = 75 x 50mm Rev. 01 - 10/2022</t>
  </si>
  <si>
    <t>22.23</t>
  </si>
  <si>
    <t>01635</t>
  </si>
  <si>
    <t>Junção simples em pvc rígido c/ anéis, para esgoto primário, diâm = 75 x 75mm</t>
  </si>
  <si>
    <t>22.24</t>
  </si>
  <si>
    <t>89752</t>
  </si>
  <si>
    <t>LUVA SIMPLES, PVC, SERIE NORMAL, ESGOTO PREDIAL, DN 40 MM, JUNTA SOLDÁVEL, FORNECIDO E INSTALADO EM RAMAL DE DESCARGA OU RAMAL DE ESGOTO SANITÁRIO. AF_08/2022</t>
  </si>
  <si>
    <t>22.25</t>
  </si>
  <si>
    <t>89778</t>
  </si>
  <si>
    <t>LUVA SIMPLES, PVC, SERIE NORMAL, ESGOTO PREDIAL, DN 100 MM, JUNTA ELÁSTICA, FORNECIDO E INSTALADO EM RAMAL DE DESCARGA OU RAMAL DE ESGOTO SANITÁRIO. AF_08/2022</t>
  </si>
  <si>
    <t>22.26</t>
  </si>
  <si>
    <t>89753</t>
  </si>
  <si>
    <t>LUVA SIMPLES, PVC, SERIE NORMAL, ESGOTO PREDIAL, DN 50 MM, JUNTA ELÁSTICA, FORNECIDO E INSTALADO EM RAMAL DE DESCARGA OU RAMAL DE ESGOTO SANITÁRIO. AF_08/2022</t>
  </si>
  <si>
    <t>22.27</t>
  </si>
  <si>
    <t>89774</t>
  </si>
  <si>
    <t>LUVA SIMPLES, PVC, SERIE NORMAL, ESGOTO PREDIAL, DN 75 MM, JUNTA ELÁSTICA, FORNECIDO E INSTALADO EM RAMAL DE DESCARGA OU RAMAL DE ESGOTO SANITÁRIO. AF_08/2022</t>
  </si>
  <si>
    <t>22.28</t>
  </si>
  <si>
    <t>01657</t>
  </si>
  <si>
    <t>Redução excêntrica em pvc rígido c/ anéis, para esgoto primário, diâm =100 x 75mm</t>
  </si>
  <si>
    <t>22.29</t>
  </si>
  <si>
    <t>01582</t>
  </si>
  <si>
    <t>Redução excentrica em pvc rígido soldável, para esgoto primário, diâm = 75 x 50mm</t>
  </si>
  <si>
    <t>22.30</t>
  </si>
  <si>
    <t>89714</t>
  </si>
  <si>
    <t>TUBO PVC, SERIE NORMAL, ESGOTO PREDIAL, DN 100 MM, FORNECIDO E INSTALADO EM RAMAL DE DESCARGA OU RAMAL DE ESGOTO SANITÁRIO. AF_08/2022</t>
  </si>
  <si>
    <t>22.31</t>
  </si>
  <si>
    <t>89508</t>
  </si>
  <si>
    <t>TUBO PVC, SÉRIE R, ÁGUA PLUVIAL, DN 40 MM, FORNECIDO E INSTALADO EM RAMAL DE ENCAMINHAMENTO. AF_06/2022</t>
  </si>
  <si>
    <t>22.32</t>
  </si>
  <si>
    <t>89712</t>
  </si>
  <si>
    <t>TUBO PVC, SERIE NORMAL, ESGOTO PREDIAL, DN 50 MM, FORNECIDO E INSTALADO EM RAMAL DE DESCARGA OU RAMAL DE ESGOTO SANITÁRIO. AF_08/2022</t>
  </si>
  <si>
    <t>22.33</t>
  </si>
  <si>
    <t>89713</t>
  </si>
  <si>
    <t>TUBO PVC, SERIE NORMAL, ESGOTO PREDIAL, DN 75 MM, FORNECIDO E INSTALADO EM RAMAL DE DESCARGA OU RAMAL DE ESGOTO SANITÁRIO. AF_08/2022</t>
  </si>
  <si>
    <t>22.34</t>
  </si>
  <si>
    <t>01588</t>
  </si>
  <si>
    <t>Tê sanitário em pvc rígido soldável, para esgoto primário, diâm = 100 x 50mm</t>
  </si>
  <si>
    <t>22.35</t>
  </si>
  <si>
    <t>ED-49939</t>
  </si>
  <si>
    <t>CAIXA DE GORDURA SIMPLES (CGS), CIRCULAR, EM CONCRETO PRÉ-MOLDADO, CAPACIDADE DE 31L, INCLUSIVE ESCAVAÇÃO, REATERRO, TRANSPORTE E RETIRADA DO MATERIAL ESCAVADO (EM CAÇAMBA)</t>
  </si>
  <si>
    <t>22.36</t>
  </si>
  <si>
    <t>93358</t>
  </si>
  <si>
    <t>ESCAVAÇÃO MANUAL DE VALA. AF_09/2024</t>
  </si>
  <si>
    <t>22.37</t>
  </si>
  <si>
    <t>ED-51121</t>
  </si>
  <si>
    <t>REATERRO MANUAL DE VALA, INCLUSIVE ESPALHAMENTO E COMPACTAÇÃO MECANIZADA COM PLACA VIBRATÓRIA</t>
  </si>
  <si>
    <t>23</t>
  </si>
  <si>
    <t>INSTALAÇÕES SANITÁRIAS - VENTILAÇÃO DE ESGOTO</t>
  </si>
  <si>
    <t>23.1</t>
  </si>
  <si>
    <t>23.2</t>
  </si>
  <si>
    <t>23.3</t>
  </si>
  <si>
    <t>01559</t>
  </si>
  <si>
    <t>Junção simples em PVC rígido soldável, para esgoto primário, diâm. = 50x50 mm</t>
  </si>
  <si>
    <t>23.4</t>
  </si>
  <si>
    <t>104348</t>
  </si>
  <si>
    <t>TERMINAL DE VENTILAÇÃO, PVC, SÉRIE NORMAL, ESGOTO PREDIAL, DN 50 MM, JUNTA SOLDÁVEL, FORNECIDO E INSTALADO EM PRUMADA DE ESGOTO SANITÁRIO OU VENTILAÇÃO. AF_08/2022</t>
  </si>
  <si>
    <t>23.5</t>
  </si>
  <si>
    <t>23.6</t>
  </si>
  <si>
    <t>01585</t>
  </si>
  <si>
    <t>Tê sanitário em pvc rígido soldável, para esgoto primário, diâm = 50 x 50mm</t>
  </si>
  <si>
    <t>23.7</t>
  </si>
  <si>
    <t>01659</t>
  </si>
  <si>
    <t>Tê sanitário em pvc rígido c/ anéis, para esgoto primário, diâm = 75 x 50mm Rev. 01 - 10/2022</t>
  </si>
  <si>
    <t>24</t>
  </si>
  <si>
    <t>INSTALAÇÕES PLUVIAIS</t>
  </si>
  <si>
    <t>24.1</t>
  </si>
  <si>
    <t>89529</t>
  </si>
  <si>
    <t>JOELHO 90 GRAUS, PVC, SERIE R, ÁGUA PLUVIAL, DN 100 MM, JUNTA ELÁSTICA, FORNECIDO E INSTALADO EM RAMAL DE ENCAMINHAMENTO. AF_06/2022</t>
  </si>
  <si>
    <t>24.2</t>
  </si>
  <si>
    <t>89512</t>
  </si>
  <si>
    <t>TUBO PVC, SÉRIE R, ÁGUA PLUVIAL, DN 100 MM, FORNECIDO E INSTALADO EM RAMAL DE ENCAMINHAMENTO. AF_06/2022</t>
  </si>
  <si>
    <t>24.3</t>
  </si>
  <si>
    <t>24.4</t>
  </si>
  <si>
    <t>24.5</t>
  </si>
  <si>
    <t>ED-14740</t>
  </si>
  <si>
    <t>CANALETA PARA DRENAGEM, EM CONCRETO COM FCK 15MPA, MOLDADA IN LOCO, SEÇÃO 15X15CM, FORMA EM MADEIRA, EXCLUSIVE TAMPA, INCLUSIVE ESCAVAÇÃO, REATERRO COM TRANSPORTE E RETIRADA DO MATERIAL ESCAVADO (EM CAÇAMBA)</t>
  </si>
  <si>
    <t>24.6</t>
  </si>
  <si>
    <t>103001</t>
  </si>
  <si>
    <t>GRELHA DE FERRO FUNDIDO SIMPLES COM REQUADRO, 150 X 1000 MM, ASSENTADA COM ARGAMASSA 1 : 3 CIMENTO: AREIA - FORNECIMENTO E INSTALAÇÃO. AF_05/2025</t>
  </si>
  <si>
    <t>25</t>
  </si>
  <si>
    <t>INSTALAÇÕES DE GÁS</t>
  </si>
  <si>
    <t>25.1</t>
  </si>
  <si>
    <t>103818</t>
  </si>
  <si>
    <t>CONECTOR EM BRONZE/LATÃO, DN 15 MM X 1/2", SEM ANEL DE SOLDA, BOLSA X ROSCA F, INSTALADO EM RAMAL E SUB-RAMAL DE GÁS COMBUSTÍVEL - FORNECIMENTO E INSTALAÇÃO. AF_04/2022</t>
  </si>
  <si>
    <t>25.2</t>
  </si>
  <si>
    <t>103807</t>
  </si>
  <si>
    <t>COTOVELO EM BRONZE/LATÃO, DN 15 MM X 1/2", 90 GRAUS, SEM ANEL DE SOLDA, BOLSA X ROSCA F, INSTALADO EM RAMAL E SUB-RAMAL DE GÁS COMBUSTÍVEL - FORNECIMENTO E INSTALAÇÃO. AF_04/2022</t>
  </si>
  <si>
    <t>25.3</t>
  </si>
  <si>
    <t>ED-50087</t>
  </si>
  <si>
    <t>FORNECIMENTO E ASSENTAMENTO DE TUBO DE COBRE CLASSE "A" SEM COSTURA SOLDÁVEL, INCLUSIVE CONEXÕES E SUPORTES, D = 1/2"</t>
  </si>
  <si>
    <t>25.4</t>
  </si>
  <si>
    <t>103832</t>
  </si>
  <si>
    <t>TÊ EM COBRE, DN 15 MM, SEM ANEL DE SOLDA, INSTALADO EM RAMAL E SUB-RAMAL DE GÁS COMBUSTÍVEL - FORNECIMENTO E INSTALAÇÃO. AF_04/2022</t>
  </si>
  <si>
    <t>25.5</t>
  </si>
  <si>
    <t>103823</t>
  </si>
  <si>
    <t>BUCHA DE REDUÇÃO EM COBRE, DN 22 MM X 15 MM, SEM ANEL DE SOLDA, PONTA X BOLSA, INSTALADO EM RAMAL E SUB-RAMAL DE GÁS COMBUSTÍVEL - FORNECIMENTO E INSTALAÇÃO. AF_04/2022</t>
  </si>
  <si>
    <t>25.6</t>
  </si>
  <si>
    <t>ED-49817</t>
  </si>
  <si>
    <t>CILINDRO DE AÇO COM GÁS GLP CAPACIDADE 45 KG</t>
  </si>
  <si>
    <t>U</t>
  </si>
  <si>
    <t>25.7</t>
  </si>
  <si>
    <t>103029</t>
  </si>
  <si>
    <t>REGISTRO OU REGULADOR DE GÁS DE COZINHA - FORNECIMENTO E INSTALAÇÃO. AF_08/2021</t>
  </si>
  <si>
    <t>25.8</t>
  </si>
  <si>
    <t>ED-49826</t>
  </si>
  <si>
    <t>REGISTRO REGULADOR DE GÁS EM LATÃO, DIÂMETRO ENTRADA DE 1/4" COM ROSCA NPT, SAÍDA EM TERMINAL DE MANGUEIRA DE 3/8", INCLUSIVE ACESSÓRIOS DE VEDAÇÃO</t>
  </si>
  <si>
    <t>25.9</t>
  </si>
  <si>
    <t>101917</t>
  </si>
  <si>
    <t>MANÔMETRO 0 A 200 PSI (0 A 14 KGF/CM2), D = 50MM - FORNECIMENTO E INSTALAÇÃO. AF_10/2020</t>
  </si>
  <si>
    <t>25.10</t>
  </si>
  <si>
    <t>95248</t>
  </si>
  <si>
    <t>VÁLVULA DE ESFERA BRUTA, BRONZE, ROSCÁVEL, 1/2" - FORNECIMENTO E INSTALAÇÃO. AF_08/2021</t>
  </si>
  <si>
    <t>25.11</t>
  </si>
  <si>
    <t>100807</t>
  </si>
  <si>
    <t>TUBO, PEX, MULTICAMADA, COM TUBO LUVA, DN 16, INSTALADO EM RAMAL INTERNO DE INSTALAÇÕES DE GÁS - FORNECIMENTO E INSTALAÇÃO. AF_01/2020</t>
  </si>
  <si>
    <t>25.12</t>
  </si>
  <si>
    <t>25.13</t>
  </si>
  <si>
    <t>26</t>
  </si>
  <si>
    <t>INSTALAÇÕES ELÉTRICAS</t>
  </si>
  <si>
    <t>26.1</t>
  </si>
  <si>
    <t>39215</t>
  </si>
  <si>
    <t>ARRUELA EM ALUMINIO, COM ROSCA, DE 3", PARA ELETRODUTO</t>
  </si>
  <si>
    <t>26.2</t>
  </si>
  <si>
    <t>MATED-13033</t>
  </si>
  <si>
    <t>CABEÇOTE DE ALUMÍNIO (APLICAÇÃO: POSTE|MATERIAL: ALUMÍNIO|BITOLA: 25MM [1"])</t>
  </si>
  <si>
    <t>26.3</t>
  </si>
  <si>
    <t>91936</t>
  </si>
  <si>
    <t>CAIXA OCTOGONAL 4" X 4", PVC, INSTALADA EM LAJE - FORNECIMENTO E INSTALAÇÃO. AF_03/2023</t>
  </si>
  <si>
    <t>26.4</t>
  </si>
  <si>
    <t>406</t>
  </si>
  <si>
    <t>FITA ACO INOX PARA CINTAR POSTE, L = 19 MM, E = 0,5 MM (ROLO DE 30M)</t>
  </si>
  <si>
    <t>26.5</t>
  </si>
  <si>
    <t>98111</t>
  </si>
  <si>
    <t>CAIXA DE INSPEÇÃO PARA ATERRAMENTO, CIRCULAR, EM POLIETILENO, DIÂMETRO INTERNO = 0,3 M. AF_12/2020</t>
  </si>
  <si>
    <t>26.6</t>
  </si>
  <si>
    <t>3378</t>
  </si>
  <si>
    <t>HASTE DE ATERRAMENTO EM ACO COM 3,00 M DE COMPRIMENTO E DN = 3/4", REVESTIDA COM BAIXA CAMADA DE COBRE, SEM CONECTOR</t>
  </si>
  <si>
    <t>26.7</t>
  </si>
  <si>
    <t>ED-48986</t>
  </si>
  <si>
    <t>CABO UNIPOLAR DE COBRE FLEXÍVEL, CLASSE 5, ISOLAMENTO TIPO EPR/HEPR, NÃO HALOGENADO E ANTICHAMA, DIÂMETRO DA SEÇÃO DE 1,5MM2, TEMPERATURA DE TRABALHO 90°C, TENSÃO NOMINAL DE OPERAÇÃO 0,6/1KV</t>
  </si>
  <si>
    <t>26.8</t>
  </si>
  <si>
    <t>ED-48989</t>
  </si>
  <si>
    <t>CABO UNIPOLAR DE COBRE FLEXÍVEL, CLASSE 5, ISOLAMENTO TIPO EPR/HEPR, NÃO HALOGENADO E ANTICHAMA, DIÂMETRO DA SEÇÃO DE 2,5MM2, TEMPERATURA DE TRABALHO 90°C, TENSÃO NOMINAL DE OPERAÇÃO 0,6/1KV</t>
  </si>
  <si>
    <t>26.9</t>
  </si>
  <si>
    <t>ED-48992</t>
  </si>
  <si>
    <t>CABO UNIPOLAR DE COBRE FLEXÍVEL, CLASSE 5, ISOLAMENTO TIPO EPR/HEPR, NÃO HALOGENADO E ANTICHAMA, DIÂMETRO DA SEÇÃO DE 4MM2, TEMPERATURA DE TRABALHO 90°C, TENSÃO NOMINAL DE OPERAÇÃO 0,6/1KV</t>
  </si>
  <si>
    <t>26.10</t>
  </si>
  <si>
    <t>ED-49001</t>
  </si>
  <si>
    <t>CABO UNIPOLAR DE COBRE FLEXÍVEL, CLASSE 5, ISOLAMENTO TIPO EPR/HEPR, NÃO HALOGENADO E ANTICHAMA, DIÂMETRO DA SEÇÃO DE 16MM2, TEMPERATURA DE TRABALHO 90°C, TENSÃO NOMINAL DE OPERAÇÃO 0,6/1KV</t>
  </si>
  <si>
    <t>26.11</t>
  </si>
  <si>
    <t>96977</t>
  </si>
  <si>
    <t>CORDOALHA DE COBRE NU 50 MM², ENTERRADA - FORNECIMENTO E INSTALAÇÃO. AF_08/2023</t>
  </si>
  <si>
    <t>26.12</t>
  </si>
  <si>
    <t>ED-49148</t>
  </si>
  <si>
    <t>CAIXA DE PASSAGEM, DIMENSÃO (15X15)CM, EM CHAPA DE AÇO, TIPO DE EMBUTIR, COM ACABAMENTO EM PINTURA ELETROSTÁTICA E TAMPA CEGA, INCLUSIVE FIXAÇÃO EM ALVENARIA</t>
  </si>
  <si>
    <t>26.13</t>
  </si>
  <si>
    <t>92008</t>
  </si>
  <si>
    <t>TOMADA BAIXA DE EMBUTIR (2 MÓDULOS), 2P+T 10 A, INCLUINDO SUPORTE E PLACA - FORNECIMENTO E INSTALAÇÃO. AF_03/2023</t>
  </si>
  <si>
    <t>26.14</t>
  </si>
  <si>
    <t>92000</t>
  </si>
  <si>
    <t>TOMADA BAIXA DE EMBUTIR (1 MÓDULO), 2P+T 10 A, INCLUINDO SUPORTE E PLACA - FORNECIMENTO E INSTALAÇÃO. AF_03/2023</t>
  </si>
  <si>
    <t>26.15</t>
  </si>
  <si>
    <t>91941</t>
  </si>
  <si>
    <t>CAIXA RETANGULAR 4" X 2" BAIXA (0,30 M DO PISO), PVC, INSTALADA EM PAREDE - FORNECIMENTO E INSTALAÇÃO. AF_03/2023</t>
  </si>
  <si>
    <t>26.16</t>
  </si>
  <si>
    <t>92004</t>
  </si>
  <si>
    <t>TOMADA MÉDIA DE EMBUTIR (2 MÓDULOS), 2P+T 10 A, INCLUINDO SUPORTE E PLACA - FORNECIMENTO E INSTALAÇÃO. AF_03/2023</t>
  </si>
  <si>
    <t>26.17</t>
  </si>
  <si>
    <t>92013</t>
  </si>
  <si>
    <t>TOMADA MÉDIA DE EMBUTIR (3 MÓDULOS), 2P+T 20 A, INCLUINDO SUPORTE E PLACA - FORNECIMENTO E INSTALAÇÃO. AF_03/2023</t>
  </si>
  <si>
    <t>26.18</t>
  </si>
  <si>
    <t>91997</t>
  </si>
  <si>
    <t>TOMADA MÉDIA DE EMBUTIR (1 MÓDULO), 2P+T 20 A, INCLUINDO SUPORTE E PLACA - FORNECIMENTO E INSTALAÇÃO. AF_03/2023</t>
  </si>
  <si>
    <t>26.19</t>
  </si>
  <si>
    <t>91940</t>
  </si>
  <si>
    <t>CAIXA RETANGULAR 4" X 2" MÉDIA (1,30 M DO PISO), PVC, INSTALADA EM PAREDE - FORNECIMENTO E INSTALAÇÃO. AF_03/2023</t>
  </si>
  <si>
    <t>26.20</t>
  </si>
  <si>
    <t>91992</t>
  </si>
  <si>
    <t>TOMADA ALTA DE EMBUTIR (1 MÓDULO), 2P+T 10 A, INCLUINDO SUPORTE E PLACA - FORNECIMENTO E INSTALAÇÃO. AF_03/2023</t>
  </si>
  <si>
    <t>26.21</t>
  </si>
  <si>
    <t>91939</t>
  </si>
  <si>
    <t>CAIXA RETANGULAR 4" X 2" ALTA (2,00 M DO PISO), PVC, INSTALADA EM PAREDE - FORNECIMENTO E INSTALAÇÃO. AF_03/2023</t>
  </si>
  <si>
    <t>26.22</t>
  </si>
  <si>
    <t>91953</t>
  </si>
  <si>
    <t>INTERRUPTOR SIMPLES (1 MÓDULO), 10A/250V, INCLUINDO SUPORTE E PLACA - FORNECIMENTO E INSTALAÇÃO. AF_03/2023</t>
  </si>
  <si>
    <t>26.23</t>
  </si>
  <si>
    <t>91959</t>
  </si>
  <si>
    <t>INTERRUPTOR SIMPLES (2 MÓDULOS), 10A/250V, INCLUINDO SUPORTE E PLACA - FORNECIMENTO E INSTALAÇÃO. AF_03/2023</t>
  </si>
  <si>
    <t>26.24</t>
  </si>
  <si>
    <t>ED-34495</t>
  </si>
  <si>
    <t>DISJUNTOR TRIPOLAR TIPO DIN, CORRENTE NOMINAL DE 80A, FORNECIMENTO E INSTALAÇÃO, INCLUSIVE TERMINAL ILHÓS</t>
  </si>
  <si>
    <t>26.25</t>
  </si>
  <si>
    <t>93660</t>
  </si>
  <si>
    <t>DISJUNTOR BIPOLAR TIPO DIN, CORRENTE NOMINAL DE 10A - FORNECIMENTO E INSTALAÇÃO. AF_07/2025</t>
  </si>
  <si>
    <t>26.26</t>
  </si>
  <si>
    <t>93661</t>
  </si>
  <si>
    <t>DISJUNTOR BIPOLAR TIPO DIN, CORRENTE NOMINAL DE 16A - FORNECIMENTO E INSTALAÇÃO. AF_07/2025</t>
  </si>
  <si>
    <t>26.27</t>
  </si>
  <si>
    <t>93664</t>
  </si>
  <si>
    <t>DISJUNTOR BIPOLAR TIPO DIN, CORRENTE NOMINAL DE 32A - FORNECIMENTO E INSTALAÇÃO. AF_07/2025</t>
  </si>
  <si>
    <t>26.28</t>
  </si>
  <si>
    <t>ED-15117</t>
  </si>
  <si>
    <t>DISJUNTOR DE PROTEÇÃO DIFERENCIAL RESIDUAL (DR), TETRAPOLAR TIPO DIN, CORRENTE NOMINAL DE 63A, SENSIBILIDADE DE 30MA, FORNECIMENTO E INSTALAÇÃO, INCLUSIVE TERMINAL ILHÓS</t>
  </si>
  <si>
    <t>26.29</t>
  </si>
  <si>
    <t>93653</t>
  </si>
  <si>
    <t>DISJUNTOR MONOPOLAR TIPO DIN, CORRENTE NOMINAL DE 10A - FORNECIMENTO E INSTALAÇÃO. AF_07/2025</t>
  </si>
  <si>
    <t>26.30</t>
  </si>
  <si>
    <t>ED-16600</t>
  </si>
  <si>
    <t>DISPOSITIVO DE PROTEÇÃO CONTRA SURTOS (DPS) MONOPOLAR, CORRENTE DE INTERRUPÇÃO 20KA, INCLUSIVE TERMINAL ILHÓS</t>
  </si>
  <si>
    <t>26.31</t>
  </si>
  <si>
    <t>ED-15114</t>
  </si>
  <si>
    <t>DISJUNTOR DE PROTEÇÃO DIFERENCIAL RESIDUAL (DR), BIPOLAR TIPO DIN, CORRENTE NOMINAL DE 25A, SENSIBILIDADE DE 30MA, FORNECIMENTO E INSTALAÇÃO, INCLUSIVE TERMINAL ILHÓS</t>
  </si>
  <si>
    <t>26.32</t>
  </si>
  <si>
    <t>ED-15115</t>
  </si>
  <si>
    <t>DISJUNTOR DE PROTEÇÃO DIFERENCIAL RESIDUAL (DR), BIPOLAR TIPO DIN, CORRENTE NOMINAL DE 40A, SENSIBILIDADE DE 30MA, FORNECIMENTO E INSTALAÇÃO, INCLUSIVE TERMINAL ILHÓS</t>
  </si>
  <si>
    <t>26.33</t>
  </si>
  <si>
    <t>26.34</t>
  </si>
  <si>
    <t>ED-49414</t>
  </si>
  <si>
    <t>ELETRODUTO FLEXÍVEL CORRUGADO EM PVC, ANTI-CHAMA, DIÂMETRO DE 25MM (3/4"), APLICADO EM ALVENARIA, INCLUSIVE RASGO</t>
  </si>
  <si>
    <t>26.35</t>
  </si>
  <si>
    <t>ED-49415</t>
  </si>
  <si>
    <t>ELETRODUTO FLEXÍVEL CORRUGADO EM PVC, ANTI-CHAMA, DIÂMETRO DE 32MM (1"), APLICADO EM ALVENARIA, INCLUSIVE RASGO</t>
  </si>
  <si>
    <t>26.36</t>
  </si>
  <si>
    <t>ED-7251</t>
  </si>
  <si>
    <t>ELETRODUTO FLEXÍVEL, EM AÇO GALVANIZADO, DIÂMETRO DE 40MM (1.1/2"), REVESTIDO EXTERNAMENTE COM PVC, NA COR PRETA, INCLUSIVE ACESSÓRIOS PARA FIXAÇÃO E CONEXÕES</t>
  </si>
  <si>
    <t>26.37</t>
  </si>
  <si>
    <t>91850</t>
  </si>
  <si>
    <t>ELETRODUTO FLEXÍVEL CORRUGADO, PEAD, DN 40 MM (1 1/4"), PARA CIRCUITOS TERMINAIS, INSTALADO EM LAJE - FORNECIMENTO E INSTALAÇÃO. AF_03/2023</t>
  </si>
  <si>
    <t>26.38</t>
  </si>
  <si>
    <t>ED-20582</t>
  </si>
  <si>
    <t>ENTRADA DE ENERGIA AÉREA, TIPO C2, PADRÃO CEMIG, CARGA INSTALADA DE 15,1KVA ATÉ 23KVA, TRIFÁSICO, COM SAÍDA SUBTERRÂNEA, INCLUSIVE POSTE, CAIXA PARA MEDIDOR, DISJUNTOR, BARRAMENTO, ATERRAMENTO E ACESSÓRIOS</t>
  </si>
  <si>
    <t>26.39</t>
  </si>
  <si>
    <t>101881</t>
  </si>
  <si>
    <t>QUADRO DE DISTRIBUIÇÃO DE ENERGIA EM CHAPA DE AÇO GALVANIZADO, DE EMBUTIR, COM BARRAMENTO TRIFÁSICO, PARA 40 DISJUNTORES DIN 100A - FORNECIMENTO E INSTALAÇÃO. AF_07/2025</t>
  </si>
  <si>
    <t>26.40</t>
  </si>
  <si>
    <t>26.41</t>
  </si>
  <si>
    <t>27</t>
  </si>
  <si>
    <t>CABEAMENTO</t>
  </si>
  <si>
    <t>27.1</t>
  </si>
  <si>
    <t>91942</t>
  </si>
  <si>
    <t>CAIXA RETANGULAR 4" X 4" ALTA (2,00 M DO PISO), PVC, INSTALADA EM PAREDE - FORNECIMENTO E INSTALAÇÃO. AF_03/2023</t>
  </si>
  <si>
    <t>27.2</t>
  </si>
  <si>
    <t>27.3</t>
  </si>
  <si>
    <t>27.4</t>
  </si>
  <si>
    <t>27.5</t>
  </si>
  <si>
    <t>27.6</t>
  </si>
  <si>
    <t>28</t>
  </si>
  <si>
    <t>INSTALAÇÕES HIDRÁULICAS - ALIMENTAÇÃO</t>
  </si>
  <si>
    <t>28.1</t>
  </si>
  <si>
    <t>104056</t>
  </si>
  <si>
    <t>REGISTRO ESFERA, PVC, COM ROSCA, 1/2", PARA LIGAÇÃO PREDIAL DE ÁGUA. AF_06/2022</t>
  </si>
  <si>
    <t>28.2</t>
  </si>
  <si>
    <t>103047</t>
  </si>
  <si>
    <t>REGISTRO DE ESFERA, PVC, SOLDÁVEL, COM VOLANTE, DN 20 MM - FORNECIMENTO E INSTALAÇÃO. AF_08/2021</t>
  </si>
  <si>
    <t>28.3</t>
  </si>
  <si>
    <t>3521</t>
  </si>
  <si>
    <t>JOELHO PVC, SOLDAVEL COM ROSCA, 90 GRAUS, 20 MM X 1/2", COR MARROM, PARA AGUA FRIA PREDIAL</t>
  </si>
  <si>
    <t>28.4</t>
  </si>
  <si>
    <t>94783</t>
  </si>
  <si>
    <t>ADAPTADOR COM FLANGE E ANEL DE VEDAÇÃO, PVC, SOLDÁVEL, DN 20 MM X 1/2", INSTALADO EM RESERVAÇÃO PREDIAL DE ÁGUA - FORNECIMENTO E INSTALAÇÃO. AF_04/2024</t>
  </si>
  <si>
    <t>28.5</t>
  </si>
  <si>
    <t>89376</t>
  </si>
  <si>
    <t>ADAPTADOR CURTO COM BOLSA E ROSCA PARA REGISTRO, PVC, SOLDÁVEL, DN 20MM X 1/2, INSTALADO EM RAMAL OU SUB-RAMAL DE ÁGUA - FORNECIMENTO E INSTALAÇÃO. AF_06/2022</t>
  </si>
  <si>
    <t>28.6</t>
  </si>
  <si>
    <t>89360</t>
  </si>
  <si>
    <t>CURVA 90 GRAUS, PVC, SOLDÁVEL, DN 20MM, INSTALADO EM RAMAL OU SUB-RAMAL DE ÁGUA - FORNECIMENTO E INSTALAÇÃO. AF_06/2022</t>
  </si>
  <si>
    <t>28.7</t>
  </si>
  <si>
    <t>89371</t>
  </si>
  <si>
    <t>LUVA, PVC, SOLDÁVEL, DN 20MM, INSTALADO EM RAMAL OU SUB-RAMAL DE ÁGUA - FORNECIMENTO E INSTALAÇÃO. AF_06/2022</t>
  </si>
  <si>
    <t>28.8</t>
  </si>
  <si>
    <t>94795</t>
  </si>
  <si>
    <t>TORNEIRA DE BOIA PARA CAIXA D'ÁGUA, ROSCÁVEL, 1/2" - FORNECIMENTO E INSTALAÇÃO. AF_08/2021</t>
  </si>
  <si>
    <t>28.9</t>
  </si>
  <si>
    <t>89401</t>
  </si>
  <si>
    <t>TUBO, PVC, SOLDÁVEL, DE 20MM, INSTALADO EM RAMAL DE DISTRIBUIÇÃO DE ÁGUA - FORNECIMENTO E INSTALAÇÃO. AF_06/2022</t>
  </si>
  <si>
    <t>28.10</t>
  </si>
  <si>
    <t>95676</t>
  </si>
  <si>
    <t>CAIXA EM CONCRETO PRÉ-MOLDADO PARA ABRIGO DE HIDRÔMETRO COM DN 20 MM - FORNECIMENTO E INSTALAÇÃO. AF_03/2024</t>
  </si>
  <si>
    <t>28.11</t>
  </si>
  <si>
    <t>95674</t>
  </si>
  <si>
    <t>HIDRÔMETRO DN 1/2", 3,0 M3/H - FORNECIMENTO E INSTALAÇÃO. AF_03/2024</t>
  </si>
  <si>
    <t>28.12</t>
  </si>
  <si>
    <t>28.13</t>
  </si>
  <si>
    <t>29</t>
  </si>
  <si>
    <t>INSTALAÇÕES HIDRÁULICAS - ÁGUA FRIA</t>
  </si>
  <si>
    <t>29.1</t>
  </si>
  <si>
    <t>ED-49995</t>
  </si>
  <si>
    <t>REGISTRO DE GAVETA, TIPO BASE, ROSCÁVEL 1.1/2" (PARA TUBO SOLDÁVEL OU PPR DN 50MM/CPVC DN 42MM), INCLUSIVE ACABAMENTO (PADRÃO MÉDIO) E CANOPLA CROMADOS</t>
  </si>
  <si>
    <t>29.2</t>
  </si>
  <si>
    <t>ED-49989</t>
  </si>
  <si>
    <t>REGISTRO DE GAVETA, TIPO BASE, ROSCÁVEL 3/4" (PARA TUBO SOLDÁVEL OU PPR DN 25MM/CPVC DN 22MM), INCLUSIVE ACABAMENTO (PADRÃO MÉDIO) E CANOPLA CROMADO</t>
  </si>
  <si>
    <t>29.3</t>
  </si>
  <si>
    <t>94492</t>
  </si>
  <si>
    <t>REGISTRO DE ESFERA, PVC, SOLDÁVEL, COM VOLANTE, DN 50 MM - FORNECIMENTO E INSTALAÇÃO. AF_08/2021</t>
  </si>
  <si>
    <t>29.4</t>
  </si>
  <si>
    <t>94493</t>
  </si>
  <si>
    <t>REGISTRO DE ESFERA, PVC, SOLDÁVEL, COM VOLANTE, DN 60 MM - FORNECIMENTO E INSTALAÇÃO. AF_08/2021</t>
  </si>
  <si>
    <t>29.5</t>
  </si>
  <si>
    <t>103018</t>
  </si>
  <si>
    <t>VÁLVULA DE DESCARGA METÁLICA, BASE 1 1/4", ACABAMENTO METALICO CROMADO - FORNECIMENTO E INSTALAÇÃO. AF_08/2021</t>
  </si>
  <si>
    <t>29.6</t>
  </si>
  <si>
    <t>ED-50348</t>
  </si>
  <si>
    <t>VÁLVULA DE DESCARGA METÁLICA PARA MICTÓRIO COM FECHAMENTO AUTOMÁTICO, EXCLUSIVE MICTÓRIO</t>
  </si>
  <si>
    <t>29.7</t>
  </si>
  <si>
    <t>ED-50309</t>
  </si>
  <si>
    <t>BOLSA DE LIGAÇÃO DE BORRACHA, DIÂMETRO DE 1.1/2", PARA VASO SANITÁRIO, EXCLUSIVE TUBO DE LIGAÇÃO</t>
  </si>
  <si>
    <t>29.8</t>
  </si>
  <si>
    <t>86884</t>
  </si>
  <si>
    <t>ENGATE FLEXÍVEL EM PLÁSTICO BRANCO, 1/2" X 30CM - FORNECIMENTO E INSTALAÇÃO. AF_01/2020</t>
  </si>
  <si>
    <t>29.9</t>
  </si>
  <si>
    <t>ED-50332</t>
  </si>
  <si>
    <t>TUBO DE LIGAÇÃO DE ÁGUA METÁLICO PARA BACIA SANITÁRIA (VASO), DIÂMETRO DE 1.1/2", COMPRIMENTO 20CM, INCLUSIVE CANOPLA, BOLSA ESPUDE E ACESSÓRIOS</t>
  </si>
  <si>
    <t>29.10</t>
  </si>
  <si>
    <t>89385</t>
  </si>
  <si>
    <t>LUVA SOLDÁVEL E COM ROSCA, PVC, SOLDÁVEL, DN 25MM X 3/4, INSTALADO EM RAMAL OU SUB-RAMAL DE ÁGUA - FORNECIMENTO E INSTALAÇÃO. AF_06/2022</t>
  </si>
  <si>
    <t>29.11</t>
  </si>
  <si>
    <t>94706</t>
  </si>
  <si>
    <t>ADAPTADOR COM FLANGE E ANEL DE VEDAÇÃO, PVC, SOLDÁVEL, DN 50 MM X 1 1/2", INSTALADO EM RESERVAÇÃO PREDIAL DE ÁGUA - FORNECIMENTO E INSTALAÇÃO. AF_04/2024</t>
  </si>
  <si>
    <t>29.12</t>
  </si>
  <si>
    <t>94707</t>
  </si>
  <si>
    <t>ADAPTADOR COM FLANGE E ANEL DE VEDAÇÃO, PVC, SOLDÁVEL, DN 60 MM X 2", INSTALADO EM RESERVAÇÃO PREDIAL DE ÁGUA - FORNECIMENTO E INSTALAÇÃO. AF_04/2024</t>
  </si>
  <si>
    <t>29.13</t>
  </si>
  <si>
    <t>89429</t>
  </si>
  <si>
    <t>ADAPTADOR CURTO COM BOLSA E ROSCA PARA REGISTRO, PVC, SOLDÁVEL, DN 25MM X 3/4, INSTALADO EM RAMAL DE DISTRIBUIÇÃO DE ÁGUA - FORNECIMENTO E INSTALAÇÃO. AF_06/2022</t>
  </si>
  <si>
    <t>29.14</t>
  </si>
  <si>
    <t>89596</t>
  </si>
  <si>
    <t>ADAPTADOR CURTO COM BOLSA E ROSCA PARA REGISTRO, PVC, SOLDÁVEL, DN 50MM X 1.1/2, INSTALADO EM PRUMADA DE ÁGUA - FORNECIMENTO E INSTALAÇÃO. AF_06/2022</t>
  </si>
  <si>
    <t>29.15</t>
  </si>
  <si>
    <t>104002</t>
  </si>
  <si>
    <t>ADAPTADOR CURTO COM BOLSA E ROSCA PARA REGISTRO, PVC, SOLDÁVEL, DN 50MM X 1.1/4", INSTALADO EM RAMAL DE DISTRIBUIÇÃO DE ÁGUA - FORNECIMENTO E INSTALAÇÃO. AF_06/2022</t>
  </si>
  <si>
    <t>29.16</t>
  </si>
  <si>
    <t>103959</t>
  </si>
  <si>
    <t>BUCHA DE REDUÇÃO, CURTA, PVC, SOLDÁVEL, DN 60 X 50 MM, INSTALADO EM PRUMADA DE ÁGUA - FORNECIMENTO E INSTALAÇÃO. AF_06/2022</t>
  </si>
  <si>
    <t>29.17</t>
  </si>
  <si>
    <t>103969</t>
  </si>
  <si>
    <t>BUCHA DE REDUÇÃO, LONGA, PVC, SOLDÁVEL, DN 60 X 32 MM, INSTALADO EM PRUMADA DE ÁGUA - FORNECIMENTO E INSTALAÇÃO. AF_06/2022</t>
  </si>
  <si>
    <t>29.18</t>
  </si>
  <si>
    <t>89365</t>
  </si>
  <si>
    <t>CURVA 45 GRAUS, PVC, SOLDÁVEL, DN 25MM, INSTALADO EM RAMAL OU SUB-RAMAL DE ÁGUA - FORNECIMENTO E INSTALAÇÃO. AF_06/2022</t>
  </si>
  <si>
    <t>29.19</t>
  </si>
  <si>
    <t>89370</t>
  </si>
  <si>
    <t>CURVA 45 GRAUS, PVC, SOLDÁVEL, DN 32MM, INSTALADO EM RAMAL OU SUB-RAMAL DE ÁGUA - FORNECIMENTO E INSTALAÇÃO. AF_06/2022</t>
  </si>
  <si>
    <t>29.20</t>
  </si>
  <si>
    <t>103987</t>
  </si>
  <si>
    <t>CURVA 45 GRAUS, PVC, SOLDÁVEL, DN 50MM, INSTALADO EM RAMAL DE DISTRIBUIÇÃO DE ÁGUA - FORNECIMENTO E INSTALAÇÃO. AF_06/2022</t>
  </si>
  <si>
    <t>29.21</t>
  </si>
  <si>
    <t>89410</t>
  </si>
  <si>
    <t>CURVA 90 GRAUS, PVC, SOLDÁVEL, DN 25MM, INSTALADO EM RAMAL DE DISTRIBUIÇÃO DE ÁGUA - FORNECIMENTO E INSTALAÇÃO. AF_06/2022</t>
  </si>
  <si>
    <t>29.22</t>
  </si>
  <si>
    <t>89415</t>
  </si>
  <si>
    <t>CURVA 90 GRAUS, PVC, SOLDÁVEL, DN 32MM, INSTALADO EM RAMAL DE DISTRIBUIÇÃO DE ÁGUA - FORNECIMENTO E INSTALAÇÃO. AF_06/2022</t>
  </si>
  <si>
    <t>29.23</t>
  </si>
  <si>
    <t>103986</t>
  </si>
  <si>
    <t>CURVA 90 GRAUS, PVC, SOLDÁVEL, DN 50MM, INSTALADO EM RAMAL DE DISTRIBUIÇÃO DE ÁGUA - FORNECIMENTO E INSTALAÇÃO. AF_06/2022</t>
  </si>
  <si>
    <t>29.24</t>
  </si>
  <si>
    <t>89507</t>
  </si>
  <si>
    <t>CURVA 90 GRAUS, PVC, SOLDÁVEL, DN 60MM, INSTALADO EM PRUMADA DE ÁGUA - FORNECIMENTO E INSTALAÇÃO. AF_06/2022</t>
  </si>
  <si>
    <t>29.25</t>
  </si>
  <si>
    <t>103956</t>
  </si>
  <si>
    <t>JOELHO DE REDUÇÃO, 90 GRAUS, PVC, SOLDÁVEL, DN 32 MM X 25 MM, INSTALADO EM RAMAL DE DISTRIBUIÇÃO DE ÁGUA - FORNECIMENTO E INSTALAÇÃO. AF_06/2022</t>
  </si>
  <si>
    <t>29.26</t>
  </si>
  <si>
    <t>89380</t>
  </si>
  <si>
    <t>LUVA DE REDUÇÃO, PVC, SOLDÁVEL, DN 32MM X 25MM, INSTALADO EM RAMAL OU SUB-RAMAL DE ÁGUA - FORNECIMENTO E INSTALAÇÃO. AF_06/2022</t>
  </si>
  <si>
    <t>29.27</t>
  </si>
  <si>
    <t>89378</t>
  </si>
  <si>
    <t>LUVA, PVC, SOLDÁVEL, DN 25MM, INSTALADO EM RAMAL OU SUB-RAMAL DE ÁGUA - FORNECIMENTO E INSTALAÇÃO. AF_06/2022</t>
  </si>
  <si>
    <t>29.28</t>
  </si>
  <si>
    <t>103995</t>
  </si>
  <si>
    <t>LUVA, PVC, SOLDÁVEL, DN 50MM, INSTALADO EM RAMAL DE DISTRIBUIÇÃO DE ÁGUA - FORNECIMENTO E INSTALAÇÃO. AF_06/2022</t>
  </si>
  <si>
    <t>29.29</t>
  </si>
  <si>
    <t>89597</t>
  </si>
  <si>
    <t>LUVA, PVC, SOLDÁVEL, DN 60MM, INSTALADO EM PRUMADA DE ÁGUA - FORNECIMENTO E INSTALAÇÃO. AF_06/2022</t>
  </si>
  <si>
    <t>29.30</t>
  </si>
  <si>
    <t>89356</t>
  </si>
  <si>
    <t>TUBO, PVC, SOLDÁVEL, DE 25MM, INSTALADO EM RAMAL OU SUB-RAMAL DE ÁGUA - FORNECIMENTO E INSTALAÇÃO. AF_06/2022</t>
  </si>
  <si>
    <t>29.31</t>
  </si>
  <si>
    <t>89357</t>
  </si>
  <si>
    <t>TUBO, PVC, SOLDÁVEL, DE 32MM, INSTALADO EM RAMAL OU SUB-RAMAL DE ÁGUA - FORNECIMENTO E INSTALAÇÃO. AF_06/2022</t>
  </si>
  <si>
    <t>29.32</t>
  </si>
  <si>
    <t>103979</t>
  </si>
  <si>
    <t>TUBO, PVC, SOLDÁVEL, DE 50MM, INSTALADO EM RAMAL DE DISTRIBUIÇÃO DE ÁGUA - FORNECIMENTO E INSTALAÇÃO. AF_06/2022</t>
  </si>
  <si>
    <t>29.33</t>
  </si>
  <si>
    <t>89450</t>
  </si>
  <si>
    <t>TUBO, PVC, SOLDÁVEL, DE 60MM, INSTALADO EM PRUMADA DE ÁGUA - FORNECIMENTO E INSTALAÇÃO. AF_06/2022</t>
  </si>
  <si>
    <t>29.34</t>
  </si>
  <si>
    <t>94688</t>
  </si>
  <si>
    <t>TÊ, PVC, SOLDÁVEL, DN 25 MM INSTALADO EM RESERVAÇÃO PREDIAL DE ÁGUA - FORNECIMENTO E INSTALAÇÃO. AF_04/2024</t>
  </si>
  <si>
    <t>29.35</t>
  </si>
  <si>
    <t>94694</t>
  </si>
  <si>
    <t>TÊ, PVC, SOLDÁVEL, DN 50 MM INSTALADO EM RESERVAÇÃO PREDIAL DE ÁGUA - FORNECIMENTO E INSTALAÇÃO. AF_04/2024</t>
  </si>
  <si>
    <t>29.36</t>
  </si>
  <si>
    <t>94696</t>
  </si>
  <si>
    <t>TÊ, PVC, SOLDÁVEL, DN 60 MM INSTALADO EM RESERVAÇÃO PREDIAL DE ÁGUA - FORNECIMENTO E INSTALAÇÃO. AF_04/2024</t>
  </si>
  <si>
    <t>29.37</t>
  </si>
  <si>
    <t>104006</t>
  </si>
  <si>
    <t>TÊ DE REDUÇÃO, PVC, SOLDÁVEL, DN 50MM X 25MM, INSTALADO EM RAMAL DE DISTRIBUIÇÃO DE ÁGUA - FORNECIMENTO E INSTALAÇÃO. AF_06/2022</t>
  </si>
  <si>
    <t>29.38</t>
  </si>
  <si>
    <t>105144</t>
  </si>
  <si>
    <t>LUVA DE REDUÇÃO SOLDÁVEL, PVC, DN 60 MM X 50 MM, INSTALADO EM RESERVAÇÃO PREDIAL DE ÁGUA - FORNECIMENTO E INSTALAÇÃO. AF_04/2024</t>
  </si>
  <si>
    <t>29.39</t>
  </si>
  <si>
    <t>89366</t>
  </si>
  <si>
    <t>JOELHO 90 GRAUS COM BUCHA DE LATÃO, PVC, SOLDÁVEL, DN 25MM, X 3/4 INSTALADO EM RAMAL OU SUB-RAMAL DE ÁGUA - FORNECIMENTO E INSTALAÇÃO. AF_06/2022</t>
  </si>
  <si>
    <t>29.40</t>
  </si>
  <si>
    <t>90373</t>
  </si>
  <si>
    <t>JOELHO 90 GRAUS COM BUCHA DE LATÃO, PVC, SOLDÁVEL, DN 25MM, X 1/2 INSTALADO EM RAMAL OU SUB-RAMAL DE ÁGUA - FORNECIMENTO E INSTALAÇÃO. AF_06/2022</t>
  </si>
  <si>
    <t>29.41</t>
  </si>
  <si>
    <t>89396</t>
  </si>
  <si>
    <t>TÊ COM BUCHA DE LATÃO NA BOLSA CENTRAL, PVC, SOLDÁVEL, DN 25MM X 1/2, INSTALADO EM RAMAL OU SUB-RAMAL DE ÁGUA - FORNECIMENTO E INSTALAÇÃO. AF_06/2022</t>
  </si>
  <si>
    <t>29.42</t>
  </si>
  <si>
    <t>90374</t>
  </si>
  <si>
    <t>TÊ COM BUCHA DE LATÃO NA BOLSA CENTRAL, PVC, SOLDÁVEL, DN 25MM X 3/4, INSTALADO EM RAMAL OU SUB-RAMAL DE ÁGUA - FORNECIMENTO E INSTALAÇÃO. AF_06/2022</t>
  </si>
  <si>
    <t>29.43</t>
  </si>
  <si>
    <t>102609</t>
  </si>
  <si>
    <t>CAIXA D´ÁGUA EM POLIETILENO, 2000 LITROS - FORNECIMENTO E INSTALAÇÃO. AF_06/2021</t>
  </si>
  <si>
    <t>29.44</t>
  </si>
  <si>
    <t>29.45</t>
  </si>
  <si>
    <t>30</t>
  </si>
  <si>
    <t>PISOS DE CONCRETO</t>
  </si>
  <si>
    <t>30.1</t>
  </si>
  <si>
    <t>94992</t>
  </si>
  <si>
    <t>EXECUÇÃO DE PASSEIO (CALÇADA) OU PISO DE CONCRETO COM CONCRETO MOLDADO IN LOCO, FEITO EM OBRA, ACABAMENTO CONVENCIONAL, ESPESSURA 6 CM, ARMADO. AF_08/2022</t>
  </si>
  <si>
    <t>30.2</t>
  </si>
  <si>
    <t>30.3</t>
  </si>
  <si>
    <t>ED-50600</t>
  </si>
  <si>
    <t>APLICAÇÃO DE LONA PRETA, ESP. 150 MICRAS, INCLUSIVE FORNECIMENTO</t>
  </si>
  <si>
    <t>30.4</t>
  </si>
  <si>
    <t>4011537</t>
  </si>
  <si>
    <t>Serragem de juntas em pavimento de concreto, limpeza e enchimento com selante a frio</t>
  </si>
  <si>
    <t>31</t>
  </si>
  <si>
    <t>COBERTURA</t>
  </si>
  <si>
    <t>31.1</t>
  </si>
  <si>
    <t>TRAMA DE MADEIRA COMPOSTA POR TERÇAS PARA TELHADOS DE ATÉ 2 ÁGUAS PARA TELHA ONDULADA DE FIBROCIMENTO, METÁLICA, PLÁSTICA OU TERMOACÚSTICA, INCLUSO TRANSPORTE VERTICAL.</t>
  </si>
  <si>
    <t>31.2</t>
  </si>
  <si>
    <t>31.3</t>
  </si>
  <si>
    <t>09077/ORSE</t>
  </si>
  <si>
    <t>CUMEEIRA TERMOACÚSTICA</t>
  </si>
  <si>
    <t>31.4</t>
  </si>
  <si>
    <t>11092/ORSE</t>
  </si>
  <si>
    <t>Tabeira de madeira lei, 1a qualidade, 2,5x10,0cm para beiral de telhado - Rev 01_12/2021</t>
  </si>
  <si>
    <t>31.5</t>
  </si>
  <si>
    <t>31.6</t>
  </si>
  <si>
    <t>ED-50667</t>
  </si>
  <si>
    <t>CHAPIM EM CHAPA GALVANIZADA, COM PINGADEIRA, ESP. 0,65MM (GSG-24), COM DESENVOLVIMENTO DE 35CM, INCLUSIVE IÇAMENTO MANUAL VERTICAL</t>
  </si>
  <si>
    <t>32</t>
  </si>
  <si>
    <t>ARGAMASSA DE REVESTIMENTO DE PAREDES EXTERNAS DA EDIFICAÇÃO</t>
  </si>
  <si>
    <t>32.1</t>
  </si>
  <si>
    <t>87905</t>
  </si>
  <si>
    <t>CHAPISCO APLICADO EM ALVENARIA (COM PRESENÇA DE VÃOS) E ESTRUTURAS DE CONCRETO DE FACHADA, COM COLHER DE PEDREIRO. ARGAMASSA TRAÇO 1:3 COM PREPARO EM BETONEIRA 400L. AF_10/2022</t>
  </si>
  <si>
    <t>32.2</t>
  </si>
  <si>
    <t>ED-6282</t>
  </si>
  <si>
    <t>REBOCO COM ARGAMASSA, TRAÇO 1:2:8 (CIMENTO, CAL E AREIA), ESP. 25MM, APLICAÇÃO MANUAL, INCLUSIVE ARGAMASSA COM PREPARO MECANIZADO</t>
  </si>
  <si>
    <t>32.3</t>
  </si>
  <si>
    <t>123</t>
  </si>
  <si>
    <t>ADITIVO IMPERMEABILIZANTE DE PEGA NORMAL PARA ARGAMASSAS E CONCRETOS SEM ARMACAO, LIQUIDO E ISENTO DE CLORETOS</t>
  </si>
  <si>
    <t>33</t>
  </si>
  <si>
    <t>ARGAMASSA DE REVESTIMENTO DE PAREDES INTERNAS DA EDIFICAÇÃO</t>
  </si>
  <si>
    <t>33.1</t>
  </si>
  <si>
    <t>33.2</t>
  </si>
  <si>
    <t>33.3</t>
  </si>
  <si>
    <t>34</t>
  </si>
  <si>
    <t>ARGAMASSA DE REVESTIMENTO DE PAREDES CASA DE GÁS</t>
  </si>
  <si>
    <t>34.1</t>
  </si>
  <si>
    <t>34.2</t>
  </si>
  <si>
    <t>34.3</t>
  </si>
  <si>
    <t>35</t>
  </si>
  <si>
    <t>ARGAMASSA DE REVESTIMENTO DO BANCO ORNAMENTAL</t>
  </si>
  <si>
    <t>35.1</t>
  </si>
  <si>
    <t>35.2</t>
  </si>
  <si>
    <t>35.3</t>
  </si>
  <si>
    <t>36</t>
  </si>
  <si>
    <t>IMPERMEABILIZAÇÃODAS FACES INTERNAS BANCO ORNAMENTAL</t>
  </si>
  <si>
    <t>36.1</t>
  </si>
  <si>
    <t>98557</t>
  </si>
  <si>
    <t>IMPERMEABILIZAÇÃO DE SUPERFÍCIE COM EMULSÃO ASFÁLTICA, 2 DEMÃOS. AF_09/2023</t>
  </si>
  <si>
    <t>37</t>
  </si>
  <si>
    <t>ATERRAMENTO E CONCRETAGEM DA PARTE SUPERIOR DO BANCO ORNAMENTAL</t>
  </si>
  <si>
    <t>37.1</t>
  </si>
  <si>
    <t>ED-51120</t>
  </si>
  <si>
    <t>REATERRO MANUAL DE VALA, INCLUSIVE ESPALHAMENTO E COMPACTAÇÃO MANUAL COM SOQUETE</t>
  </si>
  <si>
    <t>37.2</t>
  </si>
  <si>
    <t>94994</t>
  </si>
  <si>
    <t>EXECUÇÃO DE PASSEIO (CALÇADA) OU PISO DE CONCRETO COM CONCRETO MOLDADO IN LOCO, FEITO EM OBRA, ACABAMENTO CONVENCIONAL, ESPESSURA 8 CM, ARMADO. AF_08/2022</t>
  </si>
  <si>
    <t>38</t>
  </si>
  <si>
    <t xml:space="preserve">CONTRAPISOS E REVESTIMENTOS DE PISOS (ACABAMENTOS) </t>
  </si>
  <si>
    <t>38.1</t>
  </si>
  <si>
    <t>ED-50568</t>
  </si>
  <si>
    <t>CONTRAPISO DESEMPENADO COM ARGAMASSA, TRAÇO 1:3 (CIMENTO E AREIA), ESP. 30MM, INCLUSIVE ARGAMASSA COM PREPARO MECANIZADO</t>
  </si>
  <si>
    <t>38.2</t>
  </si>
  <si>
    <t>ED-50754</t>
  </si>
  <si>
    <t>REVESTIMENTO COM PORCELANATO APLICADO EM PISO, ACABAMENTO POLÍDO, AMBIENTE INTERNO, PADRÃO EXTRA, BORDA RETIFICADA, DIMENSÃO DA PEÇA (60X60)CM, ASSENTAMENTO COM ARGAMASSA INDUSTRIALIZADA, INCLUSIVE REJUNTAMENTO</t>
  </si>
  <si>
    <t>38.3</t>
  </si>
  <si>
    <t xml:space="preserve">RODAPÉ DE 10 CM DE ALTURA, EM PORCELANATO,  COM PLACAS TIPO ESMALTADA DE DIMENSÕES 60X60CM.
</t>
  </si>
  <si>
    <t>38.4</t>
  </si>
  <si>
    <t>REVESTIMENTO COM LADRILHO HIDRÁULICO APLICADO EM PISO COM JUNTA SECA, NA COR NATURAL, TIPO MILANO ASSENTAMENTO COM ARGAMASSA INDUSTRIALIZADA</t>
  </si>
  <si>
    <t>38.5</t>
  </si>
  <si>
    <t>87246</t>
  </si>
  <si>
    <t>REVESTIMENTO CERÂMICO PARA PISO COM PLACAS TIPO ESMALTADA DE DIMENSÕES 35X35 CM APLICADA EM AMBIENTES DE ÁREA MENOR QUE 5 M2. AF_02/2023_PE</t>
  </si>
  <si>
    <t>39</t>
  </si>
  <si>
    <t>REVESTIMENTOS CERÂMICOS DE PAREDES</t>
  </si>
  <si>
    <t>39.1</t>
  </si>
  <si>
    <t>ED-9081</t>
  </si>
  <si>
    <t>REVESTIMENTO COM CERÂMICA APLICADO EM PAREDE, ACABAMENTO ESMALTADO, AMBIENTE INTERNO/EXTERNO, PADRÃO EXTRA, DIMENSÃO DA PEÇA ATÉ 2025 CM2, PEI III, ASSENTAMENTO COM ARGAMASSA INDUSTRIALIZADA, INCLUSIVE REJUNTAMENTO</t>
  </si>
  <si>
    <t>39.2</t>
  </si>
  <si>
    <t>87269</t>
  </si>
  <si>
    <t>REVESTIMENTO CERÂMICO PARA PAREDES INTERNAS COM PLACAS TIPO ESMALTADA DE DIMENSÕES 25X35 CM APLICADAS NA ALTURA INTEIRA DAS PAREDES. AF_02/2023_PE</t>
  </si>
  <si>
    <t>40</t>
  </si>
  <si>
    <t>ITENS EM GRANITO - DIVISÓRIAS E BANCADAS PARA PIAS E SÓCULOS</t>
  </si>
  <si>
    <t>40.1</t>
  </si>
  <si>
    <t>ED-48533</t>
  </si>
  <si>
    <t>DIVISÓRIA EM GRANITO CINZA ANDORINHA, ESP. 3CM, INCLUSIVE INSTALAÇÃO, FERRAGENS EM LATÃO CROMADO E ACESSÓRIOS</t>
  </si>
  <si>
    <t>40.2</t>
  </si>
  <si>
    <t>ED-21657</t>
  </si>
  <si>
    <t>BANCADA EM GRANITO, COR CINZA ANDORINHA, ESP. 2CM, ACABAMENTO POLIDO, APOIADA EM ALVENARIA, EXCLUSIVE ALVENARIA, RODABANCA/FRONTÃO, TESTEIRA/FAIXA, FURO EM BANCADA, CUBA METÁLICA, VÁLVULA, SIFÃO, TORNEIRA E ENGATE FLEXÍVEL</t>
  </si>
  <si>
    <t>40.3</t>
  </si>
  <si>
    <t>ED-48342</t>
  </si>
  <si>
    <t>FURO DE BOJO EM BANCADA DE GRANITO/MÁRMORE, INCLUSIVE COLAGEM COM MASSA PLÁSTICA</t>
  </si>
  <si>
    <t>40.4</t>
  </si>
  <si>
    <t>ED-48348</t>
  </si>
  <si>
    <t>RODABANCA/FRONTÃO PARA BANCADA EM GRANITO, COR CINZA ANDORINHA, ESP. 2CM, ALTURA DE 10CM, INCLUSIVE REJUNTAMENTO EM MASSA PLÁSTICA NA COR DA PEDRA</t>
  </si>
  <si>
    <t>40.5</t>
  </si>
  <si>
    <t>ED-21634</t>
  </si>
  <si>
    <t>TESTEIRA PARA BANCADA EM GRANITO, COR CINZA ANDORINHA, ESP. 2CM, ALTURA DE 3CM, INCLUSIVE POLIMENTO, CORTE/COLAGEM EM MEIA ESQUADRIA E MASSA PLÁSTICA NA COR DA PEDRA</t>
  </si>
  <si>
    <t>40.6</t>
  </si>
  <si>
    <t>ED-50621</t>
  </si>
  <si>
    <t>SÓCULO COM ENCHIMENTO EM TIJOLOS MACIÇOS, ALTURA DE 10CM À 12CM, INCLUSIVE ACABAMENTO EM REVESTIMENTO DE ARGAMASSA, ESP. 20MM, COM APLICAÇÃO MANUAL</t>
  </si>
  <si>
    <t>41</t>
  </si>
  <si>
    <t>ELEMENTOS ORNAMENTAIS DE FECHAMENTO</t>
  </si>
  <si>
    <t>41.1</t>
  </si>
  <si>
    <t>101162</t>
  </si>
  <si>
    <t>ALVENARIA DE VEDAÇÃO COM ELEMENTO VAZADO DE CERÂMICA (COBOGÓ) DE 7X20X20CM E ARGAMASSA DE ASSENTAMENTO COM PREPARO EM BETONEIRA. AF_05/2020</t>
  </si>
  <si>
    <t>41.2</t>
  </si>
  <si>
    <t>ED-48235</t>
  </si>
  <si>
    <t>ALVENARIA DE ELEMENTO VAZADO DE VIDRO,  BLOCO DE VIDRO (10X20)CM, ESP. 10CM, TIPO CAPELA, INCLUSIVE ARGAMASSA PARA ASSENTAMENTO E REJUNTAMENTO</t>
  </si>
  <si>
    <t>42</t>
  </si>
  <si>
    <t>REVESTIMENTOS DE TETO</t>
  </si>
  <si>
    <t>42.1</t>
  </si>
  <si>
    <t>ED-9066</t>
  </si>
  <si>
    <t>REVESTIMENTO DE GESSO EM TETO, ESP. 5MM, APLICAÇÃO MANUAL, INCLUSIVE ACABAMENTO SARRAFEADO</t>
  </si>
  <si>
    <t>42.2</t>
  </si>
  <si>
    <t>ED-19975</t>
  </si>
  <si>
    <t>MOLDURA DE GESSO, LARGURA DE 10CM, INCLUSIVE FIXAÇÃO E REJUNTAMENTO</t>
  </si>
  <si>
    <t>43</t>
  </si>
  <si>
    <t>LOUÇAS E METAIS</t>
  </si>
  <si>
    <t>43.1</t>
  </si>
  <si>
    <t>86932</t>
  </si>
  <si>
    <t>VASO SANITÁRIO SIFONADO COM CAIXA ACOPLADA LOUÇA BRANCA - PADRÃO MÉDIO, INCLUSO ENGATE FLEXÍVEL EM METAL CROMADO, 1/2 X 40CM - FORNECIMENTO E INSTALAÇÃO. AF_01/2020</t>
  </si>
  <si>
    <t>43.2</t>
  </si>
  <si>
    <t>100849</t>
  </si>
  <si>
    <t>ASSENTO SANITÁRIO CONVENCIONAL - FORNECIMENTO E INSTALACAO. AF_01/2020</t>
  </si>
  <si>
    <t>43.3</t>
  </si>
  <si>
    <t>100858</t>
  </si>
  <si>
    <t>MICTÓRIO SIFONADO LOUÇA BRANCA - PADRÃO MÉDIO - FORNECIMENTO E INSTALAÇÃO. AF_01/2020</t>
  </si>
  <si>
    <t>43.4</t>
  </si>
  <si>
    <t>86937</t>
  </si>
  <si>
    <t>CUBA DE EMBUTIR OVAL EM LOUÇA BRANCA, 35 X 50CM OU EQUIVALENTE, INCLUSO VÁLVULA EM METAL CROMADO E SIFÃO FLEXÍVEL EM PVC - FORNECIMENTO E INSTALAÇÃO. AF_01/2020</t>
  </si>
  <si>
    <t>43.5</t>
  </si>
  <si>
    <t>ED-50283</t>
  </si>
  <si>
    <t>LAVATÓRIO DE LOUÇA BRANCA SEM COLUNA, TAMANHO MÉDIO, INCLUSIVE ACESSÓRIOS DE FIXAÇÃO, VÁLVULA DE ESCOAMENTO DE METAL COM ACABAMENTO CROMADO, SIFÃO DE METAL TIPO COPO COM ACABAMENTO CROMADO E REJUNTAMENTO, EXCLUSIVE TORNEIRA E ENGATE FLEXÍVEL</t>
  </si>
  <si>
    <t>43.6</t>
  </si>
  <si>
    <t>86872</t>
  </si>
  <si>
    <t>TANQUE DE LOUÇA BRANCA COM COLUNA, 30L OU EQUIVALENTE - FORNECIMENTO E INSTALAÇÃO. AF_01/2020</t>
  </si>
  <si>
    <t>43.7</t>
  </si>
  <si>
    <t>86935</t>
  </si>
  <si>
    <t>CUBA DE EMBUTIR DE AÇO INOXIDÁVEL MÉDIA, INCLUSO VÁLVULA TIPO AMERICANA EM METAL CROMADO E SIFÃO FLEXÍVEL EM PVC - FORNECIMENTO E INSTALAÇÃO. AF_01/2020</t>
  </si>
  <si>
    <t>43.8</t>
  </si>
  <si>
    <t>100872</t>
  </si>
  <si>
    <t>BARRA DE APOIO RETA, EM ALUMINIO, COMPRIMENTO 80 CM, FIXADA NA PAREDE - FORNECIMENTO E INSTALAÇÃO. AF_01/2020</t>
  </si>
  <si>
    <t>43.9</t>
  </si>
  <si>
    <t>100870</t>
  </si>
  <si>
    <t>BARRA DE APOIO RETA, EM ALUMINIO, COMPRIMENTO 60 CM, FIXADA NA PAREDE - FORNECIMENTO E INSTALAÇÃO. AF_01/2020</t>
  </si>
  <si>
    <t>43.10</t>
  </si>
  <si>
    <t>30.01.080</t>
  </si>
  <si>
    <t>Barra de apoio lateral para lavatório, para pessoas com mobilidade reduzida, em tubo de aço inoxidável de 1.1/4", comprimento 25 a 30 cm</t>
  </si>
  <si>
    <t>43.11</t>
  </si>
  <si>
    <t>03259/ORSE</t>
  </si>
  <si>
    <t>Fornecimento e instalação de torneira pressmatic compact de mesa, ref. 17160606, docol ou similar</t>
  </si>
  <si>
    <t>43.12</t>
  </si>
  <si>
    <t>11748/ORSE</t>
  </si>
  <si>
    <t>Torneira para lavatório, de mesa, bica alta, linha Link Conforto, ref.1196 C.Lnk da DECA ou similar, inclusive furo para instalação em bancada</t>
  </si>
  <si>
    <t>43.13</t>
  </si>
  <si>
    <t>86914</t>
  </si>
  <si>
    <t>TORNEIRA CROMADA 1/2" OU 3/4" PARA TANQUE, PADRÃO MÉDIO - FORNECIMENTO E INSTALAÇÃO. AF_01/2020</t>
  </si>
  <si>
    <t>44</t>
  </si>
  <si>
    <t>PORTAS</t>
  </si>
  <si>
    <t>44.1</t>
  </si>
  <si>
    <t>ED-14674</t>
  </si>
  <si>
    <t>PORTA AÇO DE ENROLAR, TIPO LÂMINA RAIADA, COM ABERTURA MANUAL, COMPLETA, INCLUSIVE FORNECIMENTO, EIXO, MOLA, SOLEIRA, ETIQUETA, CAVALETE, GUIAS E FITAS, EXCLUSIVE FECHADURAS LATERAIS</t>
  </si>
  <si>
    <t>44.2</t>
  </si>
  <si>
    <t>44.3</t>
  </si>
  <si>
    <t>44.4</t>
  </si>
  <si>
    <t>PORTA METÁLICA PARA SANITÁRIO EM CHAPA GALVANIZADA, ESP. 1,25MM (GSG-18), DIMENSÃO 0,90 X 2,0 M, TIPO DE ABRIR, UMA (1) FOLHA, INCLUSIVE BATENTE, ESTRUTURA EM METALON (20X30)MM, DOBRADIÇA E TRANQUETA, EXCLUSIVE PINTURA</t>
  </si>
  <si>
    <t>44.5</t>
  </si>
  <si>
    <t>PORTA METÁLICA PARA SANITÁRIO EM CHAPA GALVANIZADA, ESP. 1,25MM (GSG-18), DIMENSÃO 0,70 X 2,0 M, TIPO DE ABRIR, UMA (1) FOLHA, INCLUSIVE BATENTE, ESTRUTURA EM METALON (20X30)MM, DOBRADIÇA E TRANQUETA, EXCLUSIVE PINTURA</t>
  </si>
  <si>
    <t>44.6</t>
  </si>
  <si>
    <t>44.7</t>
  </si>
  <si>
    <t>44.8</t>
  </si>
  <si>
    <t>3106</t>
  </si>
  <si>
    <t>FERROLHO COM FECHO CHATO E PORTA CADEADO, EM ACO GALVANIZADO / ZINCADO, DE SOBREPOR, COM COMPRIMENTO DE 6", CHAPA COM ESPESSURA MINIMA DE 1,70 MM E LARGURA /MINIMA DE 5,00 CM (FECHO REFORCADO) (INCLUI PARAFUSOS)</t>
  </si>
  <si>
    <t>44.9</t>
  </si>
  <si>
    <t>5090</t>
  </si>
  <si>
    <t>CADEADO SIMPLES, CORPO EM LATAO MACICO, COM LARGURA DE 25 MM E ALTURA DE APROX 25 MM, HASTE CEMENTADA (NAO LONGA), EM ACO TEMPERADO COM DIAMETRO DE APROX 5,0 MM, INCLUINDO 2 CHAVES</t>
  </si>
  <si>
    <t>45</t>
  </si>
  <si>
    <t>COBERTURA DE VIDRO COM ESTRUTURA METÁLICA</t>
  </si>
  <si>
    <t>45.1</t>
  </si>
  <si>
    <t>45.2</t>
  </si>
  <si>
    <t>ED-51160</t>
  </si>
  <si>
    <t>VIDRO TEMPERADO TRANSPARENTE INCOLOR, ESP. 10MM, INCLUSIVE FIXAÇÃO E VEDAÇÃO COM GUARNIÇÃO/GAXETA DE BORRACHA NEOPRENE, FORNECIMENTO E INSTALAÇÃO, EXCLUSIVE CAIXILHO/PERFIL</t>
  </si>
  <si>
    <t>46</t>
  </si>
  <si>
    <t>PINTURA</t>
  </si>
  <si>
    <t>46.1</t>
  </si>
  <si>
    <t>ED-50514</t>
  </si>
  <si>
    <t>PREPARAÇÃO PARA EMASSAMENTO OU PINTURA (LÁTEX/ACRÍLICA) EM PAREDE, INCLUSIVE UMA (1) DEMÃO DE SELADOR ACRÍLICO</t>
  </si>
  <si>
    <t>46.2</t>
  </si>
  <si>
    <t>ED-50515</t>
  </si>
  <si>
    <t>PREPARAÇÃO PARA EMASSAMENTO OU PINTURA (LÁTEX/ACRÍLICA) EM TETO, INCLUSIVE UMA (1) DEMÃO DE SELADOR ACRÍLICO</t>
  </si>
  <si>
    <t>46.3</t>
  </si>
  <si>
    <t>ED-50451</t>
  </si>
  <si>
    <t>PINTURA ACRÍLICA EM PAREDE, DUAS (2) DEMÃOS, COM APLICAÇÃO MANUAL, EXCLUSIVE SELADOR ACRÍLICO E MASSA ACRÍLICA/CORRIDA (PVA)</t>
  </si>
  <si>
    <t>46.4</t>
  </si>
  <si>
    <t>ED-50452</t>
  </si>
  <si>
    <t>PINTURA ACRÍLICA EM TETO, DUAS (2) DEMÃOS, COM APLICAÇÃO MANUAL, EXCLUSIVE SELADOR ACRÍLICO E MASSA ACRÍLICA/CORRIDA (PVA)</t>
  </si>
  <si>
    <t>46.5</t>
  </si>
  <si>
    <t>102213</t>
  </si>
  <si>
    <t>PINTURA VERNIZ (INCOLOR) ALQUÍDICO EM MADEIRA, USO INTERNO E EXTERNO, 2 DEMÃOS. AF_01/2021</t>
  </si>
  <si>
    <t>46.6</t>
  </si>
  <si>
    <t>100758</t>
  </si>
  <si>
    <t>PINTURA COM TINTA ALQUÍDICA DE ACABAMENTO (ESMALTE SINTÉTICO ACETINADO) APLICADA A ROLO OU PINCEL SOBRE SUPERFÍCIES METÁLICAS (EXCETO PERFIL) EXECUTADO EM OBRA (02 DEMÃOS). AF_01/2020</t>
  </si>
  <si>
    <t>47</t>
  </si>
  <si>
    <t>LIMPEZA FINAL DE OBRA</t>
  </si>
  <si>
    <t>47.1</t>
  </si>
  <si>
    <t>ED-50266</t>
  </si>
  <si>
    <t>LIMPEZA FINAL PARA ENTREGA DA OBRA</t>
  </si>
  <si>
    <t>RESUMO DOS EVENTOS</t>
  </si>
  <si>
    <t>CRONOGRAMA POR LEVANTAMENTO POR EVENTOS</t>
  </si>
  <si>
    <t>FRENTES DA OBRA</t>
  </si>
  <si>
    <t>EDIFICAÇÃO</t>
  </si>
  <si>
    <t>Nº DA FRENTE</t>
  </si>
  <si>
    <t>Nº DO EVENTO</t>
  </si>
  <si>
    <t>TÍTULO DO EVENTO</t>
  </si>
  <si>
    <t>MÊS 01</t>
  </si>
  <si>
    <t>MÊS 02</t>
  </si>
  <si>
    <t>MÊS 03</t>
  </si>
  <si>
    <t>MÊS 04</t>
  </si>
  <si>
    <t>MÊS 05</t>
  </si>
  <si>
    <t>MÊS 06</t>
  </si>
  <si>
    <t>MÊS 07</t>
  </si>
  <si>
    <t>MÊS 08</t>
  </si>
  <si>
    <t>MÊS 09</t>
  </si>
  <si>
    <t>MÊS 10</t>
  </si>
  <si>
    <t>MÊS 11</t>
  </si>
  <si>
    <t>MÊS 12</t>
  </si>
  <si>
    <t>MÊS 13</t>
  </si>
  <si>
    <t>MÊS 14</t>
  </si>
  <si>
    <t>ALVENARIA CASA DE GÁS</t>
  </si>
  <si>
    <t>ATERRAMENTO E CONCRETAGEM DA PARTE SUPERIOS DO BANCO ORNAMENTAL</t>
  </si>
  <si>
    <t>ITENS EM GRANITO - DIVISÓRIAS E BANCADAS PARA PIAS</t>
  </si>
  <si>
    <t>TOTAL POR PERÍODO</t>
  </si>
  <si>
    <t>ACUMULADO</t>
  </si>
  <si>
    <t>RELAÇÃO DE ITENS CURVA ABC</t>
  </si>
  <si>
    <t>FAIXAS DA CURVA ABC:</t>
  </si>
  <si>
    <t>A</t>
  </si>
  <si>
    <t>Itens cujo % acumulado representam até 80% do valor global.</t>
  </si>
  <si>
    <t>B</t>
  </si>
  <si>
    <t>Itens cujo % acumulado representam até 15% do valor global.</t>
  </si>
  <si>
    <t>C</t>
  </si>
  <si>
    <t>Itens cujo % acumulado representam até 5% do valor global.</t>
  </si>
  <si>
    <t>QTD</t>
  </si>
  <si>
    <t>UND</t>
  </si>
  <si>
    <t>% ITEM</t>
  </si>
  <si>
    <t>% ACUMUL</t>
  </si>
  <si>
    <t>ABC</t>
  </si>
  <si>
    <t>GRÁFICO CURVA ABC</t>
  </si>
  <si>
    <t>MEMÓRIA DE CÁLCULO</t>
  </si>
  <si>
    <t xml:space="preserve">FORNECIMENTO DE INSUMOS E MÃO-DE-OBRA ESPECIALIZADA PARA EXECUÇÃO DE UMA EDIFICAÇÃO COM SANITÁRIOS, DEPÓSITO E LANCHONETE.                                          </t>
  </si>
  <si>
    <t>CONFERÊNCIAS</t>
  </si>
  <si>
    <t xml:space="preserve">
1,50*3,00 = 4,50</t>
  </si>
  <si>
    <t>2 SUPORTES</t>
  </si>
  <si>
    <t>3*(18,32+1,34+7,93+3,09+0,65+10,2+3,42+11,73) = 170,04</t>
  </si>
  <si>
    <t>2*(2*3) = 12</t>
  </si>
  <si>
    <t>13,02+8,94+8,34+5,54+7,08+3,74+3,74+1,08+1,08+3,71+1,7+1,8 = 59,77</t>
  </si>
  <si>
    <t>33 PONTOS DE ESTACAS</t>
  </si>
  <si>
    <t>33 estacas de 5 m = 165 m</t>
  </si>
  <si>
    <t>Conforme projeto estrutural</t>
  </si>
  <si>
    <t>33*0,125*0,125*3,1415*0,40 = 0,65 m³</t>
  </si>
  <si>
    <t>10,23 + 0,65 = 10,88 m³</t>
  </si>
  <si>
    <t>10,88*5 = 54,40</t>
  </si>
  <si>
    <t>Superfície de vigas e blocos: 17,40 m² (extraída via software)
Espessura da camada = 0,05 m
Volume = 17,40*0,05 = 0,87 m³</t>
  </si>
  <si>
    <t>Volume de blocos = 4,31 m³
Volume de vigas = 3,22 m³
Volume de lastro = 0,87 m³
Volume total = 8,40 m³</t>
  </si>
  <si>
    <t>Área de fôrmas para blocos = 29,37 m²
Área de fôrmas para vigas = 56,79 m²
Área total de fôrmas = 86,16 m²</t>
  </si>
  <si>
    <t>Blocos = 4,31 m³
Vigas = 3,22 m³
Volume total = 7,53 m³</t>
  </si>
  <si>
    <t>Área extraída via software = 16,54 m²</t>
  </si>
  <si>
    <t>Conforme projeto estrutural*.
Representa apenas o concreto das vigas, visto que as composições de lajes já incluem o concreto para as mesmas.</t>
  </si>
  <si>
    <t>Soma das áreas das lajes = 65,95 + 8,98 = 74,93 m²
Período de estimado = 45 dias = 1,5 mês
74,93 x 1,5 = 112,40 m² x Mês</t>
  </si>
  <si>
    <t>CONSIDERANCO PISOS EXTERNOS E LOCAL DE UMPLANTAÇÃO DA OBRA = 183,18</t>
  </si>
  <si>
    <t>13,02*1,5=19,53
4,5*1,5=6,75
3,2*1,5=4,80
4,5*1,5=6,75
2*1,5=3
4,86*1,5=7,29
8,94*1,5=13,41
8,94*1,5=13,41
1,78*1,5=2,67
7,04*1,5=10,56
7,04*1,5=10,56
2,5*1,5=3,75
1,9*1,5=2,85
ÁREA TOTAL: 105,33 M²
DESCONTOS PORTAS:
2,1+1,68+4,86+3,78+2,59 = 15,01M²
ÁREA FINAL: 105,33-15,01 = 90,32 M²</t>
  </si>
  <si>
    <t>ÁREA DE ALVENARIA FORNECIDA POR SOFTWARE: 249,68 M²
DESCONTANDO A PRIMEIRA PARTE DA ALVENARIA: 249,68-90,32 = 159,36 M²</t>
  </si>
  <si>
    <t>ÁREA FORNECIDA POR SOFTWARE: 5,57</t>
  </si>
  <si>
    <t>0,23*(0,31+0,9+0,79+0,74+0,31+0,4+0,31+0,7+1,51+0,31+0,4+0,31+1,11+1,05+0,49+0,31+0,4+0,31+0,79+0,9+0,31+0,4) = 3,00</t>
  </si>
  <si>
    <t xml:space="preserve">5,03*0,28 = 1,41
5,58*0,1 = 0,56
TOTAL: 1,14+0,56 = 1,97
</t>
  </si>
  <si>
    <t>ÁERA FORNECIDA POR SOFTWARE: 13,07 M²</t>
  </si>
  <si>
    <t>ÁREA FORNECIDA POR SOFTWARE: 15,44 M²</t>
  </si>
  <si>
    <t>Conforme projeto sanitário</t>
  </si>
  <si>
    <t>Somatório dos comprimentos de tubulação:
37,10 + 32,20 + 9,70 + 6,50 = 85,50 m 
85,50 x 0,20 x 0,40 = 6,84 m³ (largura e profundidade estimadas)</t>
  </si>
  <si>
    <t>6,84 x 1,30 (contração/compactação/empolamento) = 8,89 m³</t>
  </si>
  <si>
    <t>Conforme projeto de águas pluviais</t>
  </si>
  <si>
    <t>2,57 x 0,20 x 0,40 = 0,21 m³</t>
  </si>
  <si>
    <t>0,21 x 1,30 (contração/compactação/empolamento) = 0,27 m³</t>
  </si>
  <si>
    <t>01 M</t>
  </si>
  <si>
    <t>01 UN</t>
  </si>
  <si>
    <t>Conforme projeto de instalações de gás</t>
  </si>
  <si>
    <t>3,30 x 0,15 x 0,30 = 0,15 m³</t>
  </si>
  <si>
    <t>0,21 x 1,30 (contração/compactação/empolamento) = 0,20 m³</t>
  </si>
  <si>
    <t>Conforme projeto elétrico</t>
  </si>
  <si>
    <t>10,67m, do padrão até o QD.
10,67 x 0,15 x 0,30 = 0,48 m³ (largura e profundidade estimadas)</t>
  </si>
  <si>
    <t>10,67m, do padrão até o QD.
10,67 x 0,15 x 0,30 = 0,48 m³ (largura e profundidade estimadas)
0,48 x 1,30 (contração/compactação/empolamento) = 0,62 m³</t>
  </si>
  <si>
    <t xml:space="preserve">Conforme projeto de cabeamento </t>
  </si>
  <si>
    <t>8,40 + 4,60 + 4,50 + 3,40 + 5,40 = 26,30 m
26,30 x 0,15 x 0,30 = 1,18 m³ (largura e profundidade estimadas)</t>
  </si>
  <si>
    <t xml:space="preserve">
1,18 x 1,30 (contração/compactação/empolamento) = 1,53 m³</t>
  </si>
  <si>
    <t>Conforme projeto hidráulico</t>
  </si>
  <si>
    <t>Tubulação do hidrômetro até a base da prumada que sobe para o reservatório.
3,65 x 0,15 x 0,30 = 0,16 m³ (largura e profundidade estimadas)</t>
  </si>
  <si>
    <t>0,16 x 1,30 (contração/compactação/empolamento) = 0,21 m³</t>
  </si>
  <si>
    <t>Tubulação que vai para a torneira da casa de gás.
4,00 x 0,15 x 0,30 = 0,18 m³</t>
  </si>
  <si>
    <t>0,18 x 1,30 (contração/compactação/empolamento) = 0,23 m³</t>
  </si>
  <si>
    <t>116,47+20,04+20,25+22,06+4,83+4+11,85+5,68 = 205,18
ÁREAS DOS PISOS EXTERNOS, LIXEIRA, CASA DE GÁS E EDIFICAÇÃO</t>
  </si>
  <si>
    <t>205,18*0,05 = 10,26 APROX. 10,30</t>
  </si>
  <si>
    <t>116,47+20,04+20,25+22,06+4,83+4+11,85+5,68 = 205,18
ÁREAS DOS PISOS EXTERNOS, LIXEIRA, CASA DE GÁS E EDIFICAÇÃO
CONSIDERANTO SOBREPOSIÇÕES E BORDAS: 210,00</t>
  </si>
  <si>
    <t>(2,61*3)+(2,35*3)+2,16+2,92+2,05+(2*1,03)+(3*3,30)+1,18 = 35,15</t>
  </si>
  <si>
    <t>117,96+19,41 = 137,37</t>
  </si>
  <si>
    <t>6,71+3,65 = 10,36</t>
  </si>
  <si>
    <t>Fornecido pelo software: 43,95</t>
  </si>
  <si>
    <t>Fornecido pelo software: 5,49</t>
  </si>
  <si>
    <t>(2,06*2)+(4,55*2)+1,68+3,69+1,83+4,70=25,12</t>
  </si>
  <si>
    <t>Fornecido pelo software: 152,92</t>
  </si>
  <si>
    <t>Estipulado: 17</t>
  </si>
  <si>
    <t>Fornecido pelo software: 347,32</t>
  </si>
  <si>
    <t>Estipulado: 37</t>
  </si>
  <si>
    <t>Fornecido pelo software: 26,11</t>
  </si>
  <si>
    <t>Estipulado: 3</t>
  </si>
  <si>
    <t>Fornecido pelo software: 10,53</t>
  </si>
  <si>
    <t>Estipulado: 1</t>
  </si>
  <si>
    <t>Fornecido pelo software: 5,57</t>
  </si>
  <si>
    <t>5,60*0,4 = 2,24</t>
  </si>
  <si>
    <t>Fornecido pelo software: 5,60</t>
  </si>
  <si>
    <t xml:space="preserve">20,25+4,83+11,85+20,06+4+6,1+1,9+1,4 = 70,40
Ref.: áreas dos ambientes e espelhos dos sóculos das pias. </t>
  </si>
  <si>
    <t>(4,5+4,5+4,5+4,5+1,6+3,02+3,2+1,78+1,3+3,9+4,5+2,12+4,5+4,5+2,18+0,78+2,32+5,28)*0,1 = 5,9 aprox. 6,o</t>
  </si>
  <si>
    <t>116,15+20,04 = 136,19</t>
  </si>
  <si>
    <t>2*(1,60*0,9) = 2,88</t>
  </si>
  <si>
    <t>Fornecido pelo software: 125,16</t>
  </si>
  <si>
    <t>(1,6+0,9+0,90)*2,03 = 6,90
6,90*2 = 13,80
3,74*0,16 = APROX. 0,6
13,80+0,6 = 14,40</t>
  </si>
  <si>
    <t>Fornecido pelo software: 17,01</t>
  </si>
  <si>
    <t>1,87*0,6 = 1,12
1,5*0,6 =0,9
5,28*0,6 = 3,17
2,12*0,6 = 1,27
3,88*0,6 = 2,33
2*0,4 = 0,8
1,75*0,4 = 0,7
1,12+0,9+3,17+1,27+2,33+0,8+0,7 = 10,29</t>
  </si>
  <si>
    <t>8 FUROS</t>
  </si>
  <si>
    <t>0,6+2,49+1,5+0,6+0,6+5,28+0,6+0,6+2,12+0,6+4,5 = 19,49</t>
  </si>
  <si>
    <t>1,52+3,82+1,93+0,9+5,28 = 13,45</t>
  </si>
  <si>
    <t>1,87*0,6 = 1,12
1,50*0,6 = 0,9
5,28*0,6 = 3,17
2,12*0,6 = 1,27
3,88*0,6 = 2,33
1,12+0,9+3,17+1,27+2,33 = 8,79 APROX. 8,80</t>
  </si>
  <si>
    <t xml:space="preserve">2,25*2,16 = 4,86
2,16*1,20 = 2,6
0,8*2,34 = 1,87  
4,86+2,60+1,87 = 9,33
</t>
  </si>
  <si>
    <t>Fornecido pelo software: 6,95</t>
  </si>
  <si>
    <t xml:space="preserve">20,25+22,06+4,83+4+11,85 = 62,99aprox.: 63,00 </t>
  </si>
  <si>
    <t>(4*4,5)+(2*1,6)+(3,02*2)+(4*2)+4,50+4,50+2,18+0,78+2,32+5,28+1,3+3,9+4,5+2,12+3,2+1,78=71,60</t>
  </si>
  <si>
    <t>6 unidades</t>
  </si>
  <si>
    <t>3 unidades</t>
  </si>
  <si>
    <t>7 unidades</t>
  </si>
  <si>
    <t>2 unidades</t>
  </si>
  <si>
    <t>1 unidade</t>
  </si>
  <si>
    <t>4 unidades</t>
  </si>
  <si>
    <t>9 unidades</t>
  </si>
  <si>
    <t>portas de enrolar da lanchonete (2*1,04)+(1,75*1,04) = 3,90</t>
  </si>
  <si>
    <t xml:space="preserve"> portas lixeira e casa de gás: 2*(1,0*2) = 4</t>
  </si>
  <si>
    <t>3,22*3,10 = 9,98</t>
  </si>
  <si>
    <t>2*(0,9*2) = 3,60</t>
  </si>
  <si>
    <t>4*(0,7*2 ) = 5,60</t>
  </si>
  <si>
    <t>3*(0,9*2,10) = 5,67
(2,10*0,8) = 1,68
2*(0,9*2) = 3,6
4*(0,7*2) = 5,6
5,67+1,68+3,6+5,6=16,55</t>
  </si>
  <si>
    <t>1*2,10 = 2,10</t>
  </si>
  <si>
    <t>4 UNIDADES</t>
  </si>
  <si>
    <t>4,64+5,51+1,95+2+1,85+1,5+0,86+1,77=20,08</t>
  </si>
  <si>
    <t>Área fornecida por software: 8,09</t>
  </si>
  <si>
    <t>500,24-125,16 (revestimento cerâmico) = 375,08</t>
  </si>
  <si>
    <t xml:space="preserve">testeiras: 43,98*0,1 = 8,80*2 = 17,60
tesouras: 3*[4*(1,65*0,53)] = 10,49
17,60+10,49 = 28,09
</t>
  </si>
  <si>
    <t>Área total de portas: 45,73
Considerando duas faces e descontos de elementos vazados: 45,73*2</t>
  </si>
  <si>
    <t>Área da edificação:115,47 m²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</si>
</sst>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m/yyyy"/>
    <numFmt numFmtId="165" formatCode="[$R$ -416]#,##0.00"/>
    <numFmt numFmtId="166" formatCode="#,##0.0000"/>
    <numFmt numFmtId="167" formatCode="mm/yyyy"/>
    <numFmt numFmtId="168" formatCode="0.000%"/>
  </numFmts>
  <fonts count="41" x14ac:knownFonts="1">
    <font>
      <sz val="10"/>
      <color rgb="FF000000"/>
      <name val="Arial"/>
      <scheme val="minor"/>
    </font>
    <font>
      <b/>
      <sz val="12"/>
      <color theme="1"/>
      <name val="Nunito"/>
    </font>
    <font>
      <sz val="10"/>
      <name val="Arial"/>
    </font>
    <font>
      <sz val="10"/>
      <color theme="1"/>
      <name val="Nunito"/>
    </font>
    <font>
      <b/>
      <sz val="14"/>
      <color theme="1"/>
      <name val="Nunito"/>
    </font>
    <font>
      <b/>
      <sz val="10"/>
      <color theme="1"/>
      <name val="Nunito"/>
    </font>
    <font>
      <sz val="9"/>
      <color theme="1"/>
      <name val="Nunito"/>
    </font>
    <font>
      <b/>
      <sz val="11"/>
      <color theme="1"/>
      <name val="Nunito"/>
    </font>
    <font>
      <sz val="8"/>
      <color rgb="FF666666"/>
      <name val="Nunito"/>
    </font>
    <font>
      <sz val="10"/>
      <color theme="1"/>
      <name val="Arial"/>
      <scheme val="minor"/>
    </font>
    <font>
      <sz val="10"/>
      <color rgb="FF434343"/>
      <name val="Arial"/>
      <scheme val="minor"/>
    </font>
    <font>
      <i/>
      <sz val="10"/>
      <color rgb="FF666666"/>
      <name val="Nunito"/>
    </font>
    <font>
      <sz val="10"/>
      <color rgb="FF434343"/>
      <name val="Nunito"/>
    </font>
    <font>
      <i/>
      <sz val="10"/>
      <color rgb="FF666666"/>
      <name val="Arial"/>
      <scheme val="minor"/>
    </font>
    <font>
      <b/>
      <sz val="10"/>
      <color rgb="FFFFFFFF"/>
      <name val="Arial"/>
      <scheme val="minor"/>
    </font>
    <font>
      <b/>
      <i/>
      <sz val="10"/>
      <color rgb="FF000000"/>
      <name val="Arial"/>
      <scheme val="minor"/>
    </font>
    <font>
      <sz val="10"/>
      <color theme="1"/>
      <name val="Arial"/>
    </font>
    <font>
      <b/>
      <i/>
      <sz val="10"/>
      <color theme="1"/>
      <name val="Arial"/>
    </font>
    <font>
      <b/>
      <sz val="8"/>
      <color rgb="FF434343"/>
      <name val="Nunito"/>
    </font>
    <font>
      <sz val="8"/>
      <color rgb="FF434343"/>
      <name val="Nunito"/>
    </font>
    <font>
      <b/>
      <i/>
      <sz val="10"/>
      <color rgb="FF434343"/>
      <name val="Nunito"/>
    </font>
    <font>
      <b/>
      <sz val="10"/>
      <color theme="1"/>
      <name val="Arial"/>
      <scheme val="minor"/>
    </font>
    <font>
      <b/>
      <i/>
      <sz val="10"/>
      <color rgb="FF000000"/>
      <name val="Nunito"/>
    </font>
    <font>
      <sz val="10"/>
      <color theme="1"/>
      <name val="Nunito"/>
    </font>
    <font>
      <sz val="10"/>
      <color rgb="FF980000"/>
      <name val="Nunito"/>
    </font>
    <font>
      <sz val="8"/>
      <color theme="1"/>
      <name val="Nunito"/>
    </font>
    <font>
      <b/>
      <sz val="10"/>
      <color theme="1"/>
      <name val="Nunito"/>
    </font>
    <font>
      <sz val="10"/>
      <color theme="1"/>
      <name val="Arial"/>
      <scheme val="minor"/>
    </font>
    <font>
      <b/>
      <sz val="10"/>
      <color theme="1"/>
      <name val="Arial"/>
      <scheme val="minor"/>
    </font>
    <font>
      <b/>
      <sz val="10"/>
      <color rgb="FF434343"/>
      <name val="Nunito"/>
    </font>
    <font>
      <i/>
      <sz val="10"/>
      <color rgb="FF666666"/>
      <name val="Arial"/>
    </font>
    <font>
      <i/>
      <sz val="10"/>
      <color theme="1"/>
      <name val="Arial"/>
      <scheme val="minor"/>
    </font>
    <font>
      <i/>
      <sz val="10"/>
      <color theme="1"/>
      <name val="Arial"/>
    </font>
    <font>
      <b/>
      <i/>
      <sz val="10"/>
      <color rgb="FF000000"/>
      <name val="Nunito"/>
    </font>
    <font>
      <sz val="10"/>
      <color rgb="FF000000"/>
      <name val="Nunito"/>
    </font>
    <font>
      <b/>
      <sz val="10"/>
      <color rgb="FF000000"/>
      <name val="Nunito"/>
    </font>
    <font>
      <sz val="10"/>
      <color rgb="FF666666"/>
      <name val="Nunito"/>
    </font>
    <font>
      <b/>
      <sz val="7"/>
      <color rgb="FF434343"/>
      <name val="Nunito"/>
    </font>
    <font>
      <sz val="7"/>
      <color rgb="FF434343"/>
      <name val="Nunito"/>
    </font>
    <font>
      <sz val="7"/>
      <color theme="1"/>
      <name val="Nunito"/>
    </font>
    <font>
      <b/>
      <sz val="9"/>
      <color rgb="FFFF9900"/>
      <name val="Nunito"/>
    </font>
  </fonts>
  <fills count="21">
    <fill>
      <patternFill patternType="none"/>
    </fill>
    <fill>
      <patternFill patternType="gray125"/>
    </fill>
    <fill>
      <patternFill patternType="solid">
        <fgColor rgb="FFFFFFFF"/>
        <bgColor rgb="FFFFFFFF"/>
      </patternFill>
    </fill>
    <fill>
      <patternFill patternType="solid">
        <fgColor theme="9"/>
        <bgColor theme="9"/>
      </patternFill>
    </fill>
    <fill>
      <patternFill patternType="solid">
        <fgColor rgb="FFD3E3FD"/>
        <bgColor rgb="FFD3E3FD"/>
      </patternFill>
    </fill>
    <fill>
      <patternFill patternType="solid">
        <fgColor theme="0"/>
        <bgColor theme="0"/>
      </patternFill>
    </fill>
    <fill>
      <patternFill patternType="solid">
        <fgColor rgb="FFEA9999"/>
        <bgColor rgb="FFEA9999"/>
      </patternFill>
    </fill>
    <fill>
      <patternFill patternType="solid">
        <fgColor rgb="FFF4CCCC"/>
        <bgColor rgb="FFF4CCCC"/>
      </patternFill>
    </fill>
    <fill>
      <patternFill patternType="solid">
        <fgColor rgb="FF434343"/>
        <bgColor rgb="FF434343"/>
      </patternFill>
    </fill>
    <fill>
      <patternFill patternType="solid">
        <fgColor rgb="FFB7B7B7"/>
        <bgColor rgb="FFB7B7B7"/>
      </patternFill>
    </fill>
    <fill>
      <patternFill patternType="solid">
        <fgColor rgb="FF6FA8DC"/>
        <bgColor rgb="FF6FA8DC"/>
      </patternFill>
    </fill>
    <fill>
      <patternFill patternType="solid">
        <fgColor rgb="FF9FC5E8"/>
        <bgColor rgb="FF9FC5E8"/>
      </patternFill>
    </fill>
    <fill>
      <patternFill patternType="solid">
        <fgColor rgb="FFCFE2F3"/>
        <bgColor rgb="FFCFE2F3"/>
      </patternFill>
    </fill>
    <fill>
      <patternFill patternType="solid">
        <fgColor rgb="FFF3F3F3"/>
        <bgColor rgb="FFF3F3F3"/>
      </patternFill>
    </fill>
    <fill>
      <patternFill patternType="solid">
        <fgColor rgb="FFFFFF00"/>
        <bgColor rgb="FFFFFF00"/>
      </patternFill>
    </fill>
    <fill>
      <patternFill patternType="solid">
        <fgColor rgb="FFD0E0E3"/>
        <bgColor rgb="FFD0E0E3"/>
      </patternFill>
    </fill>
    <fill>
      <patternFill patternType="solid">
        <fgColor rgb="FFA2C4C9"/>
        <bgColor rgb="FFA2C4C9"/>
      </patternFill>
    </fill>
    <fill>
      <patternFill patternType="solid">
        <fgColor rgb="FF6AA84F"/>
        <bgColor rgb="FF6AA84F"/>
      </patternFill>
    </fill>
    <fill>
      <patternFill patternType="solid">
        <fgColor rgb="FFFFE599"/>
        <bgColor rgb="FFFFE599"/>
      </patternFill>
    </fill>
    <fill>
      <patternFill patternType="solid">
        <fgColor rgb="FFE06666"/>
        <bgColor rgb="FFE06666"/>
      </patternFill>
    </fill>
    <fill>
      <patternFill patternType="solid">
        <fgColor rgb="FFD9D9D9"/>
        <bgColor rgb="FFD9D9D9"/>
      </patternFill>
    </fill>
  </fills>
  <borders count="4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000000"/>
      </right>
      <top style="thin">
        <color rgb="FF999999"/>
      </top>
      <bottom style="thin">
        <color rgb="FF999999"/>
      </bottom>
      <diagonal/>
    </border>
    <border>
      <left style="thin">
        <color rgb="FF999999"/>
      </left>
      <right/>
      <top style="thin">
        <color rgb="FF999999"/>
      </top>
      <bottom/>
      <diagonal/>
    </border>
    <border>
      <left/>
      <right/>
      <top style="thin">
        <color rgb="FF999999"/>
      </top>
      <bottom/>
      <diagonal/>
    </border>
    <border>
      <left/>
      <right style="thin">
        <color rgb="FF999999"/>
      </right>
      <top style="thin">
        <color rgb="FF999999"/>
      </top>
      <bottom/>
      <diagonal/>
    </border>
    <border>
      <left/>
      <right style="thin">
        <color rgb="FF000000"/>
      </right>
      <top/>
      <bottom/>
      <diagonal/>
    </border>
    <border>
      <left style="thin">
        <color rgb="FF666666"/>
      </left>
      <right/>
      <top style="thin">
        <color rgb="FF666666"/>
      </top>
      <bottom style="thin">
        <color rgb="FF666666"/>
      </bottom>
      <diagonal/>
    </border>
    <border>
      <left/>
      <right/>
      <top style="thin">
        <color rgb="FF666666"/>
      </top>
      <bottom style="thin">
        <color rgb="FF666666"/>
      </bottom>
      <diagonal/>
    </border>
    <border>
      <left/>
      <right style="thin">
        <color rgb="FF666666"/>
      </right>
      <top style="thin">
        <color rgb="FF666666"/>
      </top>
      <bottom style="thin">
        <color rgb="FF666666"/>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666666"/>
      </left>
      <right style="thin">
        <color rgb="FF666666"/>
      </right>
      <top style="thin">
        <color rgb="FF666666"/>
      </top>
      <bottom style="thin">
        <color rgb="FF666666"/>
      </bottom>
      <diagonal/>
    </border>
    <border>
      <left style="thin">
        <color rgb="FF999999"/>
      </left>
      <right style="thin">
        <color rgb="FF999999"/>
      </right>
      <top style="thin">
        <color rgb="FF999999"/>
      </top>
      <bottom style="thin">
        <color rgb="FF999999"/>
      </bottom>
      <diagonal/>
    </border>
    <border>
      <left style="thin">
        <color rgb="FF999999"/>
      </left>
      <right style="thin">
        <color rgb="FF999999"/>
      </right>
      <top/>
      <bottom style="thin">
        <color rgb="FF999999"/>
      </bottom>
      <diagonal/>
    </border>
    <border>
      <left style="thin">
        <color rgb="FF666666"/>
      </left>
      <right style="thin">
        <color rgb="FF666666"/>
      </right>
      <top/>
      <bottom style="thin">
        <color rgb="FF666666"/>
      </bottom>
      <diagonal/>
    </border>
    <border>
      <left style="thin">
        <color rgb="FF666666"/>
      </left>
      <right/>
      <top style="thin">
        <color rgb="FF666666"/>
      </top>
      <bottom/>
      <diagonal/>
    </border>
    <border>
      <left/>
      <right/>
      <top style="thin">
        <color rgb="FF666666"/>
      </top>
      <bottom/>
      <diagonal/>
    </border>
    <border>
      <left/>
      <right style="thin">
        <color rgb="FF666666"/>
      </right>
      <top style="thin">
        <color rgb="FF666666"/>
      </top>
      <bottom/>
      <diagonal/>
    </border>
    <border>
      <left style="thin">
        <color rgb="FF666666"/>
      </left>
      <right/>
      <top/>
      <bottom/>
      <diagonal/>
    </border>
    <border>
      <left/>
      <right style="thin">
        <color rgb="FF666666"/>
      </right>
      <top/>
      <bottom/>
      <diagonal/>
    </border>
    <border>
      <left style="thin">
        <color rgb="FF666666"/>
      </left>
      <right/>
      <top/>
      <bottom style="thin">
        <color rgb="FF666666"/>
      </bottom>
      <diagonal/>
    </border>
    <border>
      <left/>
      <right/>
      <top/>
      <bottom style="thin">
        <color rgb="FF666666"/>
      </bottom>
      <diagonal/>
    </border>
    <border>
      <left/>
      <right style="thin">
        <color rgb="FF666666"/>
      </right>
      <top/>
      <bottom style="thin">
        <color rgb="FF666666"/>
      </bottom>
      <diagonal/>
    </border>
    <border>
      <left style="thin">
        <color rgb="FF999999"/>
      </left>
      <right/>
      <top/>
      <bottom style="thin">
        <color rgb="FF999999"/>
      </bottom>
      <diagonal/>
    </border>
    <border>
      <left/>
      <right/>
      <top/>
      <bottom style="thin">
        <color rgb="FF999999"/>
      </bottom>
      <diagonal/>
    </border>
    <border>
      <left/>
      <right style="thin">
        <color rgb="FF999999"/>
      </right>
      <top/>
      <bottom style="thin">
        <color rgb="FF999999"/>
      </bottom>
      <diagonal/>
    </border>
    <border>
      <left style="thin">
        <color rgb="FF666666"/>
      </left>
      <right style="thin">
        <color rgb="FF666666"/>
      </right>
      <top style="thin">
        <color rgb="FF666666"/>
      </top>
      <bottom/>
      <diagonal/>
    </border>
    <border>
      <left style="thin">
        <color rgb="FFB7B7B7"/>
      </left>
      <right style="thin">
        <color rgb="FFB7B7B7"/>
      </right>
      <top style="thin">
        <color rgb="FFB7B7B7"/>
      </top>
      <bottom style="thin">
        <color rgb="FFB7B7B7"/>
      </bottom>
      <diagonal/>
    </border>
    <border>
      <left style="thin">
        <color rgb="FFB7B7B7"/>
      </left>
      <right/>
      <top style="thin">
        <color rgb="FFB7B7B7"/>
      </top>
      <bottom style="thin">
        <color rgb="FFB7B7B7"/>
      </bottom>
      <diagonal/>
    </border>
    <border>
      <left/>
      <right/>
      <top style="thin">
        <color rgb="FFB7B7B7"/>
      </top>
      <bottom style="thin">
        <color rgb="FFB7B7B7"/>
      </bottom>
      <diagonal/>
    </border>
    <border>
      <left/>
      <right style="thin">
        <color rgb="FFB7B7B7"/>
      </right>
      <top style="thin">
        <color rgb="FFB7B7B7"/>
      </top>
      <bottom style="thin">
        <color rgb="FFB7B7B7"/>
      </bottom>
      <diagonal/>
    </border>
    <border>
      <left style="thin">
        <color rgb="FFB7B7B7"/>
      </left>
      <right/>
      <top style="thin">
        <color rgb="FFB7B7B7"/>
      </top>
      <bottom/>
      <diagonal/>
    </border>
    <border>
      <left/>
      <right/>
      <top style="thin">
        <color rgb="FFB7B7B7"/>
      </top>
      <bottom/>
      <diagonal/>
    </border>
    <border>
      <left/>
      <right style="thin">
        <color rgb="FFB7B7B7"/>
      </right>
      <top style="thin">
        <color rgb="FFB7B7B7"/>
      </top>
      <bottom/>
      <diagonal/>
    </border>
    <border>
      <left style="thin">
        <color rgb="FFB7B7B7"/>
      </left>
      <right/>
      <top/>
      <bottom style="thin">
        <color rgb="FFB7B7B7"/>
      </bottom>
      <diagonal/>
    </border>
    <border>
      <left/>
      <right/>
      <top/>
      <bottom style="thin">
        <color rgb="FFB7B7B7"/>
      </bottom>
      <diagonal/>
    </border>
    <border>
      <left/>
      <right style="thin">
        <color rgb="FFB7B7B7"/>
      </right>
      <top/>
      <bottom style="thin">
        <color rgb="FFB7B7B7"/>
      </bottom>
      <diagonal/>
    </border>
  </borders>
  <cellStyleXfs count="1">
    <xf numFmtId="0" fontId="0" fillId="0" borderId="0"/>
  </cellStyleXfs>
  <cellXfs count="366">
    <xf numFmtId="0" fontId="0" fillId="0" borderId="0" xfId="0"/>
    <xf numFmtId="0" fontId="3" fillId="0" borderId="0" xfId="0" applyFont="1"/>
    <xf numFmtId="0" fontId="6" fillId="0" borderId="0" xfId="0" applyFont="1"/>
    <xf numFmtId="0" fontId="6" fillId="0" borderId="14" xfId="0" applyFont="1" applyBorder="1"/>
    <xf numFmtId="0" fontId="3" fillId="0" borderId="18" xfId="0" applyFont="1" applyBorder="1"/>
    <xf numFmtId="0" fontId="3" fillId="0" borderId="14" xfId="0" applyFont="1" applyBorder="1"/>
    <xf numFmtId="0" fontId="7" fillId="5" borderId="4" xfId="0" applyFont="1" applyFill="1" applyBorder="1"/>
    <xf numFmtId="0" fontId="3" fillId="5" borderId="5" xfId="0" applyFont="1" applyFill="1" applyBorder="1"/>
    <xf numFmtId="0" fontId="3" fillId="5" borderId="6" xfId="0" applyFont="1" applyFill="1" applyBorder="1"/>
    <xf numFmtId="0" fontId="7" fillId="5" borderId="19" xfId="0" applyFont="1" applyFill="1" applyBorder="1"/>
    <xf numFmtId="0" fontId="3" fillId="5" borderId="20" xfId="0" applyFont="1" applyFill="1" applyBorder="1"/>
    <xf numFmtId="9" fontId="3" fillId="5" borderId="20" xfId="0" applyNumberFormat="1" applyFont="1" applyFill="1" applyBorder="1"/>
    <xf numFmtId="0" fontId="3" fillId="5" borderId="21" xfId="0" applyFont="1" applyFill="1" applyBorder="1"/>
    <xf numFmtId="0" fontId="3" fillId="0" borderId="4" xfId="0" applyFont="1" applyBorder="1"/>
    <xf numFmtId="0" fontId="5" fillId="0" borderId="5" xfId="0" applyFont="1" applyBorder="1" applyAlignment="1">
      <alignment horizontal="center"/>
    </xf>
    <xf numFmtId="10" fontId="3" fillId="0" borderId="6" xfId="0" applyNumberFormat="1" applyFont="1" applyBorder="1" applyAlignment="1">
      <alignment horizontal="center"/>
    </xf>
    <xf numFmtId="0" fontId="5" fillId="0" borderId="0" xfId="0" applyFont="1" applyAlignment="1">
      <alignment horizontal="center"/>
    </xf>
    <xf numFmtId="10" fontId="3" fillId="2" borderId="14" xfId="0" applyNumberFormat="1" applyFont="1" applyFill="1" applyBorder="1" applyAlignment="1">
      <alignment horizontal="center"/>
    </xf>
    <xf numFmtId="10" fontId="3" fillId="0" borderId="14" xfId="0" applyNumberFormat="1" applyFont="1" applyBorder="1" applyAlignment="1">
      <alignment horizontal="center"/>
    </xf>
    <xf numFmtId="49" fontId="3" fillId="0" borderId="14" xfId="0" applyNumberFormat="1" applyFont="1" applyBorder="1" applyAlignment="1">
      <alignment horizontal="center"/>
    </xf>
    <xf numFmtId="0" fontId="5" fillId="4" borderId="19" xfId="0" applyFont="1" applyFill="1" applyBorder="1" applyAlignment="1">
      <alignment horizontal="center"/>
    </xf>
    <xf numFmtId="0" fontId="5" fillId="4" borderId="20" xfId="0" applyFont="1" applyFill="1" applyBorder="1" applyAlignment="1">
      <alignment horizontal="center"/>
    </xf>
    <xf numFmtId="10" fontId="5" fillId="4" borderId="21" xfId="0" applyNumberFormat="1" applyFont="1" applyFill="1" applyBorder="1" applyAlignment="1">
      <alignment horizontal="center"/>
    </xf>
    <xf numFmtId="0" fontId="3" fillId="0" borderId="19" xfId="0" applyFont="1" applyBorder="1"/>
    <xf numFmtId="0" fontId="3" fillId="0" borderId="20" xfId="0" applyFont="1" applyBorder="1"/>
    <xf numFmtId="0" fontId="3" fillId="0" borderId="21" xfId="0" applyFont="1" applyBorder="1"/>
    <xf numFmtId="0" fontId="5" fillId="6" borderId="19" xfId="0" applyFont="1" applyFill="1" applyBorder="1" applyAlignment="1">
      <alignment horizontal="center"/>
    </xf>
    <xf numFmtId="0" fontId="5" fillId="6" borderId="20" xfId="0" applyFont="1" applyFill="1" applyBorder="1" applyAlignment="1">
      <alignment horizontal="center"/>
    </xf>
    <xf numFmtId="10" fontId="5" fillId="6" borderId="21" xfId="0" applyNumberFormat="1" applyFont="1" applyFill="1" applyBorder="1" applyAlignment="1">
      <alignment horizontal="center"/>
    </xf>
    <xf numFmtId="10" fontId="3" fillId="0" borderId="0" xfId="0" applyNumberFormat="1" applyFont="1" applyAlignment="1">
      <alignment horizontal="center"/>
    </xf>
    <xf numFmtId="10" fontId="3" fillId="0" borderId="0" xfId="0" applyNumberFormat="1" applyFont="1"/>
    <xf numFmtId="0" fontId="9" fillId="0" borderId="0" xfId="0" applyFont="1" applyAlignment="1">
      <alignment vertical="center"/>
    </xf>
    <xf numFmtId="164" fontId="5" fillId="2" borderId="0" xfId="0" applyNumberFormat="1" applyFont="1" applyFill="1" applyAlignment="1">
      <alignment horizontal="center" vertical="center"/>
    </xf>
    <xf numFmtId="0" fontId="3" fillId="0" borderId="0" xfId="0" applyFont="1" applyAlignment="1">
      <alignment vertical="center"/>
    </xf>
    <xf numFmtId="0" fontId="5" fillId="2" borderId="0" xfId="0" applyFont="1" applyFill="1" applyAlignment="1">
      <alignment horizontal="center" vertical="center"/>
    </xf>
    <xf numFmtId="165" fontId="3" fillId="0" borderId="0" xfId="0" applyNumberFormat="1" applyFont="1" applyAlignment="1">
      <alignment vertical="center"/>
    </xf>
    <xf numFmtId="0" fontId="5" fillId="4" borderId="0" xfId="0" applyFont="1" applyFill="1" applyAlignment="1">
      <alignment horizontal="center" vertical="center"/>
    </xf>
    <xf numFmtId="10" fontId="5" fillId="4" borderId="0" xfId="0" applyNumberFormat="1" applyFont="1" applyFill="1" applyAlignment="1">
      <alignment horizontal="center" vertical="center"/>
    </xf>
    <xf numFmtId="0" fontId="10" fillId="0" borderId="0" xfId="0" applyFont="1" applyAlignment="1">
      <alignment horizontal="center"/>
    </xf>
    <xf numFmtId="165" fontId="5" fillId="2" borderId="0" xfId="0" applyNumberFormat="1" applyFont="1" applyFill="1" applyAlignment="1">
      <alignment horizontal="center" vertical="center"/>
    </xf>
    <xf numFmtId="49" fontId="5" fillId="2" borderId="0" xfId="0" applyNumberFormat="1" applyFont="1" applyFill="1" applyAlignment="1">
      <alignment horizontal="center" vertical="center"/>
    </xf>
    <xf numFmtId="166" fontId="11" fillId="2" borderId="0" xfId="0" applyNumberFormat="1" applyFont="1" applyFill="1" applyAlignment="1">
      <alignment horizontal="center" vertical="center"/>
    </xf>
    <xf numFmtId="0" fontId="12" fillId="0" borderId="0" xfId="0" applyFont="1" applyAlignment="1">
      <alignment horizontal="center" vertical="center"/>
    </xf>
    <xf numFmtId="167" fontId="5" fillId="2" borderId="0" xfId="0" applyNumberFormat="1" applyFont="1" applyFill="1" applyAlignment="1">
      <alignment horizontal="center" vertical="center"/>
    </xf>
    <xf numFmtId="0" fontId="5" fillId="7" borderId="0" xfId="0" applyFont="1" applyFill="1" applyAlignment="1">
      <alignment horizontal="center" vertical="center"/>
    </xf>
    <xf numFmtId="10" fontId="5" fillId="7" borderId="0" xfId="0" applyNumberFormat="1" applyFont="1" applyFill="1" applyAlignment="1">
      <alignment horizontal="center" vertical="center"/>
    </xf>
    <xf numFmtId="0" fontId="14" fillId="8" borderId="0" xfId="0" applyFont="1" applyFill="1" applyAlignment="1">
      <alignment horizontal="center" vertical="center"/>
    </xf>
    <xf numFmtId="0" fontId="15" fillId="9" borderId="0" xfId="0" applyFont="1" applyFill="1" applyAlignment="1">
      <alignment horizontal="center" vertical="center"/>
    </xf>
    <xf numFmtId="165" fontId="15" fillId="9" borderId="0" xfId="0" applyNumberFormat="1" applyFont="1" applyFill="1" applyAlignment="1">
      <alignment horizontal="center" vertical="center"/>
    </xf>
    <xf numFmtId="0" fontId="3" fillId="0" borderId="0" xfId="0" applyFont="1" applyAlignment="1">
      <alignment horizontal="center" vertical="center"/>
    </xf>
    <xf numFmtId="49" fontId="3" fillId="0" borderId="0" xfId="0" applyNumberFormat="1" applyFont="1" applyAlignment="1">
      <alignment horizontal="center" vertical="center"/>
    </xf>
    <xf numFmtId="0" fontId="3" fillId="0" borderId="0" xfId="0" applyFont="1" applyAlignment="1">
      <alignment horizontal="left" vertical="center" wrapText="1"/>
    </xf>
    <xf numFmtId="165" fontId="3" fillId="0" borderId="0" xfId="0" applyNumberFormat="1" applyFont="1" applyAlignment="1">
      <alignment horizontal="center" vertical="center"/>
    </xf>
    <xf numFmtId="0" fontId="9" fillId="0" borderId="0" xfId="0" applyFont="1" applyAlignment="1">
      <alignment horizontal="center" vertical="center"/>
    </xf>
    <xf numFmtId="0" fontId="9" fillId="0" borderId="0" xfId="0" applyFont="1" applyAlignment="1">
      <alignment vertical="center" wrapText="1"/>
    </xf>
    <xf numFmtId="165" fontId="9" fillId="0" borderId="0" xfId="0" applyNumberFormat="1" applyFont="1" applyAlignment="1">
      <alignment horizontal="center" vertical="center"/>
    </xf>
    <xf numFmtId="0" fontId="15" fillId="9" borderId="0" xfId="0" applyFont="1" applyFill="1" applyAlignment="1">
      <alignment horizontal="center" vertical="center" wrapText="1"/>
    </xf>
    <xf numFmtId="0" fontId="3" fillId="0" borderId="0" xfId="0" applyFont="1" applyAlignment="1">
      <alignment horizontal="center" vertical="center" wrapText="1"/>
    </xf>
    <xf numFmtId="0" fontId="9" fillId="0" borderId="0" xfId="0" applyFont="1" applyAlignment="1">
      <alignment horizontal="center" vertical="center" wrapText="1"/>
    </xf>
    <xf numFmtId="4" fontId="3" fillId="0" borderId="0" xfId="0" applyNumberFormat="1" applyFont="1" applyAlignment="1">
      <alignment horizontal="center" vertical="center"/>
    </xf>
    <xf numFmtId="49" fontId="9" fillId="0" borderId="0" xfId="0" applyNumberFormat="1" applyFont="1" applyAlignment="1">
      <alignment horizontal="center" vertical="center"/>
    </xf>
    <xf numFmtId="0" fontId="16" fillId="0" borderId="0" xfId="0" applyFont="1"/>
    <xf numFmtId="0" fontId="17" fillId="9" borderId="0" xfId="0" applyFont="1" applyFill="1" applyAlignment="1">
      <alignment horizontal="center" vertical="center"/>
    </xf>
    <xf numFmtId="49" fontId="17" fillId="9" borderId="0" xfId="0" applyNumberFormat="1" applyFont="1" applyFill="1" applyAlignment="1">
      <alignment horizontal="center" vertical="center"/>
    </xf>
    <xf numFmtId="0" fontId="17" fillId="9" borderId="0" xfId="0" applyFont="1" applyFill="1" applyAlignment="1">
      <alignment horizontal="center" vertical="center" wrapText="1"/>
    </xf>
    <xf numFmtId="4" fontId="16" fillId="9" borderId="0" xfId="0" applyNumberFormat="1" applyFont="1" applyFill="1" applyAlignment="1">
      <alignment vertical="center"/>
    </xf>
    <xf numFmtId="0" fontId="16" fillId="9" borderId="0" xfId="0" applyFont="1" applyFill="1" applyAlignment="1">
      <alignment vertical="center"/>
    </xf>
    <xf numFmtId="165" fontId="17" fillId="9" borderId="0" xfId="0" applyNumberFormat="1" applyFont="1" applyFill="1" applyAlignment="1">
      <alignment horizontal="center" vertical="center"/>
    </xf>
    <xf numFmtId="0" fontId="3" fillId="0" borderId="0" xfId="0" applyFont="1" applyAlignment="1">
      <alignment vertical="center" wrapText="1"/>
    </xf>
    <xf numFmtId="0" fontId="16" fillId="0" borderId="0" xfId="0" applyFont="1" applyAlignment="1">
      <alignment horizontal="center" vertical="center"/>
    </xf>
    <xf numFmtId="0" fontId="16" fillId="0" borderId="0" xfId="0" applyFont="1" applyAlignment="1">
      <alignment horizontal="center" vertical="center" wrapText="1"/>
    </xf>
    <xf numFmtId="4" fontId="9" fillId="0" borderId="0" xfId="0" applyNumberFormat="1" applyFont="1" applyAlignment="1">
      <alignment horizontal="center" vertical="center"/>
    </xf>
    <xf numFmtId="0" fontId="9" fillId="0" borderId="0" xfId="0" applyFont="1" applyAlignment="1">
      <alignment horizontal="left" vertical="center"/>
    </xf>
    <xf numFmtId="0" fontId="9" fillId="0" borderId="0" xfId="0" applyFont="1" applyAlignment="1">
      <alignment horizontal="left" vertical="center" wrapText="1"/>
    </xf>
    <xf numFmtId="0" fontId="3" fillId="0" borderId="0" xfId="0" applyFont="1" applyAlignment="1">
      <alignment horizontal="center" wrapText="1"/>
    </xf>
    <xf numFmtId="49" fontId="3" fillId="0" borderId="0" xfId="0" applyNumberFormat="1" applyFont="1" applyAlignment="1">
      <alignment horizontal="center"/>
    </xf>
    <xf numFmtId="0" fontId="3" fillId="0" borderId="0" xfId="0" applyFont="1" applyAlignment="1">
      <alignment wrapText="1"/>
    </xf>
    <xf numFmtId="0" fontId="3" fillId="0" borderId="0" xfId="0" applyFont="1" applyAlignment="1">
      <alignment horizontal="center"/>
    </xf>
    <xf numFmtId="4" fontId="3" fillId="0" borderId="0" xfId="0" applyNumberFormat="1" applyFont="1" applyAlignment="1">
      <alignment horizontal="center"/>
    </xf>
    <xf numFmtId="0" fontId="16" fillId="0" borderId="0" xfId="0" applyFont="1" applyAlignment="1">
      <alignment horizontal="center" wrapText="1"/>
    </xf>
    <xf numFmtId="165" fontId="3" fillId="0" borderId="0" xfId="0" applyNumberFormat="1" applyFont="1" applyAlignment="1">
      <alignment horizontal="center"/>
    </xf>
    <xf numFmtId="49" fontId="16" fillId="0" borderId="0" xfId="0" applyNumberFormat="1" applyFont="1" applyAlignment="1">
      <alignment horizontal="center"/>
    </xf>
    <xf numFmtId="0" fontId="16" fillId="0" borderId="0" xfId="0" applyFont="1" applyAlignment="1">
      <alignment wrapText="1"/>
    </xf>
    <xf numFmtId="0" fontId="16" fillId="0" borderId="0" xfId="0" applyFont="1" applyAlignment="1">
      <alignment horizontal="center"/>
    </xf>
    <xf numFmtId="4" fontId="16" fillId="0" borderId="0" xfId="0" applyNumberFormat="1" applyFont="1" applyAlignment="1">
      <alignment horizontal="center"/>
    </xf>
    <xf numFmtId="49" fontId="3" fillId="0" borderId="0" xfId="0" applyNumberFormat="1" applyFont="1" applyAlignment="1">
      <alignment horizontal="center" vertical="center" wrapText="1"/>
    </xf>
    <xf numFmtId="0" fontId="18" fillId="5" borderId="0" xfId="0" applyFont="1" applyFill="1" applyAlignment="1">
      <alignment horizontal="center" vertical="center"/>
    </xf>
    <xf numFmtId="0" fontId="18" fillId="5" borderId="0" xfId="0" applyFont="1" applyFill="1" applyAlignment="1">
      <alignment vertical="center"/>
    </xf>
    <xf numFmtId="0" fontId="19" fillId="5" borderId="0" xfId="0" applyFont="1" applyFill="1" applyAlignment="1">
      <alignment vertical="center"/>
    </xf>
    <xf numFmtId="4" fontId="5" fillId="2" borderId="0" xfId="0" applyNumberFormat="1" applyFont="1" applyFill="1" applyAlignment="1">
      <alignment horizontal="center" vertical="center"/>
    </xf>
    <xf numFmtId="0" fontId="20" fillId="2" borderId="0" xfId="0" applyFont="1" applyFill="1" applyAlignment="1">
      <alignment horizontal="center" vertical="center"/>
    </xf>
    <xf numFmtId="49" fontId="5" fillId="2" borderId="22" xfId="0" applyNumberFormat="1" applyFont="1" applyFill="1" applyBorder="1" applyAlignment="1">
      <alignment horizontal="center" vertical="center" wrapText="1"/>
    </xf>
    <xf numFmtId="0" fontId="21" fillId="0" borderId="22" xfId="0" applyFont="1" applyBorder="1" applyAlignment="1">
      <alignment horizontal="center" vertical="center" wrapText="1"/>
    </xf>
    <xf numFmtId="0" fontId="5" fillId="2" borderId="22" xfId="0" applyFont="1" applyFill="1" applyBorder="1" applyAlignment="1">
      <alignment horizontal="center" vertical="center" wrapText="1"/>
    </xf>
    <xf numFmtId="165" fontId="5" fillId="2" borderId="22" xfId="0" applyNumberFormat="1" applyFont="1" applyFill="1" applyBorder="1" applyAlignment="1">
      <alignment horizontal="center" vertical="center" wrapText="1"/>
    </xf>
    <xf numFmtId="4" fontId="5" fillId="2" borderId="22" xfId="0" applyNumberFormat="1" applyFont="1" applyFill="1" applyBorder="1" applyAlignment="1">
      <alignment horizontal="center" vertical="center" wrapText="1"/>
    </xf>
    <xf numFmtId="0" fontId="22" fillId="11" borderId="22" xfId="0" applyFont="1" applyFill="1" applyBorder="1" applyAlignment="1">
      <alignment horizontal="center" vertical="center"/>
    </xf>
    <xf numFmtId="49" fontId="9" fillId="0" borderId="0" xfId="0" applyNumberFormat="1" applyFont="1"/>
    <xf numFmtId="165" fontId="9" fillId="0" borderId="0" xfId="0" applyNumberFormat="1" applyFont="1"/>
    <xf numFmtId="4" fontId="9" fillId="0" borderId="0" xfId="0" applyNumberFormat="1" applyFont="1"/>
    <xf numFmtId="0" fontId="19" fillId="5" borderId="0" xfId="0" applyFont="1" applyFill="1" applyAlignment="1">
      <alignment horizontal="center" vertical="center"/>
    </xf>
    <xf numFmtId="49" fontId="5" fillId="4" borderId="22" xfId="0" applyNumberFormat="1" applyFont="1" applyFill="1" applyBorder="1" applyAlignment="1">
      <alignment horizontal="center" vertical="center"/>
    </xf>
    <xf numFmtId="0" fontId="5" fillId="4" borderId="15" xfId="0" applyFont="1" applyFill="1" applyBorder="1" applyAlignment="1">
      <alignment horizontal="center" vertical="center"/>
    </xf>
    <xf numFmtId="0" fontId="5" fillId="4" borderId="16" xfId="0" applyFont="1" applyFill="1" applyBorder="1" applyAlignment="1">
      <alignment horizontal="center" vertical="center"/>
    </xf>
    <xf numFmtId="165" fontId="5" fillId="4" borderId="16" xfId="0" applyNumberFormat="1" applyFont="1" applyFill="1" applyBorder="1" applyAlignment="1">
      <alignment horizontal="center" vertical="center"/>
    </xf>
    <xf numFmtId="4" fontId="5" fillId="4" borderId="16" xfId="0" applyNumberFormat="1" applyFont="1" applyFill="1" applyBorder="1" applyAlignment="1">
      <alignment horizontal="center" vertical="center"/>
    </xf>
    <xf numFmtId="0" fontId="5" fillId="4" borderId="17" xfId="0" applyFont="1" applyFill="1" applyBorder="1" applyAlignment="1">
      <alignment horizontal="center" vertical="center"/>
    </xf>
    <xf numFmtId="0" fontId="20" fillId="4" borderId="22" xfId="0" applyFont="1" applyFill="1" applyBorder="1" applyAlignment="1">
      <alignment horizontal="right" vertical="center"/>
    </xf>
    <xf numFmtId="165" fontId="20" fillId="12" borderId="22" xfId="0" applyNumberFormat="1" applyFont="1" applyFill="1" applyBorder="1" applyAlignment="1">
      <alignment horizontal="center" vertical="center"/>
    </xf>
    <xf numFmtId="49" fontId="3" fillId="0" borderId="22" xfId="0" applyNumberFormat="1" applyFont="1" applyBorder="1" applyAlignment="1">
      <alignment horizontal="center" vertical="center"/>
    </xf>
    <xf numFmtId="0" fontId="6" fillId="0" borderId="22" xfId="0" applyFont="1" applyBorder="1" applyAlignment="1">
      <alignment horizontal="center" vertical="center" wrapText="1"/>
    </xf>
    <xf numFmtId="49" fontId="6" fillId="0" borderId="22" xfId="0" applyNumberFormat="1" applyFont="1" applyBorder="1" applyAlignment="1">
      <alignment horizontal="center" vertical="center" wrapText="1"/>
    </xf>
    <xf numFmtId="0" fontId="23" fillId="0" borderId="22" xfId="0" applyFont="1" applyBorder="1" applyAlignment="1">
      <alignment horizontal="left" vertical="center" wrapText="1"/>
    </xf>
    <xf numFmtId="0" fontId="3" fillId="5" borderId="22" xfId="0" applyFont="1" applyFill="1" applyBorder="1" applyAlignment="1">
      <alignment horizontal="center" vertical="center"/>
    </xf>
    <xf numFmtId="165" fontId="3" fillId="0" borderId="22" xfId="0" applyNumberFormat="1" applyFont="1" applyBorder="1" applyAlignment="1">
      <alignment horizontal="center" vertical="center"/>
    </xf>
    <xf numFmtId="4" fontId="3" fillId="13" borderId="22" xfId="0" applyNumberFormat="1" applyFont="1" applyFill="1" applyBorder="1" applyAlignment="1">
      <alignment horizontal="center" vertical="center"/>
    </xf>
    <xf numFmtId="10" fontId="3" fillId="0" borderId="22" xfId="0" applyNumberFormat="1" applyFont="1" applyBorder="1" applyAlignment="1">
      <alignment vertical="center"/>
    </xf>
    <xf numFmtId="0" fontId="24" fillId="0" borderId="0" xfId="0" applyFont="1" applyAlignment="1">
      <alignment vertical="center"/>
    </xf>
    <xf numFmtId="0" fontId="3" fillId="0" borderId="22" xfId="0" applyFont="1" applyBorder="1" applyAlignment="1">
      <alignment horizontal="left" vertical="center" wrapText="1"/>
    </xf>
    <xf numFmtId="0" fontId="3" fillId="0" borderId="22" xfId="0" applyFont="1" applyBorder="1" applyAlignment="1">
      <alignment horizontal="center" vertical="center"/>
    </xf>
    <xf numFmtId="0" fontId="6" fillId="0" borderId="0" xfId="0" applyFont="1" applyAlignment="1">
      <alignment horizontal="center" vertical="center" wrapText="1"/>
    </xf>
    <xf numFmtId="49" fontId="6" fillId="0" borderId="0" xfId="0" applyNumberFormat="1" applyFont="1" applyAlignment="1">
      <alignment horizontal="center" vertical="center" wrapText="1"/>
    </xf>
    <xf numFmtId="4" fontId="3" fillId="2" borderId="0" xfId="0" applyNumberFormat="1" applyFont="1" applyFill="1" applyAlignment="1">
      <alignment horizontal="center" vertical="center"/>
    </xf>
    <xf numFmtId="4" fontId="3" fillId="0" borderId="0" xfId="0" applyNumberFormat="1" applyFont="1" applyAlignment="1">
      <alignment vertical="center"/>
    </xf>
    <xf numFmtId="4" fontId="3" fillId="0" borderId="22" xfId="0" applyNumberFormat="1" applyFont="1" applyBorder="1" applyAlignment="1">
      <alignment horizontal="center" vertical="center"/>
    </xf>
    <xf numFmtId="49" fontId="5" fillId="4" borderId="23" xfId="0" applyNumberFormat="1"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165" fontId="5" fillId="4" borderId="8" xfId="0" applyNumberFormat="1" applyFont="1" applyFill="1" applyBorder="1" applyAlignment="1">
      <alignment horizontal="center" vertical="center"/>
    </xf>
    <xf numFmtId="4" fontId="5" fillId="4" borderId="8" xfId="0" applyNumberFormat="1" applyFont="1" applyFill="1" applyBorder="1" applyAlignment="1">
      <alignment horizontal="center" vertical="center"/>
    </xf>
    <xf numFmtId="0" fontId="5" fillId="4" borderId="9" xfId="0" applyFont="1" applyFill="1" applyBorder="1" applyAlignment="1">
      <alignment horizontal="center" vertical="center"/>
    </xf>
    <xf numFmtId="165" fontId="20" fillId="12" borderId="23" xfId="0" applyNumberFormat="1" applyFont="1" applyFill="1" applyBorder="1" applyAlignment="1">
      <alignment horizontal="center" vertical="center"/>
    </xf>
    <xf numFmtId="49" fontId="3" fillId="0" borderId="23" xfId="0" applyNumberFormat="1" applyFont="1" applyBorder="1" applyAlignment="1">
      <alignment horizontal="center" vertical="center"/>
    </xf>
    <xf numFmtId="0" fontId="6" fillId="0" borderId="23" xfId="0" applyFont="1" applyBorder="1" applyAlignment="1">
      <alignment horizontal="center" vertical="center" wrapText="1"/>
    </xf>
    <xf numFmtId="49" fontId="6" fillId="0" borderId="23" xfId="0" applyNumberFormat="1" applyFont="1" applyBorder="1" applyAlignment="1">
      <alignment horizontal="center" vertical="center" wrapText="1"/>
    </xf>
    <xf numFmtId="0" fontId="3" fillId="0" borderId="23" xfId="0" applyFont="1" applyBorder="1" applyAlignment="1">
      <alignment horizontal="left" vertical="center" wrapText="1"/>
    </xf>
    <xf numFmtId="0" fontId="3" fillId="0" borderId="23" xfId="0" applyFont="1" applyBorder="1" applyAlignment="1">
      <alignment horizontal="center" vertical="center"/>
    </xf>
    <xf numFmtId="165" fontId="3" fillId="0" borderId="23" xfId="0" applyNumberFormat="1" applyFont="1" applyBorder="1" applyAlignment="1">
      <alignment horizontal="center" vertical="center"/>
    </xf>
    <xf numFmtId="4" fontId="3" fillId="13" borderId="23" xfId="0" applyNumberFormat="1" applyFont="1" applyFill="1" applyBorder="1" applyAlignment="1">
      <alignment horizontal="center" vertical="center"/>
    </xf>
    <xf numFmtId="10" fontId="3" fillId="0" borderId="23" xfId="0" applyNumberFormat="1" applyFont="1" applyBorder="1" applyAlignment="1">
      <alignment vertical="center"/>
    </xf>
    <xf numFmtId="49" fontId="3" fillId="0" borderId="24" xfId="0" applyNumberFormat="1" applyFont="1" applyBorder="1" applyAlignment="1">
      <alignment horizontal="center" vertical="center"/>
    </xf>
    <xf numFmtId="0" fontId="6" fillId="0" borderId="24" xfId="0" applyFont="1" applyBorder="1" applyAlignment="1">
      <alignment horizontal="center" vertical="center" wrapText="1"/>
    </xf>
    <xf numFmtId="49" fontId="6" fillId="0" borderId="24" xfId="0" applyNumberFormat="1" applyFont="1" applyBorder="1" applyAlignment="1">
      <alignment horizontal="center" vertical="center" wrapText="1"/>
    </xf>
    <xf numFmtId="0" fontId="3" fillId="0" borderId="24" xfId="0" applyFont="1" applyBorder="1" applyAlignment="1">
      <alignment horizontal="left" vertical="center" wrapText="1"/>
    </xf>
    <xf numFmtId="0" fontId="3" fillId="0" borderId="24" xfId="0" applyFont="1" applyBorder="1" applyAlignment="1">
      <alignment horizontal="center" vertical="center"/>
    </xf>
    <xf numFmtId="165" fontId="3" fillId="0" borderId="24" xfId="0" applyNumberFormat="1" applyFont="1" applyBorder="1" applyAlignment="1">
      <alignment horizontal="center" vertical="center"/>
    </xf>
    <xf numFmtId="4" fontId="3" fillId="13" borderId="24" xfId="0" applyNumberFormat="1" applyFont="1" applyFill="1" applyBorder="1" applyAlignment="1">
      <alignment horizontal="center" vertical="center"/>
    </xf>
    <xf numFmtId="10" fontId="3" fillId="0" borderId="24" xfId="0" applyNumberFormat="1" applyFont="1" applyBorder="1" applyAlignment="1">
      <alignment vertical="center"/>
    </xf>
    <xf numFmtId="49" fontId="3" fillId="0" borderId="0" xfId="0" applyNumberFormat="1" applyFont="1" applyAlignment="1">
      <alignment vertical="center"/>
    </xf>
    <xf numFmtId="0" fontId="25" fillId="0" borderId="0" xfId="0" applyFont="1" applyAlignment="1">
      <alignment horizontal="center" vertical="center"/>
    </xf>
    <xf numFmtId="0" fontId="16" fillId="4" borderId="7" xfId="0" applyFont="1" applyFill="1" applyBorder="1" applyAlignment="1">
      <alignment vertical="center"/>
    </xf>
    <xf numFmtId="0" fontId="16" fillId="4" borderId="8" xfId="0" applyFont="1" applyFill="1" applyBorder="1" applyAlignment="1">
      <alignment vertical="center"/>
    </xf>
    <xf numFmtId="165" fontId="16" fillId="4" borderId="8" xfId="0" applyNumberFormat="1" applyFont="1" applyFill="1" applyBorder="1" applyAlignment="1">
      <alignment vertical="center"/>
    </xf>
    <xf numFmtId="4" fontId="16" fillId="4" borderId="8" xfId="0" applyNumberFormat="1" applyFont="1" applyFill="1" applyBorder="1" applyAlignment="1">
      <alignment vertical="center"/>
    </xf>
    <xf numFmtId="10" fontId="16" fillId="4" borderId="8" xfId="0" applyNumberFormat="1" applyFont="1" applyFill="1" applyBorder="1" applyAlignment="1">
      <alignment vertical="center"/>
    </xf>
    <xf numFmtId="165" fontId="16" fillId="4" borderId="9" xfId="0" applyNumberFormat="1" applyFont="1" applyFill="1" applyBorder="1" applyAlignment="1">
      <alignment vertical="center"/>
    </xf>
    <xf numFmtId="0" fontId="3" fillId="0" borderId="7" xfId="0" applyFont="1" applyBorder="1" applyAlignment="1">
      <alignment vertical="center" wrapText="1"/>
    </xf>
    <xf numFmtId="4" fontId="3" fillId="0" borderId="23" xfId="0" applyNumberFormat="1" applyFont="1" applyBorder="1" applyAlignment="1">
      <alignment horizontal="center" vertical="center"/>
    </xf>
    <xf numFmtId="10" fontId="3" fillId="0" borderId="23" xfId="0" applyNumberFormat="1" applyFont="1" applyBorder="1" applyAlignment="1">
      <alignment horizontal="right" vertical="center"/>
    </xf>
    <xf numFmtId="0" fontId="16" fillId="0" borderId="0" xfId="0" applyFont="1" applyAlignment="1">
      <alignment vertical="center"/>
    </xf>
    <xf numFmtId="0" fontId="25" fillId="0" borderId="0" xfId="0" applyFont="1" applyAlignment="1">
      <alignment vertical="center"/>
    </xf>
    <xf numFmtId="49" fontId="16" fillId="0" borderId="0" xfId="0" applyNumberFormat="1" applyFont="1" applyAlignment="1">
      <alignment vertical="center"/>
    </xf>
    <xf numFmtId="165" fontId="16" fillId="0" borderId="0" xfId="0" applyNumberFormat="1" applyFont="1" applyAlignment="1">
      <alignment vertical="center"/>
    </xf>
    <xf numFmtId="4" fontId="16" fillId="0" borderId="0" xfId="0" applyNumberFormat="1" applyFont="1" applyAlignment="1">
      <alignment vertical="center"/>
    </xf>
    <xf numFmtId="0" fontId="3" fillId="0" borderId="7" xfId="0" applyFont="1" applyBorder="1" applyAlignment="1">
      <alignment horizontal="left" vertical="center" wrapText="1"/>
    </xf>
    <xf numFmtId="49" fontId="16" fillId="4" borderId="8" xfId="0" applyNumberFormat="1" applyFont="1" applyFill="1" applyBorder="1" applyAlignment="1">
      <alignment vertical="center"/>
    </xf>
    <xf numFmtId="0" fontId="3" fillId="0" borderId="23" xfId="0" applyFont="1" applyBorder="1" applyAlignment="1">
      <alignment vertical="center" wrapText="1"/>
    </xf>
    <xf numFmtId="165" fontId="3" fillId="0" borderId="25" xfId="0" applyNumberFormat="1" applyFont="1" applyBorder="1" applyAlignment="1">
      <alignment horizontal="center" vertical="center"/>
    </xf>
    <xf numFmtId="0" fontId="16" fillId="2" borderId="0" xfId="0" applyFont="1" applyFill="1" applyAlignment="1">
      <alignment vertical="center"/>
    </xf>
    <xf numFmtId="10" fontId="5" fillId="4" borderId="8" xfId="0" applyNumberFormat="1" applyFont="1" applyFill="1" applyBorder="1" applyAlignment="1">
      <alignment horizontal="center" vertical="center"/>
    </xf>
    <xf numFmtId="165" fontId="5" fillId="4" borderId="9" xfId="0" applyNumberFormat="1" applyFont="1" applyFill="1" applyBorder="1" applyAlignment="1">
      <alignment horizontal="center" vertical="center"/>
    </xf>
    <xf numFmtId="0" fontId="25" fillId="0" borderId="0" xfId="0" applyFont="1" applyAlignment="1">
      <alignment horizontal="center"/>
    </xf>
    <xf numFmtId="49" fontId="5" fillId="4" borderId="23" xfId="0" applyNumberFormat="1" applyFont="1" applyFill="1" applyBorder="1" applyAlignment="1">
      <alignment horizontal="center"/>
    </xf>
    <xf numFmtId="0" fontId="16" fillId="4" borderId="7" xfId="0" applyFont="1" applyFill="1" applyBorder="1"/>
    <xf numFmtId="0" fontId="16" fillId="4" borderId="8" xfId="0" applyFont="1" applyFill="1" applyBorder="1"/>
    <xf numFmtId="0" fontId="5" fillId="4" borderId="7" xfId="0" applyFont="1" applyFill="1" applyBorder="1" applyAlignment="1">
      <alignment horizontal="center"/>
    </xf>
    <xf numFmtId="165" fontId="16" fillId="4" borderId="8" xfId="0" applyNumberFormat="1" applyFont="1" applyFill="1" applyBorder="1"/>
    <xf numFmtId="4" fontId="16" fillId="4" borderId="8" xfId="0" applyNumberFormat="1" applyFont="1" applyFill="1" applyBorder="1"/>
    <xf numFmtId="0" fontId="16" fillId="4" borderId="9" xfId="0" applyFont="1" applyFill="1" applyBorder="1"/>
    <xf numFmtId="165" fontId="20" fillId="12" borderId="23" xfId="0" applyNumberFormat="1" applyFont="1" applyFill="1" applyBorder="1" applyAlignment="1">
      <alignment horizontal="center"/>
    </xf>
    <xf numFmtId="49" fontId="3" fillId="0" borderId="23" xfId="0" applyNumberFormat="1" applyFont="1" applyBorder="1" applyAlignment="1">
      <alignment horizontal="center"/>
    </xf>
    <xf numFmtId="0" fontId="3" fillId="0" borderId="23" xfId="0" applyFont="1" applyBorder="1" applyAlignment="1">
      <alignment horizontal="center" wrapText="1"/>
    </xf>
    <xf numFmtId="49" fontId="3" fillId="0" borderId="23" xfId="0" applyNumberFormat="1" applyFont="1" applyBorder="1" applyAlignment="1">
      <alignment horizontal="center" wrapText="1"/>
    </xf>
    <xf numFmtId="0" fontId="3" fillId="0" borderId="23" xfId="0" applyFont="1" applyBorder="1" applyAlignment="1">
      <alignment wrapText="1"/>
    </xf>
    <xf numFmtId="0" fontId="3" fillId="0" borderId="23" xfId="0" applyFont="1" applyBorder="1" applyAlignment="1">
      <alignment horizontal="center"/>
    </xf>
    <xf numFmtId="4" fontId="3" fillId="0" borderId="23" xfId="0" applyNumberFormat="1" applyFont="1" applyBorder="1" applyAlignment="1">
      <alignment horizontal="center"/>
    </xf>
    <xf numFmtId="4" fontId="3" fillId="13" borderId="23" xfId="0" applyNumberFormat="1" applyFont="1" applyFill="1" applyBorder="1" applyAlignment="1">
      <alignment horizontal="center"/>
    </xf>
    <xf numFmtId="10" fontId="3" fillId="0" borderId="23" xfId="0" applyNumberFormat="1" applyFont="1" applyBorder="1" applyAlignment="1">
      <alignment horizontal="right"/>
    </xf>
    <xf numFmtId="165" fontId="3" fillId="0" borderId="23" xfId="0" applyNumberFormat="1" applyFont="1" applyBorder="1" applyAlignment="1">
      <alignment horizontal="center"/>
    </xf>
    <xf numFmtId="164" fontId="5" fillId="2" borderId="0" xfId="0" applyNumberFormat="1" applyFont="1" applyFill="1" applyAlignment="1">
      <alignment horizontal="center"/>
    </xf>
    <xf numFmtId="0" fontId="26" fillId="2" borderId="0" xfId="0" applyFont="1" applyFill="1" applyAlignment="1">
      <alignment horizontal="left" vertical="center" wrapText="1"/>
    </xf>
    <xf numFmtId="167" fontId="5" fillId="2" borderId="0" xfId="0" applyNumberFormat="1" applyFont="1" applyFill="1" applyAlignment="1">
      <alignment horizontal="center"/>
    </xf>
    <xf numFmtId="0" fontId="5" fillId="2" borderId="0" xfId="0" applyFont="1" applyFill="1" applyAlignment="1">
      <alignment horizontal="center"/>
    </xf>
    <xf numFmtId="0" fontId="27" fillId="0" borderId="0" xfId="0" applyFont="1" applyAlignment="1">
      <alignment horizontal="left" vertical="center" wrapText="1"/>
    </xf>
    <xf numFmtId="49" fontId="26" fillId="2" borderId="22" xfId="0" applyNumberFormat="1" applyFont="1" applyFill="1" applyBorder="1" applyAlignment="1">
      <alignment horizontal="center" vertical="center" wrapText="1"/>
    </xf>
    <xf numFmtId="0" fontId="28" fillId="0" borderId="22" xfId="0" applyFont="1" applyBorder="1" applyAlignment="1">
      <alignment horizontal="center" vertical="center" wrapText="1"/>
    </xf>
    <xf numFmtId="0" fontId="26" fillId="2" borderId="22" xfId="0" applyFont="1" applyFill="1" applyBorder="1" applyAlignment="1">
      <alignment horizontal="left" vertical="center" wrapText="1"/>
    </xf>
    <xf numFmtId="49" fontId="29" fillId="4" borderId="0" xfId="0" applyNumberFormat="1" applyFont="1" applyFill="1" applyAlignment="1">
      <alignment horizontal="center" vertical="center"/>
    </xf>
    <xf numFmtId="0" fontId="29" fillId="4" borderId="0" xfId="0" applyFont="1" applyFill="1" applyAlignment="1">
      <alignment horizontal="center" vertical="center"/>
    </xf>
    <xf numFmtId="0" fontId="29" fillId="4" borderId="0" xfId="0" applyFont="1" applyFill="1" applyAlignment="1">
      <alignment horizontal="left" vertical="center" wrapText="1"/>
    </xf>
    <xf numFmtId="165" fontId="29" fillId="4" borderId="0" xfId="0" applyNumberFormat="1" applyFont="1" applyFill="1" applyAlignment="1">
      <alignment horizontal="center" vertical="center"/>
    </xf>
    <xf numFmtId="4" fontId="29" fillId="4" borderId="0" xfId="0" applyNumberFormat="1" applyFont="1" applyFill="1" applyAlignment="1">
      <alignment horizontal="center" vertical="center"/>
    </xf>
    <xf numFmtId="10" fontId="29" fillId="4" borderId="0" xfId="0" applyNumberFormat="1" applyFont="1" applyFill="1" applyAlignment="1">
      <alignment horizontal="center" vertical="center"/>
    </xf>
    <xf numFmtId="0" fontId="27" fillId="0" borderId="0" xfId="0" applyFont="1" applyAlignment="1">
      <alignment horizontal="center" vertical="center"/>
    </xf>
    <xf numFmtId="0" fontId="5" fillId="9" borderId="22" xfId="0" applyFont="1" applyFill="1" applyBorder="1" applyAlignment="1">
      <alignment horizontal="center" vertical="center" wrapText="1"/>
    </xf>
    <xf numFmtId="0" fontId="3" fillId="9" borderId="22" xfId="0" applyFont="1" applyFill="1" applyBorder="1" applyAlignment="1">
      <alignment horizontal="center" vertical="center"/>
    </xf>
    <xf numFmtId="0" fontId="16" fillId="9" borderId="22" xfId="0" applyFont="1" applyFill="1" applyBorder="1"/>
    <xf numFmtId="0" fontId="5" fillId="4" borderId="22" xfId="0" applyFont="1" applyFill="1" applyBorder="1" applyAlignment="1">
      <alignment horizontal="center" vertical="center"/>
    </xf>
    <xf numFmtId="0" fontId="3" fillId="4" borderId="22" xfId="0" applyFont="1" applyFill="1" applyBorder="1" applyAlignment="1">
      <alignment horizontal="center" vertical="center"/>
    </xf>
    <xf numFmtId="0" fontId="16" fillId="4" borderId="22" xfId="0" applyFont="1" applyFill="1" applyBorder="1"/>
    <xf numFmtId="0" fontId="5" fillId="4" borderId="22" xfId="0" applyFont="1" applyFill="1" applyBorder="1" applyAlignment="1">
      <alignment horizontal="center" wrapText="1"/>
    </xf>
    <xf numFmtId="0" fontId="3" fillId="0" borderId="22" xfId="0" applyFont="1" applyBorder="1" applyAlignment="1">
      <alignment horizontal="center" vertical="center" wrapText="1"/>
    </xf>
    <xf numFmtId="165" fontId="9" fillId="14" borderId="0" xfId="0" applyNumberFormat="1" applyFont="1" applyFill="1"/>
    <xf numFmtId="0" fontId="9" fillId="0" borderId="0" xfId="0" applyFont="1"/>
    <xf numFmtId="165" fontId="3" fillId="16" borderId="22" xfId="0" applyNumberFormat="1" applyFont="1" applyFill="1" applyBorder="1" applyAlignment="1">
      <alignment vertical="center"/>
    </xf>
    <xf numFmtId="165" fontId="3" fillId="15" borderId="22" xfId="0" applyNumberFormat="1" applyFont="1" applyFill="1" applyBorder="1" applyAlignment="1">
      <alignment vertical="center"/>
    </xf>
    <xf numFmtId="165" fontId="3" fillId="15" borderId="22" xfId="0" applyNumberFormat="1" applyFont="1" applyFill="1" applyBorder="1" applyAlignment="1">
      <alignment horizontal="center" vertical="center"/>
    </xf>
    <xf numFmtId="165" fontId="16" fillId="15" borderId="22" xfId="0" applyNumberFormat="1" applyFont="1" applyFill="1" applyBorder="1"/>
    <xf numFmtId="165" fontId="5" fillId="15" borderId="22" xfId="0" applyNumberFormat="1" applyFont="1" applyFill="1" applyBorder="1" applyAlignment="1">
      <alignment vertical="center"/>
    </xf>
    <xf numFmtId="10" fontId="13" fillId="15" borderId="22" xfId="0" applyNumberFormat="1" applyFont="1" applyFill="1" applyBorder="1"/>
    <xf numFmtId="10" fontId="30" fillId="15" borderId="22" xfId="0" applyNumberFormat="1" applyFont="1" applyFill="1" applyBorder="1" applyAlignment="1">
      <alignment horizontal="right"/>
    </xf>
    <xf numFmtId="165" fontId="31" fillId="15" borderId="22" xfId="0" applyNumberFormat="1" applyFont="1" applyFill="1" applyBorder="1"/>
    <xf numFmtId="165" fontId="32" fillId="15" borderId="22" xfId="0" applyNumberFormat="1" applyFont="1" applyFill="1" applyBorder="1" applyAlignment="1">
      <alignment horizontal="center"/>
    </xf>
    <xf numFmtId="10" fontId="30" fillId="15" borderId="22" xfId="0" applyNumberFormat="1" applyFont="1" applyFill="1" applyBorder="1" applyAlignment="1">
      <alignment horizontal="center"/>
    </xf>
    <xf numFmtId="0" fontId="8" fillId="0" borderId="0" xfId="0" applyFont="1"/>
    <xf numFmtId="0" fontId="23" fillId="0" borderId="0" xfId="0" applyFont="1"/>
    <xf numFmtId="0" fontId="9" fillId="0" borderId="0" xfId="0" applyFont="1" applyAlignment="1">
      <alignment wrapText="1"/>
    </xf>
    <xf numFmtId="0" fontId="5" fillId="2" borderId="0" xfId="0" applyFont="1" applyFill="1" applyAlignment="1">
      <alignment horizontal="center" vertical="center" wrapText="1"/>
    </xf>
    <xf numFmtId="166" fontId="20" fillId="2" borderId="0" xfId="0" applyNumberFormat="1" applyFont="1" applyFill="1" applyAlignment="1">
      <alignment horizontal="center" vertical="center"/>
    </xf>
    <xf numFmtId="0" fontId="34" fillId="0" borderId="0" xfId="0" applyFont="1" applyAlignment="1">
      <alignment horizontal="center" vertical="center"/>
    </xf>
    <xf numFmtId="0" fontId="26" fillId="17" borderId="0" xfId="0" applyFont="1" applyFill="1" applyAlignment="1">
      <alignment horizontal="center" vertical="center" wrapText="1"/>
    </xf>
    <xf numFmtId="10" fontId="23" fillId="0" borderId="0" xfId="0" applyNumberFormat="1" applyFont="1" applyAlignment="1">
      <alignment horizontal="center" vertical="center" wrapText="1"/>
    </xf>
    <xf numFmtId="166" fontId="5" fillId="2" borderId="0" xfId="0" applyNumberFormat="1" applyFont="1" applyFill="1" applyAlignment="1">
      <alignment horizontal="center" vertical="center"/>
    </xf>
    <xf numFmtId="0" fontId="26" fillId="18" borderId="0" xfId="0" applyFont="1" applyFill="1" applyAlignment="1">
      <alignment horizontal="center" vertical="center" wrapText="1"/>
    </xf>
    <xf numFmtId="0" fontId="26" fillId="19" borderId="0" xfId="0" applyFont="1" applyFill="1" applyAlignment="1">
      <alignment horizontal="center" vertical="center" wrapText="1"/>
    </xf>
    <xf numFmtId="0" fontId="23" fillId="0" borderId="0" xfId="0" applyFont="1" applyAlignment="1">
      <alignment wrapText="1"/>
    </xf>
    <xf numFmtId="165" fontId="23" fillId="0" borderId="0" xfId="0" applyNumberFormat="1" applyFont="1"/>
    <xf numFmtId="0" fontId="35" fillId="0" borderId="0" xfId="0" applyFont="1" applyAlignment="1">
      <alignment horizontal="center" vertical="center" wrapText="1"/>
    </xf>
    <xf numFmtId="0" fontId="35" fillId="0" borderId="0" xfId="0" applyFont="1" applyAlignment="1">
      <alignment horizontal="center" vertical="center"/>
    </xf>
    <xf numFmtId="0" fontId="35" fillId="0" borderId="0" xfId="0" applyFont="1" applyAlignment="1">
      <alignment horizontal="left" vertical="center" wrapText="1"/>
    </xf>
    <xf numFmtId="165" fontId="35" fillId="0" borderId="0" xfId="0" applyNumberFormat="1" applyFont="1" applyAlignment="1">
      <alignment horizontal="center" vertical="center"/>
    </xf>
    <xf numFmtId="0" fontId="23" fillId="0" borderId="0" xfId="0" applyFont="1" applyAlignment="1">
      <alignment vertical="center"/>
    </xf>
    <xf numFmtId="0" fontId="8" fillId="0" borderId="0" xfId="0" applyFont="1" applyAlignment="1">
      <alignment horizontal="center" vertical="center" wrapText="1"/>
    </xf>
    <xf numFmtId="0" fontId="36" fillId="0" borderId="0" xfId="0" applyFont="1" applyAlignment="1">
      <alignment horizontal="center" vertical="center" wrapText="1"/>
    </xf>
    <xf numFmtId="49" fontId="36" fillId="0" borderId="0" xfId="0" applyNumberFormat="1" applyFont="1" applyAlignment="1">
      <alignment horizontal="center" vertical="center" wrapText="1"/>
    </xf>
    <xf numFmtId="0" fontId="36" fillId="0" borderId="0" xfId="0" applyFont="1" applyAlignment="1">
      <alignment horizontal="left" vertical="center" wrapText="1"/>
    </xf>
    <xf numFmtId="165" fontId="36" fillId="0" borderId="0" xfId="0" applyNumberFormat="1" applyFont="1" applyAlignment="1">
      <alignment horizontal="center" vertical="center" wrapText="1"/>
    </xf>
    <xf numFmtId="168" fontId="29" fillId="0" borderId="0" xfId="0" applyNumberFormat="1" applyFont="1" applyAlignment="1">
      <alignment horizontal="center" vertical="center" wrapText="1"/>
    </xf>
    <xf numFmtId="168" fontId="35" fillId="0" borderId="0" xfId="0" applyNumberFormat="1" applyFont="1" applyAlignment="1">
      <alignment horizontal="center" vertical="center" wrapText="1"/>
    </xf>
    <xf numFmtId="0" fontId="23" fillId="0" borderId="0" xfId="0" applyFont="1" applyAlignment="1">
      <alignment horizontal="center" vertical="center"/>
    </xf>
    <xf numFmtId="0" fontId="34" fillId="0" borderId="0" xfId="0" applyFont="1" applyAlignment="1">
      <alignment horizontal="left" vertical="center"/>
    </xf>
    <xf numFmtId="0" fontId="37" fillId="5" borderId="0" xfId="0" applyFont="1" applyFill="1" applyAlignment="1">
      <alignment horizontal="center" vertical="center" wrapText="1"/>
    </xf>
    <xf numFmtId="0" fontId="38" fillId="5" borderId="0" xfId="0" applyFont="1" applyFill="1" applyAlignment="1">
      <alignment horizontal="center" vertical="center" wrapText="1"/>
    </xf>
    <xf numFmtId="49" fontId="5" fillId="2" borderId="0" xfId="0" applyNumberFormat="1" applyFont="1" applyFill="1" applyAlignment="1">
      <alignment horizontal="center" vertical="center" wrapText="1"/>
    </xf>
    <xf numFmtId="0" fontId="5" fillId="2" borderId="0" xfId="0" applyFont="1" applyFill="1" applyAlignment="1">
      <alignment horizontal="left" vertical="center" wrapText="1"/>
    </xf>
    <xf numFmtId="165" fontId="3" fillId="0" borderId="0" xfId="0" applyNumberFormat="1" applyFont="1" applyAlignment="1">
      <alignment horizontal="center" vertical="center" wrapText="1"/>
    </xf>
    <xf numFmtId="0" fontId="12" fillId="0" borderId="0" xfId="0" applyFont="1" applyAlignment="1">
      <alignment horizontal="center"/>
    </xf>
    <xf numFmtId="165" fontId="5" fillId="2" borderId="0" xfId="0" applyNumberFormat="1" applyFont="1" applyFill="1" applyAlignment="1">
      <alignment horizontal="center" vertical="center" wrapText="1"/>
    </xf>
    <xf numFmtId="49" fontId="5" fillId="2" borderId="37" xfId="0" applyNumberFormat="1" applyFont="1" applyFill="1" applyBorder="1" applyAlignment="1">
      <alignment horizontal="center" vertical="center" wrapText="1"/>
    </xf>
    <xf numFmtId="0" fontId="5" fillId="0" borderId="37" xfId="0" applyFont="1" applyBorder="1" applyAlignment="1">
      <alignment horizontal="center" vertical="center" wrapText="1"/>
    </xf>
    <xf numFmtId="0" fontId="5" fillId="2" borderId="37" xfId="0" applyFont="1" applyFill="1" applyBorder="1" applyAlignment="1">
      <alignment horizontal="center" vertical="center" wrapText="1"/>
    </xf>
    <xf numFmtId="4" fontId="5" fillId="20" borderId="0" xfId="0" applyNumberFormat="1" applyFont="1" applyFill="1" applyAlignment="1">
      <alignment horizontal="center" vertical="center"/>
    </xf>
    <xf numFmtId="0" fontId="39" fillId="0" borderId="0" xfId="0" applyFont="1" applyAlignment="1">
      <alignment horizontal="center" vertical="center" wrapText="1"/>
    </xf>
    <xf numFmtId="49" fontId="5" fillId="4" borderId="38" xfId="0" applyNumberFormat="1" applyFont="1" applyFill="1" applyBorder="1" applyAlignment="1">
      <alignment horizontal="center" vertical="center" wrapText="1"/>
    </xf>
    <xf numFmtId="0" fontId="5" fillId="4" borderId="38" xfId="0" applyFont="1" applyFill="1" applyBorder="1" applyAlignment="1">
      <alignment horizontal="center" vertical="center"/>
    </xf>
    <xf numFmtId="0" fontId="5" fillId="4" borderId="38" xfId="0" applyFont="1" applyFill="1" applyBorder="1" applyAlignment="1">
      <alignment horizontal="center" vertical="center" wrapText="1"/>
    </xf>
    <xf numFmtId="0" fontId="5" fillId="4" borderId="38" xfId="0" applyFont="1" applyFill="1" applyBorder="1" applyAlignment="1">
      <alignment horizontal="left" vertical="center" wrapText="1"/>
    </xf>
    <xf numFmtId="0" fontId="3" fillId="4" borderId="38" xfId="0" applyFont="1" applyFill="1" applyBorder="1" applyAlignment="1">
      <alignment horizontal="center" vertical="center" wrapText="1"/>
    </xf>
    <xf numFmtId="4" fontId="5" fillId="20" borderId="38" xfId="0" applyNumberFormat="1" applyFont="1" applyFill="1" applyBorder="1" applyAlignment="1">
      <alignment horizontal="center" vertical="center"/>
    </xf>
    <xf numFmtId="49" fontId="3" fillId="0" borderId="38" xfId="0" applyNumberFormat="1" applyFont="1" applyBorder="1" applyAlignment="1">
      <alignment horizontal="center" vertical="center" wrapText="1"/>
    </xf>
    <xf numFmtId="0" fontId="3" fillId="0" borderId="38" xfId="0" applyFont="1" applyBorder="1" applyAlignment="1">
      <alignment horizontal="center" vertical="center"/>
    </xf>
    <xf numFmtId="0" fontId="3" fillId="0" borderId="38" xfId="0" applyFont="1" applyBorder="1" applyAlignment="1">
      <alignment horizontal="left" vertical="center" wrapText="1"/>
    </xf>
    <xf numFmtId="0" fontId="3" fillId="0" borderId="38" xfId="0" applyFont="1" applyBorder="1" applyAlignment="1">
      <alignment horizontal="center" vertical="center" wrapText="1"/>
    </xf>
    <xf numFmtId="2" fontId="3" fillId="0" borderId="0" xfId="0" applyNumberFormat="1" applyFont="1" applyAlignment="1">
      <alignment vertical="center"/>
    </xf>
    <xf numFmtId="49" fontId="3" fillId="0" borderId="38" xfId="0" applyNumberFormat="1" applyFont="1" applyBorder="1" applyAlignment="1">
      <alignment horizontal="center" vertical="center"/>
    </xf>
    <xf numFmtId="165" fontId="3" fillId="0" borderId="38" xfId="0" applyNumberFormat="1" applyFont="1" applyBorder="1" applyAlignment="1">
      <alignment horizontal="center" vertical="center" wrapText="1"/>
    </xf>
    <xf numFmtId="0" fontId="3" fillId="0" borderId="39" xfId="0" applyFont="1" applyBorder="1" applyAlignment="1">
      <alignment horizontal="center" vertical="center" wrapText="1"/>
    </xf>
    <xf numFmtId="4" fontId="5" fillId="20" borderId="41" xfId="0" applyNumberFormat="1" applyFont="1" applyFill="1" applyBorder="1" applyAlignment="1">
      <alignment horizontal="center" vertical="center"/>
    </xf>
    <xf numFmtId="165" fontId="3" fillId="4" borderId="38" xfId="0" applyNumberFormat="1" applyFont="1" applyFill="1" applyBorder="1" applyAlignment="1">
      <alignment horizontal="center" vertical="center" wrapText="1"/>
    </xf>
    <xf numFmtId="165" fontId="3" fillId="0" borderId="39" xfId="0" applyNumberFormat="1" applyFont="1" applyBorder="1" applyAlignment="1">
      <alignment horizontal="center" vertical="center" wrapText="1"/>
    </xf>
    <xf numFmtId="49" fontId="3" fillId="4" borderId="38" xfId="0" applyNumberFormat="1" applyFont="1" applyFill="1" applyBorder="1" applyAlignment="1">
      <alignment horizontal="center" vertical="center" wrapText="1"/>
    </xf>
    <xf numFmtId="0" fontId="3" fillId="4" borderId="38" xfId="0" applyFont="1" applyFill="1" applyBorder="1" applyAlignment="1">
      <alignment horizontal="center" vertical="center"/>
    </xf>
    <xf numFmtId="0" fontId="3" fillId="4" borderId="38" xfId="0" applyFont="1" applyFill="1" applyBorder="1" applyAlignment="1">
      <alignment horizontal="left" vertical="center" wrapText="1"/>
    </xf>
    <xf numFmtId="0" fontId="6" fillId="0" borderId="15" xfId="0" applyFont="1" applyBorder="1" applyAlignment="1">
      <alignment vertical="center"/>
    </xf>
    <xf numFmtId="0" fontId="2" fillId="0" borderId="16" xfId="0" applyFont="1" applyBorder="1"/>
    <xf numFmtId="0" fontId="2" fillId="0" borderId="17" xfId="0" applyFont="1" applyBorder="1"/>
    <xf numFmtId="0" fontId="8" fillId="0" borderId="0" xfId="0" applyFont="1" applyAlignment="1">
      <alignment wrapText="1"/>
    </xf>
    <xf numFmtId="0" fontId="0" fillId="0" borderId="0" xfId="0"/>
    <xf numFmtId="0" fontId="2" fillId="0" borderId="14" xfId="0" applyFont="1" applyBorder="1"/>
    <xf numFmtId="0" fontId="5" fillId="0" borderId="0" xfId="0" applyFont="1" applyAlignment="1">
      <alignment horizontal="center"/>
    </xf>
    <xf numFmtId="0" fontId="1" fillId="2" borderId="1" xfId="0" applyFont="1" applyFill="1" applyBorder="1" applyAlignment="1">
      <alignment horizontal="center" vertical="center"/>
    </xf>
    <xf numFmtId="0" fontId="2" fillId="0" borderId="2" xfId="0" applyFont="1" applyBorder="1"/>
    <xf numFmtId="0" fontId="2" fillId="0" borderId="3" xfId="0" applyFont="1" applyBorder="1"/>
    <xf numFmtId="0" fontId="4" fillId="3" borderId="4" xfId="0" applyFont="1" applyFill="1" applyBorder="1" applyAlignment="1">
      <alignment horizontal="center"/>
    </xf>
    <xf numFmtId="0" fontId="2" fillId="0" borderId="5" xfId="0" applyFont="1" applyBorder="1"/>
    <xf numFmtId="0" fontId="2" fillId="0" borderId="6" xfId="0" applyFont="1" applyBorder="1"/>
    <xf numFmtId="0" fontId="5" fillId="4" borderId="7" xfId="0" applyFont="1" applyFill="1" applyBorder="1" applyAlignment="1">
      <alignment vertical="center"/>
    </xf>
    <xf numFmtId="0" fontId="2" fillId="0" borderId="8" xfId="0" applyFont="1" applyBorder="1"/>
    <xf numFmtId="0" fontId="2" fillId="0" borderId="9" xfId="0" applyFont="1" applyBorder="1"/>
    <xf numFmtId="0" fontId="6" fillId="0" borderId="7" xfId="0" applyFont="1" applyBorder="1" applyAlignment="1">
      <alignment vertical="center" wrapText="1"/>
    </xf>
    <xf numFmtId="0" fontId="2" fillId="0" borderId="10" xfId="0" applyFont="1" applyBorder="1"/>
    <xf numFmtId="0" fontId="6" fillId="0" borderId="11" xfId="0" applyFont="1" applyBorder="1" applyAlignment="1">
      <alignment vertical="center"/>
    </xf>
    <xf numFmtId="0" fontId="2" fillId="0" borderId="12" xfId="0" applyFont="1" applyBorder="1"/>
    <xf numFmtId="0" fontId="2" fillId="0" borderId="13" xfId="0" applyFont="1" applyBorder="1"/>
    <xf numFmtId="0" fontId="3" fillId="0" borderId="15" xfId="0" applyFont="1" applyBorder="1" applyAlignment="1">
      <alignment vertical="center"/>
    </xf>
    <xf numFmtId="0" fontId="3" fillId="0" borderId="7" xfId="0" applyFont="1" applyBorder="1" applyAlignment="1">
      <alignment vertical="center"/>
    </xf>
    <xf numFmtId="0" fontId="3" fillId="0" borderId="11" xfId="0" applyFont="1" applyBorder="1" applyAlignment="1">
      <alignment vertical="center"/>
    </xf>
    <xf numFmtId="0" fontId="4" fillId="3" borderId="7" xfId="0" applyFont="1" applyFill="1" applyBorder="1" applyAlignment="1">
      <alignment horizontal="center" vertical="center"/>
    </xf>
    <xf numFmtId="0" fontId="6" fillId="0" borderId="7" xfId="0" applyFont="1" applyBorder="1" applyAlignment="1">
      <alignment vertical="center"/>
    </xf>
    <xf numFmtId="49" fontId="5" fillId="0" borderId="0" xfId="0" applyNumberFormat="1" applyFont="1" applyAlignment="1">
      <alignment horizontal="center"/>
    </xf>
    <xf numFmtId="0" fontId="13" fillId="0" borderId="0" xfId="0" applyFont="1" applyAlignment="1">
      <alignment horizontal="center" vertical="center"/>
    </xf>
    <xf numFmtId="165" fontId="3" fillId="0" borderId="0" xfId="0" applyNumberFormat="1" applyFont="1" applyAlignment="1">
      <alignment vertical="center"/>
    </xf>
    <xf numFmtId="49" fontId="1" fillId="2" borderId="15" xfId="0" applyNumberFormat="1" applyFont="1" applyFill="1" applyBorder="1" applyAlignment="1">
      <alignment horizontal="center" vertical="center"/>
    </xf>
    <xf numFmtId="49" fontId="4" fillId="3" borderId="15" xfId="0" applyNumberFormat="1" applyFont="1" applyFill="1" applyBorder="1" applyAlignment="1">
      <alignment horizontal="center" vertical="center"/>
    </xf>
    <xf numFmtId="49" fontId="5" fillId="4" borderId="15" xfId="0" applyNumberFormat="1" applyFont="1" applyFill="1" applyBorder="1" applyAlignment="1">
      <alignment vertical="center"/>
    </xf>
    <xf numFmtId="49" fontId="5" fillId="0" borderId="0" xfId="0" applyNumberFormat="1" applyFont="1" applyAlignment="1">
      <alignment horizontal="center" vertical="center"/>
    </xf>
    <xf numFmtId="165" fontId="1" fillId="10" borderId="15" xfId="0" applyNumberFormat="1" applyFont="1" applyFill="1" applyBorder="1" applyAlignment="1">
      <alignment horizontal="center" vertical="center"/>
    </xf>
    <xf numFmtId="165" fontId="1" fillId="11" borderId="15" xfId="0" applyNumberFormat="1" applyFont="1" applyFill="1" applyBorder="1" applyAlignment="1">
      <alignment horizontal="center" vertical="center"/>
    </xf>
    <xf numFmtId="0" fontId="26" fillId="2" borderId="1" xfId="0" applyFont="1" applyFill="1" applyBorder="1" applyAlignment="1">
      <alignment horizontal="center" vertical="center"/>
    </xf>
    <xf numFmtId="0" fontId="26" fillId="3" borderId="7" xfId="0" applyFont="1" applyFill="1" applyBorder="1" applyAlignment="1">
      <alignment horizontal="center" vertical="center"/>
    </xf>
    <xf numFmtId="0" fontId="26" fillId="4" borderId="7" xfId="0" applyFont="1" applyFill="1" applyBorder="1" applyAlignment="1">
      <alignment vertical="center"/>
    </xf>
    <xf numFmtId="0" fontId="23" fillId="0" borderId="7" xfId="0" applyFont="1" applyBorder="1" applyAlignment="1">
      <alignment horizontal="left" vertical="center" wrapText="1"/>
    </xf>
    <xf numFmtId="0" fontId="3" fillId="0" borderId="15" xfId="0" applyFont="1" applyBorder="1" applyAlignment="1">
      <alignment wrapText="1"/>
    </xf>
    <xf numFmtId="0" fontId="3" fillId="0" borderId="0" xfId="0" applyFont="1"/>
    <xf numFmtId="0" fontId="3" fillId="15" borderId="26" xfId="0" applyFont="1" applyFill="1" applyBorder="1" applyAlignment="1">
      <alignment horizontal="left" vertical="center"/>
    </xf>
    <xf numFmtId="0" fontId="2" fillId="0" borderId="27" xfId="0" applyFont="1" applyBorder="1"/>
    <xf numFmtId="0" fontId="2" fillId="0" borderId="28" xfId="0" applyFont="1" applyBorder="1"/>
    <xf numFmtId="0" fontId="2" fillId="0" borderId="29" xfId="0" applyFont="1" applyBorder="1"/>
    <xf numFmtId="0" fontId="2" fillId="0" borderId="30" xfId="0" applyFont="1" applyBorder="1"/>
    <xf numFmtId="0" fontId="2" fillId="0" borderId="31" xfId="0" applyFont="1" applyBorder="1"/>
    <xf numFmtId="0" fontId="2" fillId="0" borderId="32" xfId="0" applyFont="1" applyBorder="1"/>
    <xf numFmtId="0" fontId="2" fillId="0" borderId="33" xfId="0" applyFont="1" applyBorder="1"/>
    <xf numFmtId="0" fontId="9" fillId="15" borderId="26" xfId="0" applyFont="1" applyFill="1" applyBorder="1" applyAlignment="1">
      <alignment horizontal="left" vertical="center"/>
    </xf>
    <xf numFmtId="0" fontId="5" fillId="4" borderId="15" xfId="0" applyFont="1" applyFill="1" applyBorder="1" applyAlignment="1">
      <alignment horizontal="center" vertical="center"/>
    </xf>
    <xf numFmtId="0" fontId="3" fillId="0" borderId="0" xfId="0" applyFont="1" applyAlignment="1">
      <alignment vertical="center"/>
    </xf>
    <xf numFmtId="0" fontId="33" fillId="0" borderId="0" xfId="0" applyFont="1" applyAlignment="1">
      <alignment horizontal="center" vertical="center" wrapText="1"/>
    </xf>
    <xf numFmtId="0" fontId="1" fillId="10" borderId="15" xfId="0" applyFont="1" applyFill="1" applyBorder="1" applyAlignment="1">
      <alignment horizontal="center" vertical="center"/>
    </xf>
    <xf numFmtId="0" fontId="1" fillId="2" borderId="1"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5" fillId="4" borderId="7" xfId="0" applyFont="1" applyFill="1" applyBorder="1" applyAlignment="1">
      <alignment vertical="center" wrapText="1"/>
    </xf>
    <xf numFmtId="0" fontId="3" fillId="0" borderId="7" xfId="0" applyFont="1" applyBorder="1" applyAlignment="1">
      <alignment vertical="center" wrapText="1"/>
    </xf>
    <xf numFmtId="0" fontId="33" fillId="0" borderId="0" xfId="0" applyFont="1" applyAlignment="1">
      <alignment horizontal="center" vertical="center"/>
    </xf>
    <xf numFmtId="0" fontId="4" fillId="3" borderId="34" xfId="0" applyFont="1" applyFill="1" applyBorder="1" applyAlignment="1">
      <alignment horizontal="center" vertical="center"/>
    </xf>
    <xf numFmtId="0" fontId="2" fillId="0" borderId="35" xfId="0" applyFont="1" applyBorder="1"/>
    <xf numFmtId="0" fontId="2" fillId="0" borderId="36" xfId="0" applyFont="1" applyBorder="1"/>
    <xf numFmtId="0" fontId="40" fillId="0" borderId="39" xfId="0" applyFont="1" applyBorder="1" applyAlignment="1">
      <alignment horizontal="center" vertical="center" wrapText="1"/>
    </xf>
    <xf numFmtId="0" fontId="2" fillId="0" borderId="40" xfId="0" applyFont="1" applyBorder="1"/>
    <xf numFmtId="0" fontId="2" fillId="0" borderId="41" xfId="0" applyFont="1" applyBorder="1"/>
    <xf numFmtId="0" fontId="5" fillId="4" borderId="39" xfId="0" applyFont="1" applyFill="1" applyBorder="1" applyAlignment="1">
      <alignment horizontal="center" vertical="center" wrapText="1"/>
    </xf>
    <xf numFmtId="49" fontId="1" fillId="2" borderId="15" xfId="0" applyNumberFormat="1" applyFont="1" applyFill="1" applyBorder="1" applyAlignment="1">
      <alignment horizontal="center" vertical="center" wrapText="1"/>
    </xf>
    <xf numFmtId="49" fontId="4" fillId="3" borderId="15" xfId="0" applyNumberFormat="1" applyFont="1" applyFill="1" applyBorder="1" applyAlignment="1">
      <alignment horizontal="center" vertical="center" wrapText="1"/>
    </xf>
    <xf numFmtId="49" fontId="5" fillId="4" borderId="15" xfId="0" applyNumberFormat="1" applyFont="1" applyFill="1" applyBorder="1" applyAlignment="1">
      <alignment horizontal="left" vertical="center" wrapText="1"/>
    </xf>
    <xf numFmtId="0" fontId="3" fillId="0" borderId="15" xfId="0" applyFont="1" applyBorder="1" applyAlignment="1">
      <alignment horizontal="left" vertical="center" wrapText="1"/>
    </xf>
    <xf numFmtId="165" fontId="3" fillId="0" borderId="0" xfId="0" applyNumberFormat="1" applyFont="1" applyAlignment="1">
      <alignment horizontal="center" vertical="center" wrapText="1"/>
    </xf>
    <xf numFmtId="165" fontId="1" fillId="10" borderId="15" xfId="0" applyNumberFormat="1" applyFont="1" applyFill="1" applyBorder="1" applyAlignment="1">
      <alignment horizontal="center" vertical="center" wrapText="1"/>
    </xf>
    <xf numFmtId="49" fontId="5" fillId="2" borderId="26" xfId="0" applyNumberFormat="1" applyFont="1" applyFill="1" applyBorder="1" applyAlignment="1">
      <alignment horizontal="center" vertical="center" wrapText="1"/>
    </xf>
    <xf numFmtId="49" fontId="40" fillId="2" borderId="39" xfId="0" applyNumberFormat="1" applyFont="1" applyFill="1" applyBorder="1" applyAlignment="1">
      <alignment horizontal="center" vertical="center" wrapText="1"/>
    </xf>
    <xf numFmtId="49" fontId="5" fillId="0" borderId="39" xfId="0" applyNumberFormat="1" applyFont="1" applyBorder="1" applyAlignment="1">
      <alignment horizontal="center" vertical="center" wrapText="1"/>
    </xf>
    <xf numFmtId="0" fontId="5" fillId="4" borderId="42" xfId="0" applyFont="1" applyFill="1" applyBorder="1" applyAlignment="1">
      <alignment horizontal="center" vertical="center" wrapText="1"/>
    </xf>
    <xf numFmtId="0" fontId="2" fillId="0" borderId="43" xfId="0" applyFont="1" applyBorder="1"/>
    <xf numFmtId="0" fontId="2" fillId="0" borderId="44" xfId="0" applyFont="1" applyBorder="1"/>
    <xf numFmtId="0" fontId="40" fillId="0" borderId="45" xfId="0" applyFont="1" applyBorder="1" applyAlignment="1">
      <alignment horizontal="center" vertical="center" wrapText="1"/>
    </xf>
    <xf numFmtId="0" fontId="2" fillId="0" borderId="46" xfId="0" applyFont="1" applyBorder="1"/>
    <xf numFmtId="0" fontId="2" fillId="0" borderId="47" xfId="0" applyFont="1" applyBorder="1"/>
    <xf numFmtId="0" fontId="40" fillId="0" borderId="42" xfId="0" applyFont="1" applyBorder="1" applyAlignment="1">
      <alignment horizontal="center" vertical="center" wrapText="1"/>
    </xf>
    <xf numFmtId="49" fontId="5" fillId="0" borderId="45" xfId="0" applyNumberFormat="1" applyFont="1" applyBorder="1" applyAlignment="1">
      <alignment horizontal="center" vertical="center" wrapText="1"/>
    </xf>
  </cellXfs>
  <cellStyles count="1">
    <cellStyle name="Normal" xfId="0" builtinId="0"/>
  </cellStyles>
  <dxfs count="4">
    <dxf>
      <font>
        <b/>
      </font>
      <fill>
        <patternFill patternType="solid">
          <fgColor rgb="FFE06666"/>
          <bgColor rgb="FFE06666"/>
        </patternFill>
      </fill>
    </dxf>
    <dxf>
      <font>
        <b/>
      </font>
      <fill>
        <patternFill patternType="solid">
          <fgColor rgb="FFFFE599"/>
          <bgColor rgb="FFFFE599"/>
        </patternFill>
      </fill>
    </dxf>
    <dxf>
      <font>
        <b/>
      </font>
      <fill>
        <patternFill patternType="solid">
          <fgColor rgb="FF6AA84F"/>
          <bgColor rgb="FF6AA84F"/>
        </patternFill>
      </fill>
    </dxf>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809625</xdr:colOff>
      <xdr:row>0</xdr:row>
      <xdr:rowOff>76200</xdr:rowOff>
    </xdr:from>
    <xdr:ext cx="647700" cy="628650"/>
    <xdr:pic>
      <xdr:nvPicPr>
        <xdr:cNvPr id="2" name="image1.png" title="Imagem">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809625</xdr:colOff>
      <xdr:row>0</xdr:row>
      <xdr:rowOff>76200</xdr:rowOff>
    </xdr:from>
    <xdr:ext cx="647700" cy="628650"/>
    <xdr:pic>
      <xdr:nvPicPr>
        <xdr:cNvPr id="2" name="image1.png" title="Imagem">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3</xdr:col>
      <xdr:colOff>1628775</xdr:colOff>
      <xdr:row>1</xdr:row>
      <xdr:rowOff>57150</xdr:rowOff>
    </xdr:from>
    <xdr:ext cx="647700" cy="628650"/>
    <xdr:pic>
      <xdr:nvPicPr>
        <xdr:cNvPr id="2" name="image1.png" title="Imagem">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11</xdr:col>
      <xdr:colOff>142875</xdr:colOff>
      <xdr:row>4</xdr:row>
      <xdr:rowOff>200025</xdr:rowOff>
    </xdr:from>
    <xdr:ext cx="419100" cy="419100"/>
    <xdr:sp macro="" textlink="">
      <xdr:nvSpPr>
        <xdr:cNvPr id="3" name="Shape 3">
          <a:extLst>
            <a:ext uri="{FF2B5EF4-FFF2-40B4-BE49-F238E27FC236}">
              <a16:creationId xmlns:a16="http://schemas.microsoft.com/office/drawing/2014/main" id="{00000000-0008-0000-0300-000003000000}"/>
            </a:ext>
          </a:extLst>
        </xdr:cNvPr>
        <xdr:cNvSpPr txBox="1"/>
      </xdr:nvSpPr>
      <xdr:spPr>
        <a:xfrm>
          <a:off x="1425825" y="2008200"/>
          <a:ext cx="402600" cy="400200"/>
        </a:xfrm>
        <a:prstGeom prst="rect">
          <a:avLst/>
        </a:prstGeom>
        <a:noFill/>
        <a:ln>
          <a:noFill/>
        </a:ln>
      </xdr:spPr>
      <xdr:txBody>
        <a:bodyPr spcFirstLastPara="1" wrap="square" lIns="91425" tIns="91425" rIns="91425" bIns="91425" anchor="t" anchorCtr="0">
          <a:spAutoFit/>
        </a:bodyPr>
        <a:lstStyle/>
        <a:p>
          <a:pPr marL="0" lvl="0" indent="0" algn="l" rtl="0">
            <a:spcBef>
              <a:spcPts val="0"/>
            </a:spcBef>
            <a:spcAft>
              <a:spcPts val="0"/>
            </a:spcAft>
            <a:buNone/>
          </a:pPr>
          <a:r>
            <a:rPr lang="en-US" sz="1400"/>
            <a:t>🔎</a:t>
          </a:r>
          <a:endParaRPr sz="1400"/>
        </a:p>
      </xdr:txBody>
    </xdr:sp>
    <xdr:clientData fLocksWithSheet="0"/>
  </xdr:oneCellAnchor>
  <xdr:oneCellAnchor>
    <xdr:from>
      <xdr:col>4</xdr:col>
      <xdr:colOff>1647825</xdr:colOff>
      <xdr:row>0</xdr:row>
      <xdr:rowOff>28575</xdr:rowOff>
    </xdr:from>
    <xdr:ext cx="647700" cy="628650"/>
    <xdr:pic>
      <xdr:nvPicPr>
        <xdr:cNvPr id="2" name="image1.png" title="Imagem">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4</xdr:col>
      <xdr:colOff>2619375</xdr:colOff>
      <xdr:row>0</xdr:row>
      <xdr:rowOff>95250</xdr:rowOff>
    </xdr:from>
    <xdr:ext cx="647700" cy="628650"/>
    <xdr:pic>
      <xdr:nvPicPr>
        <xdr:cNvPr id="2" name="image1.png" title="Imagem">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4</xdr:col>
      <xdr:colOff>323850</xdr:colOff>
      <xdr:row>0</xdr:row>
      <xdr:rowOff>133350</xdr:rowOff>
    </xdr:from>
    <xdr:ext cx="552450" cy="533400"/>
    <xdr:pic>
      <xdr:nvPicPr>
        <xdr:cNvPr id="2" name="image1.png" title="Imagem">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3</xdr:col>
      <xdr:colOff>2200275</xdr:colOff>
      <xdr:row>0</xdr:row>
      <xdr:rowOff>28575</xdr:rowOff>
    </xdr:from>
    <xdr:ext cx="647700" cy="628650"/>
    <xdr:pic>
      <xdr:nvPicPr>
        <xdr:cNvPr id="2" name="image1.png" title="Imagem">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2</xdr:col>
      <xdr:colOff>1219200</xdr:colOff>
      <xdr:row>13</xdr:row>
      <xdr:rowOff>57150</xdr:rowOff>
    </xdr:from>
    <xdr:ext cx="5715000" cy="3533775"/>
    <xdr:pic>
      <xdr:nvPicPr>
        <xdr:cNvPr id="1262227291" name="Chart1" title="Gráfico">
          <a:extLst>
            <a:ext uri="{FF2B5EF4-FFF2-40B4-BE49-F238E27FC236}">
              <a16:creationId xmlns:a16="http://schemas.microsoft.com/office/drawing/2014/main" id="{00000000-0008-0000-0700-00005B0F3C4B}"/>
            </a:ext>
            <a:ext uri="GoogleSheetsCustomDataVersion1">
              <go:sheetsCustomData xmlns:go="http://customooxmlschemas.google.com/" xmlns:sle15="http://schemas.microsoft.com/office/drawing/2012/slicer" xmlns:x3Unk="http://schemas.microsoft.com/office/drawing/2010/slicer" xmlns:dgm="http://schemas.openxmlformats.org/drawingml/2006/diagram" xmlns:mc="http://schemas.openxmlformats.org/markup-compatibility/2006" xmlns:cx1="http://schemas.microsoft.com/office/drawing/2015/9/8/chartex" xmlns:cx="http://schemas.microsoft.com/office/drawing/2014/chartex" xmlns:c="http://schemas.openxmlformats.org/drawingml/2006/chart" xmlns:r="http://schemas.openxmlformats.org/officeDocument/2006/relationships" xmlns="" pictureOfChart="1"/>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2676525</xdr:colOff>
      <xdr:row>0</xdr:row>
      <xdr:rowOff>123825</xdr:rowOff>
    </xdr:from>
    <xdr:ext cx="523875" cy="504825"/>
    <xdr:pic>
      <xdr:nvPicPr>
        <xdr:cNvPr id="2" name="image1.png" title="Imagem">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4</xdr:col>
      <xdr:colOff>1857375</xdr:colOff>
      <xdr:row>0</xdr:row>
      <xdr:rowOff>104775</xdr:rowOff>
    </xdr:from>
    <xdr:ext cx="647700" cy="628650"/>
    <xdr:pic>
      <xdr:nvPicPr>
        <xdr:cNvPr id="2" name="image1.png" title="Imagem">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B6D7A8"/>
    <outlinePr summaryBelow="0" summaryRight="0"/>
    <pageSetUpPr fitToPage="1"/>
  </sheetPr>
  <dimension ref="A1:Z1010"/>
  <sheetViews>
    <sheetView showGridLines="0" workbookViewId="0">
      <selection sqref="A1:M1"/>
    </sheetView>
  </sheetViews>
  <sheetFormatPr defaultColWidth="12.5703125" defaultRowHeight="15.75" customHeight="1" x14ac:dyDescent="0.2"/>
  <cols>
    <col min="1" max="1" width="17.42578125" customWidth="1"/>
    <col min="2" max="2" width="2.140625" customWidth="1"/>
    <col min="3" max="3" width="27" customWidth="1"/>
  </cols>
  <sheetData>
    <row r="1" spans="1:26" ht="66.75" customHeight="1" x14ac:dyDescent="0.3">
      <c r="A1" s="290" t="s">
        <v>0</v>
      </c>
      <c r="B1" s="291"/>
      <c r="C1" s="291"/>
      <c r="D1" s="291"/>
      <c r="E1" s="291"/>
      <c r="F1" s="291"/>
      <c r="G1" s="291"/>
      <c r="H1" s="291"/>
      <c r="I1" s="291"/>
      <c r="J1" s="291"/>
      <c r="K1" s="291"/>
      <c r="L1" s="291"/>
      <c r="M1" s="292"/>
      <c r="N1" s="1"/>
      <c r="O1" s="1"/>
      <c r="P1" s="1"/>
      <c r="Q1" s="1"/>
      <c r="R1" s="1"/>
      <c r="S1" s="1"/>
      <c r="T1" s="1"/>
      <c r="U1" s="1"/>
      <c r="V1" s="1"/>
      <c r="W1" s="1"/>
      <c r="X1" s="1"/>
      <c r="Y1" s="1"/>
      <c r="Z1" s="1"/>
    </row>
    <row r="2" spans="1:26" ht="21" x14ac:dyDescent="0.4">
      <c r="A2" s="293" t="s">
        <v>1</v>
      </c>
      <c r="B2" s="294"/>
      <c r="C2" s="294"/>
      <c r="D2" s="294"/>
      <c r="E2" s="294"/>
      <c r="F2" s="294"/>
      <c r="G2" s="294"/>
      <c r="H2" s="294"/>
      <c r="I2" s="294"/>
      <c r="J2" s="294"/>
      <c r="K2" s="294"/>
      <c r="L2" s="294"/>
      <c r="M2" s="295"/>
      <c r="N2" s="1"/>
      <c r="O2" s="1"/>
      <c r="P2" s="1"/>
      <c r="Q2" s="1"/>
      <c r="R2" s="1"/>
      <c r="S2" s="1"/>
      <c r="T2" s="1"/>
      <c r="U2" s="1"/>
      <c r="V2" s="1"/>
      <c r="W2" s="1"/>
      <c r="X2" s="1"/>
      <c r="Y2" s="1"/>
      <c r="Z2" s="1"/>
    </row>
    <row r="3" spans="1:26" ht="15" x14ac:dyDescent="0.3">
      <c r="A3" s="296" t="s">
        <v>2</v>
      </c>
      <c r="B3" s="297"/>
      <c r="C3" s="298"/>
      <c r="D3" s="299" t="s">
        <v>3</v>
      </c>
      <c r="E3" s="297"/>
      <c r="F3" s="297"/>
      <c r="G3" s="297"/>
      <c r="H3" s="297"/>
      <c r="I3" s="297"/>
      <c r="J3" s="297"/>
      <c r="K3" s="297"/>
      <c r="L3" s="297"/>
      <c r="M3" s="300"/>
      <c r="N3" s="1"/>
      <c r="O3" s="1"/>
      <c r="P3" s="1"/>
      <c r="Q3" s="1"/>
      <c r="R3" s="1"/>
      <c r="S3" s="1"/>
      <c r="T3" s="1"/>
      <c r="U3" s="1"/>
      <c r="V3" s="1"/>
      <c r="W3" s="1"/>
      <c r="X3" s="1"/>
      <c r="Y3" s="1"/>
      <c r="Z3" s="1"/>
    </row>
    <row r="4" spans="1:26" ht="15" x14ac:dyDescent="0.3">
      <c r="A4" s="296" t="s">
        <v>4</v>
      </c>
      <c r="B4" s="297"/>
      <c r="C4" s="298"/>
      <c r="D4" s="301" t="s">
        <v>5</v>
      </c>
      <c r="E4" s="302"/>
      <c r="F4" s="302"/>
      <c r="G4" s="302"/>
      <c r="H4" s="302"/>
      <c r="I4" s="302"/>
      <c r="J4" s="302"/>
      <c r="K4" s="303"/>
      <c r="L4" s="2"/>
      <c r="M4" s="3"/>
      <c r="N4" s="1"/>
      <c r="O4" s="1"/>
      <c r="P4" s="1"/>
      <c r="Q4" s="1"/>
      <c r="R4" s="1"/>
      <c r="S4" s="1"/>
      <c r="T4" s="1"/>
      <c r="U4" s="1"/>
      <c r="V4" s="1"/>
      <c r="W4" s="1"/>
      <c r="X4" s="1"/>
      <c r="Y4" s="1"/>
      <c r="Z4" s="1"/>
    </row>
    <row r="5" spans="1:26" ht="15" x14ac:dyDescent="0.3">
      <c r="A5" s="296" t="s">
        <v>6</v>
      </c>
      <c r="B5" s="297"/>
      <c r="C5" s="298"/>
      <c r="D5" s="283" t="s">
        <v>7</v>
      </c>
      <c r="E5" s="284"/>
      <c r="F5" s="284"/>
      <c r="G5" s="284"/>
      <c r="H5" s="284"/>
      <c r="I5" s="284"/>
      <c r="J5" s="284"/>
      <c r="K5" s="285"/>
      <c r="L5" s="2"/>
      <c r="M5" s="3"/>
      <c r="N5" s="1"/>
      <c r="O5" s="1"/>
      <c r="P5" s="1"/>
      <c r="Q5" s="1"/>
      <c r="R5" s="1"/>
      <c r="S5" s="1"/>
      <c r="T5" s="1"/>
      <c r="U5" s="1"/>
      <c r="V5" s="1"/>
      <c r="W5" s="1"/>
      <c r="X5" s="1"/>
      <c r="Y5" s="1"/>
      <c r="Z5" s="1"/>
    </row>
    <row r="6" spans="1:26" ht="15" x14ac:dyDescent="0.3">
      <c r="A6" s="4"/>
      <c r="B6" s="1"/>
      <c r="C6" s="1"/>
      <c r="D6" s="1"/>
      <c r="E6" s="1"/>
      <c r="F6" s="1"/>
      <c r="G6" s="1"/>
      <c r="H6" s="1"/>
      <c r="I6" s="1"/>
      <c r="J6" s="1"/>
      <c r="K6" s="1"/>
      <c r="L6" s="1"/>
      <c r="M6" s="5"/>
      <c r="N6" s="1"/>
      <c r="O6" s="1"/>
      <c r="P6" s="1"/>
      <c r="Q6" s="1"/>
      <c r="R6" s="1"/>
      <c r="S6" s="1"/>
      <c r="T6" s="1"/>
      <c r="U6" s="1"/>
      <c r="V6" s="1"/>
      <c r="W6" s="1"/>
      <c r="X6" s="1"/>
      <c r="Y6" s="1"/>
      <c r="Z6" s="1"/>
    </row>
    <row r="7" spans="1:26" ht="16.5" x14ac:dyDescent="0.3">
      <c r="A7" s="6" t="s">
        <v>8</v>
      </c>
      <c r="B7" s="7"/>
      <c r="C7" s="7" t="s">
        <v>9</v>
      </c>
      <c r="D7" s="7"/>
      <c r="E7" s="7"/>
      <c r="F7" s="7"/>
      <c r="G7" s="7"/>
      <c r="H7" s="7"/>
      <c r="I7" s="7"/>
      <c r="J7" s="7"/>
      <c r="K7" s="7"/>
      <c r="L7" s="7"/>
      <c r="M7" s="8"/>
      <c r="N7" s="1"/>
      <c r="O7" s="1"/>
      <c r="P7" s="1"/>
      <c r="Q7" s="1"/>
      <c r="R7" s="1"/>
      <c r="S7" s="1"/>
      <c r="T7" s="1"/>
      <c r="U7" s="1"/>
      <c r="V7" s="1"/>
      <c r="W7" s="1"/>
      <c r="X7" s="1"/>
      <c r="Y7" s="1"/>
      <c r="Z7" s="1"/>
    </row>
    <row r="8" spans="1:26" ht="16.5" x14ac:dyDescent="0.3">
      <c r="A8" s="9" t="s">
        <v>10</v>
      </c>
      <c r="B8" s="10"/>
      <c r="C8" s="11">
        <v>0.03</v>
      </c>
      <c r="D8" s="10"/>
      <c r="E8" s="10"/>
      <c r="F8" s="10"/>
      <c r="G8" s="10"/>
      <c r="H8" s="10"/>
      <c r="I8" s="10"/>
      <c r="J8" s="10"/>
      <c r="K8" s="10"/>
      <c r="L8" s="10"/>
      <c r="M8" s="12"/>
      <c r="N8" s="1"/>
      <c r="O8" s="1"/>
      <c r="P8" s="1"/>
      <c r="Q8" s="1"/>
      <c r="R8" s="1"/>
      <c r="S8" s="1"/>
      <c r="T8" s="1"/>
      <c r="U8" s="1"/>
      <c r="V8" s="1"/>
      <c r="W8" s="1"/>
      <c r="X8" s="1"/>
      <c r="Y8" s="1"/>
      <c r="Z8" s="1"/>
    </row>
    <row r="9" spans="1:26" ht="15" x14ac:dyDescent="0.3">
      <c r="A9" s="4"/>
      <c r="B9" s="1"/>
      <c r="C9" s="1"/>
      <c r="D9" s="1"/>
      <c r="E9" s="1"/>
      <c r="F9" s="1"/>
      <c r="G9" s="1"/>
      <c r="H9" s="1"/>
      <c r="I9" s="1"/>
      <c r="J9" s="1"/>
      <c r="K9" s="1"/>
      <c r="L9" s="1"/>
      <c r="M9" s="5"/>
      <c r="N9" s="1"/>
      <c r="O9" s="1"/>
      <c r="P9" s="1"/>
      <c r="Q9" s="1"/>
      <c r="R9" s="1"/>
      <c r="S9" s="1"/>
      <c r="T9" s="1"/>
      <c r="U9" s="1"/>
      <c r="V9" s="1"/>
      <c r="W9" s="1"/>
      <c r="X9" s="1"/>
      <c r="Y9" s="1"/>
      <c r="Z9" s="1"/>
    </row>
    <row r="10" spans="1:26" ht="15" x14ac:dyDescent="0.3">
      <c r="A10" s="4"/>
      <c r="B10" s="1"/>
      <c r="C10" s="1"/>
      <c r="D10" s="1"/>
      <c r="E10" s="1"/>
      <c r="F10" s="1"/>
      <c r="G10" s="1"/>
      <c r="H10" s="1"/>
      <c r="I10" s="1"/>
      <c r="J10" s="1"/>
      <c r="K10" s="1"/>
      <c r="L10" s="1"/>
      <c r="M10" s="5"/>
      <c r="N10" s="1"/>
      <c r="O10" s="1"/>
      <c r="P10" s="1"/>
      <c r="Q10" s="1"/>
      <c r="R10" s="1"/>
      <c r="S10" s="1"/>
      <c r="T10" s="1"/>
      <c r="U10" s="1"/>
      <c r="V10" s="1"/>
      <c r="W10" s="1"/>
      <c r="X10" s="1"/>
      <c r="Y10" s="1"/>
      <c r="Z10" s="1"/>
    </row>
    <row r="11" spans="1:26" ht="15" x14ac:dyDescent="0.3">
      <c r="A11" s="4"/>
      <c r="B11" s="1"/>
      <c r="C11" s="1"/>
      <c r="D11" s="1"/>
      <c r="E11" s="1"/>
      <c r="F11" s="1"/>
      <c r="G11" s="1"/>
      <c r="H11" s="1"/>
      <c r="I11" s="1"/>
      <c r="J11" s="1"/>
      <c r="K11" s="1"/>
      <c r="L11" s="1"/>
      <c r="M11" s="5"/>
      <c r="N11" s="1"/>
      <c r="O11" s="1"/>
      <c r="P11" s="1"/>
      <c r="Q11" s="1"/>
      <c r="R11" s="1"/>
      <c r="S11" s="1"/>
      <c r="T11" s="1"/>
      <c r="U11" s="1"/>
      <c r="V11" s="1"/>
      <c r="W11" s="1"/>
      <c r="X11" s="1"/>
      <c r="Y11" s="1"/>
      <c r="Z11" s="1"/>
    </row>
    <row r="12" spans="1:26" ht="15" x14ac:dyDescent="0.3">
      <c r="A12" s="4"/>
      <c r="B12" s="1"/>
      <c r="C12" s="1"/>
      <c r="D12" s="1"/>
      <c r="E12" s="1"/>
      <c r="F12" s="1"/>
      <c r="G12" s="1"/>
      <c r="H12" s="1"/>
      <c r="I12" s="1"/>
      <c r="J12" s="1"/>
      <c r="K12" s="1"/>
      <c r="L12" s="1"/>
      <c r="M12" s="5"/>
      <c r="N12" s="1"/>
      <c r="O12" s="1"/>
      <c r="P12" s="1"/>
      <c r="Q12" s="1"/>
      <c r="R12" s="1"/>
      <c r="S12" s="1"/>
      <c r="T12" s="1"/>
      <c r="U12" s="1"/>
      <c r="V12" s="1"/>
      <c r="W12" s="1"/>
      <c r="X12" s="1"/>
      <c r="Y12" s="1"/>
      <c r="Z12" s="1"/>
    </row>
    <row r="13" spans="1:26" ht="15" x14ac:dyDescent="0.3">
      <c r="A13" s="4"/>
      <c r="B13" s="1"/>
      <c r="C13" s="1"/>
      <c r="D13" s="1"/>
      <c r="E13" s="1"/>
      <c r="F13" s="1"/>
      <c r="G13" s="1"/>
      <c r="H13" s="1"/>
      <c r="I13" s="1"/>
      <c r="J13" s="1"/>
      <c r="K13" s="1"/>
      <c r="L13" s="1"/>
      <c r="M13" s="5"/>
      <c r="N13" s="1"/>
      <c r="O13" s="1"/>
      <c r="P13" s="1"/>
      <c r="Q13" s="1"/>
      <c r="R13" s="1"/>
      <c r="S13" s="1"/>
      <c r="T13" s="1"/>
      <c r="U13" s="1"/>
      <c r="V13" s="1"/>
      <c r="W13" s="1"/>
      <c r="X13" s="1"/>
      <c r="Y13" s="1"/>
      <c r="Z13" s="1"/>
    </row>
    <row r="14" spans="1:26" ht="15" x14ac:dyDescent="0.3">
      <c r="A14" s="4"/>
      <c r="B14" s="1"/>
      <c r="C14" s="1"/>
      <c r="D14" s="1"/>
      <c r="E14" s="1"/>
      <c r="F14" s="1"/>
      <c r="G14" s="1"/>
      <c r="H14" s="1"/>
      <c r="I14" s="1"/>
      <c r="J14" s="1"/>
      <c r="K14" s="1"/>
      <c r="L14" s="1"/>
      <c r="M14" s="5"/>
      <c r="N14" s="1"/>
      <c r="O14" s="1"/>
      <c r="P14" s="1"/>
      <c r="Q14" s="1"/>
      <c r="R14" s="1"/>
      <c r="S14" s="1"/>
      <c r="T14" s="1"/>
      <c r="U14" s="1"/>
      <c r="V14" s="1"/>
      <c r="W14" s="1"/>
      <c r="X14" s="1"/>
      <c r="Y14" s="1"/>
      <c r="Z14" s="1"/>
    </row>
    <row r="15" spans="1:26" ht="15" x14ac:dyDescent="0.3">
      <c r="A15" s="4"/>
      <c r="B15" s="1"/>
      <c r="C15" s="1"/>
      <c r="D15" s="1"/>
      <c r="E15" s="1"/>
      <c r="F15" s="1"/>
      <c r="G15" s="1"/>
      <c r="H15" s="1"/>
      <c r="I15" s="1"/>
      <c r="J15" s="1"/>
      <c r="K15" s="1"/>
      <c r="L15" s="1"/>
      <c r="M15" s="5"/>
      <c r="N15" s="1"/>
      <c r="O15" s="1"/>
      <c r="P15" s="1"/>
      <c r="Q15" s="1"/>
      <c r="R15" s="1"/>
      <c r="S15" s="1"/>
      <c r="T15" s="1"/>
      <c r="U15" s="1"/>
      <c r="V15" s="1"/>
      <c r="W15" s="1"/>
      <c r="X15" s="1"/>
      <c r="Y15" s="1"/>
      <c r="Z15" s="1"/>
    </row>
    <row r="16" spans="1:26" ht="15" x14ac:dyDescent="0.3">
      <c r="A16" s="4"/>
      <c r="B16" s="1"/>
      <c r="C16" s="13" t="s">
        <v>11</v>
      </c>
      <c r="D16" s="14" t="s">
        <v>12</v>
      </c>
      <c r="E16" s="15">
        <v>1</v>
      </c>
      <c r="F16" s="1"/>
      <c r="G16" s="1"/>
      <c r="H16" s="286" t="s">
        <v>13</v>
      </c>
      <c r="I16" s="287"/>
      <c r="J16" s="287"/>
      <c r="K16" s="287"/>
      <c r="L16" s="287"/>
      <c r="M16" s="288"/>
      <c r="N16" s="1"/>
      <c r="O16" s="1"/>
      <c r="P16" s="1"/>
      <c r="Q16" s="1"/>
      <c r="R16" s="1"/>
      <c r="S16" s="1"/>
      <c r="T16" s="1"/>
      <c r="U16" s="1"/>
      <c r="V16" s="1"/>
      <c r="W16" s="1"/>
      <c r="X16" s="1"/>
      <c r="Y16" s="1"/>
      <c r="Z16" s="1"/>
    </row>
    <row r="17" spans="1:26" ht="15" x14ac:dyDescent="0.3">
      <c r="A17" s="4"/>
      <c r="B17" s="1"/>
      <c r="C17" s="4" t="s">
        <v>14</v>
      </c>
      <c r="D17" s="16" t="s">
        <v>15</v>
      </c>
      <c r="E17" s="17">
        <v>5.5E-2</v>
      </c>
      <c r="F17" s="1"/>
      <c r="G17" s="1"/>
      <c r="H17" s="287"/>
      <c r="I17" s="287"/>
      <c r="J17" s="287"/>
      <c r="K17" s="287"/>
      <c r="L17" s="287"/>
      <c r="M17" s="288"/>
      <c r="N17" s="1"/>
      <c r="O17" s="1"/>
      <c r="P17" s="1"/>
      <c r="Q17" s="1"/>
      <c r="R17" s="1"/>
      <c r="S17" s="1"/>
      <c r="T17" s="1"/>
      <c r="U17" s="1"/>
      <c r="V17" s="1"/>
      <c r="W17" s="1"/>
      <c r="X17" s="1"/>
      <c r="Y17" s="1"/>
      <c r="Z17" s="1"/>
    </row>
    <row r="18" spans="1:26" ht="15" x14ac:dyDescent="0.3">
      <c r="A18" s="4"/>
      <c r="B18" s="1"/>
      <c r="C18" s="4" t="s">
        <v>16</v>
      </c>
      <c r="D18" s="16" t="s">
        <v>17</v>
      </c>
      <c r="E18" s="17">
        <v>7.4999999999999997E-2</v>
      </c>
      <c r="F18" s="1"/>
      <c r="G18" s="1"/>
      <c r="H18" s="287"/>
      <c r="I18" s="287"/>
      <c r="J18" s="287"/>
      <c r="K18" s="287"/>
      <c r="L18" s="287"/>
      <c r="M18" s="288"/>
      <c r="N18" s="1"/>
      <c r="O18" s="1"/>
      <c r="P18" s="1"/>
      <c r="Q18" s="1"/>
      <c r="R18" s="1"/>
      <c r="S18" s="1"/>
      <c r="T18" s="1"/>
      <c r="U18" s="1"/>
      <c r="V18" s="1"/>
      <c r="W18" s="1"/>
      <c r="X18" s="1"/>
      <c r="Y18" s="1"/>
      <c r="Z18" s="1"/>
    </row>
    <row r="19" spans="1:26" ht="15" x14ac:dyDescent="0.3">
      <c r="A19" s="4"/>
      <c r="B19" s="1"/>
      <c r="C19" s="4" t="s">
        <v>18</v>
      </c>
      <c r="D19" s="16" t="s">
        <v>19</v>
      </c>
      <c r="E19" s="17">
        <v>1.0500000000000001E-2</v>
      </c>
      <c r="F19" s="1"/>
      <c r="G19" s="1"/>
      <c r="H19" s="1"/>
      <c r="I19" s="1"/>
      <c r="J19" s="1"/>
      <c r="K19" s="1"/>
      <c r="L19" s="1"/>
      <c r="M19" s="5"/>
      <c r="N19" s="1"/>
      <c r="O19" s="1"/>
      <c r="P19" s="1"/>
      <c r="Q19" s="1"/>
      <c r="R19" s="1"/>
      <c r="S19" s="1"/>
      <c r="T19" s="1"/>
      <c r="U19" s="1"/>
      <c r="V19" s="1"/>
      <c r="W19" s="1"/>
      <c r="X19" s="1"/>
      <c r="Y19" s="1"/>
      <c r="Z19" s="1"/>
    </row>
    <row r="20" spans="1:26" ht="15" x14ac:dyDescent="0.3">
      <c r="A20" s="4"/>
      <c r="B20" s="1"/>
      <c r="C20" s="4" t="s">
        <v>20</v>
      </c>
      <c r="D20" s="16"/>
      <c r="E20" s="17">
        <v>2.2700000000000001E-2</v>
      </c>
      <c r="F20" s="1"/>
      <c r="G20" s="1"/>
      <c r="H20" s="1"/>
      <c r="I20" s="1"/>
      <c r="J20" s="1"/>
      <c r="K20" s="1"/>
      <c r="L20" s="1"/>
      <c r="M20" s="5"/>
      <c r="N20" s="1"/>
      <c r="O20" s="1"/>
      <c r="P20" s="1"/>
      <c r="Q20" s="1"/>
      <c r="R20" s="1"/>
      <c r="S20" s="1"/>
      <c r="T20" s="1"/>
      <c r="U20" s="1"/>
      <c r="V20" s="1"/>
      <c r="W20" s="1"/>
      <c r="X20" s="1"/>
      <c r="Y20" s="1"/>
      <c r="Z20" s="1"/>
    </row>
    <row r="21" spans="1:26" ht="15" x14ac:dyDescent="0.3">
      <c r="A21" s="4"/>
      <c r="B21" s="1"/>
      <c r="C21" s="4" t="s">
        <v>21</v>
      </c>
      <c r="D21" s="16" t="s">
        <v>22</v>
      </c>
      <c r="E21" s="17">
        <v>0.01</v>
      </c>
      <c r="F21" s="1"/>
      <c r="G21" s="1"/>
      <c r="H21" s="1"/>
      <c r="I21" s="1"/>
      <c r="J21" s="1"/>
      <c r="K21" s="1"/>
      <c r="L21" s="1"/>
      <c r="M21" s="5"/>
      <c r="N21" s="1"/>
      <c r="O21" s="1"/>
      <c r="P21" s="1"/>
      <c r="Q21" s="1"/>
      <c r="R21" s="1"/>
      <c r="S21" s="1"/>
      <c r="T21" s="1"/>
      <c r="U21" s="1"/>
      <c r="V21" s="1"/>
      <c r="W21" s="1"/>
      <c r="X21" s="1"/>
      <c r="Y21" s="1"/>
      <c r="Z21" s="1"/>
    </row>
    <row r="22" spans="1:26" ht="15" x14ac:dyDescent="0.3">
      <c r="A22" s="4"/>
      <c r="B22" s="1"/>
      <c r="C22" s="4" t="s">
        <v>23</v>
      </c>
      <c r="D22" s="16" t="s">
        <v>24</v>
      </c>
      <c r="E22" s="17">
        <v>1.2699999999999999E-2</v>
      </c>
      <c r="F22" s="1"/>
      <c r="G22" s="1"/>
      <c r="H22" s="1"/>
      <c r="I22" s="1"/>
      <c r="J22" s="1"/>
      <c r="K22" s="1"/>
      <c r="L22" s="1"/>
      <c r="M22" s="5"/>
      <c r="N22" s="1"/>
      <c r="O22" s="1"/>
      <c r="P22" s="1"/>
      <c r="Q22" s="1"/>
      <c r="R22" s="1"/>
      <c r="S22" s="1"/>
      <c r="T22" s="1"/>
      <c r="U22" s="1"/>
      <c r="V22" s="1"/>
      <c r="W22" s="1"/>
      <c r="X22" s="1"/>
      <c r="Y22" s="1"/>
      <c r="Z22" s="1"/>
    </row>
    <row r="23" spans="1:26" ht="15" x14ac:dyDescent="0.3">
      <c r="A23" s="4"/>
      <c r="B23" s="1"/>
      <c r="C23" s="4" t="s">
        <v>25</v>
      </c>
      <c r="D23" s="16" t="s">
        <v>26</v>
      </c>
      <c r="E23" s="18">
        <v>5.1499999999999997E-2</v>
      </c>
      <c r="F23" s="1"/>
      <c r="G23" s="1"/>
      <c r="H23" s="1"/>
      <c r="I23" s="1"/>
      <c r="J23" s="1"/>
      <c r="K23" s="1"/>
      <c r="L23" s="1"/>
      <c r="M23" s="5"/>
      <c r="N23" s="1"/>
      <c r="O23" s="1"/>
      <c r="P23" s="1"/>
      <c r="Q23" s="1"/>
      <c r="R23" s="1"/>
      <c r="S23" s="1"/>
      <c r="T23" s="1"/>
      <c r="U23" s="1"/>
      <c r="V23" s="1"/>
      <c r="W23" s="1"/>
      <c r="X23" s="1"/>
      <c r="Y23" s="1"/>
      <c r="Z23" s="1"/>
    </row>
    <row r="24" spans="1:26" ht="15" x14ac:dyDescent="0.3">
      <c r="A24" s="4"/>
      <c r="B24" s="1"/>
      <c r="C24" s="4" t="s">
        <v>10</v>
      </c>
      <c r="D24" s="16" t="s">
        <v>27</v>
      </c>
      <c r="E24" s="18">
        <v>1.4999999999999999E-2</v>
      </c>
      <c r="F24" s="1"/>
      <c r="G24" s="1"/>
      <c r="H24" s="1"/>
      <c r="I24" s="1"/>
      <c r="J24" s="1"/>
      <c r="K24" s="1"/>
      <c r="L24" s="1"/>
      <c r="M24" s="5"/>
      <c r="N24" s="1"/>
      <c r="O24" s="1"/>
      <c r="P24" s="1"/>
      <c r="Q24" s="1"/>
      <c r="R24" s="1"/>
      <c r="S24" s="1"/>
      <c r="T24" s="1"/>
      <c r="U24" s="1"/>
      <c r="V24" s="1"/>
      <c r="W24" s="1"/>
      <c r="X24" s="1"/>
      <c r="Y24" s="1"/>
      <c r="Z24" s="1"/>
    </row>
    <row r="25" spans="1:26" ht="15" x14ac:dyDescent="0.3">
      <c r="A25" s="4"/>
      <c r="B25" s="1"/>
      <c r="C25" s="4" t="s">
        <v>28</v>
      </c>
      <c r="D25" s="16" t="s">
        <v>28</v>
      </c>
      <c r="E25" s="18">
        <v>6.4999999999999997E-3</v>
      </c>
      <c r="F25" s="1"/>
      <c r="G25" s="1"/>
      <c r="H25" s="1"/>
      <c r="I25" s="1"/>
      <c r="J25" s="1"/>
      <c r="K25" s="1"/>
      <c r="L25" s="1"/>
      <c r="M25" s="5"/>
      <c r="N25" s="1"/>
      <c r="O25" s="1"/>
      <c r="P25" s="1"/>
      <c r="Q25" s="1"/>
      <c r="R25" s="1"/>
      <c r="S25" s="1"/>
      <c r="T25" s="1"/>
      <c r="U25" s="1"/>
      <c r="V25" s="1"/>
      <c r="W25" s="1"/>
      <c r="X25" s="1"/>
      <c r="Y25" s="1"/>
      <c r="Z25" s="1"/>
    </row>
    <row r="26" spans="1:26" ht="15" x14ac:dyDescent="0.3">
      <c r="A26" s="4"/>
      <c r="B26" s="1"/>
      <c r="C26" s="4" t="s">
        <v>29</v>
      </c>
      <c r="D26" s="16" t="s">
        <v>30</v>
      </c>
      <c r="E26" s="18">
        <v>0.03</v>
      </c>
      <c r="F26" s="1"/>
      <c r="G26" s="1"/>
      <c r="H26" s="1"/>
      <c r="I26" s="1"/>
      <c r="J26" s="1"/>
      <c r="K26" s="1"/>
      <c r="L26" s="1"/>
      <c r="M26" s="5"/>
      <c r="N26" s="1"/>
      <c r="O26" s="1"/>
      <c r="P26" s="1"/>
      <c r="Q26" s="1"/>
      <c r="R26" s="1"/>
      <c r="S26" s="1"/>
      <c r="T26" s="1"/>
      <c r="U26" s="1"/>
      <c r="V26" s="1"/>
      <c r="W26" s="1"/>
      <c r="X26" s="1"/>
      <c r="Y26" s="1"/>
      <c r="Z26" s="1"/>
    </row>
    <row r="27" spans="1:26" ht="15" x14ac:dyDescent="0.3">
      <c r="A27" s="4"/>
      <c r="B27" s="1"/>
      <c r="C27" s="4" t="s">
        <v>31</v>
      </c>
      <c r="D27" s="16" t="s">
        <v>32</v>
      </c>
      <c r="E27" s="19"/>
      <c r="F27" s="1"/>
      <c r="G27" s="1"/>
      <c r="H27" s="1"/>
      <c r="I27" s="1"/>
      <c r="J27" s="1"/>
      <c r="K27" s="1"/>
      <c r="L27" s="1"/>
      <c r="M27" s="5"/>
      <c r="N27" s="1"/>
      <c r="O27" s="1"/>
      <c r="P27" s="1"/>
      <c r="Q27" s="1"/>
      <c r="R27" s="1"/>
      <c r="S27" s="1"/>
      <c r="T27" s="1"/>
      <c r="U27" s="1"/>
      <c r="V27" s="1"/>
      <c r="W27" s="1"/>
      <c r="X27" s="1"/>
      <c r="Y27" s="1"/>
      <c r="Z27" s="1"/>
    </row>
    <row r="28" spans="1:26" ht="15" x14ac:dyDescent="0.3">
      <c r="A28" s="4"/>
      <c r="B28" s="1"/>
      <c r="C28" s="4"/>
      <c r="D28" s="16"/>
      <c r="E28" s="18"/>
      <c r="F28" s="1"/>
      <c r="G28" s="1"/>
      <c r="H28" s="1"/>
      <c r="I28" s="1"/>
      <c r="J28" s="1"/>
      <c r="K28" s="1"/>
      <c r="L28" s="1"/>
      <c r="M28" s="5"/>
      <c r="N28" s="1"/>
      <c r="O28" s="1"/>
      <c r="P28" s="1"/>
      <c r="Q28" s="1"/>
      <c r="R28" s="1"/>
      <c r="S28" s="1"/>
      <c r="T28" s="1"/>
      <c r="U28" s="1"/>
      <c r="V28" s="1"/>
      <c r="W28" s="1"/>
      <c r="X28" s="1"/>
      <c r="Y28" s="1"/>
      <c r="Z28" s="1"/>
    </row>
    <row r="29" spans="1:26" ht="15" x14ac:dyDescent="0.3">
      <c r="A29" s="4"/>
      <c r="B29" s="1"/>
      <c r="C29" s="20" t="s">
        <v>33</v>
      </c>
      <c r="D29" s="21"/>
      <c r="E29" s="22">
        <f>(((1+(E17+E21+E22))*(1+E19)*(1+E18)/(1-E23))-1)-0.01%</f>
        <v>0.23415623484449122</v>
      </c>
      <c r="F29" s="1"/>
      <c r="G29" s="1"/>
      <c r="H29" s="1"/>
      <c r="I29" s="1"/>
      <c r="J29" s="1"/>
      <c r="K29" s="1"/>
      <c r="L29" s="1"/>
      <c r="M29" s="5"/>
      <c r="N29" s="1"/>
      <c r="O29" s="1"/>
      <c r="P29" s="1"/>
      <c r="Q29" s="1"/>
      <c r="R29" s="1"/>
      <c r="S29" s="1"/>
      <c r="T29" s="1"/>
      <c r="U29" s="1"/>
      <c r="V29" s="1"/>
      <c r="W29" s="1"/>
      <c r="X29" s="1"/>
      <c r="Y29" s="1"/>
      <c r="Z29" s="1"/>
    </row>
    <row r="30" spans="1:26" ht="15" x14ac:dyDescent="0.3">
      <c r="A30" s="4"/>
      <c r="B30" s="1"/>
      <c r="C30" s="1"/>
      <c r="M30" s="5"/>
      <c r="N30" s="1"/>
      <c r="O30" s="1"/>
      <c r="P30" s="1"/>
      <c r="Q30" s="1"/>
      <c r="R30" s="1"/>
      <c r="S30" s="1"/>
      <c r="T30" s="1"/>
      <c r="U30" s="1"/>
      <c r="V30" s="1"/>
      <c r="W30" s="1"/>
      <c r="X30" s="1"/>
      <c r="Y30" s="1"/>
      <c r="Z30" s="1"/>
    </row>
    <row r="31" spans="1:26" ht="15" x14ac:dyDescent="0.3">
      <c r="A31" s="4"/>
      <c r="B31" s="1"/>
      <c r="C31" s="1"/>
      <c r="M31" s="5"/>
      <c r="N31" s="1"/>
      <c r="O31" s="1"/>
      <c r="P31" s="1"/>
      <c r="Q31" s="1"/>
      <c r="R31" s="1"/>
      <c r="S31" s="1"/>
      <c r="T31" s="1"/>
      <c r="U31" s="1"/>
      <c r="V31" s="1"/>
      <c r="W31" s="1"/>
      <c r="X31" s="1"/>
      <c r="Y31" s="1"/>
      <c r="Z31" s="1"/>
    </row>
    <row r="32" spans="1:26" ht="15" x14ac:dyDescent="0.3">
      <c r="A32" s="4"/>
      <c r="B32" s="1"/>
      <c r="C32" s="1"/>
      <c r="M32" s="5"/>
      <c r="N32" s="1"/>
      <c r="O32" s="1"/>
      <c r="P32" s="1"/>
      <c r="Q32" s="1"/>
      <c r="R32" s="1"/>
      <c r="S32" s="1"/>
      <c r="T32" s="1"/>
      <c r="U32" s="1"/>
      <c r="V32" s="1"/>
      <c r="W32" s="1"/>
      <c r="X32" s="1"/>
      <c r="Y32" s="1"/>
      <c r="Z32" s="1"/>
    </row>
    <row r="33" spans="1:26" ht="15" x14ac:dyDescent="0.3">
      <c r="A33" s="4"/>
      <c r="B33" s="1"/>
      <c r="C33" s="1"/>
      <c r="M33" s="5"/>
      <c r="N33" s="1"/>
      <c r="O33" s="1"/>
      <c r="P33" s="1"/>
      <c r="Q33" s="1"/>
      <c r="R33" s="1"/>
      <c r="S33" s="1"/>
      <c r="T33" s="1"/>
      <c r="U33" s="1"/>
      <c r="V33" s="1"/>
      <c r="W33" s="1"/>
      <c r="X33" s="1"/>
      <c r="Y33" s="1"/>
      <c r="Z33" s="1"/>
    </row>
    <row r="34" spans="1:26" ht="15" x14ac:dyDescent="0.3">
      <c r="A34" s="4"/>
      <c r="B34" s="1"/>
      <c r="C34" s="1"/>
      <c r="M34" s="5"/>
      <c r="N34" s="1"/>
      <c r="O34" s="1"/>
      <c r="P34" s="1"/>
      <c r="Q34" s="1"/>
      <c r="R34" s="1"/>
      <c r="S34" s="1"/>
      <c r="T34" s="1"/>
      <c r="U34" s="1"/>
      <c r="V34" s="1"/>
      <c r="W34" s="1"/>
      <c r="X34" s="1"/>
      <c r="Y34" s="1"/>
      <c r="Z34" s="1"/>
    </row>
    <row r="35" spans="1:26" ht="15" x14ac:dyDescent="0.3">
      <c r="A35" s="4"/>
      <c r="B35" s="1"/>
      <c r="C35" s="1"/>
      <c r="D35" s="289" t="s">
        <v>34</v>
      </c>
      <c r="E35" s="287"/>
      <c r="F35" s="287"/>
      <c r="G35" s="1"/>
      <c r="H35" s="1"/>
      <c r="I35" s="1"/>
      <c r="J35" s="289" t="s">
        <v>35</v>
      </c>
      <c r="K35" s="287"/>
      <c r="L35" s="287"/>
      <c r="M35" s="5"/>
      <c r="N35" s="1"/>
      <c r="O35" s="1"/>
      <c r="P35" s="1"/>
      <c r="Q35" s="1"/>
      <c r="R35" s="1"/>
      <c r="S35" s="1"/>
      <c r="T35" s="1"/>
      <c r="U35" s="1"/>
      <c r="V35" s="1"/>
      <c r="W35" s="1"/>
      <c r="X35" s="1"/>
      <c r="Y35" s="1"/>
      <c r="Z35" s="1"/>
    </row>
    <row r="36" spans="1:26" ht="15" x14ac:dyDescent="0.3">
      <c r="A36" s="4"/>
      <c r="B36" s="1"/>
      <c r="C36" s="1"/>
      <c r="D36" s="289" t="s">
        <v>36</v>
      </c>
      <c r="E36" s="287"/>
      <c r="F36" s="287"/>
      <c r="G36" s="1"/>
      <c r="H36" s="1"/>
      <c r="I36" s="1"/>
      <c r="J36" s="289" t="s">
        <v>37</v>
      </c>
      <c r="K36" s="287"/>
      <c r="L36" s="287"/>
      <c r="M36" s="5"/>
      <c r="N36" s="1"/>
      <c r="O36" s="1"/>
      <c r="P36" s="1"/>
      <c r="Q36" s="1"/>
      <c r="R36" s="1"/>
      <c r="S36" s="1"/>
      <c r="T36" s="1"/>
      <c r="U36" s="1"/>
      <c r="V36" s="1"/>
      <c r="W36" s="1"/>
      <c r="X36" s="1"/>
      <c r="Y36" s="1"/>
      <c r="Z36" s="1"/>
    </row>
    <row r="37" spans="1:26" ht="15" x14ac:dyDescent="0.3">
      <c r="A37" s="4"/>
      <c r="B37" s="1"/>
      <c r="C37" s="1"/>
      <c r="D37" s="1"/>
      <c r="E37" s="1"/>
      <c r="F37" s="1"/>
      <c r="G37" s="1"/>
      <c r="H37" s="1"/>
      <c r="I37" s="1"/>
      <c r="J37" s="1"/>
      <c r="K37" s="1"/>
      <c r="L37" s="1"/>
      <c r="M37" s="5"/>
      <c r="N37" s="1"/>
      <c r="O37" s="1"/>
      <c r="P37" s="1"/>
      <c r="Q37" s="1"/>
      <c r="R37" s="1"/>
      <c r="S37" s="1"/>
      <c r="T37" s="1"/>
      <c r="U37" s="1"/>
      <c r="V37" s="1"/>
      <c r="W37" s="1"/>
      <c r="X37" s="1"/>
      <c r="Y37" s="1"/>
      <c r="Z37" s="1"/>
    </row>
    <row r="38" spans="1:26" ht="15" x14ac:dyDescent="0.3">
      <c r="A38" s="23"/>
      <c r="B38" s="24"/>
      <c r="C38" s="24"/>
      <c r="D38" s="24"/>
      <c r="E38" s="24"/>
      <c r="F38" s="24"/>
      <c r="G38" s="24"/>
      <c r="H38" s="24"/>
      <c r="I38" s="24"/>
      <c r="J38" s="24"/>
      <c r="K38" s="24"/>
      <c r="L38" s="24"/>
      <c r="M38" s="25"/>
      <c r="N38" s="1"/>
      <c r="O38" s="1"/>
      <c r="P38" s="1"/>
      <c r="Q38" s="1"/>
      <c r="R38" s="1"/>
      <c r="S38" s="1"/>
      <c r="T38" s="1"/>
      <c r="U38" s="1"/>
      <c r="V38" s="1"/>
      <c r="W38" s="1"/>
      <c r="X38" s="1"/>
      <c r="Y38" s="1"/>
      <c r="Z38" s="1"/>
    </row>
    <row r="39" spans="1:26" ht="15"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5" x14ac:dyDescent="0.3">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5" x14ac:dyDescent="0.3">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5" x14ac:dyDescent="0.3">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5" x14ac:dyDescent="0.3">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5" x14ac:dyDescent="0.3">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5" x14ac:dyDescent="0.3">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5" x14ac:dyDescent="0.3">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5" x14ac:dyDescent="0.3">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5" x14ac:dyDescent="0.3">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5" x14ac:dyDescent="0.3">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sheetData>
  <mergeCells count="13">
    <mergeCell ref="A5:C5"/>
    <mergeCell ref="A1:M1"/>
    <mergeCell ref="A2:M2"/>
    <mergeCell ref="A3:C3"/>
    <mergeCell ref="D3:M3"/>
    <mergeCell ref="A4:C4"/>
    <mergeCell ref="D4:K4"/>
    <mergeCell ref="D5:K5"/>
    <mergeCell ref="H16:M18"/>
    <mergeCell ref="D35:F35"/>
    <mergeCell ref="J35:L35"/>
    <mergeCell ref="D36:F36"/>
    <mergeCell ref="J36:L36"/>
  </mergeCells>
  <dataValidations count="4">
    <dataValidation type="list" allowBlank="1" showErrorMessage="1" sqref="C7" xr:uid="{00000000-0002-0000-0000-000000000000}">
      <formula1>"OBRA DE EDIFICAÇÃO,OBRA RODOVIÁRIA,CONSULTORIA/SUPERVISÃO,PROJETOS"</formula1>
    </dataValidation>
    <dataValidation type="list" allowBlank="1" showErrorMessage="1" sqref="C8" xr:uid="{00000000-0002-0000-0000-000001000000}">
      <formula1>"3%,Opção 2"</formula1>
    </dataValidation>
    <dataValidation type="list" allowBlank="1" showErrorMessage="1" sqref="D35 J35" xr:uid="{00000000-0002-0000-0000-000002000000}">
      <formula1>"Mateus Pedro  da Silva,Leonardo Mesquita Reis Belico"</formula1>
    </dataValidation>
    <dataValidation type="list" allowBlank="1" showErrorMessage="1" sqref="D36 J36" xr:uid="{00000000-0002-0000-0000-000003000000}">
      <formula1>"Engenheiro Civil,Arquiteto e Urbanista"</formula1>
    </dataValidation>
  </dataValidations>
  <printOptions horizontalCentered="1" gridLines="1"/>
  <pageMargins left="0.7" right="0.7" top="0.75" bottom="0.75" header="0" footer="0"/>
  <pageSetup paperSize="9" fitToHeight="0" pageOrder="overThenDown" orientation="landscape" cellComments="atEnd"/>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B6D7A8"/>
    <outlinePr summaryBelow="0" summaryRight="0"/>
  </sheetPr>
  <dimension ref="A1:Z1014"/>
  <sheetViews>
    <sheetView workbookViewId="0"/>
  </sheetViews>
  <sheetFormatPr defaultColWidth="12.5703125" defaultRowHeight="15.75" customHeight="1" x14ac:dyDescent="0.2"/>
  <cols>
    <col min="1" max="1" width="17.42578125" customWidth="1"/>
    <col min="2" max="2" width="2.140625" customWidth="1"/>
    <col min="3" max="3" width="27" customWidth="1"/>
  </cols>
  <sheetData>
    <row r="1" spans="1:26" ht="66.75" customHeight="1" x14ac:dyDescent="0.3">
      <c r="A1" s="290" t="s">
        <v>0</v>
      </c>
      <c r="B1" s="291"/>
      <c r="C1" s="291"/>
      <c r="D1" s="291"/>
      <c r="E1" s="291"/>
      <c r="F1" s="291"/>
      <c r="G1" s="291"/>
      <c r="H1" s="291"/>
      <c r="I1" s="291"/>
      <c r="J1" s="291"/>
      <c r="K1" s="291"/>
      <c r="L1" s="291"/>
      <c r="M1" s="292"/>
      <c r="N1" s="1"/>
      <c r="O1" s="1"/>
      <c r="P1" s="1"/>
      <c r="Q1" s="1"/>
      <c r="R1" s="1"/>
      <c r="S1" s="1"/>
      <c r="T1" s="1"/>
      <c r="U1" s="1"/>
      <c r="V1" s="1"/>
      <c r="W1" s="1"/>
      <c r="X1" s="1"/>
      <c r="Y1" s="1"/>
      <c r="Z1" s="1"/>
    </row>
    <row r="2" spans="1:26" ht="21" x14ac:dyDescent="0.4">
      <c r="A2" s="293" t="s">
        <v>1</v>
      </c>
      <c r="B2" s="294"/>
      <c r="C2" s="294"/>
      <c r="D2" s="294"/>
      <c r="E2" s="294"/>
      <c r="F2" s="294"/>
      <c r="G2" s="294"/>
      <c r="H2" s="294"/>
      <c r="I2" s="294"/>
      <c r="J2" s="294"/>
      <c r="K2" s="294"/>
      <c r="L2" s="294"/>
      <c r="M2" s="295"/>
      <c r="N2" s="1"/>
      <c r="O2" s="1"/>
      <c r="P2" s="1"/>
      <c r="Q2" s="1"/>
      <c r="R2" s="1"/>
      <c r="S2" s="1"/>
      <c r="T2" s="1"/>
      <c r="U2" s="1"/>
      <c r="V2" s="1"/>
      <c r="W2" s="1"/>
      <c r="X2" s="1"/>
      <c r="Y2" s="1"/>
      <c r="Z2" s="1"/>
    </row>
    <row r="3" spans="1:26" ht="15" x14ac:dyDescent="0.3">
      <c r="A3" s="296" t="s">
        <v>2</v>
      </c>
      <c r="B3" s="297"/>
      <c r="C3" s="298"/>
      <c r="D3" s="305"/>
      <c r="E3" s="297"/>
      <c r="F3" s="297"/>
      <c r="G3" s="297"/>
      <c r="H3" s="297"/>
      <c r="I3" s="297"/>
      <c r="J3" s="297"/>
      <c r="K3" s="298"/>
      <c r="L3" s="1"/>
      <c r="M3" s="5"/>
      <c r="N3" s="1"/>
      <c r="O3" s="1"/>
      <c r="P3" s="1"/>
      <c r="Q3" s="1"/>
      <c r="R3" s="1"/>
      <c r="S3" s="1"/>
      <c r="T3" s="1"/>
      <c r="U3" s="1"/>
      <c r="V3" s="1"/>
      <c r="W3" s="1"/>
      <c r="X3" s="1"/>
      <c r="Y3" s="1"/>
      <c r="Z3" s="1"/>
    </row>
    <row r="4" spans="1:26" ht="15" x14ac:dyDescent="0.3">
      <c r="A4" s="296" t="s">
        <v>4</v>
      </c>
      <c r="B4" s="297"/>
      <c r="C4" s="298"/>
      <c r="D4" s="306"/>
      <c r="E4" s="302"/>
      <c r="F4" s="302"/>
      <c r="G4" s="302"/>
      <c r="H4" s="302"/>
      <c r="I4" s="302"/>
      <c r="J4" s="302"/>
      <c r="K4" s="303"/>
      <c r="L4" s="1"/>
      <c r="M4" s="5"/>
      <c r="N4" s="1"/>
      <c r="O4" s="1"/>
      <c r="P4" s="1"/>
      <c r="Q4" s="1"/>
      <c r="R4" s="1"/>
      <c r="S4" s="1"/>
      <c r="T4" s="1"/>
      <c r="U4" s="1"/>
      <c r="V4" s="1"/>
      <c r="W4" s="1"/>
      <c r="X4" s="1"/>
      <c r="Y4" s="1"/>
      <c r="Z4" s="1"/>
    </row>
    <row r="5" spans="1:26" ht="15" x14ac:dyDescent="0.3">
      <c r="A5" s="296" t="s">
        <v>6</v>
      </c>
      <c r="B5" s="297"/>
      <c r="C5" s="298"/>
      <c r="D5" s="304"/>
      <c r="E5" s="284"/>
      <c r="F5" s="284"/>
      <c r="G5" s="284"/>
      <c r="H5" s="284"/>
      <c r="I5" s="284"/>
      <c r="J5" s="284"/>
      <c r="K5" s="285"/>
      <c r="L5" s="1"/>
      <c r="M5" s="5"/>
      <c r="N5" s="1"/>
      <c r="O5" s="1"/>
      <c r="P5" s="1"/>
      <c r="Q5" s="1"/>
      <c r="R5" s="1"/>
      <c r="S5" s="1"/>
      <c r="T5" s="1"/>
      <c r="U5" s="1"/>
      <c r="V5" s="1"/>
      <c r="W5" s="1"/>
      <c r="X5" s="1"/>
      <c r="Y5" s="1"/>
      <c r="Z5" s="1"/>
    </row>
    <row r="6" spans="1:26" ht="15" x14ac:dyDescent="0.3">
      <c r="A6" s="4"/>
      <c r="B6" s="1"/>
      <c r="C6" s="1"/>
      <c r="D6" s="1"/>
      <c r="E6" s="1"/>
      <c r="F6" s="1"/>
      <c r="G6" s="1"/>
      <c r="H6" s="1"/>
      <c r="I6" s="1"/>
      <c r="J6" s="1"/>
      <c r="K6" s="1"/>
      <c r="L6" s="1"/>
      <c r="M6" s="5"/>
      <c r="N6" s="1"/>
      <c r="O6" s="1"/>
      <c r="P6" s="1"/>
      <c r="Q6" s="1"/>
      <c r="R6" s="1"/>
      <c r="S6" s="1"/>
      <c r="T6" s="1"/>
      <c r="U6" s="1"/>
      <c r="V6" s="1"/>
      <c r="W6" s="1"/>
      <c r="X6" s="1"/>
      <c r="Y6" s="1"/>
      <c r="Z6" s="1"/>
    </row>
    <row r="7" spans="1:26" ht="16.5" x14ac:dyDescent="0.3">
      <c r="A7" s="6" t="s">
        <v>8</v>
      </c>
      <c r="B7" s="7"/>
      <c r="C7" s="7" t="s">
        <v>38</v>
      </c>
      <c r="D7" s="7"/>
      <c r="E7" s="7"/>
      <c r="F7" s="7"/>
      <c r="G7" s="7"/>
      <c r="H7" s="7"/>
      <c r="I7" s="7"/>
      <c r="J7" s="7"/>
      <c r="K7" s="7"/>
      <c r="L7" s="7"/>
      <c r="M7" s="8"/>
      <c r="N7" s="1"/>
      <c r="O7" s="1"/>
      <c r="P7" s="1"/>
      <c r="Q7" s="1"/>
      <c r="R7" s="1"/>
      <c r="S7" s="1"/>
      <c r="T7" s="1"/>
      <c r="U7" s="1"/>
      <c r="V7" s="1"/>
      <c r="W7" s="1"/>
      <c r="X7" s="1"/>
      <c r="Y7" s="1"/>
      <c r="Z7" s="1"/>
    </row>
    <row r="8" spans="1:26" ht="16.5" x14ac:dyDescent="0.3">
      <c r="A8" s="9" t="s">
        <v>10</v>
      </c>
      <c r="B8" s="10"/>
      <c r="C8" s="11">
        <v>0.03</v>
      </c>
      <c r="D8" s="10"/>
      <c r="E8" s="10"/>
      <c r="F8" s="10"/>
      <c r="G8" s="10"/>
      <c r="H8" s="10"/>
      <c r="I8" s="10"/>
      <c r="J8" s="10"/>
      <c r="K8" s="10"/>
      <c r="L8" s="10"/>
      <c r="M8" s="12"/>
      <c r="N8" s="1"/>
      <c r="O8" s="1"/>
      <c r="P8" s="1"/>
      <c r="Q8" s="1"/>
      <c r="R8" s="1"/>
      <c r="S8" s="1"/>
      <c r="T8" s="1"/>
      <c r="U8" s="1"/>
      <c r="V8" s="1"/>
      <c r="W8" s="1"/>
      <c r="X8" s="1"/>
      <c r="Y8" s="1"/>
      <c r="Z8" s="1"/>
    </row>
    <row r="9" spans="1:26" ht="15" x14ac:dyDescent="0.3">
      <c r="A9" s="4"/>
      <c r="B9" s="1"/>
      <c r="C9" s="1"/>
      <c r="D9" s="1"/>
      <c r="E9" s="1"/>
      <c r="F9" s="1"/>
      <c r="G9" s="1"/>
      <c r="H9" s="1"/>
      <c r="I9" s="1"/>
      <c r="J9" s="1"/>
      <c r="K9" s="1"/>
      <c r="L9" s="1"/>
      <c r="M9" s="5"/>
      <c r="N9" s="1"/>
      <c r="O9" s="1"/>
      <c r="P9" s="1"/>
      <c r="Q9" s="1"/>
      <c r="R9" s="1"/>
      <c r="S9" s="1"/>
      <c r="T9" s="1"/>
      <c r="U9" s="1"/>
      <c r="V9" s="1"/>
      <c r="W9" s="1"/>
      <c r="X9" s="1"/>
      <c r="Y9" s="1"/>
      <c r="Z9" s="1"/>
    </row>
    <row r="10" spans="1:26" ht="15" x14ac:dyDescent="0.3">
      <c r="A10" s="4"/>
      <c r="B10" s="1"/>
      <c r="C10" s="1"/>
      <c r="D10" s="1"/>
      <c r="E10" s="1"/>
      <c r="F10" s="1"/>
      <c r="G10" s="1"/>
      <c r="H10" s="1"/>
      <c r="I10" s="1"/>
      <c r="J10" s="1"/>
      <c r="K10" s="1"/>
      <c r="L10" s="1"/>
      <c r="M10" s="5"/>
      <c r="N10" s="1"/>
      <c r="O10" s="1"/>
      <c r="P10" s="1"/>
      <c r="Q10" s="1"/>
      <c r="R10" s="1"/>
      <c r="S10" s="1"/>
      <c r="T10" s="1"/>
      <c r="U10" s="1"/>
      <c r="V10" s="1"/>
      <c r="W10" s="1"/>
      <c r="X10" s="1"/>
      <c r="Y10" s="1"/>
      <c r="Z10" s="1"/>
    </row>
    <row r="11" spans="1:26" ht="15" x14ac:dyDescent="0.3">
      <c r="A11" s="4"/>
      <c r="B11" s="1"/>
      <c r="C11" s="1"/>
      <c r="D11" s="1"/>
      <c r="E11" s="1"/>
      <c r="F11" s="1"/>
      <c r="G11" s="1"/>
      <c r="H11" s="1"/>
      <c r="I11" s="1"/>
      <c r="J11" s="1"/>
      <c r="K11" s="1"/>
      <c r="L11" s="1"/>
      <c r="M11" s="5"/>
      <c r="N11" s="1"/>
      <c r="O11" s="1"/>
      <c r="P11" s="1"/>
      <c r="Q11" s="1"/>
      <c r="R11" s="1"/>
      <c r="S11" s="1"/>
      <c r="T11" s="1"/>
      <c r="U11" s="1"/>
      <c r="V11" s="1"/>
      <c r="W11" s="1"/>
      <c r="X11" s="1"/>
      <c r="Y11" s="1"/>
      <c r="Z11" s="1"/>
    </row>
    <row r="12" spans="1:26" ht="15" x14ac:dyDescent="0.3">
      <c r="A12" s="4"/>
      <c r="B12" s="1"/>
      <c r="C12" s="1"/>
      <c r="D12" s="1"/>
      <c r="E12" s="1"/>
      <c r="F12" s="1"/>
      <c r="G12" s="1"/>
      <c r="H12" s="1"/>
      <c r="I12" s="1"/>
      <c r="J12" s="1"/>
      <c r="K12" s="1"/>
      <c r="L12" s="1"/>
      <c r="M12" s="5"/>
      <c r="N12" s="1"/>
      <c r="O12" s="1"/>
      <c r="P12" s="1"/>
      <c r="Q12" s="1"/>
      <c r="R12" s="1"/>
      <c r="S12" s="1"/>
      <c r="T12" s="1"/>
      <c r="U12" s="1"/>
      <c r="V12" s="1"/>
      <c r="W12" s="1"/>
      <c r="X12" s="1"/>
      <c r="Y12" s="1"/>
      <c r="Z12" s="1"/>
    </row>
    <row r="13" spans="1:26" ht="15" x14ac:dyDescent="0.3">
      <c r="A13" s="4"/>
      <c r="B13" s="1"/>
      <c r="C13" s="1"/>
      <c r="D13" s="1"/>
      <c r="E13" s="1"/>
      <c r="F13" s="1"/>
      <c r="G13" s="1"/>
      <c r="H13" s="1"/>
      <c r="I13" s="1"/>
      <c r="J13" s="1"/>
      <c r="K13" s="1"/>
      <c r="L13" s="1"/>
      <c r="M13" s="5"/>
      <c r="N13" s="1"/>
      <c r="O13" s="1"/>
      <c r="P13" s="1"/>
      <c r="Q13" s="1"/>
      <c r="R13" s="1"/>
      <c r="S13" s="1"/>
      <c r="T13" s="1"/>
      <c r="U13" s="1"/>
      <c r="V13" s="1"/>
      <c r="W13" s="1"/>
      <c r="X13" s="1"/>
      <c r="Y13" s="1"/>
      <c r="Z13" s="1"/>
    </row>
    <row r="14" spans="1:26" ht="15" x14ac:dyDescent="0.3">
      <c r="A14" s="4"/>
      <c r="B14" s="1"/>
      <c r="C14" s="1"/>
      <c r="D14" s="1"/>
      <c r="E14" s="1"/>
      <c r="F14" s="1"/>
      <c r="G14" s="1"/>
      <c r="H14" s="1"/>
      <c r="I14" s="1"/>
      <c r="J14" s="1"/>
      <c r="K14" s="1"/>
      <c r="L14" s="1"/>
      <c r="M14" s="5"/>
      <c r="N14" s="1"/>
      <c r="O14" s="1"/>
      <c r="P14" s="1"/>
      <c r="Q14" s="1"/>
      <c r="R14" s="1"/>
      <c r="S14" s="1"/>
      <c r="T14" s="1"/>
      <c r="U14" s="1"/>
      <c r="V14" s="1"/>
      <c r="W14" s="1"/>
      <c r="X14" s="1"/>
      <c r="Y14" s="1"/>
      <c r="Z14" s="1"/>
    </row>
    <row r="15" spans="1:26" ht="15" x14ac:dyDescent="0.3">
      <c r="A15" s="4"/>
      <c r="B15" s="1"/>
      <c r="C15" s="1"/>
      <c r="D15" s="1"/>
      <c r="E15" s="1"/>
      <c r="F15" s="1"/>
      <c r="G15" s="1"/>
      <c r="H15" s="1"/>
      <c r="I15" s="1"/>
      <c r="J15" s="1"/>
      <c r="K15" s="1"/>
      <c r="L15" s="1"/>
      <c r="M15" s="5"/>
      <c r="N15" s="1"/>
      <c r="O15" s="1"/>
      <c r="P15" s="1"/>
      <c r="Q15" s="1"/>
      <c r="R15" s="1"/>
      <c r="S15" s="1"/>
      <c r="T15" s="1"/>
      <c r="U15" s="1"/>
      <c r="V15" s="1"/>
      <c r="W15" s="1"/>
      <c r="X15" s="1"/>
      <c r="Y15" s="1"/>
      <c r="Z15" s="1"/>
    </row>
    <row r="16" spans="1:26" ht="15" x14ac:dyDescent="0.3">
      <c r="A16" s="4"/>
      <c r="B16" s="1"/>
      <c r="C16" s="13" t="s">
        <v>11</v>
      </c>
      <c r="D16" s="14" t="s">
        <v>12</v>
      </c>
      <c r="E16" s="15">
        <v>1</v>
      </c>
      <c r="F16" s="1"/>
      <c r="G16" s="1"/>
      <c r="H16" s="286" t="s">
        <v>13</v>
      </c>
      <c r="I16" s="287"/>
      <c r="J16" s="287"/>
      <c r="K16" s="287"/>
      <c r="L16" s="287"/>
      <c r="M16" s="288"/>
      <c r="N16" s="1"/>
      <c r="O16" s="1"/>
      <c r="P16" s="1"/>
      <c r="Q16" s="1"/>
      <c r="R16" s="1"/>
      <c r="S16" s="1"/>
      <c r="T16" s="1"/>
      <c r="U16" s="1"/>
      <c r="V16" s="1"/>
      <c r="W16" s="1"/>
      <c r="X16" s="1"/>
      <c r="Y16" s="1"/>
      <c r="Z16" s="1"/>
    </row>
    <row r="17" spans="1:26" ht="15" x14ac:dyDescent="0.3">
      <c r="A17" s="4"/>
      <c r="B17" s="1"/>
      <c r="C17" s="4" t="s">
        <v>14</v>
      </c>
      <c r="D17" s="16" t="s">
        <v>15</v>
      </c>
      <c r="E17" s="17">
        <v>4.6699999999999998E-2</v>
      </c>
      <c r="F17" s="1"/>
      <c r="G17" s="1"/>
      <c r="H17" s="287"/>
      <c r="I17" s="287"/>
      <c r="J17" s="287"/>
      <c r="K17" s="287"/>
      <c r="L17" s="287"/>
      <c r="M17" s="288"/>
      <c r="N17" s="1"/>
      <c r="O17" s="1"/>
      <c r="P17" s="1"/>
      <c r="Q17" s="1"/>
      <c r="R17" s="1"/>
      <c r="S17" s="1"/>
      <c r="T17" s="1"/>
      <c r="U17" s="1"/>
      <c r="V17" s="1"/>
      <c r="W17" s="1"/>
      <c r="X17" s="1"/>
      <c r="Y17" s="1"/>
      <c r="Z17" s="1"/>
    </row>
    <row r="18" spans="1:26" ht="15" x14ac:dyDescent="0.3">
      <c r="A18" s="4"/>
      <c r="B18" s="1"/>
      <c r="C18" s="4" t="s">
        <v>16</v>
      </c>
      <c r="D18" s="16" t="s">
        <v>17</v>
      </c>
      <c r="E18" s="17">
        <v>7.5300000000000006E-2</v>
      </c>
      <c r="F18" s="1"/>
      <c r="G18" s="1"/>
      <c r="H18" s="287"/>
      <c r="I18" s="287"/>
      <c r="J18" s="287"/>
      <c r="K18" s="287"/>
      <c r="L18" s="287"/>
      <c r="M18" s="288"/>
      <c r="N18" s="1"/>
      <c r="O18" s="1"/>
      <c r="P18" s="1"/>
      <c r="Q18" s="1"/>
      <c r="R18" s="1"/>
      <c r="S18" s="1"/>
      <c r="T18" s="1"/>
      <c r="U18" s="1"/>
      <c r="V18" s="1"/>
      <c r="W18" s="1"/>
      <c r="X18" s="1"/>
      <c r="Y18" s="1"/>
      <c r="Z18" s="1"/>
    </row>
    <row r="19" spans="1:26" ht="15" x14ac:dyDescent="0.3">
      <c r="A19" s="4"/>
      <c r="B19" s="1"/>
      <c r="C19" s="4" t="s">
        <v>18</v>
      </c>
      <c r="D19" s="16" t="s">
        <v>19</v>
      </c>
      <c r="E19" s="17">
        <v>1.0500000000000001E-2</v>
      </c>
      <c r="F19" s="1"/>
      <c r="G19" s="1"/>
      <c r="H19" s="1"/>
      <c r="I19" s="1"/>
      <c r="J19" s="1"/>
      <c r="K19" s="1"/>
      <c r="L19" s="1"/>
      <c r="M19" s="5"/>
      <c r="N19" s="1"/>
      <c r="O19" s="1"/>
      <c r="P19" s="1"/>
      <c r="Q19" s="1"/>
      <c r="R19" s="1"/>
      <c r="S19" s="1"/>
      <c r="T19" s="1"/>
      <c r="U19" s="1"/>
      <c r="V19" s="1"/>
      <c r="W19" s="1"/>
      <c r="X19" s="1"/>
      <c r="Y19" s="1"/>
      <c r="Z19" s="1"/>
    </row>
    <row r="20" spans="1:26" ht="15" x14ac:dyDescent="0.3">
      <c r="A20" s="4"/>
      <c r="B20" s="1"/>
      <c r="C20" s="4" t="s">
        <v>20</v>
      </c>
      <c r="D20" s="16"/>
      <c r="E20" s="17">
        <v>1.7100000000000001E-2</v>
      </c>
      <c r="F20" s="1"/>
      <c r="G20" s="1"/>
      <c r="H20" s="1"/>
      <c r="I20" s="1"/>
      <c r="J20" s="1"/>
      <c r="K20" s="1"/>
      <c r="L20" s="1"/>
      <c r="M20" s="5"/>
      <c r="N20" s="1"/>
      <c r="O20" s="1"/>
      <c r="P20" s="1"/>
      <c r="Q20" s="1"/>
      <c r="R20" s="1"/>
      <c r="S20" s="1"/>
      <c r="T20" s="1"/>
      <c r="U20" s="1"/>
      <c r="V20" s="1"/>
      <c r="W20" s="1"/>
      <c r="X20" s="1"/>
      <c r="Y20" s="1"/>
      <c r="Z20" s="1"/>
    </row>
    <row r="21" spans="1:26" ht="15" x14ac:dyDescent="0.3">
      <c r="A21" s="4"/>
      <c r="B21" s="1"/>
      <c r="C21" s="4" t="s">
        <v>21</v>
      </c>
      <c r="D21" s="16" t="s">
        <v>22</v>
      </c>
      <c r="E21" s="17">
        <v>7.4000000000000003E-3</v>
      </c>
      <c r="F21" s="1"/>
      <c r="G21" s="1"/>
      <c r="H21" s="1"/>
      <c r="I21" s="1"/>
      <c r="J21" s="1"/>
      <c r="K21" s="1"/>
      <c r="L21" s="1"/>
      <c r="M21" s="5"/>
      <c r="N21" s="1"/>
      <c r="O21" s="1"/>
      <c r="P21" s="1"/>
      <c r="Q21" s="1"/>
      <c r="R21" s="1"/>
      <c r="S21" s="1"/>
      <c r="T21" s="1"/>
      <c r="U21" s="1"/>
      <c r="V21" s="1"/>
      <c r="W21" s="1"/>
      <c r="X21" s="1"/>
      <c r="Y21" s="1"/>
      <c r="Z21" s="1"/>
    </row>
    <row r="22" spans="1:26" ht="15" x14ac:dyDescent="0.3">
      <c r="A22" s="4"/>
      <c r="B22" s="1"/>
      <c r="C22" s="4" t="s">
        <v>23</v>
      </c>
      <c r="D22" s="16" t="s">
        <v>24</v>
      </c>
      <c r="E22" s="17">
        <v>9.7000000000000003E-3</v>
      </c>
      <c r="F22" s="1"/>
      <c r="G22" s="1"/>
      <c r="H22" s="1"/>
      <c r="I22" s="1"/>
      <c r="J22" s="1"/>
      <c r="K22" s="1"/>
      <c r="L22" s="1"/>
      <c r="M22" s="5"/>
      <c r="N22" s="1"/>
      <c r="O22" s="1"/>
      <c r="P22" s="1"/>
      <c r="Q22" s="1"/>
      <c r="R22" s="1"/>
      <c r="S22" s="1"/>
      <c r="T22" s="1"/>
      <c r="U22" s="1"/>
      <c r="V22" s="1"/>
      <c r="W22" s="1"/>
      <c r="X22" s="1"/>
      <c r="Y22" s="1"/>
      <c r="Z22" s="1"/>
    </row>
    <row r="23" spans="1:26" ht="15" x14ac:dyDescent="0.3">
      <c r="A23" s="4"/>
      <c r="B23" s="1"/>
      <c r="C23" s="4" t="s">
        <v>25</v>
      </c>
      <c r="D23" s="16" t="s">
        <v>26</v>
      </c>
      <c r="E23" s="18">
        <v>5.7500000000000002E-2</v>
      </c>
      <c r="F23" s="1"/>
      <c r="G23" s="1"/>
      <c r="H23" s="1"/>
      <c r="I23" s="1"/>
      <c r="J23" s="1"/>
      <c r="K23" s="1"/>
      <c r="L23" s="1"/>
      <c r="M23" s="5"/>
      <c r="N23" s="1"/>
      <c r="O23" s="1"/>
      <c r="P23" s="1"/>
      <c r="Q23" s="1"/>
      <c r="R23" s="1"/>
      <c r="S23" s="1"/>
      <c r="T23" s="1"/>
      <c r="U23" s="1"/>
      <c r="V23" s="1"/>
      <c r="W23" s="1"/>
      <c r="X23" s="1"/>
      <c r="Y23" s="1"/>
      <c r="Z23" s="1"/>
    </row>
    <row r="24" spans="1:26" ht="15" x14ac:dyDescent="0.3">
      <c r="A24" s="4"/>
      <c r="B24" s="1"/>
      <c r="C24" s="4" t="s">
        <v>10</v>
      </c>
      <c r="D24" s="16" t="s">
        <v>27</v>
      </c>
      <c r="E24" s="18">
        <v>2.1000000000000001E-2</v>
      </c>
      <c r="F24" s="1"/>
      <c r="G24" s="1"/>
      <c r="H24" s="1"/>
      <c r="I24" s="1"/>
      <c r="J24" s="1"/>
      <c r="K24" s="1"/>
      <c r="L24" s="1"/>
      <c r="M24" s="5"/>
      <c r="N24" s="1"/>
      <c r="O24" s="1"/>
      <c r="P24" s="1"/>
      <c r="Q24" s="1"/>
      <c r="R24" s="1"/>
      <c r="S24" s="1"/>
      <c r="T24" s="1"/>
      <c r="U24" s="1"/>
      <c r="V24" s="1"/>
      <c r="W24" s="1"/>
      <c r="X24" s="1"/>
      <c r="Y24" s="1"/>
      <c r="Z24" s="1"/>
    </row>
    <row r="25" spans="1:26" ht="15" x14ac:dyDescent="0.3">
      <c r="A25" s="4"/>
      <c r="B25" s="1"/>
      <c r="C25" s="4" t="s">
        <v>28</v>
      </c>
      <c r="D25" s="16" t="s">
        <v>28</v>
      </c>
      <c r="E25" s="18">
        <v>6.4999999999999997E-3</v>
      </c>
      <c r="F25" s="1"/>
      <c r="G25" s="1"/>
      <c r="H25" s="1"/>
      <c r="I25" s="1"/>
      <c r="J25" s="1"/>
      <c r="K25" s="1"/>
      <c r="L25" s="1"/>
      <c r="M25" s="5"/>
      <c r="N25" s="1"/>
      <c r="O25" s="1"/>
      <c r="P25" s="1"/>
      <c r="Q25" s="1"/>
      <c r="R25" s="1"/>
      <c r="S25" s="1"/>
      <c r="T25" s="1"/>
      <c r="U25" s="1"/>
      <c r="V25" s="1"/>
      <c r="W25" s="1"/>
      <c r="X25" s="1"/>
      <c r="Y25" s="1"/>
      <c r="Z25" s="1"/>
    </row>
    <row r="26" spans="1:26" ht="15" x14ac:dyDescent="0.3">
      <c r="A26" s="4"/>
      <c r="B26" s="1"/>
      <c r="C26" s="4" t="s">
        <v>29</v>
      </c>
      <c r="D26" s="16" t="s">
        <v>30</v>
      </c>
      <c r="E26" s="18">
        <v>0.03</v>
      </c>
      <c r="F26" s="1"/>
      <c r="G26" s="1"/>
      <c r="H26" s="1"/>
      <c r="I26" s="1"/>
      <c r="J26" s="1"/>
      <c r="K26" s="1"/>
      <c r="L26" s="1"/>
      <c r="M26" s="5"/>
      <c r="N26" s="1"/>
      <c r="O26" s="1"/>
      <c r="P26" s="1"/>
      <c r="Q26" s="1"/>
      <c r="R26" s="1"/>
      <c r="S26" s="1"/>
      <c r="T26" s="1"/>
      <c r="U26" s="1"/>
      <c r="V26" s="1"/>
      <c r="W26" s="1"/>
      <c r="X26" s="1"/>
      <c r="Y26" s="1"/>
      <c r="Z26" s="1"/>
    </row>
    <row r="27" spans="1:26" ht="15" x14ac:dyDescent="0.3">
      <c r="A27" s="4"/>
      <c r="B27" s="1"/>
      <c r="C27" s="4" t="s">
        <v>31</v>
      </c>
      <c r="D27" s="16" t="s">
        <v>32</v>
      </c>
      <c r="E27" s="19"/>
      <c r="F27" s="1"/>
      <c r="G27" s="1"/>
      <c r="H27" s="1"/>
      <c r="I27" s="1"/>
      <c r="J27" s="1"/>
      <c r="K27" s="1"/>
      <c r="L27" s="1"/>
      <c r="M27" s="5"/>
      <c r="N27" s="1"/>
      <c r="O27" s="1"/>
      <c r="P27" s="1"/>
      <c r="Q27" s="1"/>
      <c r="R27" s="1"/>
      <c r="S27" s="1"/>
      <c r="T27" s="1"/>
      <c r="U27" s="1"/>
      <c r="V27" s="1"/>
      <c r="W27" s="1"/>
      <c r="X27" s="1"/>
      <c r="Y27" s="1"/>
      <c r="Z27" s="1"/>
    </row>
    <row r="28" spans="1:26" ht="15" x14ac:dyDescent="0.3">
      <c r="A28" s="4"/>
      <c r="B28" s="1"/>
      <c r="C28" s="4"/>
      <c r="D28" s="16"/>
      <c r="E28" s="18"/>
      <c r="F28" s="1"/>
      <c r="G28" s="1"/>
      <c r="H28" s="1"/>
      <c r="I28" s="1"/>
      <c r="J28" s="1"/>
      <c r="K28" s="1"/>
      <c r="L28" s="1"/>
      <c r="M28" s="5"/>
      <c r="N28" s="1"/>
      <c r="O28" s="1"/>
      <c r="P28" s="1"/>
      <c r="Q28" s="1"/>
      <c r="R28" s="1"/>
      <c r="S28" s="1"/>
      <c r="T28" s="1"/>
      <c r="U28" s="1"/>
      <c r="V28" s="1"/>
      <c r="W28" s="1"/>
      <c r="X28" s="1"/>
      <c r="Y28" s="1"/>
      <c r="Z28" s="1"/>
    </row>
    <row r="29" spans="1:26" ht="15" x14ac:dyDescent="0.3">
      <c r="A29" s="4"/>
      <c r="B29" s="1"/>
      <c r="C29" s="26" t="s">
        <v>33</v>
      </c>
      <c r="D29" s="27"/>
      <c r="E29" s="28">
        <f>((1+(E17+E21+E22))*(1+E19)*(1+E18)/(1-E23))-1</f>
        <v>0.22643515487533139</v>
      </c>
      <c r="F29" s="1"/>
      <c r="G29" s="1"/>
      <c r="H29" s="1"/>
      <c r="I29" s="1"/>
      <c r="J29" s="1"/>
      <c r="K29" s="1"/>
      <c r="L29" s="1"/>
      <c r="M29" s="5"/>
      <c r="N29" s="1"/>
      <c r="O29" s="1"/>
      <c r="P29" s="1"/>
      <c r="Q29" s="1"/>
      <c r="R29" s="1"/>
      <c r="S29" s="1"/>
      <c r="T29" s="1"/>
      <c r="U29" s="1"/>
      <c r="V29" s="1"/>
      <c r="W29" s="1"/>
      <c r="X29" s="1"/>
      <c r="Y29" s="1"/>
      <c r="Z29" s="1"/>
    </row>
    <row r="30" spans="1:26" ht="15" x14ac:dyDescent="0.3">
      <c r="A30" s="4"/>
      <c r="B30" s="1"/>
      <c r="C30" s="1"/>
      <c r="D30" s="16"/>
      <c r="E30" s="29"/>
      <c r="F30" s="1"/>
      <c r="G30" s="1"/>
      <c r="H30" s="1"/>
      <c r="I30" s="1"/>
      <c r="J30" s="1"/>
      <c r="K30" s="1"/>
      <c r="L30" s="1"/>
      <c r="M30" s="5"/>
      <c r="N30" s="1"/>
      <c r="O30" s="1"/>
      <c r="P30" s="1"/>
      <c r="Q30" s="1"/>
      <c r="R30" s="1"/>
      <c r="S30" s="1"/>
      <c r="T30" s="1"/>
      <c r="U30" s="1"/>
      <c r="V30" s="1"/>
      <c r="W30" s="1"/>
      <c r="X30" s="1"/>
      <c r="Y30" s="1"/>
      <c r="Z30" s="1"/>
    </row>
    <row r="31" spans="1:26" ht="15" x14ac:dyDescent="0.3">
      <c r="A31" s="4"/>
      <c r="B31" s="1"/>
      <c r="C31" s="1"/>
      <c r="D31" s="16"/>
      <c r="E31" s="30"/>
      <c r="F31" s="1"/>
      <c r="G31" s="1"/>
      <c r="H31" s="1"/>
      <c r="I31" s="1"/>
      <c r="J31" s="1"/>
      <c r="K31" s="1"/>
      <c r="L31" s="1"/>
      <c r="M31" s="5"/>
      <c r="N31" s="1"/>
      <c r="O31" s="1"/>
      <c r="P31" s="1"/>
      <c r="Q31" s="1"/>
      <c r="R31" s="1"/>
      <c r="S31" s="1"/>
      <c r="T31" s="1"/>
      <c r="U31" s="1"/>
      <c r="V31" s="1"/>
      <c r="W31" s="1"/>
      <c r="X31" s="1"/>
      <c r="Y31" s="1"/>
      <c r="Z31" s="1"/>
    </row>
    <row r="32" spans="1:26" ht="15" x14ac:dyDescent="0.3">
      <c r="A32" s="4"/>
      <c r="B32" s="1"/>
      <c r="C32" s="1"/>
      <c r="D32" s="16"/>
      <c r="F32" s="1"/>
      <c r="G32" s="1"/>
      <c r="H32" s="1"/>
      <c r="I32" s="1"/>
      <c r="J32" s="1"/>
      <c r="K32" s="1"/>
      <c r="L32" s="1"/>
      <c r="M32" s="5"/>
      <c r="N32" s="1"/>
      <c r="O32" s="1"/>
      <c r="P32" s="1"/>
      <c r="Q32" s="1"/>
      <c r="R32" s="1"/>
      <c r="S32" s="1"/>
      <c r="T32" s="1"/>
      <c r="U32" s="1"/>
      <c r="V32" s="1"/>
      <c r="W32" s="1"/>
      <c r="X32" s="1"/>
      <c r="Y32" s="1"/>
      <c r="Z32" s="1"/>
    </row>
    <row r="33" spans="1:26" ht="15" x14ac:dyDescent="0.3">
      <c r="A33" s="4"/>
      <c r="B33" s="1"/>
      <c r="C33" s="1"/>
      <c r="M33" s="5"/>
      <c r="N33" s="1"/>
      <c r="O33" s="1"/>
      <c r="P33" s="1"/>
      <c r="Q33" s="1"/>
      <c r="R33" s="1"/>
      <c r="S33" s="1"/>
      <c r="T33" s="1"/>
      <c r="U33" s="1"/>
      <c r="V33" s="1"/>
      <c r="W33" s="1"/>
      <c r="X33" s="1"/>
      <c r="Y33" s="1"/>
      <c r="Z33" s="1"/>
    </row>
    <row r="34" spans="1:26" ht="15" x14ac:dyDescent="0.3">
      <c r="A34" s="4"/>
      <c r="B34" s="1"/>
      <c r="C34" s="1"/>
      <c r="M34" s="5"/>
      <c r="N34" s="1"/>
      <c r="O34" s="1"/>
      <c r="P34" s="1"/>
      <c r="Q34" s="1"/>
      <c r="R34" s="1"/>
      <c r="S34" s="1"/>
      <c r="T34" s="1"/>
      <c r="U34" s="1"/>
      <c r="V34" s="1"/>
      <c r="W34" s="1"/>
      <c r="X34" s="1"/>
      <c r="Y34" s="1"/>
      <c r="Z34" s="1"/>
    </row>
    <row r="35" spans="1:26" ht="15" x14ac:dyDescent="0.3">
      <c r="A35" s="4"/>
      <c r="B35" s="1"/>
      <c r="C35" s="1"/>
      <c r="M35" s="5"/>
      <c r="N35" s="1"/>
      <c r="O35" s="1"/>
      <c r="P35" s="1"/>
      <c r="Q35" s="1"/>
      <c r="R35" s="1"/>
      <c r="S35" s="1"/>
      <c r="T35" s="1"/>
      <c r="U35" s="1"/>
      <c r="V35" s="1"/>
      <c r="W35" s="1"/>
      <c r="X35" s="1"/>
      <c r="Y35" s="1"/>
      <c r="Z35" s="1"/>
    </row>
    <row r="36" spans="1:26" ht="15" x14ac:dyDescent="0.3">
      <c r="A36" s="4"/>
      <c r="B36" s="1"/>
      <c r="C36" s="1"/>
      <c r="M36" s="5"/>
      <c r="N36" s="1"/>
      <c r="O36" s="1"/>
      <c r="P36" s="1"/>
      <c r="Q36" s="1"/>
      <c r="R36" s="1"/>
      <c r="S36" s="1"/>
      <c r="T36" s="1"/>
      <c r="U36" s="1"/>
      <c r="V36" s="1"/>
      <c r="W36" s="1"/>
      <c r="X36" s="1"/>
      <c r="Y36" s="1"/>
      <c r="Z36" s="1"/>
    </row>
    <row r="37" spans="1:26" ht="15" x14ac:dyDescent="0.3">
      <c r="A37" s="4"/>
      <c r="B37" s="1"/>
      <c r="C37" s="1"/>
      <c r="M37" s="5"/>
      <c r="N37" s="1"/>
      <c r="O37" s="1"/>
      <c r="P37" s="1"/>
      <c r="Q37" s="1"/>
      <c r="R37" s="1"/>
      <c r="S37" s="1"/>
      <c r="T37" s="1"/>
      <c r="U37" s="1"/>
      <c r="V37" s="1"/>
      <c r="W37" s="1"/>
      <c r="X37" s="1"/>
      <c r="Y37" s="1"/>
      <c r="Z37" s="1"/>
    </row>
    <row r="38" spans="1:26" ht="15" x14ac:dyDescent="0.3">
      <c r="A38" s="4"/>
      <c r="B38" s="1"/>
      <c r="C38" s="1"/>
      <c r="M38" s="5"/>
      <c r="N38" s="1"/>
      <c r="O38" s="1"/>
      <c r="P38" s="1"/>
      <c r="Q38" s="1"/>
      <c r="R38" s="1"/>
      <c r="S38" s="1"/>
      <c r="T38" s="1"/>
      <c r="U38" s="1"/>
      <c r="V38" s="1"/>
      <c r="W38" s="1"/>
      <c r="X38" s="1"/>
      <c r="Y38" s="1"/>
      <c r="Z38" s="1"/>
    </row>
    <row r="39" spans="1:26" ht="15" x14ac:dyDescent="0.3">
      <c r="A39" s="4"/>
      <c r="B39" s="1"/>
      <c r="C39" s="1"/>
      <c r="D39" s="289" t="s">
        <v>34</v>
      </c>
      <c r="E39" s="287"/>
      <c r="F39" s="287"/>
      <c r="G39" s="1"/>
      <c r="H39" s="1"/>
      <c r="I39" s="1"/>
      <c r="J39" s="289" t="s">
        <v>35</v>
      </c>
      <c r="K39" s="287"/>
      <c r="L39" s="287"/>
      <c r="M39" s="5"/>
      <c r="N39" s="1"/>
      <c r="O39" s="1"/>
      <c r="P39" s="1"/>
      <c r="Q39" s="1"/>
      <c r="R39" s="1"/>
      <c r="S39" s="1"/>
      <c r="T39" s="1"/>
      <c r="U39" s="1"/>
      <c r="V39" s="1"/>
      <c r="W39" s="1"/>
      <c r="X39" s="1"/>
      <c r="Y39" s="1"/>
      <c r="Z39" s="1"/>
    </row>
    <row r="40" spans="1:26" ht="15" x14ac:dyDescent="0.3">
      <c r="A40" s="4"/>
      <c r="B40" s="1"/>
      <c r="C40" s="1"/>
      <c r="D40" s="289" t="s">
        <v>36</v>
      </c>
      <c r="E40" s="287"/>
      <c r="F40" s="287"/>
      <c r="G40" s="1"/>
      <c r="H40" s="1"/>
      <c r="I40" s="1"/>
      <c r="J40" s="289" t="s">
        <v>37</v>
      </c>
      <c r="K40" s="287"/>
      <c r="L40" s="287"/>
      <c r="M40" s="5"/>
      <c r="N40" s="1"/>
      <c r="O40" s="1"/>
      <c r="P40" s="1"/>
      <c r="Q40" s="1"/>
      <c r="R40" s="1"/>
      <c r="S40" s="1"/>
      <c r="T40" s="1"/>
      <c r="U40" s="1"/>
      <c r="V40" s="1"/>
      <c r="W40" s="1"/>
      <c r="X40" s="1"/>
      <c r="Y40" s="1"/>
      <c r="Z40" s="1"/>
    </row>
    <row r="41" spans="1:26" ht="15" x14ac:dyDescent="0.3">
      <c r="A41" s="4"/>
      <c r="B41" s="1"/>
      <c r="C41" s="1"/>
      <c r="D41" s="1"/>
      <c r="E41" s="1"/>
      <c r="F41" s="1"/>
      <c r="G41" s="1"/>
      <c r="H41" s="1"/>
      <c r="I41" s="1"/>
      <c r="J41" s="1"/>
      <c r="K41" s="1"/>
      <c r="L41" s="1"/>
      <c r="M41" s="5"/>
      <c r="N41" s="1"/>
      <c r="O41" s="1"/>
      <c r="P41" s="1"/>
      <c r="Q41" s="1"/>
      <c r="R41" s="1"/>
      <c r="S41" s="1"/>
      <c r="T41" s="1"/>
      <c r="U41" s="1"/>
      <c r="V41" s="1"/>
      <c r="W41" s="1"/>
      <c r="X41" s="1"/>
      <c r="Y41" s="1"/>
      <c r="Z41" s="1"/>
    </row>
    <row r="42" spans="1:26" ht="15" x14ac:dyDescent="0.3">
      <c r="A42" s="23"/>
      <c r="B42" s="24"/>
      <c r="C42" s="24"/>
      <c r="D42" s="24"/>
      <c r="E42" s="24"/>
      <c r="F42" s="24"/>
      <c r="G42" s="24"/>
      <c r="H42" s="24"/>
      <c r="I42" s="24"/>
      <c r="J42" s="24"/>
      <c r="K42" s="24"/>
      <c r="L42" s="24"/>
      <c r="M42" s="25"/>
      <c r="N42" s="1"/>
      <c r="O42" s="1"/>
      <c r="P42" s="1"/>
      <c r="Q42" s="1"/>
      <c r="R42" s="1"/>
      <c r="S42" s="1"/>
      <c r="T42" s="1"/>
      <c r="U42" s="1"/>
      <c r="V42" s="1"/>
      <c r="W42" s="1"/>
      <c r="X42" s="1"/>
      <c r="Y42" s="1"/>
      <c r="Z42" s="1"/>
    </row>
    <row r="43" spans="1:26" ht="15"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5" x14ac:dyDescent="0.3">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5" x14ac:dyDescent="0.3">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5" x14ac:dyDescent="0.3">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5" x14ac:dyDescent="0.3">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5" x14ac:dyDescent="0.3">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5" x14ac:dyDescent="0.3">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5" x14ac:dyDescent="0.3">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5" x14ac:dyDescent="0.3">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5" x14ac:dyDescent="0.3">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5" x14ac:dyDescent="0.3">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5" x14ac:dyDescent="0.3">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5" x14ac:dyDescent="0.3">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5" x14ac:dyDescent="0.3">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5" x14ac:dyDescent="0.3">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sheetData>
  <mergeCells count="13">
    <mergeCell ref="A5:C5"/>
    <mergeCell ref="A1:M1"/>
    <mergeCell ref="A2:M2"/>
    <mergeCell ref="A3:C3"/>
    <mergeCell ref="D3:K3"/>
    <mergeCell ref="A4:C4"/>
    <mergeCell ref="D4:K4"/>
    <mergeCell ref="D5:K5"/>
    <mergeCell ref="H16:M18"/>
    <mergeCell ref="D39:F39"/>
    <mergeCell ref="J39:L39"/>
    <mergeCell ref="D40:F40"/>
    <mergeCell ref="J40:L40"/>
  </mergeCells>
  <dataValidations count="4">
    <dataValidation type="list" allowBlank="1" showErrorMessage="1" sqref="C7" xr:uid="{00000000-0002-0000-0100-000000000000}">
      <formula1>"OBRA DE EDIFICAÇÃO,OBRA RODOVIÁRIA,CONSULTORIA/SUPERVISÃO,PROJETOS"</formula1>
    </dataValidation>
    <dataValidation type="list" allowBlank="1" showErrorMessage="1" sqref="C8" xr:uid="{00000000-0002-0000-0100-000001000000}">
      <formula1>"3%,Opção 2"</formula1>
    </dataValidation>
    <dataValidation type="list" allowBlank="1" showErrorMessage="1" sqref="D39 J39" xr:uid="{00000000-0002-0000-0100-000002000000}">
      <formula1>"Mateus Pedro  da Silva,Leonardo Mesquita Reis Belico"</formula1>
    </dataValidation>
    <dataValidation type="list" allowBlank="1" showErrorMessage="1" sqref="D40 J40" xr:uid="{00000000-0002-0000-0100-000003000000}">
      <formula1>"Engenheiro Civil,Arquiteto e Urbanista"</formula1>
    </dataValidation>
  </dataValidations>
  <pageMargins left="0.511811024" right="0.511811024" top="0.78740157499999996" bottom="0.78740157499999996" header="0.31496062000000002" footer="0.31496062000000002"/>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9900"/>
    <outlinePr summaryBelow="0" summaryRight="0"/>
    <pageSetUpPr fitToPage="1"/>
  </sheetPr>
  <dimension ref="A1:Z893"/>
  <sheetViews>
    <sheetView workbookViewId="0"/>
  </sheetViews>
  <sheetFormatPr defaultColWidth="12.5703125" defaultRowHeight="15.75" customHeight="1" x14ac:dyDescent="0.2"/>
  <cols>
    <col min="3" max="3" width="20.140625" customWidth="1"/>
    <col min="4" max="4" width="64.85546875" customWidth="1"/>
    <col min="6" max="6" width="15" customWidth="1"/>
    <col min="11" max="11" width="5.85546875" customWidth="1"/>
  </cols>
  <sheetData>
    <row r="1" spans="1:11" ht="12.75" x14ac:dyDescent="0.2">
      <c r="B1" s="31"/>
      <c r="C1" s="31"/>
      <c r="D1" s="31"/>
      <c r="E1" s="31"/>
      <c r="F1" s="31"/>
      <c r="G1" s="31"/>
      <c r="H1" s="31"/>
      <c r="I1" s="31"/>
      <c r="J1" s="31"/>
    </row>
    <row r="2" spans="1:11" ht="61.5" customHeight="1" x14ac:dyDescent="0.2">
      <c r="A2" s="290" t="s">
        <v>0</v>
      </c>
      <c r="B2" s="291"/>
      <c r="C2" s="291"/>
      <c r="D2" s="291"/>
      <c r="E2" s="291"/>
      <c r="F2" s="291"/>
      <c r="G2" s="291"/>
      <c r="H2" s="291"/>
      <c r="I2" s="291"/>
      <c r="J2" s="291"/>
      <c r="K2" s="292"/>
    </row>
    <row r="3" spans="1:11" ht="21" x14ac:dyDescent="0.2">
      <c r="A3" s="307" t="s">
        <v>39</v>
      </c>
      <c r="B3" s="297"/>
      <c r="C3" s="297"/>
      <c r="D3" s="297"/>
      <c r="E3" s="297"/>
      <c r="F3" s="297"/>
      <c r="G3" s="297"/>
      <c r="H3" s="297"/>
      <c r="I3" s="297"/>
      <c r="J3" s="297"/>
      <c r="K3" s="298"/>
    </row>
    <row r="4" spans="1:11" ht="15" x14ac:dyDescent="0.2">
      <c r="A4" s="296" t="s">
        <v>2</v>
      </c>
      <c r="B4" s="297"/>
      <c r="C4" s="298"/>
      <c r="D4" s="308" t="s">
        <v>3</v>
      </c>
      <c r="E4" s="297"/>
      <c r="F4" s="297"/>
      <c r="G4" s="297"/>
      <c r="H4" s="297"/>
      <c r="I4" s="297"/>
      <c r="J4" s="297"/>
      <c r="K4" s="298"/>
    </row>
    <row r="5" spans="1:11" ht="15" x14ac:dyDescent="0.2">
      <c r="A5" s="296" t="s">
        <v>4</v>
      </c>
      <c r="B5" s="297"/>
      <c r="C5" s="298"/>
      <c r="D5" s="301" t="s">
        <v>5</v>
      </c>
      <c r="E5" s="302"/>
      <c r="F5" s="302"/>
      <c r="G5" s="302"/>
      <c r="H5" s="302"/>
      <c r="I5" s="302"/>
      <c r="J5" s="302"/>
      <c r="K5" s="303"/>
    </row>
    <row r="6" spans="1:11" ht="15" x14ac:dyDescent="0.2">
      <c r="A6" s="296" t="s">
        <v>6</v>
      </c>
      <c r="B6" s="297"/>
      <c r="C6" s="298"/>
      <c r="D6" s="283" t="s">
        <v>7</v>
      </c>
      <c r="E6" s="284"/>
      <c r="F6" s="284"/>
      <c r="G6" s="284"/>
      <c r="H6" s="284"/>
      <c r="I6" s="284"/>
      <c r="J6" s="284"/>
      <c r="K6" s="285"/>
    </row>
    <row r="7" spans="1:11" ht="15" x14ac:dyDescent="0.3">
      <c r="A7" s="309" t="s">
        <v>40</v>
      </c>
      <c r="B7" s="287"/>
      <c r="C7" s="32">
        <v>45962</v>
      </c>
      <c r="D7" s="33"/>
      <c r="E7" s="33"/>
      <c r="F7" s="33"/>
      <c r="G7" s="33"/>
      <c r="H7" s="33"/>
      <c r="I7" s="33"/>
      <c r="J7" s="33"/>
      <c r="K7" s="33"/>
    </row>
    <row r="8" spans="1:11" ht="15" x14ac:dyDescent="0.3">
      <c r="A8" s="309" t="s">
        <v>41</v>
      </c>
      <c r="B8" s="287"/>
      <c r="C8" s="32">
        <v>45931</v>
      </c>
      <c r="D8" s="34"/>
      <c r="E8" s="311" t="s">
        <v>42</v>
      </c>
      <c r="F8" s="287"/>
      <c r="G8" s="287"/>
      <c r="H8" s="34"/>
      <c r="I8" s="36" t="s">
        <v>43</v>
      </c>
      <c r="J8" s="37">
        <v>0.23119999999999999</v>
      </c>
      <c r="K8" s="38"/>
    </row>
    <row r="9" spans="1:11" ht="15" x14ac:dyDescent="0.3">
      <c r="A9" s="309" t="s">
        <v>44</v>
      </c>
      <c r="B9" s="287"/>
      <c r="C9" s="32">
        <v>45931</v>
      </c>
      <c r="D9" s="34"/>
      <c r="E9" s="39"/>
      <c r="F9" s="34"/>
      <c r="G9" s="40"/>
      <c r="H9" s="34"/>
      <c r="I9" s="34"/>
      <c r="J9" s="41">
        <f>J8+1</f>
        <v>1.2312000000000001</v>
      </c>
      <c r="K9" s="42"/>
    </row>
    <row r="10" spans="1:11" ht="15" x14ac:dyDescent="0.3">
      <c r="A10" s="309" t="s">
        <v>45</v>
      </c>
      <c r="B10" s="287"/>
      <c r="C10" s="43">
        <v>45870</v>
      </c>
      <c r="D10" s="34"/>
      <c r="E10" s="311" t="s">
        <v>46</v>
      </c>
      <c r="F10" s="287"/>
      <c r="G10" s="287"/>
      <c r="H10" s="34"/>
      <c r="I10" s="44" t="s">
        <v>47</v>
      </c>
      <c r="J10" s="45">
        <v>0</v>
      </c>
      <c r="K10" s="42"/>
    </row>
    <row r="11" spans="1:11" ht="15" x14ac:dyDescent="0.3">
      <c r="A11" s="309" t="s">
        <v>48</v>
      </c>
      <c r="B11" s="287"/>
      <c r="C11" s="34" t="s">
        <v>49</v>
      </c>
      <c r="D11" s="34"/>
      <c r="E11" s="39"/>
      <c r="F11" s="34"/>
      <c r="G11" s="40"/>
      <c r="H11" s="34"/>
      <c r="I11" s="34"/>
      <c r="J11" s="41">
        <f>J10+1</f>
        <v>1</v>
      </c>
      <c r="K11" s="42"/>
    </row>
    <row r="12" spans="1:11" ht="12.75" x14ac:dyDescent="0.2">
      <c r="A12" s="310" t="s">
        <v>50</v>
      </c>
      <c r="B12" s="287"/>
      <c r="C12" s="287"/>
      <c r="D12" s="31"/>
      <c r="E12" s="31"/>
      <c r="F12" s="31"/>
      <c r="G12" s="31"/>
      <c r="H12" s="31"/>
      <c r="I12" s="31"/>
      <c r="J12" s="31"/>
    </row>
    <row r="13" spans="1:11" ht="12.75" x14ac:dyDescent="0.2">
      <c r="B13" s="46" t="s">
        <v>51</v>
      </c>
      <c r="C13" s="46" t="s">
        <v>52</v>
      </c>
      <c r="D13" s="46" t="s">
        <v>53</v>
      </c>
      <c r="E13" s="46" t="s">
        <v>54</v>
      </c>
      <c r="F13" s="46" t="s">
        <v>55</v>
      </c>
      <c r="G13" s="46" t="s">
        <v>56</v>
      </c>
      <c r="H13" s="46"/>
      <c r="I13" s="46"/>
      <c r="J13" s="46" t="s">
        <v>57</v>
      </c>
    </row>
    <row r="14" spans="1:11" ht="12.75" x14ac:dyDescent="0.2">
      <c r="B14" s="31"/>
      <c r="C14" s="31"/>
      <c r="D14" s="31"/>
      <c r="E14" s="31"/>
      <c r="F14" s="31"/>
      <c r="G14" s="31"/>
      <c r="H14" s="31"/>
      <c r="I14" s="31"/>
      <c r="J14" s="31"/>
    </row>
    <row r="15" spans="1:11" ht="12.75" x14ac:dyDescent="0.2">
      <c r="B15" s="47" t="s">
        <v>58</v>
      </c>
      <c r="C15" s="47" t="s">
        <v>59</v>
      </c>
      <c r="D15" s="47" t="s">
        <v>60</v>
      </c>
      <c r="E15" s="47" t="s">
        <v>61</v>
      </c>
      <c r="F15" s="47"/>
      <c r="G15" s="47"/>
      <c r="H15" s="47"/>
      <c r="I15" s="47"/>
      <c r="J15" s="48">
        <f>J16</f>
        <v>3007.18</v>
      </c>
    </row>
    <row r="16" spans="1:11" ht="30" x14ac:dyDescent="0.2">
      <c r="B16" s="49" t="s">
        <v>40</v>
      </c>
      <c r="C16" s="50" t="s">
        <v>62</v>
      </c>
      <c r="D16" s="51" t="s">
        <v>63</v>
      </c>
      <c r="E16" s="49" t="s">
        <v>64</v>
      </c>
      <c r="F16" s="52">
        <v>136.69</v>
      </c>
      <c r="G16" s="49">
        <v>22</v>
      </c>
      <c r="H16" s="49"/>
      <c r="I16" s="49"/>
      <c r="J16" s="52">
        <f>ROUND(F16*G16,2)</f>
        <v>3007.18</v>
      </c>
    </row>
    <row r="17" spans="2:10" ht="12.75" x14ac:dyDescent="0.2">
      <c r="B17" s="53"/>
      <c r="C17" s="53"/>
      <c r="D17" s="54"/>
      <c r="E17" s="53"/>
      <c r="F17" s="55"/>
      <c r="G17" s="53"/>
      <c r="H17" s="53"/>
      <c r="I17" s="53"/>
      <c r="J17" s="55"/>
    </row>
    <row r="18" spans="2:10" ht="51" x14ac:dyDescent="0.2">
      <c r="B18" s="47" t="s">
        <v>58</v>
      </c>
      <c r="C18" s="47" t="s">
        <v>65</v>
      </c>
      <c r="D18" s="56" t="s">
        <v>66</v>
      </c>
      <c r="E18" s="47" t="s">
        <v>67</v>
      </c>
      <c r="F18" s="47"/>
      <c r="G18" s="47"/>
      <c r="H18" s="47"/>
      <c r="I18" s="47"/>
      <c r="J18" s="48">
        <f>ROUND(SUM(J19:J22),2)</f>
        <v>68.209999999999994</v>
      </c>
    </row>
    <row r="19" spans="2:10" ht="15" x14ac:dyDescent="0.2">
      <c r="B19" s="49" t="s">
        <v>40</v>
      </c>
      <c r="C19" s="50" t="s">
        <v>68</v>
      </c>
      <c r="D19" s="51" t="s">
        <v>69</v>
      </c>
      <c r="E19" s="49" t="s">
        <v>64</v>
      </c>
      <c r="F19" s="52">
        <v>30.96</v>
      </c>
      <c r="G19" s="57">
        <v>0.11799999999999999</v>
      </c>
      <c r="H19" s="49"/>
      <c r="I19" s="49"/>
      <c r="J19" s="52">
        <f t="shared" ref="J19:J22" si="0">ROUND(F19*G19,2)</f>
        <v>3.65</v>
      </c>
    </row>
    <row r="20" spans="2:10" ht="15" x14ac:dyDescent="0.2">
      <c r="B20" s="49" t="s">
        <v>40</v>
      </c>
      <c r="C20" s="50" t="s">
        <v>70</v>
      </c>
      <c r="D20" s="51" t="s">
        <v>71</v>
      </c>
      <c r="E20" s="49" t="s">
        <v>64</v>
      </c>
      <c r="F20" s="52">
        <v>25.54</v>
      </c>
      <c r="G20" s="58">
        <v>6.5000000000000002E-2</v>
      </c>
      <c r="H20" s="53"/>
      <c r="I20" s="53"/>
      <c r="J20" s="52">
        <f t="shared" si="0"/>
        <v>1.66</v>
      </c>
    </row>
    <row r="21" spans="2:10" ht="30" x14ac:dyDescent="0.2">
      <c r="B21" s="57" t="s">
        <v>72</v>
      </c>
      <c r="C21" s="50" t="s">
        <v>73</v>
      </c>
      <c r="D21" s="51" t="s">
        <v>74</v>
      </c>
      <c r="E21" s="49" t="s">
        <v>75</v>
      </c>
      <c r="F21" s="52">
        <v>17.7</v>
      </c>
      <c r="G21" s="58">
        <v>0.03</v>
      </c>
      <c r="H21" s="53"/>
      <c r="I21" s="53"/>
      <c r="J21" s="52">
        <f t="shared" si="0"/>
        <v>0.53</v>
      </c>
    </row>
    <row r="22" spans="2:10" ht="45" x14ac:dyDescent="0.2">
      <c r="B22" s="57" t="s">
        <v>72</v>
      </c>
      <c r="C22" s="50" t="s">
        <v>76</v>
      </c>
      <c r="D22" s="51" t="s">
        <v>77</v>
      </c>
      <c r="E22" s="49" t="s">
        <v>78</v>
      </c>
      <c r="F22" s="52">
        <v>47.98</v>
      </c>
      <c r="G22" s="58">
        <v>1.3</v>
      </c>
      <c r="H22" s="53"/>
      <c r="I22" s="53"/>
      <c r="J22" s="52">
        <f t="shared" si="0"/>
        <v>62.37</v>
      </c>
    </row>
    <row r="23" spans="2:10" ht="15" x14ac:dyDescent="0.2">
      <c r="B23" s="31"/>
      <c r="C23" s="31"/>
      <c r="D23" s="31"/>
      <c r="E23" s="31"/>
      <c r="F23" s="31"/>
      <c r="G23" s="58"/>
      <c r="H23" s="31"/>
      <c r="I23" s="31"/>
      <c r="J23" s="52"/>
    </row>
    <row r="24" spans="2:10" ht="25.5" x14ac:dyDescent="0.2">
      <c r="B24" s="47" t="s">
        <v>58</v>
      </c>
      <c r="C24" s="47" t="s">
        <v>79</v>
      </c>
      <c r="D24" s="56" t="s">
        <v>80</v>
      </c>
      <c r="E24" s="47" t="s">
        <v>67</v>
      </c>
      <c r="F24" s="47"/>
      <c r="G24" s="47"/>
      <c r="H24" s="47"/>
      <c r="I24" s="47"/>
      <c r="J24" s="48">
        <f>ROUND(SUM(J25:J27),2)</f>
        <v>366.52</v>
      </c>
    </row>
    <row r="25" spans="2:10" ht="30" x14ac:dyDescent="0.2">
      <c r="B25" s="49" t="s">
        <v>81</v>
      </c>
      <c r="C25" s="50" t="s">
        <v>82</v>
      </c>
      <c r="D25" s="51" t="s">
        <v>83</v>
      </c>
      <c r="E25" s="49" t="s">
        <v>84</v>
      </c>
      <c r="F25" s="52">
        <v>13.94</v>
      </c>
      <c r="G25" s="57">
        <v>5.53</v>
      </c>
      <c r="H25" s="49"/>
      <c r="I25" s="49"/>
      <c r="J25" s="52">
        <f t="shared" ref="J25:J27" si="1">ROUND(F25*G25,2)</f>
        <v>77.09</v>
      </c>
    </row>
    <row r="26" spans="2:10" ht="45" x14ac:dyDescent="0.2">
      <c r="B26" s="49" t="s">
        <v>81</v>
      </c>
      <c r="C26" s="50" t="s">
        <v>85</v>
      </c>
      <c r="D26" s="51" t="s">
        <v>86</v>
      </c>
      <c r="E26" s="49" t="s">
        <v>87</v>
      </c>
      <c r="F26" s="52">
        <v>786.11</v>
      </c>
      <c r="G26" s="58">
        <v>7.0000000000000007E-2</v>
      </c>
      <c r="H26" s="53"/>
      <c r="I26" s="53"/>
      <c r="J26" s="52">
        <f t="shared" si="1"/>
        <v>55.03</v>
      </c>
    </row>
    <row r="27" spans="2:10" ht="45" x14ac:dyDescent="0.2">
      <c r="B27" s="49" t="s">
        <v>40</v>
      </c>
      <c r="C27" s="50" t="s">
        <v>88</v>
      </c>
      <c r="D27" s="51" t="s">
        <v>89</v>
      </c>
      <c r="E27" s="49" t="s">
        <v>67</v>
      </c>
      <c r="F27" s="52">
        <v>193.72</v>
      </c>
      <c r="G27" s="58">
        <v>1.21</v>
      </c>
      <c r="H27" s="53"/>
      <c r="I27" s="53"/>
      <c r="J27" s="52">
        <f t="shared" si="1"/>
        <v>234.4</v>
      </c>
    </row>
    <row r="28" spans="2:10" ht="15" x14ac:dyDescent="0.2">
      <c r="B28" s="49"/>
      <c r="C28" s="50"/>
      <c r="D28" s="51"/>
      <c r="E28" s="49"/>
      <c r="F28" s="59"/>
      <c r="G28" s="58"/>
      <c r="H28" s="53"/>
      <c r="I28" s="53"/>
      <c r="J28" s="52"/>
    </row>
    <row r="29" spans="2:10" ht="25.5" x14ac:dyDescent="0.2">
      <c r="B29" s="47" t="s">
        <v>58</v>
      </c>
      <c r="C29" s="47" t="s">
        <v>90</v>
      </c>
      <c r="D29" s="56" t="s">
        <v>91</v>
      </c>
      <c r="E29" s="47" t="s">
        <v>67</v>
      </c>
      <c r="F29" s="47"/>
      <c r="G29" s="47"/>
      <c r="H29" s="47"/>
      <c r="I29" s="47"/>
      <c r="J29" s="48">
        <f>SUM(J30:J34)</f>
        <v>24.24</v>
      </c>
    </row>
    <row r="30" spans="2:10" ht="15" x14ac:dyDescent="0.2">
      <c r="B30" s="49" t="s">
        <v>40</v>
      </c>
      <c r="C30" s="50" t="s">
        <v>92</v>
      </c>
      <c r="D30" s="51" t="s">
        <v>93</v>
      </c>
      <c r="E30" s="49" t="s">
        <v>64</v>
      </c>
      <c r="F30" s="52">
        <v>33.56</v>
      </c>
      <c r="G30" s="57">
        <v>0.1244</v>
      </c>
      <c r="H30" s="49"/>
      <c r="I30" s="49"/>
      <c r="J30" s="52">
        <f t="shared" ref="J30:J34" si="2">ROUND(F30*G30,2)</f>
        <v>4.17</v>
      </c>
    </row>
    <row r="31" spans="2:10" ht="15" x14ac:dyDescent="0.2">
      <c r="B31" s="49" t="s">
        <v>40</v>
      </c>
      <c r="C31" s="50" t="s">
        <v>94</v>
      </c>
      <c r="D31" s="51" t="s">
        <v>95</v>
      </c>
      <c r="E31" s="49" t="s">
        <v>64</v>
      </c>
      <c r="F31" s="52">
        <v>23.58</v>
      </c>
      <c r="G31" s="58">
        <v>4.6600000000000003E-2</v>
      </c>
      <c r="H31" s="53"/>
      <c r="I31" s="53"/>
      <c r="J31" s="52">
        <f t="shared" si="2"/>
        <v>1.1000000000000001</v>
      </c>
    </row>
    <row r="32" spans="2:10" ht="30" x14ac:dyDescent="0.2">
      <c r="B32" s="57" t="s">
        <v>72</v>
      </c>
      <c r="C32" s="50" t="s">
        <v>96</v>
      </c>
      <c r="D32" s="51" t="s">
        <v>97</v>
      </c>
      <c r="E32" s="49" t="s">
        <v>75</v>
      </c>
      <c r="F32" s="52">
        <v>3.99</v>
      </c>
      <c r="G32" s="58">
        <v>0.12709999999999999</v>
      </c>
      <c r="H32" s="53"/>
      <c r="I32" s="53"/>
      <c r="J32" s="52">
        <f t="shared" si="2"/>
        <v>0.51</v>
      </c>
    </row>
    <row r="33" spans="1:26" ht="30" x14ac:dyDescent="0.2">
      <c r="B33" s="57" t="s">
        <v>72</v>
      </c>
      <c r="C33" s="50" t="s">
        <v>98</v>
      </c>
      <c r="D33" s="51" t="s">
        <v>99</v>
      </c>
      <c r="E33" s="49" t="s">
        <v>75</v>
      </c>
      <c r="F33" s="52">
        <v>0.68</v>
      </c>
      <c r="G33" s="58">
        <v>0.91290000000000004</v>
      </c>
      <c r="H33" s="53"/>
      <c r="I33" s="53"/>
      <c r="J33" s="52">
        <f t="shared" si="2"/>
        <v>0.62</v>
      </c>
    </row>
    <row r="34" spans="1:26" ht="25.5" x14ac:dyDescent="0.2">
      <c r="B34" s="58" t="s">
        <v>72</v>
      </c>
      <c r="C34" s="60" t="s">
        <v>100</v>
      </c>
      <c r="D34" s="54" t="s">
        <v>101</v>
      </c>
      <c r="E34" s="53" t="s">
        <v>67</v>
      </c>
      <c r="F34" s="55">
        <v>67.25</v>
      </c>
      <c r="G34" s="53">
        <v>0.26529999999999998</v>
      </c>
      <c r="H34" s="31"/>
      <c r="I34" s="31"/>
      <c r="J34" s="52">
        <f t="shared" si="2"/>
        <v>17.84</v>
      </c>
    </row>
    <row r="35" spans="1:26" ht="12.75" x14ac:dyDescent="0.2">
      <c r="B35" s="31"/>
      <c r="C35" s="31"/>
      <c r="D35" s="31"/>
      <c r="E35" s="31"/>
      <c r="F35" s="31"/>
      <c r="G35" s="31"/>
      <c r="H35" s="31"/>
      <c r="I35" s="31"/>
      <c r="J35" s="31"/>
    </row>
    <row r="36" spans="1:26" ht="51" x14ac:dyDescent="0.2">
      <c r="B36" s="47" t="s">
        <v>58</v>
      </c>
      <c r="C36" s="47" t="s">
        <v>102</v>
      </c>
      <c r="D36" s="56" t="s">
        <v>103</v>
      </c>
      <c r="E36" s="47" t="s">
        <v>78</v>
      </c>
      <c r="F36" s="47"/>
      <c r="G36" s="47"/>
      <c r="H36" s="47"/>
      <c r="I36" s="47"/>
      <c r="J36" s="48">
        <f>SUM(J37:J38)</f>
        <v>44.86</v>
      </c>
    </row>
    <row r="37" spans="1:26" ht="60" x14ac:dyDescent="0.2">
      <c r="B37" s="49" t="s">
        <v>44</v>
      </c>
      <c r="C37" s="50" t="s">
        <v>104</v>
      </c>
      <c r="D37" s="51" t="s">
        <v>105</v>
      </c>
      <c r="E37" s="49" t="s">
        <v>78</v>
      </c>
      <c r="F37" s="52">
        <v>25.17</v>
      </c>
      <c r="G37" s="57">
        <v>1</v>
      </c>
      <c r="H37" s="49"/>
      <c r="I37" s="49"/>
      <c r="J37" s="52">
        <f t="shared" ref="J37:J38" si="3">ROUND(F37*G37,2)</f>
        <v>25.17</v>
      </c>
    </row>
    <row r="38" spans="1:26" ht="15" x14ac:dyDescent="0.2">
      <c r="B38" s="49" t="s">
        <v>81</v>
      </c>
      <c r="C38" s="50" t="s">
        <v>106</v>
      </c>
      <c r="D38" s="51" t="s">
        <v>95</v>
      </c>
      <c r="E38" s="49" t="s">
        <v>107</v>
      </c>
      <c r="F38" s="52">
        <v>22.66</v>
      </c>
      <c r="G38" s="58">
        <v>0.86898830000000005</v>
      </c>
      <c r="H38" s="53"/>
      <c r="I38" s="53"/>
      <c r="J38" s="52">
        <f t="shared" si="3"/>
        <v>19.690000000000001</v>
      </c>
    </row>
    <row r="39" spans="1:26" ht="15" x14ac:dyDescent="0.2">
      <c r="B39" s="49"/>
      <c r="C39" s="50"/>
      <c r="D39" s="51"/>
      <c r="E39" s="49"/>
      <c r="F39" s="59"/>
      <c r="G39" s="58"/>
      <c r="H39" s="53"/>
      <c r="I39" s="53"/>
      <c r="J39" s="52"/>
    </row>
    <row r="40" spans="1:26" ht="51" x14ac:dyDescent="0.2">
      <c r="A40" s="61"/>
      <c r="B40" s="62" t="s">
        <v>58</v>
      </c>
      <c r="C40" s="63" t="s">
        <v>108</v>
      </c>
      <c r="D40" s="64" t="s">
        <v>109</v>
      </c>
      <c r="E40" s="62" t="s">
        <v>78</v>
      </c>
      <c r="F40" s="65"/>
      <c r="G40" s="66"/>
      <c r="H40" s="66"/>
      <c r="I40" s="66"/>
      <c r="J40" s="67">
        <f>SUM(J41:J44)</f>
        <v>144.54</v>
      </c>
      <c r="K40" s="61"/>
      <c r="L40" s="61"/>
      <c r="M40" s="61"/>
      <c r="N40" s="61"/>
      <c r="O40" s="61"/>
      <c r="P40" s="61"/>
      <c r="Q40" s="61"/>
      <c r="R40" s="61"/>
      <c r="S40" s="61"/>
      <c r="T40" s="61"/>
      <c r="U40" s="61"/>
      <c r="V40" s="61"/>
      <c r="W40" s="61"/>
      <c r="X40" s="61"/>
      <c r="Y40" s="61"/>
      <c r="Z40" s="61"/>
    </row>
    <row r="41" spans="1:26" ht="30" x14ac:dyDescent="0.2">
      <c r="A41" s="61"/>
      <c r="B41" s="57" t="s">
        <v>72</v>
      </c>
      <c r="C41" s="50" t="s">
        <v>110</v>
      </c>
      <c r="D41" s="68" t="s">
        <v>111</v>
      </c>
      <c r="E41" s="49" t="s">
        <v>67</v>
      </c>
      <c r="F41" s="59">
        <v>102.96</v>
      </c>
      <c r="G41" s="57">
        <v>1.05</v>
      </c>
      <c r="H41" s="69"/>
      <c r="I41" s="69"/>
      <c r="J41" s="52">
        <f t="shared" ref="J41:J44" si="4">ROUND(F41*G41,2)</f>
        <v>108.11</v>
      </c>
      <c r="K41" s="61"/>
      <c r="L41" s="61"/>
      <c r="M41" s="61"/>
      <c r="N41" s="61"/>
      <c r="O41" s="61"/>
      <c r="P41" s="61"/>
      <c r="Q41" s="61"/>
      <c r="R41" s="61"/>
      <c r="S41" s="61"/>
      <c r="T41" s="61"/>
      <c r="U41" s="61"/>
      <c r="V41" s="61"/>
      <c r="W41" s="61"/>
      <c r="X41" s="61"/>
      <c r="Y41" s="61"/>
      <c r="Z41" s="61"/>
    </row>
    <row r="42" spans="1:26" ht="30" x14ac:dyDescent="0.2">
      <c r="A42" s="61"/>
      <c r="B42" s="49" t="s">
        <v>81</v>
      </c>
      <c r="C42" s="50" t="s">
        <v>112</v>
      </c>
      <c r="D42" s="68" t="s">
        <v>113</v>
      </c>
      <c r="E42" s="49" t="s">
        <v>84</v>
      </c>
      <c r="F42" s="59">
        <v>1.8</v>
      </c>
      <c r="G42" s="70">
        <v>4.5</v>
      </c>
      <c r="H42" s="69"/>
      <c r="I42" s="69"/>
      <c r="J42" s="52">
        <f t="shared" si="4"/>
        <v>8.1</v>
      </c>
      <c r="K42" s="61"/>
      <c r="L42" s="61"/>
      <c r="M42" s="61"/>
      <c r="N42" s="61"/>
      <c r="O42" s="61"/>
      <c r="P42" s="61"/>
      <c r="Q42" s="61"/>
      <c r="R42" s="61"/>
      <c r="S42" s="61"/>
      <c r="T42" s="61"/>
      <c r="U42" s="61"/>
      <c r="V42" s="61"/>
      <c r="W42" s="61"/>
      <c r="X42" s="61"/>
      <c r="Y42" s="61"/>
      <c r="Z42" s="61"/>
    </row>
    <row r="43" spans="1:26" ht="15" x14ac:dyDescent="0.2">
      <c r="B43" s="53" t="s">
        <v>81</v>
      </c>
      <c r="C43" s="60" t="s">
        <v>106</v>
      </c>
      <c r="D43" s="54" t="s">
        <v>95</v>
      </c>
      <c r="E43" s="53" t="s">
        <v>107</v>
      </c>
      <c r="F43" s="71">
        <v>22.66</v>
      </c>
      <c r="G43" s="53">
        <v>0.31884059999999997</v>
      </c>
      <c r="H43" s="53"/>
      <c r="I43" s="53"/>
      <c r="J43" s="52">
        <f t="shared" si="4"/>
        <v>7.22</v>
      </c>
    </row>
    <row r="44" spans="1:26" ht="15" x14ac:dyDescent="0.2">
      <c r="B44" s="53" t="s">
        <v>81</v>
      </c>
      <c r="C44" s="60" t="s">
        <v>114</v>
      </c>
      <c r="D44" s="31" t="s">
        <v>115</v>
      </c>
      <c r="E44" s="53" t="s">
        <v>107</v>
      </c>
      <c r="F44" s="71">
        <v>33.11</v>
      </c>
      <c r="G44" s="53">
        <v>0.63768119999999995</v>
      </c>
      <c r="H44" s="53"/>
      <c r="I44" s="53"/>
      <c r="J44" s="52">
        <f t="shared" si="4"/>
        <v>21.11</v>
      </c>
    </row>
    <row r="45" spans="1:26" ht="12.75" x14ac:dyDescent="0.2">
      <c r="B45" s="31"/>
      <c r="C45" s="31"/>
      <c r="D45" s="31"/>
      <c r="E45" s="31"/>
      <c r="F45" s="31"/>
      <c r="G45" s="31"/>
      <c r="H45" s="31"/>
      <c r="I45" s="31"/>
      <c r="J45" s="31"/>
    </row>
    <row r="46" spans="1:26" ht="38.25" x14ac:dyDescent="0.2">
      <c r="A46" s="61"/>
      <c r="B46" s="62" t="s">
        <v>58</v>
      </c>
      <c r="C46" s="63" t="s">
        <v>116</v>
      </c>
      <c r="D46" s="64" t="s">
        <v>117</v>
      </c>
      <c r="E46" s="62" t="s">
        <v>67</v>
      </c>
      <c r="F46" s="65"/>
      <c r="G46" s="66"/>
      <c r="H46" s="66"/>
      <c r="I46" s="66"/>
      <c r="J46" s="67">
        <f>SUM(J47:J51)</f>
        <v>661.73000000000013</v>
      </c>
      <c r="K46" s="61"/>
      <c r="L46" s="61"/>
      <c r="M46" s="61"/>
      <c r="N46" s="61"/>
      <c r="O46" s="61"/>
      <c r="P46" s="61"/>
      <c r="Q46" s="61"/>
      <c r="R46" s="61"/>
      <c r="S46" s="61"/>
      <c r="T46" s="61"/>
      <c r="U46" s="61"/>
      <c r="V46" s="61"/>
      <c r="W46" s="61"/>
      <c r="X46" s="61"/>
      <c r="Y46" s="61"/>
      <c r="Z46" s="61"/>
    </row>
    <row r="47" spans="1:26" ht="45" x14ac:dyDescent="0.2">
      <c r="A47" s="61"/>
      <c r="B47" s="57" t="s">
        <v>72</v>
      </c>
      <c r="C47" s="50" t="s">
        <v>118</v>
      </c>
      <c r="D47" s="68" t="s">
        <v>119</v>
      </c>
      <c r="E47" s="49" t="s">
        <v>67</v>
      </c>
      <c r="F47" s="59">
        <v>501.59</v>
      </c>
      <c r="G47" s="57">
        <v>1.01</v>
      </c>
      <c r="H47" s="69"/>
      <c r="I47" s="69"/>
      <c r="J47" s="52">
        <f t="shared" ref="J47:J51" si="5">ROUND(F47*G47,2)</f>
        <v>506.61</v>
      </c>
      <c r="K47" s="61"/>
      <c r="L47" s="61"/>
      <c r="M47" s="61"/>
      <c r="N47" s="61"/>
      <c r="O47" s="61"/>
      <c r="P47" s="61"/>
      <c r="Q47" s="61"/>
      <c r="R47" s="61"/>
      <c r="S47" s="61"/>
      <c r="T47" s="61"/>
      <c r="U47" s="61"/>
      <c r="V47" s="61"/>
      <c r="W47" s="61"/>
      <c r="X47" s="61"/>
      <c r="Y47" s="61"/>
      <c r="Z47" s="61"/>
    </row>
    <row r="48" spans="1:26" ht="45" x14ac:dyDescent="0.2">
      <c r="A48" s="61"/>
      <c r="B48" s="57" t="s">
        <v>120</v>
      </c>
      <c r="C48" s="50" t="s">
        <v>121</v>
      </c>
      <c r="D48" s="68" t="s">
        <v>122</v>
      </c>
      <c r="E48" s="49" t="s">
        <v>64</v>
      </c>
      <c r="F48" s="59">
        <v>25.86</v>
      </c>
      <c r="G48" s="70">
        <v>0.05</v>
      </c>
      <c r="H48" s="69"/>
      <c r="I48" s="69"/>
      <c r="J48" s="52">
        <f t="shared" si="5"/>
        <v>1.29</v>
      </c>
      <c r="K48" s="61"/>
      <c r="L48" s="61"/>
      <c r="M48" s="61"/>
      <c r="N48" s="61"/>
      <c r="O48" s="61"/>
      <c r="P48" s="61"/>
      <c r="Q48" s="61"/>
      <c r="R48" s="61"/>
      <c r="S48" s="61"/>
      <c r="T48" s="61"/>
      <c r="U48" s="61"/>
      <c r="V48" s="61"/>
      <c r="W48" s="61"/>
      <c r="X48" s="61"/>
      <c r="Y48" s="61"/>
      <c r="Z48" s="61"/>
    </row>
    <row r="49" spans="1:26" ht="38.25" x14ac:dyDescent="0.2">
      <c r="B49" s="58" t="s">
        <v>120</v>
      </c>
      <c r="C49" s="60" t="s">
        <v>123</v>
      </c>
      <c r="D49" s="54" t="s">
        <v>124</v>
      </c>
      <c r="E49" s="53" t="s">
        <v>64</v>
      </c>
      <c r="F49" s="71">
        <v>20</v>
      </c>
      <c r="G49" s="53">
        <v>0.05</v>
      </c>
      <c r="H49" s="53"/>
      <c r="I49" s="53"/>
      <c r="J49" s="52">
        <f t="shared" si="5"/>
        <v>1</v>
      </c>
    </row>
    <row r="50" spans="1:26" ht="38.25" x14ac:dyDescent="0.2">
      <c r="B50" s="53" t="s">
        <v>72</v>
      </c>
      <c r="C50" s="60" t="s">
        <v>125</v>
      </c>
      <c r="D50" s="54" t="s">
        <v>126</v>
      </c>
      <c r="E50" s="53" t="s">
        <v>127</v>
      </c>
      <c r="F50" s="71">
        <v>124.75</v>
      </c>
      <c r="G50" s="53">
        <v>1</v>
      </c>
      <c r="H50" s="53"/>
      <c r="I50" s="53"/>
      <c r="J50" s="52">
        <f t="shared" si="5"/>
        <v>124.75</v>
      </c>
    </row>
    <row r="51" spans="1:26" ht="15" x14ac:dyDescent="0.2">
      <c r="B51" s="53" t="s">
        <v>81</v>
      </c>
      <c r="C51" s="60" t="s">
        <v>128</v>
      </c>
      <c r="D51" s="31" t="s">
        <v>129</v>
      </c>
      <c r="E51" s="53" t="s">
        <v>130</v>
      </c>
      <c r="F51" s="71">
        <v>14.04</v>
      </c>
      <c r="G51" s="53">
        <v>2</v>
      </c>
      <c r="H51" s="53"/>
      <c r="I51" s="53"/>
      <c r="J51" s="52">
        <f t="shared" si="5"/>
        <v>28.08</v>
      </c>
    </row>
    <row r="52" spans="1:26" ht="15" x14ac:dyDescent="0.2">
      <c r="B52" s="53"/>
      <c r="C52" s="60"/>
      <c r="D52" s="31"/>
      <c r="E52" s="53"/>
      <c r="F52" s="71"/>
      <c r="G52" s="53"/>
      <c r="H52" s="53"/>
      <c r="I52" s="53"/>
      <c r="J52" s="52"/>
    </row>
    <row r="53" spans="1:26" ht="51" x14ac:dyDescent="0.2">
      <c r="A53" s="61"/>
      <c r="B53" s="62" t="s">
        <v>58</v>
      </c>
      <c r="C53" s="63" t="s">
        <v>131</v>
      </c>
      <c r="D53" s="64" t="s">
        <v>132</v>
      </c>
      <c r="E53" s="62" t="s">
        <v>67</v>
      </c>
      <c r="F53" s="65"/>
      <c r="G53" s="66"/>
      <c r="H53" s="66"/>
      <c r="I53" s="66"/>
      <c r="J53" s="67">
        <f>SUM(J54:J59)</f>
        <v>697.92000000000007</v>
      </c>
      <c r="K53" s="61"/>
      <c r="L53" s="61"/>
      <c r="M53" s="61"/>
      <c r="N53" s="61"/>
      <c r="O53" s="61"/>
      <c r="P53" s="61"/>
      <c r="Q53" s="61"/>
      <c r="R53" s="61"/>
      <c r="S53" s="61"/>
      <c r="T53" s="61"/>
      <c r="U53" s="61"/>
      <c r="V53" s="61"/>
      <c r="W53" s="61"/>
      <c r="X53" s="61"/>
      <c r="Y53" s="61"/>
      <c r="Z53" s="61"/>
    </row>
    <row r="54" spans="1:26" ht="45" x14ac:dyDescent="0.2">
      <c r="A54" s="61"/>
      <c r="B54" s="57" t="s">
        <v>72</v>
      </c>
      <c r="C54" s="50" t="s">
        <v>118</v>
      </c>
      <c r="D54" s="68" t="s">
        <v>119</v>
      </c>
      <c r="E54" s="49" t="s">
        <v>67</v>
      </c>
      <c r="F54" s="59">
        <v>501.59</v>
      </c>
      <c r="G54" s="57">
        <v>0.25</v>
      </c>
      <c r="H54" s="69"/>
      <c r="I54" s="69"/>
      <c r="J54" s="52">
        <f t="shared" ref="J54:J59" si="6">ROUND(F54*G54,2)</f>
        <v>125.4</v>
      </c>
      <c r="K54" s="61"/>
      <c r="L54" s="61"/>
      <c r="M54" s="61"/>
      <c r="N54" s="61"/>
      <c r="O54" s="61"/>
      <c r="P54" s="61"/>
      <c r="Q54" s="61"/>
      <c r="R54" s="61"/>
      <c r="S54" s="61"/>
      <c r="T54" s="61"/>
      <c r="U54" s="61"/>
      <c r="V54" s="61"/>
      <c r="W54" s="61"/>
      <c r="X54" s="61"/>
      <c r="Y54" s="61"/>
      <c r="Z54" s="61"/>
    </row>
    <row r="55" spans="1:26" ht="45" x14ac:dyDescent="0.2">
      <c r="A55" s="61"/>
      <c r="B55" s="57" t="s">
        <v>72</v>
      </c>
      <c r="C55" s="50" t="s">
        <v>133</v>
      </c>
      <c r="D55" s="68" t="s">
        <v>134</v>
      </c>
      <c r="E55" s="49" t="s">
        <v>67</v>
      </c>
      <c r="F55" s="59">
        <v>523.95000000000005</v>
      </c>
      <c r="G55" s="70">
        <v>0.25</v>
      </c>
      <c r="H55" s="69"/>
      <c r="I55" s="69"/>
      <c r="J55" s="52">
        <f t="shared" si="6"/>
        <v>130.99</v>
      </c>
      <c r="K55" s="61"/>
      <c r="L55" s="61"/>
      <c r="M55" s="61"/>
      <c r="N55" s="61"/>
      <c r="O55" s="61"/>
      <c r="P55" s="61"/>
      <c r="Q55" s="61"/>
      <c r="R55" s="61"/>
      <c r="S55" s="61"/>
      <c r="T55" s="61"/>
      <c r="U55" s="61"/>
      <c r="V55" s="61"/>
      <c r="W55" s="61"/>
      <c r="X55" s="61"/>
      <c r="Y55" s="61"/>
      <c r="Z55" s="61"/>
    </row>
    <row r="56" spans="1:26" ht="25.5" x14ac:dyDescent="0.2">
      <c r="B56" s="58" t="s">
        <v>81</v>
      </c>
      <c r="C56" s="60" t="s">
        <v>135</v>
      </c>
      <c r="D56" s="54" t="s">
        <v>136</v>
      </c>
      <c r="E56" s="53" t="s">
        <v>137</v>
      </c>
      <c r="F56" s="71">
        <v>146.22</v>
      </c>
      <c r="G56" s="53">
        <v>1</v>
      </c>
      <c r="H56" s="53"/>
      <c r="I56" s="53"/>
      <c r="J56" s="52">
        <f t="shared" si="6"/>
        <v>146.22</v>
      </c>
    </row>
    <row r="57" spans="1:26" ht="15" x14ac:dyDescent="0.2">
      <c r="B57" s="53" t="s">
        <v>81</v>
      </c>
      <c r="C57" s="60" t="s">
        <v>138</v>
      </c>
      <c r="D57" s="72" t="s">
        <v>139</v>
      </c>
      <c r="E57" s="53" t="s">
        <v>137</v>
      </c>
      <c r="F57" s="71">
        <v>431.62</v>
      </c>
      <c r="G57" s="53">
        <v>0.2</v>
      </c>
      <c r="H57" s="31"/>
      <c r="I57" s="31"/>
      <c r="J57" s="52">
        <f t="shared" si="6"/>
        <v>86.32</v>
      </c>
    </row>
    <row r="58" spans="1:26" ht="38.25" x14ac:dyDescent="0.2">
      <c r="B58" s="58" t="s">
        <v>72</v>
      </c>
      <c r="C58" s="60" t="s">
        <v>125</v>
      </c>
      <c r="D58" s="73" t="s">
        <v>126</v>
      </c>
      <c r="E58" s="53" t="s">
        <v>127</v>
      </c>
      <c r="F58" s="71">
        <v>124.75</v>
      </c>
      <c r="G58" s="53">
        <v>1</v>
      </c>
      <c r="H58" s="53"/>
      <c r="I58" s="53"/>
      <c r="J58" s="52">
        <f t="shared" si="6"/>
        <v>124.75</v>
      </c>
    </row>
    <row r="59" spans="1:26" ht="25.5" x14ac:dyDescent="0.2">
      <c r="B59" s="53" t="s">
        <v>81</v>
      </c>
      <c r="C59" s="60" t="s">
        <v>128</v>
      </c>
      <c r="D59" s="73" t="s">
        <v>129</v>
      </c>
      <c r="E59" s="53" t="s">
        <v>130</v>
      </c>
      <c r="F59" s="71">
        <v>14.04</v>
      </c>
      <c r="G59" s="53">
        <v>6</v>
      </c>
      <c r="H59" s="53"/>
      <c r="I59" s="53"/>
      <c r="J59" s="52">
        <f t="shared" si="6"/>
        <v>84.24</v>
      </c>
    </row>
    <row r="60" spans="1:26" ht="12.75" x14ac:dyDescent="0.2">
      <c r="B60" s="31"/>
      <c r="C60" s="31"/>
      <c r="D60" s="31"/>
      <c r="E60" s="31"/>
      <c r="F60" s="31"/>
      <c r="G60" s="31"/>
      <c r="H60" s="31"/>
      <c r="I60" s="31"/>
      <c r="J60" s="31"/>
    </row>
    <row r="61" spans="1:26" ht="63.75" x14ac:dyDescent="0.2">
      <c r="A61" s="61"/>
      <c r="B61" s="62" t="s">
        <v>58</v>
      </c>
      <c r="C61" s="63" t="s">
        <v>140</v>
      </c>
      <c r="D61" s="64" t="s">
        <v>141</v>
      </c>
      <c r="E61" s="62" t="s">
        <v>67</v>
      </c>
      <c r="F61" s="65"/>
      <c r="G61" s="66"/>
      <c r="H61" s="66"/>
      <c r="I61" s="66"/>
      <c r="J61" s="67">
        <f>SUM(J62:J64)</f>
        <v>663.91</v>
      </c>
      <c r="K61" s="61"/>
      <c r="L61" s="61"/>
      <c r="M61" s="61"/>
      <c r="N61" s="61"/>
      <c r="O61" s="61"/>
      <c r="P61" s="61"/>
      <c r="Q61" s="61"/>
      <c r="R61" s="61"/>
      <c r="S61" s="61"/>
      <c r="T61" s="61"/>
      <c r="U61" s="61"/>
      <c r="V61" s="61"/>
      <c r="W61" s="61"/>
      <c r="X61" s="61"/>
      <c r="Y61" s="61"/>
      <c r="Z61" s="61"/>
    </row>
    <row r="62" spans="1:26" ht="60" x14ac:dyDescent="0.2">
      <c r="A62" s="61"/>
      <c r="B62" s="57" t="s">
        <v>81</v>
      </c>
      <c r="C62" s="50" t="s">
        <v>142</v>
      </c>
      <c r="D62" s="68" t="s">
        <v>143</v>
      </c>
      <c r="E62" s="49" t="s">
        <v>130</v>
      </c>
      <c r="F62" s="59">
        <v>427.32</v>
      </c>
      <c r="G62" s="57">
        <v>1.5</v>
      </c>
      <c r="H62" s="69"/>
      <c r="I62" s="69"/>
      <c r="J62" s="52">
        <f t="shared" ref="J62:J64" si="7">ROUND(F62*G62,2)</f>
        <v>640.98</v>
      </c>
      <c r="K62" s="61"/>
      <c r="L62" s="61"/>
      <c r="M62" s="61"/>
      <c r="N62" s="61"/>
      <c r="O62" s="61"/>
      <c r="P62" s="61"/>
      <c r="Q62" s="61"/>
      <c r="R62" s="61"/>
      <c r="S62" s="61"/>
      <c r="T62" s="61"/>
      <c r="U62" s="61"/>
      <c r="V62" s="61"/>
      <c r="W62" s="61"/>
      <c r="X62" s="61"/>
      <c r="Y62" s="61"/>
      <c r="Z62" s="61"/>
    </row>
    <row r="63" spans="1:26" ht="45" x14ac:dyDescent="0.3">
      <c r="A63" s="61"/>
      <c r="B63" s="74" t="s">
        <v>120</v>
      </c>
      <c r="C63" s="75" t="s">
        <v>121</v>
      </c>
      <c r="D63" s="76" t="s">
        <v>122</v>
      </c>
      <c r="E63" s="77" t="s">
        <v>64</v>
      </c>
      <c r="F63" s="78">
        <v>25.86</v>
      </c>
      <c r="G63" s="79">
        <v>0.5</v>
      </c>
      <c r="H63" s="61"/>
      <c r="I63" s="61"/>
      <c r="J63" s="80">
        <f t="shared" si="7"/>
        <v>12.93</v>
      </c>
      <c r="K63" s="61"/>
      <c r="L63" s="61"/>
      <c r="M63" s="61"/>
      <c r="N63" s="61"/>
      <c r="O63" s="61"/>
      <c r="P63" s="61"/>
      <c r="Q63" s="61"/>
      <c r="R63" s="61"/>
      <c r="S63" s="61"/>
      <c r="T63" s="61"/>
      <c r="U63" s="61"/>
      <c r="V63" s="61"/>
      <c r="W63" s="61"/>
      <c r="X63" s="61"/>
      <c r="Y63" s="61"/>
      <c r="Z63" s="61"/>
    </row>
    <row r="64" spans="1:26" ht="39.75" x14ac:dyDescent="0.3">
      <c r="A64" s="61"/>
      <c r="B64" s="79" t="s">
        <v>120</v>
      </c>
      <c r="C64" s="81" t="s">
        <v>123</v>
      </c>
      <c r="D64" s="82" t="s">
        <v>124</v>
      </c>
      <c r="E64" s="83" t="s">
        <v>64</v>
      </c>
      <c r="F64" s="84">
        <v>20</v>
      </c>
      <c r="G64" s="83">
        <v>0.5</v>
      </c>
      <c r="H64" s="61"/>
      <c r="I64" s="61"/>
      <c r="J64" s="80">
        <f t="shared" si="7"/>
        <v>10</v>
      </c>
      <c r="K64" s="61"/>
      <c r="L64" s="61"/>
      <c r="M64" s="61"/>
      <c r="N64" s="61"/>
      <c r="O64" s="61"/>
      <c r="P64" s="61"/>
      <c r="Q64" s="61"/>
      <c r="R64" s="61"/>
      <c r="S64" s="61"/>
      <c r="T64" s="61"/>
      <c r="U64" s="61"/>
      <c r="V64" s="61"/>
      <c r="W64" s="61"/>
      <c r="X64" s="61"/>
      <c r="Y64" s="61"/>
      <c r="Z64" s="61"/>
    </row>
    <row r="65" spans="1:26" ht="15" x14ac:dyDescent="0.2">
      <c r="A65" s="61"/>
      <c r="B65" s="57"/>
      <c r="C65" s="50"/>
      <c r="D65" s="68"/>
      <c r="E65" s="49"/>
      <c r="F65" s="59"/>
      <c r="G65" s="70"/>
      <c r="H65" s="69"/>
      <c r="I65" s="69"/>
      <c r="J65" s="52"/>
      <c r="K65" s="61"/>
      <c r="L65" s="61"/>
      <c r="M65" s="61"/>
      <c r="N65" s="61"/>
      <c r="O65" s="61"/>
      <c r="P65" s="61"/>
      <c r="Q65" s="61"/>
      <c r="R65" s="61"/>
      <c r="S65" s="61"/>
      <c r="T65" s="61"/>
      <c r="U65" s="61"/>
      <c r="V65" s="61"/>
      <c r="W65" s="61"/>
      <c r="X65" s="61"/>
      <c r="Y65" s="61"/>
      <c r="Z65" s="61"/>
    </row>
    <row r="66" spans="1:26" ht="63.75" x14ac:dyDescent="0.2">
      <c r="B66" s="62" t="s">
        <v>58</v>
      </c>
      <c r="C66" s="63" t="s">
        <v>144</v>
      </c>
      <c r="D66" s="64" t="s">
        <v>145</v>
      </c>
      <c r="E66" s="62" t="s">
        <v>67</v>
      </c>
      <c r="F66" s="65"/>
      <c r="G66" s="66"/>
      <c r="H66" s="66"/>
      <c r="I66" s="66"/>
      <c r="J66" s="67">
        <f>SUM(J67:J69)</f>
        <v>521.47</v>
      </c>
    </row>
    <row r="67" spans="1:26" ht="60" x14ac:dyDescent="0.2">
      <c r="B67" s="57" t="s">
        <v>81</v>
      </c>
      <c r="C67" s="50" t="s">
        <v>142</v>
      </c>
      <c r="D67" s="68" t="s">
        <v>143</v>
      </c>
      <c r="E67" s="49" t="s">
        <v>130</v>
      </c>
      <c r="F67" s="59">
        <v>427.32</v>
      </c>
      <c r="G67" s="57">
        <v>1.16666666</v>
      </c>
      <c r="H67" s="69"/>
      <c r="I67" s="69"/>
      <c r="J67" s="52">
        <f t="shared" ref="J67:J69" si="8">ROUND(F67*G67,2)</f>
        <v>498.54</v>
      </c>
    </row>
    <row r="68" spans="1:26" ht="45" x14ac:dyDescent="0.3">
      <c r="A68" s="61"/>
      <c r="B68" s="74" t="s">
        <v>120</v>
      </c>
      <c r="C68" s="75" t="s">
        <v>121</v>
      </c>
      <c r="D68" s="76" t="s">
        <v>122</v>
      </c>
      <c r="E68" s="77" t="s">
        <v>64</v>
      </c>
      <c r="F68" s="78">
        <v>25.86</v>
      </c>
      <c r="G68" s="79">
        <v>0.5</v>
      </c>
      <c r="H68" s="61"/>
      <c r="I68" s="61"/>
      <c r="J68" s="80">
        <f t="shared" si="8"/>
        <v>12.93</v>
      </c>
      <c r="K68" s="61"/>
      <c r="L68" s="61"/>
      <c r="M68" s="61"/>
      <c r="N68" s="61"/>
      <c r="O68" s="61"/>
      <c r="P68" s="61"/>
      <c r="Q68" s="61"/>
      <c r="R68" s="61"/>
      <c r="S68" s="61"/>
      <c r="T68" s="61"/>
      <c r="U68" s="61"/>
      <c r="V68" s="61"/>
      <c r="W68" s="61"/>
      <c r="X68" s="61"/>
      <c r="Y68" s="61"/>
      <c r="Z68" s="61"/>
    </row>
    <row r="69" spans="1:26" ht="39.75" x14ac:dyDescent="0.3">
      <c r="A69" s="61"/>
      <c r="B69" s="79" t="s">
        <v>120</v>
      </c>
      <c r="C69" s="81" t="s">
        <v>123</v>
      </c>
      <c r="D69" s="82" t="s">
        <v>124</v>
      </c>
      <c r="E69" s="83" t="s">
        <v>64</v>
      </c>
      <c r="F69" s="84">
        <v>20</v>
      </c>
      <c r="G69" s="83">
        <v>0.5</v>
      </c>
      <c r="H69" s="61"/>
      <c r="I69" s="61"/>
      <c r="J69" s="80">
        <f t="shared" si="8"/>
        <v>10</v>
      </c>
      <c r="K69" s="61"/>
      <c r="L69" s="61"/>
      <c r="M69" s="61"/>
      <c r="N69" s="61"/>
      <c r="O69" s="61"/>
      <c r="P69" s="61"/>
      <c r="Q69" s="61"/>
      <c r="R69" s="61"/>
      <c r="S69" s="61"/>
      <c r="T69" s="61"/>
      <c r="U69" s="61"/>
      <c r="V69" s="61"/>
      <c r="W69" s="61"/>
      <c r="X69" s="61"/>
      <c r="Y69" s="61"/>
      <c r="Z69" s="61"/>
    </row>
    <row r="70" spans="1:26" ht="15" x14ac:dyDescent="0.2">
      <c r="B70" s="58"/>
      <c r="C70" s="60"/>
      <c r="D70" s="73"/>
      <c r="E70" s="53"/>
      <c r="F70" s="71"/>
      <c r="G70" s="53"/>
      <c r="H70" s="53"/>
      <c r="I70" s="53"/>
      <c r="J70" s="52"/>
    </row>
    <row r="71" spans="1:26" ht="76.5" x14ac:dyDescent="0.2">
      <c r="B71" s="62" t="s">
        <v>58</v>
      </c>
      <c r="C71" s="63" t="s">
        <v>146</v>
      </c>
      <c r="D71" s="64" t="s">
        <v>147</v>
      </c>
      <c r="E71" s="62" t="s">
        <v>67</v>
      </c>
      <c r="F71" s="65"/>
      <c r="G71" s="66"/>
      <c r="H71" s="66"/>
      <c r="I71" s="66"/>
      <c r="J71" s="67">
        <f>SUM(J72:J74)</f>
        <v>609.67999999999995</v>
      </c>
    </row>
    <row r="72" spans="1:26" ht="75" x14ac:dyDescent="0.2">
      <c r="B72" s="85" t="s">
        <v>81</v>
      </c>
      <c r="C72" s="50" t="s">
        <v>148</v>
      </c>
      <c r="D72" s="68" t="s">
        <v>149</v>
      </c>
      <c r="E72" s="49" t="s">
        <v>137</v>
      </c>
      <c r="F72" s="59">
        <v>419.23</v>
      </c>
      <c r="G72" s="57">
        <v>1.05</v>
      </c>
      <c r="H72" s="69"/>
      <c r="I72" s="69"/>
      <c r="J72" s="52">
        <f t="shared" ref="J72:J74" si="9">ROUND(F72*G72,2)</f>
        <v>440.19</v>
      </c>
    </row>
    <row r="73" spans="1:26" ht="30" x14ac:dyDescent="0.2">
      <c r="B73" s="57" t="s">
        <v>81</v>
      </c>
      <c r="C73" s="50" t="s">
        <v>128</v>
      </c>
      <c r="D73" s="68" t="s">
        <v>129</v>
      </c>
      <c r="E73" s="49" t="s">
        <v>130</v>
      </c>
      <c r="F73" s="59">
        <v>14.04</v>
      </c>
      <c r="G73" s="57">
        <v>2</v>
      </c>
      <c r="H73" s="69"/>
      <c r="I73" s="69"/>
      <c r="J73" s="52">
        <f t="shared" si="9"/>
        <v>28.08</v>
      </c>
    </row>
    <row r="74" spans="1:26" ht="60" x14ac:dyDescent="0.2">
      <c r="B74" s="57" t="s">
        <v>72</v>
      </c>
      <c r="C74" s="50" t="s">
        <v>150</v>
      </c>
      <c r="D74" s="68" t="s">
        <v>151</v>
      </c>
      <c r="E74" s="49" t="s">
        <v>127</v>
      </c>
      <c r="F74" s="59">
        <v>141.41</v>
      </c>
      <c r="G74" s="57">
        <v>1</v>
      </c>
      <c r="H74" s="69"/>
      <c r="I74" s="69"/>
      <c r="J74" s="52">
        <f t="shared" si="9"/>
        <v>141.41</v>
      </c>
    </row>
    <row r="75" spans="1:26" ht="12.75" x14ac:dyDescent="0.2">
      <c r="B75" s="31"/>
      <c r="C75" s="31"/>
      <c r="D75" s="31"/>
      <c r="E75" s="31"/>
      <c r="F75" s="31"/>
      <c r="G75" s="31"/>
      <c r="H75" s="31"/>
      <c r="I75" s="31"/>
      <c r="J75" s="31"/>
    </row>
    <row r="76" spans="1:26" ht="76.5" x14ac:dyDescent="0.2">
      <c r="B76" s="62" t="s">
        <v>58</v>
      </c>
      <c r="C76" s="63" t="s">
        <v>152</v>
      </c>
      <c r="D76" s="64" t="s">
        <v>153</v>
      </c>
      <c r="E76" s="62" t="s">
        <v>67</v>
      </c>
      <c r="F76" s="65"/>
      <c r="G76" s="66"/>
      <c r="H76" s="66"/>
      <c r="I76" s="66"/>
      <c r="J76" s="67">
        <f>SUM(J77:J81)</f>
        <v>694.91</v>
      </c>
    </row>
    <row r="77" spans="1:26" ht="75" x14ac:dyDescent="0.2">
      <c r="B77" s="85" t="s">
        <v>81</v>
      </c>
      <c r="C77" s="50" t="s">
        <v>148</v>
      </c>
      <c r="D77" s="68" t="s">
        <v>149</v>
      </c>
      <c r="E77" s="49" t="s">
        <v>137</v>
      </c>
      <c r="F77" s="59">
        <v>419.23</v>
      </c>
      <c r="G77" s="57">
        <v>1.03</v>
      </c>
      <c r="H77" s="69"/>
      <c r="I77" s="69"/>
      <c r="J77" s="52">
        <f t="shared" ref="J77:J81" si="10">ROUND(F77*G77,2)</f>
        <v>431.81</v>
      </c>
    </row>
    <row r="78" spans="1:26" ht="30" x14ac:dyDescent="0.2">
      <c r="B78" s="57" t="s">
        <v>81</v>
      </c>
      <c r="C78" s="50" t="s">
        <v>128</v>
      </c>
      <c r="D78" s="68" t="s">
        <v>129</v>
      </c>
      <c r="E78" s="49" t="s">
        <v>130</v>
      </c>
      <c r="F78" s="59">
        <v>14.04</v>
      </c>
      <c r="G78" s="57">
        <v>2</v>
      </c>
      <c r="H78" s="69"/>
      <c r="I78" s="69"/>
      <c r="J78" s="52">
        <f t="shared" si="10"/>
        <v>28.08</v>
      </c>
    </row>
    <row r="79" spans="1:26" ht="60" x14ac:dyDescent="0.2">
      <c r="B79" s="57" t="s">
        <v>72</v>
      </c>
      <c r="C79" s="50" t="s">
        <v>150</v>
      </c>
      <c r="D79" s="68" t="s">
        <v>151</v>
      </c>
      <c r="E79" s="49" t="s">
        <v>127</v>
      </c>
      <c r="F79" s="59">
        <v>141.41</v>
      </c>
      <c r="G79" s="57">
        <v>1</v>
      </c>
      <c r="H79" s="69"/>
      <c r="I79" s="69"/>
      <c r="J79" s="52">
        <f t="shared" si="10"/>
        <v>141.41</v>
      </c>
    </row>
    <row r="80" spans="1:26" ht="30" x14ac:dyDescent="0.2">
      <c r="B80" s="57" t="s">
        <v>72</v>
      </c>
      <c r="C80" s="50" t="s">
        <v>154</v>
      </c>
      <c r="D80" s="68" t="s">
        <v>155</v>
      </c>
      <c r="E80" s="49" t="s">
        <v>78</v>
      </c>
      <c r="F80" s="59">
        <v>44.54</v>
      </c>
      <c r="G80" s="57">
        <v>1</v>
      </c>
      <c r="H80" s="69"/>
      <c r="I80" s="69"/>
      <c r="J80" s="52">
        <f t="shared" si="10"/>
        <v>44.54</v>
      </c>
    </row>
    <row r="81" spans="2:10" ht="45" x14ac:dyDescent="0.2">
      <c r="B81" s="57" t="s">
        <v>72</v>
      </c>
      <c r="C81" s="50" t="s">
        <v>156</v>
      </c>
      <c r="D81" s="68" t="s">
        <v>157</v>
      </c>
      <c r="E81" s="49" t="s">
        <v>158</v>
      </c>
      <c r="F81" s="59">
        <v>49.07</v>
      </c>
      <c r="G81" s="57">
        <v>1</v>
      </c>
      <c r="H81" s="69"/>
      <c r="I81" s="69"/>
      <c r="J81" s="52">
        <f t="shared" si="10"/>
        <v>49.07</v>
      </c>
    </row>
    <row r="82" spans="2:10" ht="12.75" x14ac:dyDescent="0.2">
      <c r="B82" s="31"/>
      <c r="C82" s="31"/>
      <c r="D82" s="31"/>
      <c r="E82" s="31"/>
      <c r="F82" s="31"/>
      <c r="G82" s="31"/>
      <c r="H82" s="31"/>
      <c r="I82" s="31"/>
      <c r="J82" s="31"/>
    </row>
    <row r="83" spans="2:10" ht="12.75" x14ac:dyDescent="0.2">
      <c r="B83" s="62" t="s">
        <v>58</v>
      </c>
      <c r="C83" s="63" t="s">
        <v>159</v>
      </c>
      <c r="D83" s="64" t="s">
        <v>160</v>
      </c>
      <c r="E83" s="62" t="s">
        <v>78</v>
      </c>
      <c r="F83" s="65"/>
      <c r="G83" s="66"/>
      <c r="H83" s="66"/>
      <c r="I83" s="66"/>
      <c r="J83" s="67">
        <f>SUM(J84:J87)</f>
        <v>102.19</v>
      </c>
    </row>
    <row r="84" spans="2:10" ht="30" x14ac:dyDescent="0.2">
      <c r="B84" s="57" t="s">
        <v>45</v>
      </c>
      <c r="C84" s="50" t="s">
        <v>161</v>
      </c>
      <c r="D84" s="68" t="s">
        <v>162</v>
      </c>
      <c r="E84" s="49" t="s">
        <v>75</v>
      </c>
      <c r="F84" s="59">
        <v>17.34</v>
      </c>
      <c r="G84" s="57">
        <v>4</v>
      </c>
      <c r="H84" s="69"/>
      <c r="I84" s="69"/>
      <c r="J84" s="52">
        <f t="shared" ref="J84:J87" si="11">ROUND(F84*G84,2)</f>
        <v>69.36</v>
      </c>
    </row>
    <row r="85" spans="2:10" ht="45" x14ac:dyDescent="0.2">
      <c r="B85" s="57" t="s">
        <v>120</v>
      </c>
      <c r="C85" s="50" t="s">
        <v>121</v>
      </c>
      <c r="D85" s="68" t="s">
        <v>122</v>
      </c>
      <c r="E85" s="49" t="s">
        <v>64</v>
      </c>
      <c r="F85" s="59">
        <v>25.86</v>
      </c>
      <c r="G85" s="57">
        <v>0.5</v>
      </c>
      <c r="H85" s="69"/>
      <c r="I85" s="69"/>
      <c r="J85" s="52">
        <f t="shared" si="11"/>
        <v>12.93</v>
      </c>
    </row>
    <row r="86" spans="2:10" ht="45" x14ac:dyDescent="0.2">
      <c r="B86" s="57" t="s">
        <v>120</v>
      </c>
      <c r="C86" s="50" t="s">
        <v>123</v>
      </c>
      <c r="D86" s="68" t="s">
        <v>124</v>
      </c>
      <c r="E86" s="49" t="s">
        <v>64</v>
      </c>
      <c r="F86" s="59">
        <v>20</v>
      </c>
      <c r="G86" s="57">
        <v>0.5</v>
      </c>
      <c r="H86" s="69"/>
      <c r="I86" s="69"/>
      <c r="J86" s="52">
        <f t="shared" si="11"/>
        <v>10</v>
      </c>
    </row>
    <row r="87" spans="2:10" ht="30" x14ac:dyDescent="0.2">
      <c r="B87" s="57" t="s">
        <v>40</v>
      </c>
      <c r="C87" s="50" t="s">
        <v>163</v>
      </c>
      <c r="D87" s="68" t="s">
        <v>164</v>
      </c>
      <c r="E87" s="49" t="s">
        <v>158</v>
      </c>
      <c r="F87" s="59">
        <v>24.74</v>
      </c>
      <c r="G87" s="57">
        <v>0.4</v>
      </c>
      <c r="H87" s="69"/>
      <c r="I87" s="69"/>
      <c r="J87" s="52">
        <f t="shared" si="11"/>
        <v>9.9</v>
      </c>
    </row>
    <row r="88" spans="2:10" ht="15" x14ac:dyDescent="0.2">
      <c r="B88" s="57"/>
      <c r="C88" s="50"/>
      <c r="D88" s="68"/>
      <c r="E88" s="49"/>
      <c r="F88" s="59"/>
      <c r="G88" s="57"/>
      <c r="H88" s="69"/>
      <c r="I88" s="69"/>
      <c r="J88" s="52"/>
    </row>
    <row r="89" spans="2:10" ht="63.75" x14ac:dyDescent="0.2">
      <c r="B89" s="62" t="s">
        <v>58</v>
      </c>
      <c r="C89" s="63" t="s">
        <v>165</v>
      </c>
      <c r="D89" s="64" t="s">
        <v>166</v>
      </c>
      <c r="E89" s="62" t="s">
        <v>67</v>
      </c>
      <c r="F89" s="65"/>
      <c r="G89" s="66"/>
      <c r="H89" s="66"/>
      <c r="I89" s="66"/>
      <c r="J89" s="67">
        <f>SUM(J90:J95)</f>
        <v>230.07</v>
      </c>
    </row>
    <row r="90" spans="2:10" ht="15" x14ac:dyDescent="0.2">
      <c r="B90" s="57" t="s">
        <v>48</v>
      </c>
      <c r="C90" s="57" t="s">
        <v>167</v>
      </c>
      <c r="D90" s="57" t="s">
        <v>168</v>
      </c>
      <c r="E90" s="57" t="s">
        <v>75</v>
      </c>
      <c r="F90" s="57">
        <v>32.659999999999997</v>
      </c>
      <c r="G90" s="57">
        <v>4.0000000000000001E-3</v>
      </c>
      <c r="H90" s="69"/>
      <c r="I90" s="69"/>
      <c r="J90" s="52">
        <f t="shared" ref="J90:J95" si="12">ROUND(F90*G90,2)</f>
        <v>0.13</v>
      </c>
    </row>
    <row r="91" spans="2:10" ht="45" x14ac:dyDescent="0.2">
      <c r="B91" s="57" t="s">
        <v>48</v>
      </c>
      <c r="C91" s="57" t="s">
        <v>169</v>
      </c>
      <c r="D91" s="57" t="s">
        <v>170</v>
      </c>
      <c r="E91" s="57" t="s">
        <v>171</v>
      </c>
      <c r="F91" s="57">
        <v>199.73</v>
      </c>
      <c r="G91" s="57">
        <v>1.06</v>
      </c>
      <c r="H91" s="69"/>
      <c r="I91" s="69"/>
      <c r="J91" s="52">
        <f t="shared" si="12"/>
        <v>211.71</v>
      </c>
    </row>
    <row r="92" spans="2:10" ht="15" x14ac:dyDescent="0.2">
      <c r="B92" s="57" t="s">
        <v>81</v>
      </c>
      <c r="C92" s="57" t="s">
        <v>172</v>
      </c>
      <c r="D92" s="57" t="s">
        <v>173</v>
      </c>
      <c r="E92" s="57" t="s">
        <v>107</v>
      </c>
      <c r="F92" s="57">
        <v>34.74</v>
      </c>
      <c r="G92" s="57">
        <v>0.22</v>
      </c>
      <c r="H92" s="69"/>
      <c r="I92" s="69"/>
      <c r="J92" s="52">
        <f t="shared" si="12"/>
        <v>7.64</v>
      </c>
    </row>
    <row r="93" spans="2:10" ht="30" x14ac:dyDescent="0.2">
      <c r="B93" s="57" t="s">
        <v>72</v>
      </c>
      <c r="C93" s="57" t="s">
        <v>174</v>
      </c>
      <c r="D93" s="57" t="s">
        <v>175</v>
      </c>
      <c r="E93" s="57" t="s">
        <v>158</v>
      </c>
      <c r="F93" s="57">
        <v>1.3</v>
      </c>
      <c r="G93" s="53">
        <v>1</v>
      </c>
      <c r="H93" s="53"/>
      <c r="I93" s="53"/>
      <c r="J93" s="52">
        <f t="shared" si="12"/>
        <v>1.3</v>
      </c>
    </row>
    <row r="94" spans="2:10" ht="45" x14ac:dyDescent="0.2">
      <c r="B94" s="57" t="s">
        <v>120</v>
      </c>
      <c r="C94" s="57" t="s">
        <v>176</v>
      </c>
      <c r="D94" s="57" t="s">
        <v>177</v>
      </c>
      <c r="E94" s="57" t="s">
        <v>64</v>
      </c>
      <c r="F94" s="57">
        <v>17.36</v>
      </c>
      <c r="G94" s="53">
        <v>0.22</v>
      </c>
      <c r="H94" s="53"/>
      <c r="I94" s="53"/>
      <c r="J94" s="52">
        <f t="shared" si="12"/>
        <v>3.82</v>
      </c>
    </row>
    <row r="95" spans="2:10" ht="15" x14ac:dyDescent="0.2">
      <c r="B95" s="57" t="s">
        <v>81</v>
      </c>
      <c r="C95" s="57" t="s">
        <v>178</v>
      </c>
      <c r="D95" s="57" t="s">
        <v>71</v>
      </c>
      <c r="E95" s="57" t="s">
        <v>107</v>
      </c>
      <c r="F95" s="57">
        <v>24.86</v>
      </c>
      <c r="G95" s="53">
        <v>0.22</v>
      </c>
      <c r="H95" s="53"/>
      <c r="I95" s="53"/>
      <c r="J95" s="52">
        <f t="shared" si="12"/>
        <v>5.47</v>
      </c>
    </row>
    <row r="96" spans="2:10" ht="12.75" x14ac:dyDescent="0.2">
      <c r="B96" s="31"/>
      <c r="C96" s="31"/>
      <c r="D96" s="31"/>
      <c r="E96" s="31"/>
      <c r="F96" s="31"/>
      <c r="G96" s="31"/>
      <c r="H96" s="31"/>
      <c r="I96" s="31"/>
      <c r="J96" s="31"/>
    </row>
    <row r="97" spans="2:10" ht="12.75" x14ac:dyDescent="0.2">
      <c r="B97" s="31"/>
      <c r="C97" s="31"/>
      <c r="D97" s="31"/>
      <c r="E97" s="31"/>
      <c r="F97" s="31"/>
      <c r="G97" s="31"/>
      <c r="H97" s="31"/>
      <c r="I97" s="31"/>
      <c r="J97" s="31"/>
    </row>
    <row r="98" spans="2:10" ht="12.75" x14ac:dyDescent="0.2">
      <c r="B98" s="31"/>
      <c r="C98" s="31"/>
      <c r="D98" s="31"/>
      <c r="E98" s="31"/>
      <c r="F98" s="31"/>
      <c r="G98" s="31"/>
      <c r="H98" s="31"/>
      <c r="I98" s="31"/>
      <c r="J98" s="31"/>
    </row>
    <row r="99" spans="2:10" ht="12.75" x14ac:dyDescent="0.2">
      <c r="B99" s="31"/>
      <c r="C99" s="31"/>
      <c r="D99" s="31"/>
      <c r="E99" s="31"/>
      <c r="F99" s="31"/>
      <c r="G99" s="31"/>
      <c r="H99" s="31"/>
      <c r="I99" s="31"/>
      <c r="J99" s="31"/>
    </row>
    <row r="100" spans="2:10" ht="12.75" x14ac:dyDescent="0.2">
      <c r="B100" s="31"/>
      <c r="C100" s="31"/>
      <c r="D100" s="31"/>
      <c r="E100" s="31"/>
      <c r="F100" s="31"/>
      <c r="G100" s="31"/>
      <c r="H100" s="31"/>
      <c r="I100" s="31"/>
      <c r="J100" s="31"/>
    </row>
    <row r="101" spans="2:10" ht="12.75" x14ac:dyDescent="0.2">
      <c r="B101" s="31"/>
      <c r="C101" s="31"/>
      <c r="D101" s="31"/>
      <c r="E101" s="31"/>
      <c r="F101" s="31"/>
      <c r="G101" s="31"/>
      <c r="H101" s="31"/>
      <c r="I101" s="31"/>
      <c r="J101" s="31"/>
    </row>
    <row r="102" spans="2:10" ht="15" x14ac:dyDescent="0.3">
      <c r="B102" s="31"/>
      <c r="C102" s="31"/>
      <c r="D102" s="16" t="s">
        <v>34</v>
      </c>
      <c r="E102" s="31"/>
      <c r="F102" s="289" t="s">
        <v>35</v>
      </c>
      <c r="G102" s="287"/>
      <c r="H102" s="287"/>
      <c r="I102" s="287"/>
      <c r="J102" s="31"/>
    </row>
    <row r="103" spans="2:10" ht="15" x14ac:dyDescent="0.3">
      <c r="B103" s="31"/>
      <c r="C103" s="31"/>
      <c r="D103" s="16" t="s">
        <v>36</v>
      </c>
      <c r="E103" s="31"/>
      <c r="F103" s="289" t="s">
        <v>37</v>
      </c>
      <c r="G103" s="287"/>
      <c r="H103" s="287"/>
      <c r="I103" s="287"/>
      <c r="J103" s="31"/>
    </row>
    <row r="104" spans="2:10" ht="12.75" x14ac:dyDescent="0.2">
      <c r="B104" s="31"/>
      <c r="C104" s="31"/>
      <c r="D104" s="31"/>
      <c r="E104" s="31"/>
      <c r="F104" s="31"/>
      <c r="G104" s="31"/>
      <c r="H104" s="31"/>
      <c r="I104" s="31"/>
      <c r="J104" s="31"/>
    </row>
    <row r="105" spans="2:10" ht="12.75" x14ac:dyDescent="0.2">
      <c r="B105" s="31"/>
      <c r="C105" s="31"/>
      <c r="D105" s="31"/>
      <c r="E105" s="31"/>
      <c r="F105" s="31"/>
      <c r="G105" s="31"/>
      <c r="H105" s="31"/>
      <c r="I105" s="31"/>
      <c r="J105" s="31"/>
    </row>
    <row r="106" spans="2:10" ht="12.75" x14ac:dyDescent="0.2">
      <c r="B106" s="31"/>
      <c r="C106" s="31"/>
      <c r="D106" s="31"/>
      <c r="E106" s="31"/>
      <c r="F106" s="31"/>
      <c r="G106" s="31"/>
      <c r="H106" s="31"/>
      <c r="I106" s="31"/>
      <c r="J106" s="31"/>
    </row>
    <row r="107" spans="2:10" ht="12.75" x14ac:dyDescent="0.2">
      <c r="B107" s="31"/>
      <c r="C107" s="31"/>
      <c r="D107" s="31"/>
      <c r="E107" s="31"/>
      <c r="F107" s="31"/>
      <c r="G107" s="31"/>
      <c r="H107" s="31"/>
      <c r="I107" s="31"/>
      <c r="J107" s="31"/>
    </row>
    <row r="108" spans="2:10" ht="12.75" x14ac:dyDescent="0.2">
      <c r="B108" s="31"/>
      <c r="C108" s="31"/>
      <c r="D108" s="31"/>
      <c r="E108" s="31"/>
      <c r="F108" s="31"/>
      <c r="G108" s="31"/>
      <c r="H108" s="31"/>
      <c r="I108" s="31"/>
      <c r="J108" s="31"/>
    </row>
    <row r="109" spans="2:10" ht="12.75" x14ac:dyDescent="0.2">
      <c r="B109" s="31"/>
      <c r="C109" s="31"/>
      <c r="D109" s="31"/>
      <c r="E109" s="31"/>
      <c r="F109" s="31"/>
      <c r="G109" s="31"/>
      <c r="H109" s="31"/>
      <c r="I109" s="31"/>
      <c r="J109" s="31"/>
    </row>
    <row r="110" spans="2:10" ht="12.75" x14ac:dyDescent="0.2">
      <c r="B110" s="31"/>
      <c r="C110" s="31"/>
      <c r="D110" s="31"/>
      <c r="E110" s="31"/>
      <c r="F110" s="31"/>
      <c r="G110" s="31"/>
      <c r="H110" s="31"/>
      <c r="I110" s="31"/>
      <c r="J110" s="31"/>
    </row>
    <row r="111" spans="2:10" ht="12.75" x14ac:dyDescent="0.2">
      <c r="B111" s="31"/>
      <c r="C111" s="31"/>
      <c r="D111" s="31"/>
      <c r="E111" s="31"/>
      <c r="F111" s="31"/>
      <c r="G111" s="31"/>
      <c r="H111" s="31"/>
      <c r="I111" s="31"/>
      <c r="J111" s="31"/>
    </row>
    <row r="112" spans="2:10" ht="12.75" x14ac:dyDescent="0.2">
      <c r="B112" s="31"/>
      <c r="C112" s="31"/>
      <c r="D112" s="31"/>
      <c r="E112" s="31"/>
      <c r="F112" s="31"/>
      <c r="G112" s="31"/>
      <c r="H112" s="31"/>
      <c r="I112" s="31"/>
      <c r="J112" s="31"/>
    </row>
    <row r="113" spans="2:10" ht="12.75" x14ac:dyDescent="0.2">
      <c r="B113" s="31"/>
      <c r="C113" s="31"/>
      <c r="D113" s="31"/>
      <c r="E113" s="31"/>
      <c r="F113" s="31"/>
      <c r="G113" s="31"/>
      <c r="H113" s="31"/>
      <c r="I113" s="31"/>
      <c r="J113" s="31"/>
    </row>
    <row r="114" spans="2:10" ht="12.75" x14ac:dyDescent="0.2">
      <c r="B114" s="31"/>
      <c r="C114" s="31"/>
      <c r="D114" s="31"/>
      <c r="E114" s="31"/>
      <c r="F114" s="31"/>
      <c r="G114" s="31"/>
      <c r="H114" s="31"/>
      <c r="I114" s="31"/>
      <c r="J114" s="31"/>
    </row>
    <row r="115" spans="2:10" ht="12.75" x14ac:dyDescent="0.2">
      <c r="B115" s="31"/>
      <c r="C115" s="31"/>
      <c r="D115" s="31"/>
      <c r="E115" s="31"/>
      <c r="F115" s="31"/>
      <c r="G115" s="31"/>
      <c r="H115" s="31"/>
      <c r="I115" s="31"/>
      <c r="J115" s="31"/>
    </row>
    <row r="116" spans="2:10" ht="12.75" x14ac:dyDescent="0.2">
      <c r="B116" s="31"/>
      <c r="C116" s="31"/>
      <c r="D116" s="31"/>
      <c r="E116" s="31"/>
      <c r="F116" s="31"/>
      <c r="G116" s="31"/>
      <c r="H116" s="31"/>
      <c r="I116" s="31"/>
      <c r="J116" s="31"/>
    </row>
    <row r="117" spans="2:10" ht="12.75" x14ac:dyDescent="0.2">
      <c r="B117" s="31"/>
      <c r="C117" s="31"/>
      <c r="D117" s="31"/>
      <c r="E117" s="31"/>
      <c r="F117" s="31"/>
      <c r="G117" s="31"/>
      <c r="H117" s="31"/>
      <c r="I117" s="31"/>
      <c r="J117" s="31"/>
    </row>
    <row r="118" spans="2:10" ht="12.75" x14ac:dyDescent="0.2">
      <c r="B118" s="31"/>
      <c r="C118" s="31"/>
      <c r="D118" s="31"/>
      <c r="E118" s="31"/>
      <c r="F118" s="31"/>
      <c r="G118" s="31"/>
      <c r="H118" s="31"/>
      <c r="I118" s="31"/>
      <c r="J118" s="31"/>
    </row>
    <row r="119" spans="2:10" ht="12.75" x14ac:dyDescent="0.2">
      <c r="B119" s="31"/>
      <c r="C119" s="31"/>
      <c r="D119" s="31"/>
      <c r="E119" s="31"/>
      <c r="F119" s="31"/>
      <c r="G119" s="31"/>
      <c r="H119" s="31"/>
      <c r="I119" s="31"/>
      <c r="J119" s="31"/>
    </row>
    <row r="120" spans="2:10" ht="12.75" x14ac:dyDescent="0.2">
      <c r="B120" s="31"/>
      <c r="C120" s="31"/>
      <c r="D120" s="31"/>
      <c r="E120" s="31"/>
      <c r="F120" s="31"/>
      <c r="G120" s="31"/>
      <c r="H120" s="31"/>
      <c r="I120" s="31"/>
      <c r="J120" s="31"/>
    </row>
    <row r="121" spans="2:10" ht="12.75" x14ac:dyDescent="0.2">
      <c r="B121" s="31"/>
      <c r="C121" s="31"/>
      <c r="D121" s="31"/>
      <c r="E121" s="31"/>
      <c r="F121" s="31"/>
      <c r="G121" s="31"/>
      <c r="H121" s="31"/>
      <c r="I121" s="31"/>
      <c r="J121" s="31"/>
    </row>
    <row r="122" spans="2:10" ht="12.75" x14ac:dyDescent="0.2">
      <c r="B122" s="31"/>
      <c r="C122" s="31"/>
      <c r="D122" s="31"/>
      <c r="E122" s="31"/>
      <c r="F122" s="31"/>
      <c r="G122" s="31"/>
      <c r="H122" s="31"/>
      <c r="I122" s="31"/>
      <c r="J122" s="31"/>
    </row>
    <row r="123" spans="2:10" ht="12.75" x14ac:dyDescent="0.2">
      <c r="B123" s="31"/>
      <c r="C123" s="31"/>
      <c r="D123" s="31"/>
      <c r="E123" s="31"/>
      <c r="F123" s="31"/>
      <c r="G123" s="31"/>
      <c r="H123" s="31"/>
      <c r="I123" s="31"/>
      <c r="J123" s="31"/>
    </row>
    <row r="124" spans="2:10" ht="12.75" x14ac:dyDescent="0.2">
      <c r="B124" s="31"/>
      <c r="C124" s="31"/>
      <c r="D124" s="31"/>
      <c r="E124" s="31"/>
      <c r="F124" s="31"/>
      <c r="G124" s="31"/>
      <c r="H124" s="31"/>
      <c r="I124" s="31"/>
      <c r="J124" s="31"/>
    </row>
    <row r="125" spans="2:10" ht="12.75" x14ac:dyDescent="0.2">
      <c r="B125" s="31"/>
      <c r="C125" s="31"/>
      <c r="D125" s="31"/>
      <c r="E125" s="31"/>
      <c r="F125" s="31"/>
      <c r="G125" s="31"/>
      <c r="H125" s="31"/>
      <c r="I125" s="31"/>
      <c r="J125" s="31"/>
    </row>
    <row r="126" spans="2:10" ht="12.75" x14ac:dyDescent="0.2">
      <c r="B126" s="31"/>
      <c r="C126" s="31"/>
      <c r="D126" s="31"/>
      <c r="E126" s="31"/>
      <c r="F126" s="31"/>
      <c r="G126" s="31"/>
      <c r="H126" s="31"/>
      <c r="I126" s="31"/>
      <c r="J126" s="31"/>
    </row>
    <row r="127" spans="2:10" ht="12.75" x14ac:dyDescent="0.2">
      <c r="B127" s="31"/>
      <c r="C127" s="31"/>
      <c r="D127" s="31"/>
      <c r="E127" s="31"/>
      <c r="F127" s="31"/>
      <c r="G127" s="31"/>
      <c r="H127" s="31"/>
      <c r="I127" s="31"/>
      <c r="J127" s="31"/>
    </row>
    <row r="128" spans="2:10" ht="12.75" x14ac:dyDescent="0.2">
      <c r="B128" s="31"/>
      <c r="C128" s="31"/>
      <c r="D128" s="31"/>
      <c r="E128" s="31"/>
      <c r="F128" s="31"/>
      <c r="G128" s="31"/>
      <c r="H128" s="31"/>
      <c r="I128" s="31"/>
      <c r="J128" s="31"/>
    </row>
    <row r="129" spans="2:10" ht="12.75" x14ac:dyDescent="0.2">
      <c r="B129" s="31"/>
      <c r="C129" s="31"/>
      <c r="D129" s="31"/>
      <c r="E129" s="31"/>
      <c r="F129" s="31"/>
      <c r="G129" s="31"/>
      <c r="H129" s="31"/>
      <c r="I129" s="31"/>
      <c r="J129" s="31"/>
    </row>
    <row r="130" spans="2:10" ht="12.75" x14ac:dyDescent="0.2">
      <c r="B130" s="31"/>
      <c r="C130" s="31"/>
      <c r="D130" s="31"/>
      <c r="E130" s="31"/>
      <c r="F130" s="31"/>
      <c r="G130" s="31"/>
      <c r="H130" s="31"/>
      <c r="I130" s="31"/>
      <c r="J130" s="31"/>
    </row>
    <row r="131" spans="2:10" ht="12.75" x14ac:dyDescent="0.2">
      <c r="B131" s="31"/>
      <c r="C131" s="31"/>
      <c r="D131" s="31"/>
      <c r="E131" s="31"/>
      <c r="F131" s="31"/>
      <c r="G131" s="31"/>
      <c r="H131" s="31"/>
      <c r="I131" s="31"/>
      <c r="J131" s="31"/>
    </row>
    <row r="132" spans="2:10" ht="12.75" x14ac:dyDescent="0.2">
      <c r="B132" s="31"/>
      <c r="C132" s="31"/>
      <c r="D132" s="31"/>
      <c r="E132" s="31"/>
      <c r="F132" s="31"/>
      <c r="G132" s="31"/>
      <c r="H132" s="31"/>
      <c r="I132" s="31"/>
      <c r="J132" s="31"/>
    </row>
    <row r="133" spans="2:10" ht="12.75" x14ac:dyDescent="0.2">
      <c r="B133" s="31"/>
      <c r="C133" s="31"/>
      <c r="D133" s="31"/>
      <c r="E133" s="31"/>
      <c r="F133" s="31"/>
      <c r="G133" s="31"/>
      <c r="H133" s="31"/>
      <c r="I133" s="31"/>
      <c r="J133" s="31"/>
    </row>
    <row r="134" spans="2:10" ht="12.75" x14ac:dyDescent="0.2">
      <c r="B134" s="31"/>
      <c r="C134" s="31"/>
      <c r="D134" s="31"/>
      <c r="E134" s="31"/>
      <c r="F134" s="31"/>
      <c r="G134" s="31"/>
      <c r="H134" s="31"/>
      <c r="I134" s="31"/>
      <c r="J134" s="31"/>
    </row>
    <row r="135" spans="2:10" ht="12.75" x14ac:dyDescent="0.2">
      <c r="B135" s="31"/>
      <c r="C135" s="31"/>
      <c r="D135" s="31"/>
      <c r="E135" s="31"/>
      <c r="F135" s="31"/>
      <c r="G135" s="31"/>
      <c r="H135" s="31"/>
      <c r="I135" s="31"/>
      <c r="J135" s="31"/>
    </row>
    <row r="136" spans="2:10" ht="12.75" x14ac:dyDescent="0.2">
      <c r="B136" s="31"/>
      <c r="C136" s="31"/>
      <c r="D136" s="31"/>
      <c r="E136" s="31"/>
      <c r="F136" s="31"/>
      <c r="G136" s="31"/>
      <c r="H136" s="31"/>
      <c r="I136" s="31"/>
      <c r="J136" s="31"/>
    </row>
    <row r="137" spans="2:10" ht="12.75" x14ac:dyDescent="0.2">
      <c r="B137" s="31"/>
      <c r="C137" s="31"/>
      <c r="D137" s="31"/>
      <c r="E137" s="31"/>
      <c r="F137" s="31"/>
      <c r="G137" s="31"/>
      <c r="H137" s="31"/>
      <c r="I137" s="31"/>
      <c r="J137" s="31"/>
    </row>
    <row r="138" spans="2:10" ht="12.75" x14ac:dyDescent="0.2">
      <c r="B138" s="31"/>
      <c r="C138" s="31"/>
      <c r="D138" s="31"/>
      <c r="E138" s="31"/>
      <c r="F138" s="31"/>
      <c r="G138" s="31"/>
      <c r="H138" s="31"/>
      <c r="I138" s="31"/>
      <c r="J138" s="31"/>
    </row>
    <row r="139" spans="2:10" ht="12.75" x14ac:dyDescent="0.2">
      <c r="B139" s="31"/>
      <c r="C139" s="31"/>
      <c r="D139" s="31"/>
      <c r="E139" s="31"/>
      <c r="F139" s="31"/>
      <c r="G139" s="31"/>
      <c r="H139" s="31"/>
      <c r="I139" s="31"/>
      <c r="J139" s="31"/>
    </row>
    <row r="140" spans="2:10" ht="12.75" x14ac:dyDescent="0.2">
      <c r="B140" s="31"/>
      <c r="C140" s="31"/>
      <c r="D140" s="31"/>
      <c r="E140" s="31"/>
      <c r="F140" s="31"/>
      <c r="G140" s="31"/>
      <c r="H140" s="31"/>
      <c r="I140" s="31"/>
      <c r="J140" s="31"/>
    </row>
    <row r="141" spans="2:10" ht="12.75" x14ac:dyDescent="0.2">
      <c r="B141" s="31"/>
      <c r="C141" s="31"/>
      <c r="D141" s="31"/>
      <c r="E141" s="31"/>
      <c r="F141" s="31"/>
      <c r="G141" s="31"/>
      <c r="H141" s="31"/>
      <c r="I141" s="31"/>
      <c r="J141" s="31"/>
    </row>
    <row r="142" spans="2:10" ht="12.75" x14ac:dyDescent="0.2">
      <c r="B142" s="31"/>
      <c r="C142" s="31"/>
      <c r="D142" s="31"/>
      <c r="E142" s="31"/>
      <c r="F142" s="31"/>
      <c r="G142" s="31"/>
      <c r="H142" s="31"/>
      <c r="I142" s="31"/>
      <c r="J142" s="31"/>
    </row>
    <row r="143" spans="2:10" ht="12.75" x14ac:dyDescent="0.2">
      <c r="B143" s="31"/>
      <c r="C143" s="31"/>
      <c r="D143" s="31"/>
      <c r="E143" s="31"/>
      <c r="F143" s="31"/>
      <c r="G143" s="31"/>
      <c r="H143" s="31"/>
      <c r="I143" s="31"/>
      <c r="J143" s="31"/>
    </row>
    <row r="144" spans="2:10" ht="12.75" x14ac:dyDescent="0.2">
      <c r="B144" s="31"/>
      <c r="C144" s="31"/>
      <c r="D144" s="31"/>
      <c r="E144" s="31"/>
      <c r="F144" s="31"/>
      <c r="G144" s="31"/>
      <c r="H144" s="31"/>
      <c r="I144" s="31"/>
      <c r="J144" s="31"/>
    </row>
    <row r="145" spans="2:10" ht="12.75" x14ac:dyDescent="0.2">
      <c r="B145" s="31"/>
      <c r="C145" s="31"/>
      <c r="D145" s="31"/>
      <c r="E145" s="31"/>
      <c r="F145" s="31"/>
      <c r="G145" s="31"/>
      <c r="H145" s="31"/>
      <c r="I145" s="31"/>
      <c r="J145" s="31"/>
    </row>
    <row r="146" spans="2:10" ht="12.75" x14ac:dyDescent="0.2">
      <c r="B146" s="31"/>
      <c r="C146" s="31"/>
      <c r="D146" s="31"/>
      <c r="E146" s="31"/>
      <c r="F146" s="31"/>
      <c r="G146" s="31"/>
      <c r="H146" s="31"/>
      <c r="I146" s="31"/>
      <c r="J146" s="31"/>
    </row>
    <row r="147" spans="2:10" ht="12.75" x14ac:dyDescent="0.2">
      <c r="B147" s="31"/>
      <c r="C147" s="31"/>
      <c r="D147" s="31"/>
      <c r="E147" s="31"/>
      <c r="F147" s="31"/>
      <c r="G147" s="31"/>
      <c r="H147" s="31"/>
      <c r="I147" s="31"/>
      <c r="J147" s="31"/>
    </row>
    <row r="148" spans="2:10" ht="12.75" x14ac:dyDescent="0.2">
      <c r="B148" s="31"/>
      <c r="C148" s="31"/>
      <c r="D148" s="31"/>
      <c r="E148" s="31"/>
      <c r="F148" s="31"/>
      <c r="G148" s="31"/>
      <c r="H148" s="31"/>
      <c r="I148" s="31"/>
      <c r="J148" s="31"/>
    </row>
    <row r="149" spans="2:10" ht="12.75" x14ac:dyDescent="0.2">
      <c r="B149" s="31"/>
      <c r="C149" s="31"/>
      <c r="D149" s="31"/>
      <c r="E149" s="31"/>
      <c r="F149" s="31"/>
      <c r="G149" s="31"/>
      <c r="H149" s="31"/>
      <c r="I149" s="31"/>
      <c r="J149" s="31"/>
    </row>
    <row r="150" spans="2:10" ht="12.75" x14ac:dyDescent="0.2">
      <c r="B150" s="31"/>
      <c r="C150" s="31"/>
      <c r="D150" s="31"/>
      <c r="E150" s="31"/>
      <c r="F150" s="31"/>
      <c r="G150" s="31"/>
      <c r="H150" s="31"/>
      <c r="I150" s="31"/>
      <c r="J150" s="31"/>
    </row>
    <row r="151" spans="2:10" ht="12.75" x14ac:dyDescent="0.2">
      <c r="B151" s="31"/>
      <c r="C151" s="31"/>
      <c r="D151" s="31"/>
      <c r="E151" s="31"/>
      <c r="F151" s="31"/>
      <c r="G151" s="31"/>
      <c r="H151" s="31"/>
      <c r="I151" s="31"/>
      <c r="J151" s="31"/>
    </row>
    <row r="152" spans="2:10" ht="12.75" x14ac:dyDescent="0.2">
      <c r="B152" s="31"/>
      <c r="C152" s="31"/>
      <c r="D152" s="31"/>
      <c r="E152" s="31"/>
      <c r="F152" s="31"/>
      <c r="G152" s="31"/>
      <c r="H152" s="31"/>
      <c r="I152" s="31"/>
      <c r="J152" s="31"/>
    </row>
    <row r="153" spans="2:10" ht="12.75" x14ac:dyDescent="0.2">
      <c r="B153" s="31"/>
      <c r="C153" s="31"/>
      <c r="D153" s="31"/>
      <c r="E153" s="31"/>
      <c r="F153" s="31"/>
      <c r="G153" s="31"/>
      <c r="H153" s="31"/>
      <c r="I153" s="31"/>
      <c r="J153" s="31"/>
    </row>
    <row r="154" spans="2:10" ht="12.75" x14ac:dyDescent="0.2">
      <c r="B154" s="31"/>
      <c r="C154" s="31"/>
      <c r="D154" s="31"/>
      <c r="E154" s="31"/>
      <c r="F154" s="31"/>
      <c r="G154" s="31"/>
      <c r="H154" s="31"/>
      <c r="I154" s="31"/>
      <c r="J154" s="31"/>
    </row>
    <row r="155" spans="2:10" ht="12.75" x14ac:dyDescent="0.2">
      <c r="B155" s="31"/>
      <c r="C155" s="31"/>
      <c r="D155" s="31"/>
      <c r="E155" s="31"/>
      <c r="F155" s="31"/>
      <c r="G155" s="31"/>
      <c r="H155" s="31"/>
      <c r="I155" s="31"/>
      <c r="J155" s="31"/>
    </row>
    <row r="156" spans="2:10" ht="12.75" x14ac:dyDescent="0.2">
      <c r="B156" s="31"/>
      <c r="C156" s="31"/>
      <c r="D156" s="31"/>
      <c r="E156" s="31"/>
      <c r="F156" s="31"/>
      <c r="G156" s="31"/>
      <c r="H156" s="31"/>
      <c r="I156" s="31"/>
      <c r="J156" s="31"/>
    </row>
    <row r="157" spans="2:10" ht="12.75" x14ac:dyDescent="0.2">
      <c r="B157" s="31"/>
      <c r="C157" s="31"/>
      <c r="D157" s="31"/>
      <c r="E157" s="31"/>
      <c r="F157" s="31"/>
      <c r="G157" s="31"/>
      <c r="H157" s="31"/>
      <c r="I157" s="31"/>
      <c r="J157" s="31"/>
    </row>
    <row r="158" spans="2:10" ht="12.75" x14ac:dyDescent="0.2">
      <c r="B158" s="31"/>
      <c r="C158" s="31"/>
      <c r="D158" s="31"/>
      <c r="E158" s="31"/>
      <c r="F158" s="31"/>
      <c r="G158" s="31"/>
      <c r="H158" s="31"/>
      <c r="I158" s="31"/>
      <c r="J158" s="31"/>
    </row>
    <row r="159" spans="2:10" ht="12.75" x14ac:dyDescent="0.2">
      <c r="B159" s="31"/>
      <c r="C159" s="31"/>
      <c r="D159" s="31"/>
      <c r="E159" s="31"/>
      <c r="F159" s="31"/>
      <c r="G159" s="31"/>
      <c r="H159" s="31"/>
      <c r="I159" s="31"/>
      <c r="J159" s="31"/>
    </row>
    <row r="160" spans="2:10" ht="12.75" x14ac:dyDescent="0.2">
      <c r="B160" s="31"/>
      <c r="C160" s="31"/>
      <c r="D160" s="31"/>
      <c r="E160" s="31"/>
      <c r="F160" s="31"/>
      <c r="G160" s="31"/>
      <c r="H160" s="31"/>
      <c r="I160" s="31"/>
      <c r="J160" s="31"/>
    </row>
    <row r="161" spans="2:10" ht="12.75" x14ac:dyDescent="0.2">
      <c r="B161" s="31"/>
      <c r="C161" s="31"/>
      <c r="D161" s="31"/>
      <c r="E161" s="31"/>
      <c r="F161" s="31"/>
      <c r="G161" s="31"/>
      <c r="H161" s="31"/>
      <c r="I161" s="31"/>
      <c r="J161" s="31"/>
    </row>
    <row r="162" spans="2:10" ht="12.75" x14ac:dyDescent="0.2">
      <c r="B162" s="31"/>
      <c r="C162" s="31"/>
      <c r="D162" s="31"/>
      <c r="E162" s="31"/>
      <c r="F162" s="31"/>
      <c r="G162" s="31"/>
      <c r="H162" s="31"/>
      <c r="I162" s="31"/>
      <c r="J162" s="31"/>
    </row>
    <row r="163" spans="2:10" ht="12.75" x14ac:dyDescent="0.2">
      <c r="B163" s="31"/>
      <c r="C163" s="31"/>
      <c r="D163" s="31"/>
      <c r="E163" s="31"/>
      <c r="F163" s="31"/>
      <c r="G163" s="31"/>
      <c r="H163" s="31"/>
      <c r="I163" s="31"/>
      <c r="J163" s="31"/>
    </row>
    <row r="164" spans="2:10" ht="12.75" x14ac:dyDescent="0.2">
      <c r="B164" s="31"/>
      <c r="C164" s="31"/>
      <c r="D164" s="31"/>
      <c r="E164" s="31"/>
      <c r="F164" s="31"/>
      <c r="G164" s="31"/>
      <c r="H164" s="31"/>
      <c r="I164" s="31"/>
      <c r="J164" s="31"/>
    </row>
    <row r="165" spans="2:10" ht="12.75" x14ac:dyDescent="0.2">
      <c r="B165" s="31"/>
      <c r="C165" s="31"/>
      <c r="D165" s="31"/>
      <c r="E165" s="31"/>
      <c r="F165" s="31"/>
      <c r="G165" s="31"/>
      <c r="H165" s="31"/>
      <c r="I165" s="31"/>
      <c r="J165" s="31"/>
    </row>
    <row r="166" spans="2:10" ht="12.75" x14ac:dyDescent="0.2">
      <c r="B166" s="31"/>
      <c r="C166" s="31"/>
      <c r="D166" s="31"/>
      <c r="E166" s="31"/>
      <c r="F166" s="31"/>
      <c r="G166" s="31"/>
      <c r="H166" s="31"/>
      <c r="I166" s="31"/>
      <c r="J166" s="31"/>
    </row>
    <row r="167" spans="2:10" ht="12.75" x14ac:dyDescent="0.2">
      <c r="B167" s="31"/>
      <c r="C167" s="31"/>
      <c r="D167" s="31"/>
      <c r="E167" s="31"/>
      <c r="F167" s="31"/>
      <c r="G167" s="31"/>
      <c r="H167" s="31"/>
      <c r="I167" s="31"/>
      <c r="J167" s="31"/>
    </row>
    <row r="168" spans="2:10" ht="12.75" x14ac:dyDescent="0.2">
      <c r="B168" s="31"/>
      <c r="C168" s="31"/>
      <c r="D168" s="31"/>
      <c r="E168" s="31"/>
      <c r="F168" s="31"/>
      <c r="G168" s="31"/>
      <c r="H168" s="31"/>
      <c r="I168" s="31"/>
      <c r="J168" s="31"/>
    </row>
    <row r="169" spans="2:10" ht="12.75" x14ac:dyDescent="0.2">
      <c r="B169" s="31"/>
      <c r="C169" s="31"/>
      <c r="D169" s="31"/>
      <c r="E169" s="31"/>
      <c r="F169" s="31"/>
      <c r="G169" s="31"/>
      <c r="H169" s="31"/>
      <c r="I169" s="31"/>
      <c r="J169" s="31"/>
    </row>
    <row r="170" spans="2:10" ht="12.75" x14ac:dyDescent="0.2">
      <c r="B170" s="31"/>
      <c r="C170" s="31"/>
      <c r="D170" s="31"/>
      <c r="E170" s="31"/>
      <c r="F170" s="31"/>
      <c r="G170" s="31"/>
      <c r="H170" s="31"/>
      <c r="I170" s="31"/>
      <c r="J170" s="31"/>
    </row>
    <row r="171" spans="2:10" ht="12.75" x14ac:dyDescent="0.2">
      <c r="B171" s="31"/>
      <c r="C171" s="31"/>
      <c r="D171" s="31"/>
      <c r="E171" s="31"/>
      <c r="F171" s="31"/>
      <c r="G171" s="31"/>
      <c r="H171" s="31"/>
      <c r="I171" s="31"/>
      <c r="J171" s="31"/>
    </row>
    <row r="172" spans="2:10" ht="12.75" x14ac:dyDescent="0.2">
      <c r="B172" s="31"/>
      <c r="C172" s="31"/>
      <c r="D172" s="31"/>
      <c r="E172" s="31"/>
      <c r="F172" s="31"/>
      <c r="G172" s="31"/>
      <c r="H172" s="31"/>
      <c r="I172" s="31"/>
      <c r="J172" s="31"/>
    </row>
    <row r="173" spans="2:10" ht="12.75" x14ac:dyDescent="0.2">
      <c r="B173" s="31"/>
      <c r="C173" s="31"/>
      <c r="D173" s="31"/>
      <c r="E173" s="31"/>
      <c r="F173" s="31"/>
      <c r="G173" s="31"/>
      <c r="H173" s="31"/>
      <c r="I173" s="31"/>
      <c r="J173" s="31"/>
    </row>
    <row r="174" spans="2:10" ht="12.75" x14ac:dyDescent="0.2">
      <c r="B174" s="31"/>
      <c r="C174" s="31"/>
      <c r="D174" s="31"/>
      <c r="E174" s="31"/>
      <c r="F174" s="31"/>
      <c r="G174" s="31"/>
      <c r="H174" s="31"/>
      <c r="I174" s="31"/>
      <c r="J174" s="31"/>
    </row>
    <row r="175" spans="2:10" ht="12.75" x14ac:dyDescent="0.2">
      <c r="B175" s="31"/>
      <c r="C175" s="31"/>
      <c r="D175" s="31"/>
      <c r="E175" s="31"/>
      <c r="F175" s="31"/>
      <c r="G175" s="31"/>
      <c r="H175" s="31"/>
      <c r="I175" s="31"/>
      <c r="J175" s="31"/>
    </row>
    <row r="176" spans="2:10" ht="12.75" x14ac:dyDescent="0.2">
      <c r="B176" s="31"/>
      <c r="C176" s="31"/>
      <c r="D176" s="31"/>
      <c r="E176" s="31"/>
      <c r="F176" s="31"/>
      <c r="G176" s="31"/>
      <c r="H176" s="31"/>
      <c r="I176" s="31"/>
      <c r="J176" s="31"/>
    </row>
    <row r="177" spans="2:10" ht="12.75" x14ac:dyDescent="0.2">
      <c r="B177" s="31"/>
      <c r="C177" s="31"/>
      <c r="D177" s="31"/>
      <c r="E177" s="31"/>
      <c r="F177" s="31"/>
      <c r="G177" s="31"/>
      <c r="H177" s="31"/>
      <c r="I177" s="31"/>
      <c r="J177" s="31"/>
    </row>
    <row r="178" spans="2:10" ht="12.75" x14ac:dyDescent="0.2">
      <c r="B178" s="31"/>
      <c r="C178" s="31"/>
      <c r="D178" s="31"/>
      <c r="E178" s="31"/>
      <c r="F178" s="31"/>
      <c r="G178" s="31"/>
      <c r="H178" s="31"/>
      <c r="I178" s="31"/>
      <c r="J178" s="31"/>
    </row>
    <row r="179" spans="2:10" ht="12.75" x14ac:dyDescent="0.2">
      <c r="B179" s="31"/>
      <c r="C179" s="31"/>
      <c r="D179" s="31"/>
      <c r="E179" s="31"/>
      <c r="F179" s="31"/>
      <c r="G179" s="31"/>
      <c r="H179" s="31"/>
      <c r="I179" s="31"/>
      <c r="J179" s="31"/>
    </row>
    <row r="180" spans="2:10" ht="12.75" x14ac:dyDescent="0.2">
      <c r="B180" s="31"/>
      <c r="C180" s="31"/>
      <c r="D180" s="31"/>
      <c r="E180" s="31"/>
      <c r="F180" s="31"/>
      <c r="G180" s="31"/>
      <c r="H180" s="31"/>
      <c r="I180" s="31"/>
      <c r="J180" s="31"/>
    </row>
    <row r="181" spans="2:10" ht="12.75" x14ac:dyDescent="0.2">
      <c r="B181" s="31"/>
      <c r="C181" s="31"/>
      <c r="D181" s="31"/>
      <c r="E181" s="31"/>
      <c r="F181" s="31"/>
      <c r="G181" s="31"/>
      <c r="H181" s="31"/>
      <c r="I181" s="31"/>
      <c r="J181" s="31"/>
    </row>
    <row r="182" spans="2:10" ht="12.75" x14ac:dyDescent="0.2">
      <c r="B182" s="31"/>
      <c r="C182" s="31"/>
      <c r="D182" s="31"/>
      <c r="E182" s="31"/>
      <c r="F182" s="31"/>
      <c r="G182" s="31"/>
      <c r="H182" s="31"/>
      <c r="I182" s="31"/>
      <c r="J182" s="31"/>
    </row>
    <row r="183" spans="2:10" ht="12.75" x14ac:dyDescent="0.2">
      <c r="B183" s="31"/>
      <c r="C183" s="31"/>
      <c r="D183" s="31"/>
      <c r="E183" s="31"/>
      <c r="F183" s="31"/>
      <c r="G183" s="31"/>
      <c r="H183" s="31"/>
      <c r="I183" s="31"/>
      <c r="J183" s="31"/>
    </row>
    <row r="184" spans="2:10" ht="12.75" x14ac:dyDescent="0.2">
      <c r="B184" s="31"/>
      <c r="C184" s="31"/>
      <c r="D184" s="31"/>
      <c r="E184" s="31"/>
      <c r="F184" s="31"/>
      <c r="G184" s="31"/>
      <c r="H184" s="31"/>
      <c r="I184" s="31"/>
      <c r="J184" s="31"/>
    </row>
    <row r="185" spans="2:10" ht="12.75" x14ac:dyDescent="0.2">
      <c r="B185" s="31"/>
      <c r="C185" s="31"/>
      <c r="D185" s="31"/>
      <c r="E185" s="31"/>
      <c r="F185" s="31"/>
      <c r="G185" s="31"/>
      <c r="H185" s="31"/>
      <c r="I185" s="31"/>
      <c r="J185" s="31"/>
    </row>
    <row r="186" spans="2:10" ht="12.75" x14ac:dyDescent="0.2">
      <c r="B186" s="31"/>
      <c r="C186" s="31"/>
      <c r="D186" s="31"/>
      <c r="E186" s="31"/>
      <c r="F186" s="31"/>
      <c r="G186" s="31"/>
      <c r="H186" s="31"/>
      <c r="I186" s="31"/>
      <c r="J186" s="31"/>
    </row>
    <row r="187" spans="2:10" ht="12.75" x14ac:dyDescent="0.2">
      <c r="B187" s="31"/>
      <c r="C187" s="31"/>
      <c r="D187" s="31"/>
      <c r="E187" s="31"/>
      <c r="F187" s="31"/>
      <c r="G187" s="31"/>
      <c r="H187" s="31"/>
      <c r="I187" s="31"/>
      <c r="J187" s="31"/>
    </row>
    <row r="188" spans="2:10" ht="12.75" x14ac:dyDescent="0.2">
      <c r="B188" s="31"/>
      <c r="C188" s="31"/>
      <c r="D188" s="31"/>
      <c r="E188" s="31"/>
      <c r="F188" s="31"/>
      <c r="G188" s="31"/>
      <c r="H188" s="31"/>
      <c r="I188" s="31"/>
      <c r="J188" s="31"/>
    </row>
    <row r="189" spans="2:10" ht="12.75" x14ac:dyDescent="0.2">
      <c r="B189" s="31"/>
      <c r="C189" s="31"/>
      <c r="D189" s="31"/>
      <c r="E189" s="31"/>
      <c r="F189" s="31"/>
      <c r="G189" s="31"/>
      <c r="H189" s="31"/>
      <c r="I189" s="31"/>
      <c r="J189" s="31"/>
    </row>
    <row r="190" spans="2:10" ht="12.75" x14ac:dyDescent="0.2">
      <c r="B190" s="31"/>
      <c r="C190" s="31"/>
      <c r="D190" s="31"/>
      <c r="E190" s="31"/>
      <c r="F190" s="31"/>
      <c r="G190" s="31"/>
      <c r="H190" s="31"/>
      <c r="I190" s="31"/>
      <c r="J190" s="31"/>
    </row>
    <row r="191" spans="2:10" ht="12.75" x14ac:dyDescent="0.2">
      <c r="B191" s="31"/>
      <c r="C191" s="31"/>
      <c r="D191" s="31"/>
      <c r="E191" s="31"/>
      <c r="F191" s="31"/>
      <c r="G191" s="31"/>
      <c r="H191" s="31"/>
      <c r="I191" s="31"/>
      <c r="J191" s="31"/>
    </row>
    <row r="192" spans="2:10" ht="12.75" x14ac:dyDescent="0.2">
      <c r="B192" s="31"/>
      <c r="C192" s="31"/>
      <c r="D192" s="31"/>
      <c r="E192" s="31"/>
      <c r="F192" s="31"/>
      <c r="G192" s="31"/>
      <c r="H192" s="31"/>
      <c r="I192" s="31"/>
      <c r="J192" s="31"/>
    </row>
    <row r="193" spans="2:10" ht="12.75" x14ac:dyDescent="0.2">
      <c r="B193" s="31"/>
      <c r="C193" s="31"/>
      <c r="D193" s="31"/>
      <c r="E193" s="31"/>
      <c r="F193" s="31"/>
      <c r="G193" s="31"/>
      <c r="H193" s="31"/>
      <c r="I193" s="31"/>
      <c r="J193" s="31"/>
    </row>
    <row r="194" spans="2:10" ht="12.75" x14ac:dyDescent="0.2">
      <c r="B194" s="31"/>
      <c r="C194" s="31"/>
      <c r="D194" s="31"/>
      <c r="E194" s="31"/>
      <c r="F194" s="31"/>
      <c r="G194" s="31"/>
      <c r="H194" s="31"/>
      <c r="I194" s="31"/>
      <c r="J194" s="31"/>
    </row>
    <row r="195" spans="2:10" ht="12.75" x14ac:dyDescent="0.2">
      <c r="B195" s="31"/>
      <c r="C195" s="31"/>
      <c r="D195" s="31"/>
      <c r="E195" s="31"/>
      <c r="F195" s="31"/>
      <c r="G195" s="31"/>
      <c r="H195" s="31"/>
      <c r="I195" s="31"/>
      <c r="J195" s="31"/>
    </row>
    <row r="196" spans="2:10" ht="12.75" x14ac:dyDescent="0.2">
      <c r="B196" s="31"/>
      <c r="C196" s="31"/>
      <c r="D196" s="31"/>
      <c r="E196" s="31"/>
      <c r="F196" s="31"/>
      <c r="G196" s="31"/>
      <c r="H196" s="31"/>
      <c r="I196" s="31"/>
      <c r="J196" s="31"/>
    </row>
    <row r="197" spans="2:10" ht="12.75" x14ac:dyDescent="0.2">
      <c r="B197" s="31"/>
      <c r="C197" s="31"/>
      <c r="D197" s="31"/>
      <c r="E197" s="31"/>
      <c r="F197" s="31"/>
      <c r="G197" s="31"/>
      <c r="H197" s="31"/>
      <c r="I197" s="31"/>
      <c r="J197" s="31"/>
    </row>
    <row r="198" spans="2:10" ht="12.75" x14ac:dyDescent="0.2">
      <c r="B198" s="31"/>
      <c r="C198" s="31"/>
      <c r="D198" s="31"/>
      <c r="E198" s="31"/>
      <c r="F198" s="31"/>
      <c r="G198" s="31"/>
      <c r="H198" s="31"/>
      <c r="I198" s="31"/>
      <c r="J198" s="31"/>
    </row>
    <row r="199" spans="2:10" ht="12.75" x14ac:dyDescent="0.2">
      <c r="B199" s="31"/>
      <c r="C199" s="31"/>
      <c r="D199" s="31"/>
      <c r="E199" s="31"/>
      <c r="F199" s="31"/>
      <c r="G199" s="31"/>
      <c r="H199" s="31"/>
      <c r="I199" s="31"/>
      <c r="J199" s="31"/>
    </row>
    <row r="200" spans="2:10" ht="12.75" x14ac:dyDescent="0.2">
      <c r="B200" s="31"/>
      <c r="C200" s="31"/>
      <c r="D200" s="31"/>
      <c r="E200" s="31"/>
      <c r="F200" s="31"/>
      <c r="G200" s="31"/>
      <c r="H200" s="31"/>
      <c r="I200" s="31"/>
      <c r="J200" s="31"/>
    </row>
    <row r="201" spans="2:10" ht="12.75" x14ac:dyDescent="0.2">
      <c r="B201" s="31"/>
      <c r="C201" s="31"/>
      <c r="D201" s="31"/>
      <c r="E201" s="31"/>
      <c r="F201" s="31"/>
      <c r="G201" s="31"/>
      <c r="H201" s="31"/>
      <c r="I201" s="31"/>
      <c r="J201" s="31"/>
    </row>
    <row r="202" spans="2:10" ht="12.75" x14ac:dyDescent="0.2">
      <c r="B202" s="31"/>
      <c r="C202" s="31"/>
      <c r="D202" s="31"/>
      <c r="E202" s="31"/>
      <c r="F202" s="31"/>
      <c r="G202" s="31"/>
      <c r="H202" s="31"/>
      <c r="I202" s="31"/>
      <c r="J202" s="31"/>
    </row>
    <row r="203" spans="2:10" ht="12.75" x14ac:dyDescent="0.2">
      <c r="B203" s="31"/>
      <c r="C203" s="31"/>
      <c r="D203" s="31"/>
      <c r="E203" s="31"/>
      <c r="F203" s="31"/>
      <c r="G203" s="31"/>
      <c r="H203" s="31"/>
      <c r="I203" s="31"/>
      <c r="J203" s="31"/>
    </row>
    <row r="204" spans="2:10" ht="12.75" x14ac:dyDescent="0.2">
      <c r="B204" s="31"/>
      <c r="C204" s="31"/>
      <c r="D204" s="31"/>
      <c r="E204" s="31"/>
      <c r="F204" s="31"/>
      <c r="G204" s="31"/>
      <c r="H204" s="31"/>
      <c r="I204" s="31"/>
      <c r="J204" s="31"/>
    </row>
    <row r="205" spans="2:10" ht="12.75" x14ac:dyDescent="0.2">
      <c r="B205" s="31"/>
      <c r="C205" s="31"/>
      <c r="D205" s="31"/>
      <c r="E205" s="31"/>
      <c r="F205" s="31"/>
      <c r="G205" s="31"/>
      <c r="H205" s="31"/>
      <c r="I205" s="31"/>
      <c r="J205" s="31"/>
    </row>
    <row r="206" spans="2:10" ht="12.75" x14ac:dyDescent="0.2">
      <c r="B206" s="31"/>
      <c r="C206" s="31"/>
      <c r="D206" s="31"/>
      <c r="E206" s="31"/>
      <c r="F206" s="31"/>
      <c r="G206" s="31"/>
      <c r="H206" s="31"/>
      <c r="I206" s="31"/>
      <c r="J206" s="31"/>
    </row>
    <row r="207" spans="2:10" ht="12.75" x14ac:dyDescent="0.2">
      <c r="B207" s="31"/>
      <c r="C207" s="31"/>
      <c r="D207" s="31"/>
      <c r="E207" s="31"/>
      <c r="F207" s="31"/>
      <c r="G207" s="31"/>
      <c r="H207" s="31"/>
      <c r="I207" s="31"/>
      <c r="J207" s="31"/>
    </row>
    <row r="208" spans="2:10" ht="12.75" x14ac:dyDescent="0.2">
      <c r="B208" s="31"/>
      <c r="C208" s="31"/>
      <c r="D208" s="31"/>
      <c r="E208" s="31"/>
      <c r="F208" s="31"/>
      <c r="G208" s="31"/>
      <c r="H208" s="31"/>
      <c r="I208" s="31"/>
      <c r="J208" s="31"/>
    </row>
    <row r="209" spans="2:10" ht="12.75" x14ac:dyDescent="0.2">
      <c r="B209" s="31"/>
      <c r="C209" s="31"/>
      <c r="D209" s="31"/>
      <c r="E209" s="31"/>
      <c r="F209" s="31"/>
      <c r="G209" s="31"/>
      <c r="H209" s="31"/>
      <c r="I209" s="31"/>
      <c r="J209" s="31"/>
    </row>
    <row r="210" spans="2:10" ht="12.75" x14ac:dyDescent="0.2">
      <c r="B210" s="31"/>
      <c r="C210" s="31"/>
      <c r="D210" s="31"/>
      <c r="E210" s="31"/>
      <c r="F210" s="31"/>
      <c r="G210" s="31"/>
      <c r="H210" s="31"/>
      <c r="I210" s="31"/>
      <c r="J210" s="31"/>
    </row>
    <row r="211" spans="2:10" ht="12.75" x14ac:dyDescent="0.2">
      <c r="B211" s="31"/>
      <c r="C211" s="31"/>
      <c r="D211" s="31"/>
      <c r="E211" s="31"/>
      <c r="F211" s="31"/>
      <c r="G211" s="31"/>
      <c r="H211" s="31"/>
      <c r="I211" s="31"/>
      <c r="J211" s="31"/>
    </row>
    <row r="212" spans="2:10" ht="12.75" x14ac:dyDescent="0.2">
      <c r="B212" s="31"/>
      <c r="C212" s="31"/>
      <c r="D212" s="31"/>
      <c r="E212" s="31"/>
      <c r="F212" s="31"/>
      <c r="G212" s="31"/>
      <c r="H212" s="31"/>
      <c r="I212" s="31"/>
      <c r="J212" s="31"/>
    </row>
    <row r="213" spans="2:10" ht="12.75" x14ac:dyDescent="0.2">
      <c r="B213" s="31"/>
      <c r="C213" s="31"/>
      <c r="D213" s="31"/>
      <c r="E213" s="31"/>
      <c r="F213" s="31"/>
      <c r="G213" s="31"/>
      <c r="H213" s="31"/>
      <c r="I213" s="31"/>
      <c r="J213" s="31"/>
    </row>
    <row r="214" spans="2:10" ht="12.75" x14ac:dyDescent="0.2">
      <c r="B214" s="31"/>
      <c r="C214" s="31"/>
      <c r="D214" s="31"/>
      <c r="E214" s="31"/>
      <c r="F214" s="31"/>
      <c r="G214" s="31"/>
      <c r="H214" s="31"/>
      <c r="I214" s="31"/>
      <c r="J214" s="31"/>
    </row>
    <row r="215" spans="2:10" ht="12.75" x14ac:dyDescent="0.2">
      <c r="B215" s="31"/>
      <c r="C215" s="31"/>
      <c r="D215" s="31"/>
      <c r="E215" s="31"/>
      <c r="F215" s="31"/>
      <c r="G215" s="31"/>
      <c r="H215" s="31"/>
      <c r="I215" s="31"/>
      <c r="J215" s="31"/>
    </row>
    <row r="216" spans="2:10" ht="12.75" x14ac:dyDescent="0.2">
      <c r="B216" s="31"/>
      <c r="C216" s="31"/>
      <c r="D216" s="31"/>
      <c r="E216" s="31"/>
      <c r="F216" s="31"/>
      <c r="G216" s="31"/>
      <c r="H216" s="31"/>
      <c r="I216" s="31"/>
      <c r="J216" s="31"/>
    </row>
    <row r="217" spans="2:10" ht="12.75" x14ac:dyDescent="0.2">
      <c r="B217" s="31"/>
      <c r="C217" s="31"/>
      <c r="D217" s="31"/>
      <c r="E217" s="31"/>
      <c r="F217" s="31"/>
      <c r="G217" s="31"/>
      <c r="H217" s="31"/>
      <c r="I217" s="31"/>
      <c r="J217" s="31"/>
    </row>
    <row r="218" spans="2:10" ht="12.75" x14ac:dyDescent="0.2">
      <c r="B218" s="31"/>
      <c r="C218" s="31"/>
      <c r="D218" s="31"/>
      <c r="E218" s="31"/>
      <c r="F218" s="31"/>
      <c r="G218" s="31"/>
      <c r="H218" s="31"/>
      <c r="I218" s="31"/>
      <c r="J218" s="31"/>
    </row>
    <row r="219" spans="2:10" ht="12.75" x14ac:dyDescent="0.2">
      <c r="B219" s="31"/>
      <c r="C219" s="31"/>
      <c r="D219" s="31"/>
      <c r="E219" s="31"/>
      <c r="F219" s="31"/>
      <c r="G219" s="31"/>
      <c r="H219" s="31"/>
      <c r="I219" s="31"/>
      <c r="J219" s="31"/>
    </row>
    <row r="220" spans="2:10" ht="12.75" x14ac:dyDescent="0.2">
      <c r="B220" s="31"/>
      <c r="C220" s="31"/>
      <c r="D220" s="31"/>
      <c r="E220" s="31"/>
      <c r="F220" s="31"/>
      <c r="G220" s="31"/>
      <c r="H220" s="31"/>
      <c r="I220" s="31"/>
      <c r="J220" s="31"/>
    </row>
    <row r="221" spans="2:10" ht="12.75" x14ac:dyDescent="0.2">
      <c r="B221" s="31"/>
      <c r="C221" s="31"/>
      <c r="D221" s="31"/>
      <c r="E221" s="31"/>
      <c r="F221" s="31"/>
      <c r="G221" s="31"/>
      <c r="H221" s="31"/>
      <c r="I221" s="31"/>
      <c r="J221" s="31"/>
    </row>
    <row r="222" spans="2:10" ht="12.75" x14ac:dyDescent="0.2">
      <c r="B222" s="31"/>
      <c r="C222" s="31"/>
      <c r="D222" s="31"/>
      <c r="E222" s="31"/>
      <c r="F222" s="31"/>
      <c r="G222" s="31"/>
      <c r="H222" s="31"/>
      <c r="I222" s="31"/>
      <c r="J222" s="31"/>
    </row>
    <row r="223" spans="2:10" ht="12.75" x14ac:dyDescent="0.2">
      <c r="B223" s="31"/>
      <c r="C223" s="31"/>
      <c r="D223" s="31"/>
      <c r="E223" s="31"/>
      <c r="F223" s="31"/>
      <c r="G223" s="31"/>
      <c r="H223" s="31"/>
      <c r="I223" s="31"/>
      <c r="J223" s="31"/>
    </row>
    <row r="224" spans="2:10" ht="12.75" x14ac:dyDescent="0.2">
      <c r="B224" s="31"/>
      <c r="C224" s="31"/>
      <c r="D224" s="31"/>
      <c r="E224" s="31"/>
      <c r="F224" s="31"/>
      <c r="G224" s="31"/>
      <c r="H224" s="31"/>
      <c r="I224" s="31"/>
      <c r="J224" s="31"/>
    </row>
    <row r="225" spans="2:10" ht="12.75" x14ac:dyDescent="0.2">
      <c r="B225" s="31"/>
      <c r="C225" s="31"/>
      <c r="D225" s="31"/>
      <c r="E225" s="31"/>
      <c r="F225" s="31"/>
      <c r="G225" s="31"/>
      <c r="H225" s="31"/>
      <c r="I225" s="31"/>
      <c r="J225" s="31"/>
    </row>
    <row r="226" spans="2:10" ht="12.75" x14ac:dyDescent="0.2">
      <c r="B226" s="31"/>
      <c r="C226" s="31"/>
      <c r="D226" s="31"/>
      <c r="E226" s="31"/>
      <c r="F226" s="31"/>
      <c r="G226" s="31"/>
      <c r="H226" s="31"/>
      <c r="I226" s="31"/>
      <c r="J226" s="31"/>
    </row>
    <row r="227" spans="2:10" ht="12.75" x14ac:dyDescent="0.2">
      <c r="B227" s="31"/>
      <c r="C227" s="31"/>
      <c r="D227" s="31"/>
      <c r="E227" s="31"/>
      <c r="F227" s="31"/>
      <c r="G227" s="31"/>
      <c r="H227" s="31"/>
      <c r="I227" s="31"/>
      <c r="J227" s="31"/>
    </row>
    <row r="228" spans="2:10" ht="12.75" x14ac:dyDescent="0.2">
      <c r="B228" s="31"/>
      <c r="C228" s="31"/>
      <c r="D228" s="31"/>
      <c r="E228" s="31"/>
      <c r="F228" s="31"/>
      <c r="G228" s="31"/>
      <c r="H228" s="31"/>
      <c r="I228" s="31"/>
      <c r="J228" s="31"/>
    </row>
    <row r="229" spans="2:10" ht="12.75" x14ac:dyDescent="0.2">
      <c r="B229" s="31"/>
      <c r="C229" s="31"/>
      <c r="D229" s="31"/>
      <c r="E229" s="31"/>
      <c r="F229" s="31"/>
      <c r="G229" s="31"/>
      <c r="H229" s="31"/>
      <c r="I229" s="31"/>
      <c r="J229" s="31"/>
    </row>
    <row r="230" spans="2:10" ht="12.75" x14ac:dyDescent="0.2">
      <c r="B230" s="31"/>
      <c r="C230" s="31"/>
      <c r="D230" s="31"/>
      <c r="E230" s="31"/>
      <c r="F230" s="31"/>
      <c r="G230" s="31"/>
      <c r="H230" s="31"/>
      <c r="I230" s="31"/>
      <c r="J230" s="31"/>
    </row>
    <row r="231" spans="2:10" ht="12.75" x14ac:dyDescent="0.2">
      <c r="B231" s="31"/>
      <c r="C231" s="31"/>
      <c r="D231" s="31"/>
      <c r="E231" s="31"/>
      <c r="F231" s="31"/>
      <c r="G231" s="31"/>
      <c r="H231" s="31"/>
      <c r="I231" s="31"/>
      <c r="J231" s="31"/>
    </row>
    <row r="232" spans="2:10" ht="12.75" x14ac:dyDescent="0.2">
      <c r="B232" s="31"/>
      <c r="C232" s="31"/>
      <c r="D232" s="31"/>
      <c r="E232" s="31"/>
      <c r="F232" s="31"/>
      <c r="G232" s="31"/>
      <c r="H232" s="31"/>
      <c r="I232" s="31"/>
      <c r="J232" s="31"/>
    </row>
    <row r="233" spans="2:10" ht="12.75" x14ac:dyDescent="0.2">
      <c r="B233" s="31"/>
      <c r="C233" s="31"/>
      <c r="D233" s="31"/>
      <c r="E233" s="31"/>
      <c r="F233" s="31"/>
      <c r="G233" s="31"/>
      <c r="H233" s="31"/>
      <c r="I233" s="31"/>
      <c r="J233" s="31"/>
    </row>
    <row r="234" spans="2:10" ht="12.75" x14ac:dyDescent="0.2">
      <c r="B234" s="31"/>
      <c r="C234" s="31"/>
      <c r="D234" s="31"/>
      <c r="E234" s="31"/>
      <c r="F234" s="31"/>
      <c r="G234" s="31"/>
      <c r="H234" s="31"/>
      <c r="I234" s="31"/>
      <c r="J234" s="31"/>
    </row>
    <row r="235" spans="2:10" ht="12.75" x14ac:dyDescent="0.2">
      <c r="B235" s="31"/>
      <c r="C235" s="31"/>
      <c r="D235" s="31"/>
      <c r="E235" s="31"/>
      <c r="F235" s="31"/>
      <c r="G235" s="31"/>
      <c r="H235" s="31"/>
      <c r="I235" s="31"/>
      <c r="J235" s="31"/>
    </row>
    <row r="236" spans="2:10" ht="12.75" x14ac:dyDescent="0.2">
      <c r="B236" s="31"/>
      <c r="C236" s="31"/>
      <c r="D236" s="31"/>
      <c r="E236" s="31"/>
      <c r="F236" s="31"/>
      <c r="G236" s="31"/>
      <c r="H236" s="31"/>
      <c r="I236" s="31"/>
      <c r="J236" s="31"/>
    </row>
    <row r="237" spans="2:10" ht="12.75" x14ac:dyDescent="0.2">
      <c r="B237" s="31"/>
      <c r="C237" s="31"/>
      <c r="D237" s="31"/>
      <c r="E237" s="31"/>
      <c r="F237" s="31"/>
      <c r="G237" s="31"/>
      <c r="H237" s="31"/>
      <c r="I237" s="31"/>
      <c r="J237" s="31"/>
    </row>
    <row r="238" spans="2:10" ht="12.75" x14ac:dyDescent="0.2">
      <c r="B238" s="31"/>
      <c r="C238" s="31"/>
      <c r="D238" s="31"/>
      <c r="E238" s="31"/>
      <c r="F238" s="31"/>
      <c r="G238" s="31"/>
      <c r="H238" s="31"/>
      <c r="I238" s="31"/>
      <c r="J238" s="31"/>
    </row>
    <row r="239" spans="2:10" ht="12.75" x14ac:dyDescent="0.2">
      <c r="B239" s="31"/>
      <c r="C239" s="31"/>
      <c r="D239" s="31"/>
      <c r="E239" s="31"/>
      <c r="F239" s="31"/>
      <c r="G239" s="31"/>
      <c r="H239" s="31"/>
      <c r="I239" s="31"/>
      <c r="J239" s="31"/>
    </row>
    <row r="240" spans="2:10" ht="12.75" x14ac:dyDescent="0.2">
      <c r="B240" s="31"/>
      <c r="C240" s="31"/>
      <c r="D240" s="31"/>
      <c r="E240" s="31"/>
      <c r="F240" s="31"/>
      <c r="G240" s="31"/>
      <c r="H240" s="31"/>
      <c r="I240" s="31"/>
      <c r="J240" s="31"/>
    </row>
    <row r="241" spans="2:10" ht="12.75" x14ac:dyDescent="0.2">
      <c r="B241" s="31"/>
      <c r="C241" s="31"/>
      <c r="D241" s="31"/>
      <c r="E241" s="31"/>
      <c r="F241" s="31"/>
      <c r="G241" s="31"/>
      <c r="H241" s="31"/>
      <c r="I241" s="31"/>
      <c r="J241" s="31"/>
    </row>
    <row r="242" spans="2:10" ht="12.75" x14ac:dyDescent="0.2">
      <c r="B242" s="31"/>
      <c r="C242" s="31"/>
      <c r="D242" s="31"/>
      <c r="E242" s="31"/>
      <c r="F242" s="31"/>
      <c r="G242" s="31"/>
      <c r="H242" s="31"/>
      <c r="I242" s="31"/>
      <c r="J242" s="31"/>
    </row>
    <row r="243" spans="2:10" ht="12.75" x14ac:dyDescent="0.2">
      <c r="B243" s="31"/>
      <c r="C243" s="31"/>
      <c r="D243" s="31"/>
      <c r="E243" s="31"/>
      <c r="F243" s="31"/>
      <c r="G243" s="31"/>
      <c r="H243" s="31"/>
      <c r="I243" s="31"/>
      <c r="J243" s="31"/>
    </row>
    <row r="244" spans="2:10" ht="12.75" x14ac:dyDescent="0.2">
      <c r="B244" s="31"/>
      <c r="C244" s="31"/>
      <c r="D244" s="31"/>
      <c r="E244" s="31"/>
      <c r="F244" s="31"/>
      <c r="G244" s="31"/>
      <c r="H244" s="31"/>
      <c r="I244" s="31"/>
      <c r="J244" s="31"/>
    </row>
    <row r="245" spans="2:10" ht="12.75" x14ac:dyDescent="0.2">
      <c r="B245" s="31"/>
      <c r="C245" s="31"/>
      <c r="D245" s="31"/>
      <c r="E245" s="31"/>
      <c r="F245" s="31"/>
      <c r="G245" s="31"/>
      <c r="H245" s="31"/>
      <c r="I245" s="31"/>
      <c r="J245" s="31"/>
    </row>
    <row r="246" spans="2:10" ht="12.75" x14ac:dyDescent="0.2">
      <c r="B246" s="31"/>
      <c r="C246" s="31"/>
      <c r="D246" s="31"/>
      <c r="E246" s="31"/>
      <c r="F246" s="31"/>
      <c r="G246" s="31"/>
      <c r="H246" s="31"/>
      <c r="I246" s="31"/>
      <c r="J246" s="31"/>
    </row>
    <row r="247" spans="2:10" ht="12.75" x14ac:dyDescent="0.2">
      <c r="B247" s="31"/>
      <c r="C247" s="31"/>
      <c r="D247" s="31"/>
      <c r="E247" s="31"/>
      <c r="F247" s="31"/>
      <c r="G247" s="31"/>
      <c r="H247" s="31"/>
      <c r="I247" s="31"/>
      <c r="J247" s="31"/>
    </row>
    <row r="248" spans="2:10" ht="12.75" x14ac:dyDescent="0.2">
      <c r="B248" s="31"/>
      <c r="C248" s="31"/>
      <c r="D248" s="31"/>
      <c r="E248" s="31"/>
      <c r="F248" s="31"/>
      <c r="G248" s="31"/>
      <c r="H248" s="31"/>
      <c r="I248" s="31"/>
      <c r="J248" s="31"/>
    </row>
    <row r="249" spans="2:10" ht="12.75" x14ac:dyDescent="0.2">
      <c r="B249" s="31"/>
      <c r="C249" s="31"/>
      <c r="D249" s="31"/>
      <c r="E249" s="31"/>
      <c r="F249" s="31"/>
      <c r="G249" s="31"/>
      <c r="H249" s="31"/>
      <c r="I249" s="31"/>
      <c r="J249" s="31"/>
    </row>
    <row r="250" spans="2:10" ht="12.75" x14ac:dyDescent="0.2">
      <c r="B250" s="31"/>
      <c r="C250" s="31"/>
      <c r="D250" s="31"/>
      <c r="E250" s="31"/>
      <c r="F250" s="31"/>
      <c r="G250" s="31"/>
      <c r="H250" s="31"/>
      <c r="I250" s="31"/>
      <c r="J250" s="31"/>
    </row>
    <row r="251" spans="2:10" ht="12.75" x14ac:dyDescent="0.2">
      <c r="B251" s="31"/>
      <c r="C251" s="31"/>
      <c r="D251" s="31"/>
      <c r="E251" s="31"/>
      <c r="F251" s="31"/>
      <c r="G251" s="31"/>
      <c r="H251" s="31"/>
      <c r="I251" s="31"/>
      <c r="J251" s="31"/>
    </row>
    <row r="252" spans="2:10" ht="12.75" x14ac:dyDescent="0.2">
      <c r="B252" s="31"/>
      <c r="C252" s="31"/>
      <c r="D252" s="31"/>
      <c r="E252" s="31"/>
      <c r="F252" s="31"/>
      <c r="G252" s="31"/>
      <c r="H252" s="31"/>
      <c r="I252" s="31"/>
      <c r="J252" s="31"/>
    </row>
    <row r="253" spans="2:10" ht="12.75" x14ac:dyDescent="0.2">
      <c r="B253" s="31"/>
      <c r="C253" s="31"/>
      <c r="D253" s="31"/>
      <c r="E253" s="31"/>
      <c r="F253" s="31"/>
      <c r="G253" s="31"/>
      <c r="H253" s="31"/>
      <c r="I253" s="31"/>
      <c r="J253" s="31"/>
    </row>
    <row r="254" spans="2:10" ht="12.75" x14ac:dyDescent="0.2">
      <c r="B254" s="31"/>
      <c r="C254" s="31"/>
      <c r="D254" s="31"/>
      <c r="E254" s="31"/>
      <c r="F254" s="31"/>
      <c r="G254" s="31"/>
      <c r="H254" s="31"/>
      <c r="I254" s="31"/>
      <c r="J254" s="31"/>
    </row>
    <row r="255" spans="2:10" ht="12.75" x14ac:dyDescent="0.2">
      <c r="B255" s="31"/>
      <c r="C255" s="31"/>
      <c r="D255" s="31"/>
      <c r="E255" s="31"/>
      <c r="F255" s="31"/>
      <c r="G255" s="31"/>
      <c r="H255" s="31"/>
      <c r="I255" s="31"/>
      <c r="J255" s="31"/>
    </row>
    <row r="256" spans="2:10" ht="12.75" x14ac:dyDescent="0.2">
      <c r="B256" s="31"/>
      <c r="C256" s="31"/>
      <c r="D256" s="31"/>
      <c r="E256" s="31"/>
      <c r="F256" s="31"/>
      <c r="G256" s="31"/>
      <c r="H256" s="31"/>
      <c r="I256" s="31"/>
      <c r="J256" s="31"/>
    </row>
    <row r="257" spans="2:10" ht="12.75" x14ac:dyDescent="0.2">
      <c r="B257" s="31"/>
      <c r="C257" s="31"/>
      <c r="D257" s="31"/>
      <c r="E257" s="31"/>
      <c r="F257" s="31"/>
      <c r="G257" s="31"/>
      <c r="H257" s="31"/>
      <c r="I257" s="31"/>
      <c r="J257" s="31"/>
    </row>
    <row r="258" spans="2:10" ht="12.75" x14ac:dyDescent="0.2">
      <c r="B258" s="31"/>
      <c r="C258" s="31"/>
      <c r="D258" s="31"/>
      <c r="E258" s="31"/>
      <c r="F258" s="31"/>
      <c r="G258" s="31"/>
      <c r="H258" s="31"/>
      <c r="I258" s="31"/>
      <c r="J258" s="31"/>
    </row>
    <row r="259" spans="2:10" ht="12.75" x14ac:dyDescent="0.2">
      <c r="B259" s="31"/>
      <c r="C259" s="31"/>
      <c r="D259" s="31"/>
      <c r="E259" s="31"/>
      <c r="F259" s="31"/>
      <c r="G259" s="31"/>
      <c r="H259" s="31"/>
      <c r="I259" s="31"/>
      <c r="J259" s="31"/>
    </row>
    <row r="260" spans="2:10" ht="12.75" x14ac:dyDescent="0.2">
      <c r="B260" s="31"/>
      <c r="C260" s="31"/>
      <c r="D260" s="31"/>
      <c r="E260" s="31"/>
      <c r="F260" s="31"/>
      <c r="G260" s="31"/>
      <c r="H260" s="31"/>
      <c r="I260" s="31"/>
      <c r="J260" s="31"/>
    </row>
    <row r="261" spans="2:10" ht="12.75" x14ac:dyDescent="0.2">
      <c r="B261" s="31"/>
      <c r="C261" s="31"/>
      <c r="D261" s="31"/>
      <c r="E261" s="31"/>
      <c r="F261" s="31"/>
      <c r="G261" s="31"/>
      <c r="H261" s="31"/>
      <c r="I261" s="31"/>
      <c r="J261" s="31"/>
    </row>
    <row r="262" spans="2:10" ht="12.75" x14ac:dyDescent="0.2">
      <c r="B262" s="31"/>
      <c r="C262" s="31"/>
      <c r="D262" s="31"/>
      <c r="E262" s="31"/>
      <c r="F262" s="31"/>
      <c r="G262" s="31"/>
      <c r="H262" s="31"/>
      <c r="I262" s="31"/>
      <c r="J262" s="31"/>
    </row>
    <row r="263" spans="2:10" ht="12.75" x14ac:dyDescent="0.2">
      <c r="B263" s="31"/>
      <c r="C263" s="31"/>
      <c r="D263" s="31"/>
      <c r="E263" s="31"/>
      <c r="F263" s="31"/>
      <c r="G263" s="31"/>
      <c r="H263" s="31"/>
      <c r="I263" s="31"/>
      <c r="J263" s="31"/>
    </row>
    <row r="264" spans="2:10" ht="12.75" x14ac:dyDescent="0.2">
      <c r="B264" s="31"/>
      <c r="C264" s="31"/>
      <c r="D264" s="31"/>
      <c r="E264" s="31"/>
      <c r="F264" s="31"/>
      <c r="G264" s="31"/>
      <c r="H264" s="31"/>
      <c r="I264" s="31"/>
      <c r="J264" s="31"/>
    </row>
    <row r="265" spans="2:10" ht="12.75" x14ac:dyDescent="0.2">
      <c r="B265" s="31"/>
      <c r="C265" s="31"/>
      <c r="D265" s="31"/>
      <c r="E265" s="31"/>
      <c r="F265" s="31"/>
      <c r="G265" s="31"/>
      <c r="H265" s="31"/>
      <c r="I265" s="31"/>
      <c r="J265" s="31"/>
    </row>
    <row r="266" spans="2:10" ht="12.75" x14ac:dyDescent="0.2">
      <c r="B266" s="31"/>
      <c r="C266" s="31"/>
      <c r="D266" s="31"/>
      <c r="E266" s="31"/>
      <c r="F266" s="31"/>
      <c r="G266" s="31"/>
      <c r="H266" s="31"/>
      <c r="I266" s="31"/>
      <c r="J266" s="31"/>
    </row>
    <row r="267" spans="2:10" ht="12.75" x14ac:dyDescent="0.2">
      <c r="B267" s="31"/>
      <c r="C267" s="31"/>
      <c r="D267" s="31"/>
      <c r="E267" s="31"/>
      <c r="F267" s="31"/>
      <c r="G267" s="31"/>
      <c r="H267" s="31"/>
      <c r="I267" s="31"/>
      <c r="J267" s="31"/>
    </row>
    <row r="268" spans="2:10" ht="12.75" x14ac:dyDescent="0.2">
      <c r="B268" s="31"/>
      <c r="C268" s="31"/>
      <c r="D268" s="31"/>
      <c r="E268" s="31"/>
      <c r="F268" s="31"/>
      <c r="G268" s="31"/>
      <c r="H268" s="31"/>
      <c r="I268" s="31"/>
      <c r="J268" s="31"/>
    </row>
    <row r="269" spans="2:10" ht="12.75" x14ac:dyDescent="0.2">
      <c r="B269" s="31"/>
      <c r="C269" s="31"/>
      <c r="D269" s="31"/>
      <c r="E269" s="31"/>
      <c r="F269" s="31"/>
      <c r="G269" s="31"/>
      <c r="H269" s="31"/>
      <c r="I269" s="31"/>
      <c r="J269" s="31"/>
    </row>
    <row r="270" spans="2:10" ht="12.75" x14ac:dyDescent="0.2">
      <c r="B270" s="31"/>
      <c r="C270" s="31"/>
      <c r="D270" s="31"/>
      <c r="E270" s="31"/>
      <c r="F270" s="31"/>
      <c r="G270" s="31"/>
      <c r="H270" s="31"/>
      <c r="I270" s="31"/>
      <c r="J270" s="31"/>
    </row>
    <row r="271" spans="2:10" ht="12.75" x14ac:dyDescent="0.2">
      <c r="B271" s="31"/>
      <c r="C271" s="31"/>
      <c r="D271" s="31"/>
      <c r="E271" s="31"/>
      <c r="F271" s="31"/>
      <c r="G271" s="31"/>
      <c r="H271" s="31"/>
      <c r="I271" s="31"/>
      <c r="J271" s="31"/>
    </row>
    <row r="272" spans="2:10" ht="12.75" x14ac:dyDescent="0.2">
      <c r="B272" s="31"/>
      <c r="C272" s="31"/>
      <c r="D272" s="31"/>
      <c r="E272" s="31"/>
      <c r="F272" s="31"/>
      <c r="G272" s="31"/>
      <c r="H272" s="31"/>
      <c r="I272" s="31"/>
      <c r="J272" s="31"/>
    </row>
    <row r="273" spans="2:10" ht="12.75" x14ac:dyDescent="0.2">
      <c r="B273" s="31"/>
      <c r="C273" s="31"/>
      <c r="D273" s="31"/>
      <c r="E273" s="31"/>
      <c r="F273" s="31"/>
      <c r="G273" s="31"/>
      <c r="H273" s="31"/>
      <c r="I273" s="31"/>
      <c r="J273" s="31"/>
    </row>
    <row r="274" spans="2:10" ht="12.75" x14ac:dyDescent="0.2">
      <c r="B274" s="31"/>
      <c r="C274" s="31"/>
      <c r="D274" s="31"/>
      <c r="E274" s="31"/>
      <c r="F274" s="31"/>
      <c r="G274" s="31"/>
      <c r="H274" s="31"/>
      <c r="I274" s="31"/>
      <c r="J274" s="31"/>
    </row>
    <row r="275" spans="2:10" ht="12.75" x14ac:dyDescent="0.2">
      <c r="B275" s="31"/>
      <c r="C275" s="31"/>
      <c r="D275" s="31"/>
      <c r="E275" s="31"/>
      <c r="F275" s="31"/>
      <c r="G275" s="31"/>
      <c r="H275" s="31"/>
      <c r="I275" s="31"/>
      <c r="J275" s="31"/>
    </row>
    <row r="276" spans="2:10" ht="12.75" x14ac:dyDescent="0.2">
      <c r="B276" s="31"/>
      <c r="C276" s="31"/>
      <c r="D276" s="31"/>
      <c r="E276" s="31"/>
      <c r="F276" s="31"/>
      <c r="G276" s="31"/>
      <c r="H276" s="31"/>
      <c r="I276" s="31"/>
      <c r="J276" s="31"/>
    </row>
    <row r="277" spans="2:10" ht="12.75" x14ac:dyDescent="0.2">
      <c r="B277" s="31"/>
      <c r="C277" s="31"/>
      <c r="D277" s="31"/>
      <c r="E277" s="31"/>
      <c r="F277" s="31"/>
      <c r="G277" s="31"/>
      <c r="H277" s="31"/>
      <c r="I277" s="31"/>
      <c r="J277" s="31"/>
    </row>
    <row r="278" spans="2:10" ht="12.75" x14ac:dyDescent="0.2">
      <c r="B278" s="31"/>
      <c r="C278" s="31"/>
      <c r="D278" s="31"/>
      <c r="E278" s="31"/>
      <c r="F278" s="31"/>
      <c r="G278" s="31"/>
      <c r="H278" s="31"/>
      <c r="I278" s="31"/>
      <c r="J278" s="31"/>
    </row>
    <row r="279" spans="2:10" ht="12.75" x14ac:dyDescent="0.2">
      <c r="B279" s="31"/>
      <c r="C279" s="31"/>
      <c r="D279" s="31"/>
      <c r="E279" s="31"/>
      <c r="F279" s="31"/>
      <c r="G279" s="31"/>
      <c r="H279" s="31"/>
      <c r="I279" s="31"/>
      <c r="J279" s="31"/>
    </row>
    <row r="280" spans="2:10" ht="12.75" x14ac:dyDescent="0.2">
      <c r="B280" s="31"/>
      <c r="C280" s="31"/>
      <c r="D280" s="31"/>
      <c r="E280" s="31"/>
      <c r="F280" s="31"/>
      <c r="G280" s="31"/>
      <c r="H280" s="31"/>
      <c r="I280" s="31"/>
      <c r="J280" s="31"/>
    </row>
    <row r="281" spans="2:10" ht="12.75" x14ac:dyDescent="0.2">
      <c r="B281" s="31"/>
      <c r="C281" s="31"/>
      <c r="D281" s="31"/>
      <c r="E281" s="31"/>
      <c r="F281" s="31"/>
      <c r="G281" s="31"/>
      <c r="H281" s="31"/>
      <c r="I281" s="31"/>
      <c r="J281" s="31"/>
    </row>
    <row r="282" spans="2:10" ht="12.75" x14ac:dyDescent="0.2">
      <c r="B282" s="31"/>
      <c r="C282" s="31"/>
      <c r="D282" s="31"/>
      <c r="E282" s="31"/>
      <c r="F282" s="31"/>
      <c r="G282" s="31"/>
      <c r="H282" s="31"/>
      <c r="I282" s="31"/>
      <c r="J282" s="31"/>
    </row>
    <row r="283" spans="2:10" ht="12.75" x14ac:dyDescent="0.2">
      <c r="B283" s="31"/>
      <c r="C283" s="31"/>
      <c r="D283" s="31"/>
      <c r="E283" s="31"/>
      <c r="F283" s="31"/>
      <c r="G283" s="31"/>
      <c r="H283" s="31"/>
      <c r="I283" s="31"/>
      <c r="J283" s="31"/>
    </row>
    <row r="284" spans="2:10" ht="12.75" x14ac:dyDescent="0.2">
      <c r="B284" s="31"/>
      <c r="C284" s="31"/>
      <c r="D284" s="31"/>
      <c r="E284" s="31"/>
      <c r="F284" s="31"/>
      <c r="G284" s="31"/>
      <c r="H284" s="31"/>
      <c r="I284" s="31"/>
      <c r="J284" s="31"/>
    </row>
    <row r="285" spans="2:10" ht="12.75" x14ac:dyDescent="0.2">
      <c r="B285" s="31"/>
      <c r="C285" s="31"/>
      <c r="D285" s="31"/>
      <c r="E285" s="31"/>
      <c r="F285" s="31"/>
      <c r="G285" s="31"/>
      <c r="H285" s="31"/>
      <c r="I285" s="31"/>
      <c r="J285" s="31"/>
    </row>
    <row r="286" spans="2:10" ht="12.75" x14ac:dyDescent="0.2">
      <c r="B286" s="31"/>
      <c r="C286" s="31"/>
      <c r="D286" s="31"/>
      <c r="E286" s="31"/>
      <c r="F286" s="31"/>
      <c r="G286" s="31"/>
      <c r="H286" s="31"/>
      <c r="I286" s="31"/>
      <c r="J286" s="31"/>
    </row>
    <row r="287" spans="2:10" ht="12.75" x14ac:dyDescent="0.2">
      <c r="B287" s="31"/>
      <c r="C287" s="31"/>
      <c r="D287" s="31"/>
      <c r="E287" s="31"/>
      <c r="F287" s="31"/>
      <c r="G287" s="31"/>
      <c r="H287" s="31"/>
      <c r="I287" s="31"/>
      <c r="J287" s="31"/>
    </row>
    <row r="288" spans="2:10" ht="12.75" x14ac:dyDescent="0.2">
      <c r="B288" s="31"/>
      <c r="C288" s="31"/>
      <c r="D288" s="31"/>
      <c r="E288" s="31"/>
      <c r="F288" s="31"/>
      <c r="G288" s="31"/>
      <c r="H288" s="31"/>
      <c r="I288" s="31"/>
      <c r="J288" s="31"/>
    </row>
    <row r="289" spans="2:10" ht="12.75" x14ac:dyDescent="0.2">
      <c r="B289" s="31"/>
      <c r="C289" s="31"/>
      <c r="D289" s="31"/>
      <c r="E289" s="31"/>
      <c r="F289" s="31"/>
      <c r="G289" s="31"/>
      <c r="H289" s="31"/>
      <c r="I289" s="31"/>
      <c r="J289" s="31"/>
    </row>
    <row r="290" spans="2:10" ht="12.75" x14ac:dyDescent="0.2">
      <c r="B290" s="31"/>
      <c r="C290" s="31"/>
      <c r="D290" s="31"/>
      <c r="E290" s="31"/>
      <c r="F290" s="31"/>
      <c r="G290" s="31"/>
      <c r="H290" s="31"/>
      <c r="I290" s="31"/>
      <c r="J290" s="31"/>
    </row>
    <row r="291" spans="2:10" ht="12.75" x14ac:dyDescent="0.2">
      <c r="B291" s="31"/>
      <c r="C291" s="31"/>
      <c r="D291" s="31"/>
      <c r="E291" s="31"/>
      <c r="F291" s="31"/>
      <c r="G291" s="31"/>
      <c r="H291" s="31"/>
      <c r="I291" s="31"/>
      <c r="J291" s="31"/>
    </row>
    <row r="292" spans="2:10" ht="12.75" x14ac:dyDescent="0.2">
      <c r="B292" s="31"/>
      <c r="C292" s="31"/>
      <c r="D292" s="31"/>
      <c r="E292" s="31"/>
      <c r="F292" s="31"/>
      <c r="G292" s="31"/>
      <c r="H292" s="31"/>
      <c r="I292" s="31"/>
      <c r="J292" s="31"/>
    </row>
    <row r="293" spans="2:10" ht="12.75" x14ac:dyDescent="0.2">
      <c r="B293" s="31"/>
      <c r="C293" s="31"/>
      <c r="D293" s="31"/>
      <c r="E293" s="31"/>
      <c r="F293" s="31"/>
      <c r="G293" s="31"/>
      <c r="H293" s="31"/>
      <c r="I293" s="31"/>
      <c r="J293" s="31"/>
    </row>
    <row r="294" spans="2:10" ht="12.75" x14ac:dyDescent="0.2">
      <c r="B294" s="31"/>
      <c r="C294" s="31"/>
      <c r="D294" s="31"/>
      <c r="E294" s="31"/>
      <c r="F294" s="31"/>
      <c r="G294" s="31"/>
      <c r="H294" s="31"/>
      <c r="I294" s="31"/>
      <c r="J294" s="31"/>
    </row>
    <row r="295" spans="2:10" ht="12.75" x14ac:dyDescent="0.2">
      <c r="B295" s="31"/>
      <c r="C295" s="31"/>
      <c r="D295" s="31"/>
      <c r="E295" s="31"/>
      <c r="F295" s="31"/>
      <c r="G295" s="31"/>
      <c r="H295" s="31"/>
      <c r="I295" s="31"/>
      <c r="J295" s="31"/>
    </row>
    <row r="296" spans="2:10" ht="12.75" x14ac:dyDescent="0.2">
      <c r="B296" s="31"/>
      <c r="C296" s="31"/>
      <c r="D296" s="31"/>
      <c r="E296" s="31"/>
      <c r="F296" s="31"/>
      <c r="G296" s="31"/>
      <c r="H296" s="31"/>
      <c r="I296" s="31"/>
      <c r="J296" s="31"/>
    </row>
    <row r="297" spans="2:10" ht="12.75" x14ac:dyDescent="0.2">
      <c r="B297" s="31"/>
      <c r="C297" s="31"/>
      <c r="D297" s="31"/>
      <c r="E297" s="31"/>
      <c r="F297" s="31"/>
      <c r="G297" s="31"/>
      <c r="H297" s="31"/>
      <c r="I297" s="31"/>
      <c r="J297" s="31"/>
    </row>
    <row r="298" spans="2:10" ht="12.75" x14ac:dyDescent="0.2">
      <c r="B298" s="31"/>
      <c r="C298" s="31"/>
      <c r="D298" s="31"/>
      <c r="E298" s="31"/>
      <c r="F298" s="31"/>
      <c r="G298" s="31"/>
      <c r="H298" s="31"/>
      <c r="I298" s="31"/>
      <c r="J298" s="31"/>
    </row>
    <row r="299" spans="2:10" ht="12.75" x14ac:dyDescent="0.2">
      <c r="B299" s="31"/>
      <c r="C299" s="31"/>
      <c r="D299" s="31"/>
      <c r="E299" s="31"/>
      <c r="F299" s="31"/>
      <c r="G299" s="31"/>
      <c r="H299" s="31"/>
      <c r="I299" s="31"/>
      <c r="J299" s="31"/>
    </row>
    <row r="300" spans="2:10" ht="12.75" x14ac:dyDescent="0.2">
      <c r="B300" s="31"/>
      <c r="C300" s="31"/>
      <c r="D300" s="31"/>
      <c r="E300" s="31"/>
      <c r="F300" s="31"/>
      <c r="G300" s="31"/>
      <c r="H300" s="31"/>
      <c r="I300" s="31"/>
      <c r="J300" s="31"/>
    </row>
    <row r="301" spans="2:10" ht="12.75" x14ac:dyDescent="0.2">
      <c r="B301" s="31"/>
      <c r="C301" s="31"/>
      <c r="D301" s="31"/>
      <c r="E301" s="31"/>
      <c r="F301" s="31"/>
      <c r="G301" s="31"/>
      <c r="H301" s="31"/>
      <c r="I301" s="31"/>
      <c r="J301" s="31"/>
    </row>
    <row r="302" spans="2:10" ht="12.75" x14ac:dyDescent="0.2">
      <c r="B302" s="31"/>
      <c r="C302" s="31"/>
      <c r="D302" s="31"/>
      <c r="E302" s="31"/>
      <c r="F302" s="31"/>
      <c r="G302" s="31"/>
      <c r="H302" s="31"/>
      <c r="I302" s="31"/>
      <c r="J302" s="31"/>
    </row>
    <row r="303" spans="2:10" ht="12.75" x14ac:dyDescent="0.2">
      <c r="B303" s="31"/>
      <c r="C303" s="31"/>
      <c r="D303" s="31"/>
      <c r="E303" s="31"/>
      <c r="F303" s="31"/>
      <c r="G303" s="31"/>
      <c r="H303" s="31"/>
      <c r="I303" s="31"/>
      <c r="J303" s="31"/>
    </row>
    <row r="304" spans="2:10" ht="12.75" x14ac:dyDescent="0.2">
      <c r="B304" s="31"/>
      <c r="C304" s="31"/>
      <c r="D304" s="31"/>
      <c r="E304" s="31"/>
      <c r="F304" s="31"/>
      <c r="G304" s="31"/>
      <c r="H304" s="31"/>
      <c r="I304" s="31"/>
      <c r="J304" s="31"/>
    </row>
    <row r="305" spans="2:10" ht="12.75" x14ac:dyDescent="0.2">
      <c r="B305" s="31"/>
      <c r="C305" s="31"/>
      <c r="D305" s="31"/>
      <c r="E305" s="31"/>
      <c r="F305" s="31"/>
      <c r="G305" s="31"/>
      <c r="H305" s="31"/>
      <c r="I305" s="31"/>
      <c r="J305" s="31"/>
    </row>
    <row r="306" spans="2:10" ht="12.75" x14ac:dyDescent="0.2">
      <c r="B306" s="31"/>
      <c r="C306" s="31"/>
      <c r="D306" s="31"/>
      <c r="E306" s="31"/>
      <c r="F306" s="31"/>
      <c r="G306" s="31"/>
      <c r="H306" s="31"/>
      <c r="I306" s="31"/>
      <c r="J306" s="31"/>
    </row>
    <row r="307" spans="2:10" ht="12.75" x14ac:dyDescent="0.2">
      <c r="B307" s="31"/>
      <c r="C307" s="31"/>
      <c r="D307" s="31"/>
      <c r="E307" s="31"/>
      <c r="F307" s="31"/>
      <c r="G307" s="31"/>
      <c r="H307" s="31"/>
      <c r="I307" s="31"/>
      <c r="J307" s="31"/>
    </row>
    <row r="308" spans="2:10" ht="12.75" x14ac:dyDescent="0.2">
      <c r="B308" s="31"/>
      <c r="C308" s="31"/>
      <c r="D308" s="31"/>
      <c r="E308" s="31"/>
      <c r="F308" s="31"/>
      <c r="G308" s="31"/>
      <c r="H308" s="31"/>
      <c r="I308" s="31"/>
      <c r="J308" s="31"/>
    </row>
    <row r="309" spans="2:10" ht="12.75" x14ac:dyDescent="0.2">
      <c r="B309" s="31"/>
      <c r="C309" s="31"/>
      <c r="D309" s="31"/>
      <c r="E309" s="31"/>
      <c r="F309" s="31"/>
      <c r="G309" s="31"/>
      <c r="H309" s="31"/>
      <c r="I309" s="31"/>
      <c r="J309" s="31"/>
    </row>
    <row r="310" spans="2:10" ht="12.75" x14ac:dyDescent="0.2">
      <c r="B310" s="31"/>
      <c r="C310" s="31"/>
      <c r="D310" s="31"/>
      <c r="E310" s="31"/>
      <c r="F310" s="31"/>
      <c r="G310" s="31"/>
      <c r="H310" s="31"/>
      <c r="I310" s="31"/>
      <c r="J310" s="31"/>
    </row>
    <row r="311" spans="2:10" ht="12.75" x14ac:dyDescent="0.2">
      <c r="B311" s="31"/>
      <c r="C311" s="31"/>
      <c r="D311" s="31"/>
      <c r="E311" s="31"/>
      <c r="F311" s="31"/>
      <c r="G311" s="31"/>
      <c r="H311" s="31"/>
      <c r="I311" s="31"/>
      <c r="J311" s="31"/>
    </row>
    <row r="312" spans="2:10" ht="12.75" x14ac:dyDescent="0.2">
      <c r="B312" s="31"/>
      <c r="C312" s="31"/>
      <c r="D312" s="31"/>
      <c r="E312" s="31"/>
      <c r="F312" s="31"/>
      <c r="G312" s="31"/>
      <c r="H312" s="31"/>
      <c r="I312" s="31"/>
      <c r="J312" s="31"/>
    </row>
    <row r="313" spans="2:10" ht="12.75" x14ac:dyDescent="0.2">
      <c r="B313" s="31"/>
      <c r="C313" s="31"/>
      <c r="D313" s="31"/>
      <c r="E313" s="31"/>
      <c r="F313" s="31"/>
      <c r="G313" s="31"/>
      <c r="H313" s="31"/>
      <c r="I313" s="31"/>
      <c r="J313" s="31"/>
    </row>
    <row r="314" spans="2:10" ht="12.75" x14ac:dyDescent="0.2">
      <c r="B314" s="31"/>
      <c r="C314" s="31"/>
      <c r="D314" s="31"/>
      <c r="E314" s="31"/>
      <c r="F314" s="31"/>
      <c r="G314" s="31"/>
      <c r="H314" s="31"/>
      <c r="I314" s="31"/>
      <c r="J314" s="31"/>
    </row>
    <row r="315" spans="2:10" ht="12.75" x14ac:dyDescent="0.2">
      <c r="B315" s="31"/>
      <c r="C315" s="31"/>
      <c r="D315" s="31"/>
      <c r="E315" s="31"/>
      <c r="F315" s="31"/>
      <c r="G315" s="31"/>
      <c r="H315" s="31"/>
      <c r="I315" s="31"/>
      <c r="J315" s="31"/>
    </row>
    <row r="316" spans="2:10" ht="12.75" x14ac:dyDescent="0.2">
      <c r="B316" s="31"/>
      <c r="C316" s="31"/>
      <c r="D316" s="31"/>
      <c r="E316" s="31"/>
      <c r="F316" s="31"/>
      <c r="G316" s="31"/>
      <c r="H316" s="31"/>
      <c r="I316" s="31"/>
      <c r="J316" s="31"/>
    </row>
    <row r="317" spans="2:10" ht="12.75" x14ac:dyDescent="0.2">
      <c r="B317" s="31"/>
      <c r="C317" s="31"/>
      <c r="D317" s="31"/>
      <c r="E317" s="31"/>
      <c r="F317" s="31"/>
      <c r="G317" s="31"/>
      <c r="H317" s="31"/>
      <c r="I317" s="31"/>
      <c r="J317" s="31"/>
    </row>
    <row r="318" spans="2:10" ht="12.75" x14ac:dyDescent="0.2">
      <c r="B318" s="31"/>
      <c r="C318" s="31"/>
      <c r="D318" s="31"/>
      <c r="E318" s="31"/>
      <c r="F318" s="31"/>
      <c r="G318" s="31"/>
      <c r="H318" s="31"/>
      <c r="I318" s="31"/>
      <c r="J318" s="31"/>
    </row>
    <row r="319" spans="2:10" ht="12.75" x14ac:dyDescent="0.2">
      <c r="B319" s="31"/>
      <c r="C319" s="31"/>
      <c r="D319" s="31"/>
      <c r="E319" s="31"/>
      <c r="F319" s="31"/>
      <c r="G319" s="31"/>
      <c r="H319" s="31"/>
      <c r="I319" s="31"/>
      <c r="J319" s="31"/>
    </row>
    <row r="320" spans="2:10" ht="12.75" x14ac:dyDescent="0.2">
      <c r="B320" s="31"/>
      <c r="C320" s="31"/>
      <c r="D320" s="31"/>
      <c r="E320" s="31"/>
      <c r="F320" s="31"/>
      <c r="G320" s="31"/>
      <c r="H320" s="31"/>
      <c r="I320" s="31"/>
      <c r="J320" s="31"/>
    </row>
    <row r="321" spans="2:10" ht="12.75" x14ac:dyDescent="0.2">
      <c r="B321" s="31"/>
      <c r="C321" s="31"/>
      <c r="D321" s="31"/>
      <c r="E321" s="31"/>
      <c r="F321" s="31"/>
      <c r="G321" s="31"/>
      <c r="H321" s="31"/>
      <c r="I321" s="31"/>
      <c r="J321" s="31"/>
    </row>
    <row r="322" spans="2:10" ht="12.75" x14ac:dyDescent="0.2">
      <c r="B322" s="31"/>
      <c r="C322" s="31"/>
      <c r="D322" s="31"/>
      <c r="E322" s="31"/>
      <c r="F322" s="31"/>
      <c r="G322" s="31"/>
      <c r="H322" s="31"/>
      <c r="I322" s="31"/>
      <c r="J322" s="31"/>
    </row>
    <row r="323" spans="2:10" ht="12.75" x14ac:dyDescent="0.2">
      <c r="B323" s="31"/>
      <c r="C323" s="31"/>
      <c r="D323" s="31"/>
      <c r="E323" s="31"/>
      <c r="F323" s="31"/>
      <c r="G323" s="31"/>
      <c r="H323" s="31"/>
      <c r="I323" s="31"/>
      <c r="J323" s="31"/>
    </row>
    <row r="324" spans="2:10" ht="12.75" x14ac:dyDescent="0.2">
      <c r="B324" s="31"/>
      <c r="C324" s="31"/>
      <c r="D324" s="31"/>
      <c r="E324" s="31"/>
      <c r="F324" s="31"/>
      <c r="G324" s="31"/>
      <c r="H324" s="31"/>
      <c r="I324" s="31"/>
      <c r="J324" s="31"/>
    </row>
    <row r="325" spans="2:10" ht="12.75" x14ac:dyDescent="0.2">
      <c r="B325" s="31"/>
      <c r="C325" s="31"/>
      <c r="D325" s="31"/>
      <c r="E325" s="31"/>
      <c r="F325" s="31"/>
      <c r="G325" s="31"/>
      <c r="H325" s="31"/>
      <c r="I325" s="31"/>
      <c r="J325" s="31"/>
    </row>
    <row r="326" spans="2:10" ht="12.75" x14ac:dyDescent="0.2">
      <c r="B326" s="31"/>
      <c r="C326" s="31"/>
      <c r="D326" s="31"/>
      <c r="E326" s="31"/>
      <c r="F326" s="31"/>
      <c r="G326" s="31"/>
      <c r="H326" s="31"/>
      <c r="I326" s="31"/>
      <c r="J326" s="31"/>
    </row>
    <row r="327" spans="2:10" ht="12.75" x14ac:dyDescent="0.2">
      <c r="B327" s="31"/>
      <c r="C327" s="31"/>
      <c r="D327" s="31"/>
      <c r="E327" s="31"/>
      <c r="F327" s="31"/>
      <c r="G327" s="31"/>
      <c r="H327" s="31"/>
      <c r="I327" s="31"/>
      <c r="J327" s="31"/>
    </row>
    <row r="328" spans="2:10" ht="12.75" x14ac:dyDescent="0.2">
      <c r="B328" s="31"/>
      <c r="C328" s="31"/>
      <c r="D328" s="31"/>
      <c r="E328" s="31"/>
      <c r="F328" s="31"/>
      <c r="G328" s="31"/>
      <c r="H328" s="31"/>
      <c r="I328" s="31"/>
      <c r="J328" s="31"/>
    </row>
    <row r="329" spans="2:10" ht="12.75" x14ac:dyDescent="0.2">
      <c r="B329" s="31"/>
      <c r="C329" s="31"/>
      <c r="D329" s="31"/>
      <c r="E329" s="31"/>
      <c r="F329" s="31"/>
      <c r="G329" s="31"/>
      <c r="H329" s="31"/>
      <c r="I329" s="31"/>
      <c r="J329" s="31"/>
    </row>
    <row r="330" spans="2:10" ht="12.75" x14ac:dyDescent="0.2">
      <c r="B330" s="31"/>
      <c r="C330" s="31"/>
      <c r="D330" s="31"/>
      <c r="E330" s="31"/>
      <c r="F330" s="31"/>
      <c r="G330" s="31"/>
      <c r="H330" s="31"/>
      <c r="I330" s="31"/>
      <c r="J330" s="31"/>
    </row>
    <row r="331" spans="2:10" ht="12.75" x14ac:dyDescent="0.2">
      <c r="B331" s="31"/>
      <c r="C331" s="31"/>
      <c r="D331" s="31"/>
      <c r="E331" s="31"/>
      <c r="F331" s="31"/>
      <c r="G331" s="31"/>
      <c r="H331" s="31"/>
      <c r="I331" s="31"/>
      <c r="J331" s="31"/>
    </row>
    <row r="332" spans="2:10" ht="12.75" x14ac:dyDescent="0.2">
      <c r="B332" s="31"/>
      <c r="C332" s="31"/>
      <c r="D332" s="31"/>
      <c r="E332" s="31"/>
      <c r="F332" s="31"/>
      <c r="G332" s="31"/>
      <c r="H332" s="31"/>
      <c r="I332" s="31"/>
      <c r="J332" s="31"/>
    </row>
    <row r="333" spans="2:10" ht="12.75" x14ac:dyDescent="0.2">
      <c r="B333" s="31"/>
      <c r="C333" s="31"/>
      <c r="D333" s="31"/>
      <c r="E333" s="31"/>
      <c r="F333" s="31"/>
      <c r="G333" s="31"/>
      <c r="H333" s="31"/>
      <c r="I333" s="31"/>
      <c r="J333" s="31"/>
    </row>
    <row r="334" spans="2:10" ht="12.75" x14ac:dyDescent="0.2">
      <c r="B334" s="31"/>
      <c r="C334" s="31"/>
      <c r="D334" s="31"/>
      <c r="E334" s="31"/>
      <c r="F334" s="31"/>
      <c r="G334" s="31"/>
      <c r="H334" s="31"/>
      <c r="I334" s="31"/>
      <c r="J334" s="31"/>
    </row>
    <row r="335" spans="2:10" ht="12.75" x14ac:dyDescent="0.2">
      <c r="B335" s="31"/>
      <c r="C335" s="31"/>
      <c r="D335" s="31"/>
      <c r="E335" s="31"/>
      <c r="F335" s="31"/>
      <c r="G335" s="31"/>
      <c r="H335" s="31"/>
      <c r="I335" s="31"/>
      <c r="J335" s="31"/>
    </row>
    <row r="336" spans="2:10" ht="12.75" x14ac:dyDescent="0.2">
      <c r="B336" s="31"/>
      <c r="C336" s="31"/>
      <c r="D336" s="31"/>
      <c r="E336" s="31"/>
      <c r="F336" s="31"/>
      <c r="G336" s="31"/>
      <c r="H336" s="31"/>
      <c r="I336" s="31"/>
      <c r="J336" s="31"/>
    </row>
    <row r="337" spans="2:10" ht="12.75" x14ac:dyDescent="0.2">
      <c r="B337" s="31"/>
      <c r="C337" s="31"/>
      <c r="D337" s="31"/>
      <c r="E337" s="31"/>
      <c r="F337" s="31"/>
      <c r="G337" s="31"/>
      <c r="H337" s="31"/>
      <c r="I337" s="31"/>
      <c r="J337" s="31"/>
    </row>
    <row r="338" spans="2:10" ht="12.75" x14ac:dyDescent="0.2">
      <c r="B338" s="31"/>
      <c r="C338" s="31"/>
      <c r="D338" s="31"/>
      <c r="E338" s="31"/>
      <c r="F338" s="31"/>
      <c r="G338" s="31"/>
      <c r="H338" s="31"/>
      <c r="I338" s="31"/>
      <c r="J338" s="31"/>
    </row>
    <row r="339" spans="2:10" ht="12.75" x14ac:dyDescent="0.2">
      <c r="B339" s="31"/>
      <c r="C339" s="31"/>
      <c r="D339" s="31"/>
      <c r="E339" s="31"/>
      <c r="F339" s="31"/>
      <c r="G339" s="31"/>
      <c r="H339" s="31"/>
      <c r="I339" s="31"/>
      <c r="J339" s="31"/>
    </row>
    <row r="340" spans="2:10" ht="12.75" x14ac:dyDescent="0.2">
      <c r="B340" s="31"/>
      <c r="C340" s="31"/>
      <c r="D340" s="31"/>
      <c r="E340" s="31"/>
      <c r="F340" s="31"/>
      <c r="G340" s="31"/>
      <c r="H340" s="31"/>
      <c r="I340" s="31"/>
      <c r="J340" s="31"/>
    </row>
    <row r="341" spans="2:10" ht="12.75" x14ac:dyDescent="0.2">
      <c r="B341" s="31"/>
      <c r="C341" s="31"/>
      <c r="D341" s="31"/>
      <c r="E341" s="31"/>
      <c r="F341" s="31"/>
      <c r="G341" s="31"/>
      <c r="H341" s="31"/>
      <c r="I341" s="31"/>
      <c r="J341" s="31"/>
    </row>
    <row r="342" spans="2:10" ht="12.75" x14ac:dyDescent="0.2">
      <c r="B342" s="31"/>
      <c r="C342" s="31"/>
      <c r="D342" s="31"/>
      <c r="E342" s="31"/>
      <c r="F342" s="31"/>
      <c r="G342" s="31"/>
      <c r="H342" s="31"/>
      <c r="I342" s="31"/>
      <c r="J342" s="31"/>
    </row>
    <row r="343" spans="2:10" ht="12.75" x14ac:dyDescent="0.2">
      <c r="B343" s="31"/>
      <c r="C343" s="31"/>
      <c r="D343" s="31"/>
      <c r="E343" s="31"/>
      <c r="F343" s="31"/>
      <c r="G343" s="31"/>
      <c r="H343" s="31"/>
      <c r="I343" s="31"/>
      <c r="J343" s="31"/>
    </row>
    <row r="344" spans="2:10" ht="12.75" x14ac:dyDescent="0.2">
      <c r="B344" s="31"/>
      <c r="C344" s="31"/>
      <c r="D344" s="31"/>
      <c r="E344" s="31"/>
      <c r="F344" s="31"/>
      <c r="G344" s="31"/>
      <c r="H344" s="31"/>
      <c r="I344" s="31"/>
      <c r="J344" s="31"/>
    </row>
    <row r="345" spans="2:10" ht="12.75" x14ac:dyDescent="0.2">
      <c r="B345" s="31"/>
      <c r="C345" s="31"/>
      <c r="D345" s="31"/>
      <c r="E345" s="31"/>
      <c r="F345" s="31"/>
      <c r="G345" s="31"/>
      <c r="H345" s="31"/>
      <c r="I345" s="31"/>
      <c r="J345" s="31"/>
    </row>
    <row r="346" spans="2:10" ht="12.75" x14ac:dyDescent="0.2">
      <c r="B346" s="31"/>
      <c r="C346" s="31"/>
      <c r="D346" s="31"/>
      <c r="E346" s="31"/>
      <c r="F346" s="31"/>
      <c r="G346" s="31"/>
      <c r="H346" s="31"/>
      <c r="I346" s="31"/>
      <c r="J346" s="31"/>
    </row>
    <row r="347" spans="2:10" ht="12.75" x14ac:dyDescent="0.2">
      <c r="B347" s="31"/>
      <c r="C347" s="31"/>
      <c r="D347" s="31"/>
      <c r="E347" s="31"/>
      <c r="F347" s="31"/>
      <c r="G347" s="31"/>
      <c r="H347" s="31"/>
      <c r="I347" s="31"/>
      <c r="J347" s="31"/>
    </row>
    <row r="348" spans="2:10" ht="12.75" x14ac:dyDescent="0.2">
      <c r="B348" s="31"/>
      <c r="C348" s="31"/>
      <c r="D348" s="31"/>
      <c r="E348" s="31"/>
      <c r="F348" s="31"/>
      <c r="G348" s="31"/>
      <c r="H348" s="31"/>
      <c r="I348" s="31"/>
      <c r="J348" s="31"/>
    </row>
    <row r="349" spans="2:10" ht="12.75" x14ac:dyDescent="0.2">
      <c r="B349" s="31"/>
      <c r="C349" s="31"/>
      <c r="D349" s="31"/>
      <c r="E349" s="31"/>
      <c r="F349" s="31"/>
      <c r="G349" s="31"/>
      <c r="H349" s="31"/>
      <c r="I349" s="31"/>
      <c r="J349" s="31"/>
    </row>
    <row r="350" spans="2:10" ht="12.75" x14ac:dyDescent="0.2">
      <c r="B350" s="31"/>
      <c r="C350" s="31"/>
      <c r="D350" s="31"/>
      <c r="E350" s="31"/>
      <c r="F350" s="31"/>
      <c r="G350" s="31"/>
      <c r="H350" s="31"/>
      <c r="I350" s="31"/>
      <c r="J350" s="31"/>
    </row>
    <row r="351" spans="2:10" ht="12.75" x14ac:dyDescent="0.2">
      <c r="B351" s="31"/>
      <c r="C351" s="31"/>
      <c r="D351" s="31"/>
      <c r="E351" s="31"/>
      <c r="F351" s="31"/>
      <c r="G351" s="31"/>
      <c r="H351" s="31"/>
      <c r="I351" s="31"/>
      <c r="J351" s="31"/>
    </row>
    <row r="352" spans="2:10" ht="12.75" x14ac:dyDescent="0.2">
      <c r="B352" s="31"/>
      <c r="C352" s="31"/>
      <c r="D352" s="31"/>
      <c r="E352" s="31"/>
      <c r="F352" s="31"/>
      <c r="G352" s="31"/>
      <c r="H352" s="31"/>
      <c r="I352" s="31"/>
      <c r="J352" s="31"/>
    </row>
    <row r="353" spans="2:10" ht="12.75" x14ac:dyDescent="0.2">
      <c r="B353" s="31"/>
      <c r="C353" s="31"/>
      <c r="D353" s="31"/>
      <c r="E353" s="31"/>
      <c r="F353" s="31"/>
      <c r="G353" s="31"/>
      <c r="H353" s="31"/>
      <c r="I353" s="31"/>
      <c r="J353" s="31"/>
    </row>
    <row r="354" spans="2:10" ht="12.75" x14ac:dyDescent="0.2">
      <c r="B354" s="31"/>
      <c r="C354" s="31"/>
      <c r="D354" s="31"/>
      <c r="E354" s="31"/>
      <c r="F354" s="31"/>
      <c r="G354" s="31"/>
      <c r="H354" s="31"/>
      <c r="I354" s="31"/>
      <c r="J354" s="31"/>
    </row>
    <row r="355" spans="2:10" ht="12.75" x14ac:dyDescent="0.2">
      <c r="B355" s="31"/>
      <c r="C355" s="31"/>
      <c r="D355" s="31"/>
      <c r="E355" s="31"/>
      <c r="F355" s="31"/>
      <c r="G355" s="31"/>
      <c r="H355" s="31"/>
      <c r="I355" s="31"/>
      <c r="J355" s="31"/>
    </row>
    <row r="356" spans="2:10" ht="12.75" x14ac:dyDescent="0.2">
      <c r="B356" s="31"/>
      <c r="C356" s="31"/>
      <c r="D356" s="31"/>
      <c r="E356" s="31"/>
      <c r="F356" s="31"/>
      <c r="G356" s="31"/>
      <c r="H356" s="31"/>
      <c r="I356" s="31"/>
      <c r="J356" s="31"/>
    </row>
    <row r="357" spans="2:10" ht="12.75" x14ac:dyDescent="0.2">
      <c r="B357" s="31"/>
      <c r="C357" s="31"/>
      <c r="D357" s="31"/>
      <c r="E357" s="31"/>
      <c r="F357" s="31"/>
      <c r="G357" s="31"/>
      <c r="H357" s="31"/>
      <c r="I357" s="31"/>
      <c r="J357" s="31"/>
    </row>
    <row r="358" spans="2:10" ht="12.75" x14ac:dyDescent="0.2">
      <c r="B358" s="31"/>
      <c r="C358" s="31"/>
      <c r="D358" s="31"/>
      <c r="E358" s="31"/>
      <c r="F358" s="31"/>
      <c r="G358" s="31"/>
      <c r="H358" s="31"/>
      <c r="I358" s="31"/>
      <c r="J358" s="31"/>
    </row>
    <row r="359" spans="2:10" ht="12.75" x14ac:dyDescent="0.2">
      <c r="B359" s="31"/>
      <c r="C359" s="31"/>
      <c r="D359" s="31"/>
      <c r="E359" s="31"/>
      <c r="F359" s="31"/>
      <c r="G359" s="31"/>
      <c r="H359" s="31"/>
      <c r="I359" s="31"/>
      <c r="J359" s="31"/>
    </row>
    <row r="360" spans="2:10" ht="12.75" x14ac:dyDescent="0.2">
      <c r="B360" s="31"/>
      <c r="C360" s="31"/>
      <c r="D360" s="31"/>
      <c r="E360" s="31"/>
      <c r="F360" s="31"/>
      <c r="G360" s="31"/>
      <c r="H360" s="31"/>
      <c r="I360" s="31"/>
      <c r="J360" s="31"/>
    </row>
    <row r="361" spans="2:10" ht="12.75" x14ac:dyDescent="0.2">
      <c r="B361" s="31"/>
      <c r="C361" s="31"/>
      <c r="D361" s="31"/>
      <c r="E361" s="31"/>
      <c r="F361" s="31"/>
      <c r="G361" s="31"/>
      <c r="H361" s="31"/>
      <c r="I361" s="31"/>
      <c r="J361" s="31"/>
    </row>
    <row r="362" spans="2:10" ht="12.75" x14ac:dyDescent="0.2">
      <c r="B362" s="31"/>
      <c r="C362" s="31"/>
      <c r="D362" s="31"/>
      <c r="E362" s="31"/>
      <c r="F362" s="31"/>
      <c r="G362" s="31"/>
      <c r="H362" s="31"/>
      <c r="I362" s="31"/>
      <c r="J362" s="31"/>
    </row>
    <row r="363" spans="2:10" ht="12.75" x14ac:dyDescent="0.2">
      <c r="B363" s="31"/>
      <c r="C363" s="31"/>
      <c r="D363" s="31"/>
      <c r="E363" s="31"/>
      <c r="F363" s="31"/>
      <c r="G363" s="31"/>
      <c r="H363" s="31"/>
      <c r="I363" s="31"/>
      <c r="J363" s="31"/>
    </row>
    <row r="364" spans="2:10" ht="12.75" x14ac:dyDescent="0.2">
      <c r="B364" s="31"/>
      <c r="C364" s="31"/>
      <c r="D364" s="31"/>
      <c r="E364" s="31"/>
      <c r="F364" s="31"/>
      <c r="G364" s="31"/>
      <c r="H364" s="31"/>
      <c r="I364" s="31"/>
      <c r="J364" s="31"/>
    </row>
    <row r="365" spans="2:10" ht="12.75" x14ac:dyDescent="0.2">
      <c r="B365" s="31"/>
      <c r="C365" s="31"/>
      <c r="D365" s="31"/>
      <c r="E365" s="31"/>
      <c r="F365" s="31"/>
      <c r="G365" s="31"/>
      <c r="H365" s="31"/>
      <c r="I365" s="31"/>
      <c r="J365" s="31"/>
    </row>
    <row r="366" spans="2:10" ht="12.75" x14ac:dyDescent="0.2">
      <c r="B366" s="31"/>
      <c r="C366" s="31"/>
      <c r="D366" s="31"/>
      <c r="E366" s="31"/>
      <c r="F366" s="31"/>
      <c r="G366" s="31"/>
      <c r="H366" s="31"/>
      <c r="I366" s="31"/>
      <c r="J366" s="31"/>
    </row>
    <row r="367" spans="2:10" ht="12.75" x14ac:dyDescent="0.2">
      <c r="B367" s="31"/>
      <c r="C367" s="31"/>
      <c r="D367" s="31"/>
      <c r="E367" s="31"/>
      <c r="F367" s="31"/>
      <c r="G367" s="31"/>
      <c r="H367" s="31"/>
      <c r="I367" s="31"/>
      <c r="J367" s="31"/>
    </row>
    <row r="368" spans="2:10" ht="12.75" x14ac:dyDescent="0.2">
      <c r="B368" s="31"/>
      <c r="C368" s="31"/>
      <c r="D368" s="31"/>
      <c r="E368" s="31"/>
      <c r="F368" s="31"/>
      <c r="G368" s="31"/>
      <c r="H368" s="31"/>
      <c r="I368" s="31"/>
      <c r="J368" s="31"/>
    </row>
    <row r="369" spans="2:10" ht="12.75" x14ac:dyDescent="0.2">
      <c r="B369" s="31"/>
      <c r="C369" s="31"/>
      <c r="D369" s="31"/>
      <c r="E369" s="31"/>
      <c r="F369" s="31"/>
      <c r="G369" s="31"/>
      <c r="H369" s="31"/>
      <c r="I369" s="31"/>
      <c r="J369" s="31"/>
    </row>
    <row r="370" spans="2:10" ht="12.75" x14ac:dyDescent="0.2">
      <c r="B370" s="31"/>
      <c r="C370" s="31"/>
      <c r="D370" s="31"/>
      <c r="E370" s="31"/>
      <c r="F370" s="31"/>
      <c r="G370" s="31"/>
      <c r="H370" s="31"/>
      <c r="I370" s="31"/>
      <c r="J370" s="31"/>
    </row>
    <row r="371" spans="2:10" ht="12.75" x14ac:dyDescent="0.2">
      <c r="B371" s="31"/>
      <c r="C371" s="31"/>
      <c r="D371" s="31"/>
      <c r="E371" s="31"/>
      <c r="F371" s="31"/>
      <c r="G371" s="31"/>
      <c r="H371" s="31"/>
      <c r="I371" s="31"/>
      <c r="J371" s="31"/>
    </row>
    <row r="372" spans="2:10" ht="12.75" x14ac:dyDescent="0.2">
      <c r="B372" s="31"/>
      <c r="C372" s="31"/>
      <c r="D372" s="31"/>
      <c r="E372" s="31"/>
      <c r="F372" s="31"/>
      <c r="G372" s="31"/>
      <c r="H372" s="31"/>
      <c r="I372" s="31"/>
      <c r="J372" s="31"/>
    </row>
    <row r="373" spans="2:10" ht="12.75" x14ac:dyDescent="0.2">
      <c r="B373" s="31"/>
      <c r="C373" s="31"/>
      <c r="D373" s="31"/>
      <c r="E373" s="31"/>
      <c r="F373" s="31"/>
      <c r="G373" s="31"/>
      <c r="H373" s="31"/>
      <c r="I373" s="31"/>
      <c r="J373" s="31"/>
    </row>
    <row r="374" spans="2:10" ht="12.75" x14ac:dyDescent="0.2">
      <c r="B374" s="31"/>
      <c r="C374" s="31"/>
      <c r="D374" s="31"/>
      <c r="E374" s="31"/>
      <c r="F374" s="31"/>
      <c r="G374" s="31"/>
      <c r="H374" s="31"/>
      <c r="I374" s="31"/>
      <c r="J374" s="31"/>
    </row>
    <row r="375" spans="2:10" ht="12.75" x14ac:dyDescent="0.2">
      <c r="B375" s="31"/>
      <c r="C375" s="31"/>
      <c r="D375" s="31"/>
      <c r="E375" s="31"/>
      <c r="F375" s="31"/>
      <c r="G375" s="31"/>
      <c r="H375" s="31"/>
      <c r="I375" s="31"/>
      <c r="J375" s="31"/>
    </row>
    <row r="376" spans="2:10" ht="12.75" x14ac:dyDescent="0.2">
      <c r="B376" s="31"/>
      <c r="C376" s="31"/>
      <c r="D376" s="31"/>
      <c r="E376" s="31"/>
      <c r="F376" s="31"/>
      <c r="G376" s="31"/>
      <c r="H376" s="31"/>
      <c r="I376" s="31"/>
      <c r="J376" s="31"/>
    </row>
    <row r="377" spans="2:10" ht="12.75" x14ac:dyDescent="0.2">
      <c r="B377" s="31"/>
      <c r="C377" s="31"/>
      <c r="D377" s="31"/>
      <c r="E377" s="31"/>
      <c r="F377" s="31"/>
      <c r="G377" s="31"/>
      <c r="H377" s="31"/>
      <c r="I377" s="31"/>
      <c r="J377" s="31"/>
    </row>
    <row r="378" spans="2:10" ht="12.75" x14ac:dyDescent="0.2">
      <c r="B378" s="31"/>
      <c r="C378" s="31"/>
      <c r="D378" s="31"/>
      <c r="E378" s="31"/>
      <c r="F378" s="31"/>
      <c r="G378" s="31"/>
      <c r="H378" s="31"/>
      <c r="I378" s="31"/>
      <c r="J378" s="31"/>
    </row>
    <row r="379" spans="2:10" ht="12.75" x14ac:dyDescent="0.2">
      <c r="B379" s="31"/>
      <c r="C379" s="31"/>
      <c r="D379" s="31"/>
      <c r="E379" s="31"/>
      <c r="F379" s="31"/>
      <c r="G379" s="31"/>
      <c r="H379" s="31"/>
      <c r="I379" s="31"/>
      <c r="J379" s="31"/>
    </row>
    <row r="380" spans="2:10" ht="12.75" x14ac:dyDescent="0.2">
      <c r="B380" s="31"/>
      <c r="C380" s="31"/>
      <c r="D380" s="31"/>
      <c r="E380" s="31"/>
      <c r="F380" s="31"/>
      <c r="G380" s="31"/>
      <c r="H380" s="31"/>
      <c r="I380" s="31"/>
      <c r="J380" s="31"/>
    </row>
    <row r="381" spans="2:10" ht="12.75" x14ac:dyDescent="0.2">
      <c r="B381" s="31"/>
      <c r="C381" s="31"/>
      <c r="D381" s="31"/>
      <c r="E381" s="31"/>
      <c r="F381" s="31"/>
      <c r="G381" s="31"/>
      <c r="H381" s="31"/>
      <c r="I381" s="31"/>
      <c r="J381" s="31"/>
    </row>
    <row r="382" spans="2:10" ht="12.75" x14ac:dyDescent="0.2">
      <c r="B382" s="31"/>
      <c r="C382" s="31"/>
      <c r="D382" s="31"/>
      <c r="E382" s="31"/>
      <c r="F382" s="31"/>
      <c r="G382" s="31"/>
      <c r="H382" s="31"/>
      <c r="I382" s="31"/>
      <c r="J382" s="31"/>
    </row>
    <row r="383" spans="2:10" ht="12.75" x14ac:dyDescent="0.2">
      <c r="B383" s="31"/>
      <c r="C383" s="31"/>
      <c r="D383" s="31"/>
      <c r="E383" s="31"/>
      <c r="F383" s="31"/>
      <c r="G383" s="31"/>
      <c r="H383" s="31"/>
      <c r="I383" s="31"/>
      <c r="J383" s="31"/>
    </row>
    <row r="384" spans="2:10" ht="12.75" x14ac:dyDescent="0.2">
      <c r="B384" s="31"/>
      <c r="C384" s="31"/>
      <c r="D384" s="31"/>
      <c r="E384" s="31"/>
      <c r="F384" s="31"/>
      <c r="G384" s="31"/>
      <c r="H384" s="31"/>
      <c r="I384" s="31"/>
      <c r="J384" s="31"/>
    </row>
    <row r="385" spans="2:10" ht="12.75" x14ac:dyDescent="0.2">
      <c r="B385" s="31"/>
      <c r="C385" s="31"/>
      <c r="D385" s="31"/>
      <c r="E385" s="31"/>
      <c r="F385" s="31"/>
      <c r="G385" s="31"/>
      <c r="H385" s="31"/>
      <c r="I385" s="31"/>
      <c r="J385" s="31"/>
    </row>
    <row r="386" spans="2:10" ht="12.75" x14ac:dyDescent="0.2">
      <c r="B386" s="31"/>
      <c r="C386" s="31"/>
      <c r="D386" s="31"/>
      <c r="E386" s="31"/>
      <c r="F386" s="31"/>
      <c r="G386" s="31"/>
      <c r="H386" s="31"/>
      <c r="I386" s="31"/>
      <c r="J386" s="31"/>
    </row>
    <row r="387" spans="2:10" ht="12.75" x14ac:dyDescent="0.2">
      <c r="B387" s="31"/>
      <c r="C387" s="31"/>
      <c r="D387" s="31"/>
      <c r="E387" s="31"/>
      <c r="F387" s="31"/>
      <c r="G387" s="31"/>
      <c r="H387" s="31"/>
      <c r="I387" s="31"/>
      <c r="J387" s="31"/>
    </row>
    <row r="388" spans="2:10" ht="12.75" x14ac:dyDescent="0.2">
      <c r="B388" s="31"/>
      <c r="C388" s="31"/>
      <c r="D388" s="31"/>
      <c r="E388" s="31"/>
      <c r="F388" s="31"/>
      <c r="G388" s="31"/>
      <c r="H388" s="31"/>
      <c r="I388" s="31"/>
      <c r="J388" s="31"/>
    </row>
    <row r="389" spans="2:10" ht="12.75" x14ac:dyDescent="0.2">
      <c r="B389" s="31"/>
      <c r="C389" s="31"/>
      <c r="D389" s="31"/>
      <c r="E389" s="31"/>
      <c r="F389" s="31"/>
      <c r="G389" s="31"/>
      <c r="H389" s="31"/>
      <c r="I389" s="31"/>
      <c r="J389" s="31"/>
    </row>
    <row r="390" spans="2:10" ht="12.75" x14ac:dyDescent="0.2">
      <c r="B390" s="31"/>
      <c r="C390" s="31"/>
      <c r="D390" s="31"/>
      <c r="E390" s="31"/>
      <c r="F390" s="31"/>
      <c r="G390" s="31"/>
      <c r="H390" s="31"/>
      <c r="I390" s="31"/>
      <c r="J390" s="31"/>
    </row>
    <row r="391" spans="2:10" ht="12.75" x14ac:dyDescent="0.2">
      <c r="B391" s="31"/>
      <c r="C391" s="31"/>
      <c r="D391" s="31"/>
      <c r="E391" s="31"/>
      <c r="F391" s="31"/>
      <c r="G391" s="31"/>
      <c r="H391" s="31"/>
      <c r="I391" s="31"/>
      <c r="J391" s="31"/>
    </row>
    <row r="392" spans="2:10" ht="12.75" x14ac:dyDescent="0.2">
      <c r="B392" s="31"/>
      <c r="C392" s="31"/>
      <c r="D392" s="31"/>
      <c r="E392" s="31"/>
      <c r="F392" s="31"/>
      <c r="G392" s="31"/>
      <c r="H392" s="31"/>
      <c r="I392" s="31"/>
      <c r="J392" s="31"/>
    </row>
    <row r="393" spans="2:10" ht="12.75" x14ac:dyDescent="0.2">
      <c r="B393" s="31"/>
      <c r="C393" s="31"/>
      <c r="D393" s="31"/>
      <c r="E393" s="31"/>
      <c r="F393" s="31"/>
      <c r="G393" s="31"/>
      <c r="H393" s="31"/>
      <c r="I393" s="31"/>
      <c r="J393" s="31"/>
    </row>
    <row r="394" spans="2:10" ht="12.75" x14ac:dyDescent="0.2">
      <c r="B394" s="31"/>
      <c r="C394" s="31"/>
      <c r="D394" s="31"/>
      <c r="E394" s="31"/>
      <c r="F394" s="31"/>
      <c r="G394" s="31"/>
      <c r="H394" s="31"/>
      <c r="I394" s="31"/>
      <c r="J394" s="31"/>
    </row>
    <row r="395" spans="2:10" ht="12.75" x14ac:dyDescent="0.2">
      <c r="B395" s="31"/>
      <c r="C395" s="31"/>
      <c r="D395" s="31"/>
      <c r="E395" s="31"/>
      <c r="F395" s="31"/>
      <c r="G395" s="31"/>
      <c r="H395" s="31"/>
      <c r="I395" s="31"/>
      <c r="J395" s="31"/>
    </row>
    <row r="396" spans="2:10" ht="12.75" x14ac:dyDescent="0.2">
      <c r="B396" s="31"/>
      <c r="C396" s="31"/>
      <c r="D396" s="31"/>
      <c r="E396" s="31"/>
      <c r="F396" s="31"/>
      <c r="G396" s="31"/>
      <c r="H396" s="31"/>
      <c r="I396" s="31"/>
      <c r="J396" s="31"/>
    </row>
    <row r="397" spans="2:10" ht="12.75" x14ac:dyDescent="0.2">
      <c r="B397" s="31"/>
      <c r="C397" s="31"/>
      <c r="D397" s="31"/>
      <c r="E397" s="31"/>
      <c r="F397" s="31"/>
      <c r="G397" s="31"/>
      <c r="H397" s="31"/>
      <c r="I397" s="31"/>
      <c r="J397" s="31"/>
    </row>
    <row r="398" spans="2:10" ht="12.75" x14ac:dyDescent="0.2">
      <c r="B398" s="31"/>
      <c r="C398" s="31"/>
      <c r="D398" s="31"/>
      <c r="E398" s="31"/>
      <c r="F398" s="31"/>
      <c r="G398" s="31"/>
      <c r="H398" s="31"/>
      <c r="I398" s="31"/>
      <c r="J398" s="31"/>
    </row>
    <row r="399" spans="2:10" ht="12.75" x14ac:dyDescent="0.2">
      <c r="B399" s="31"/>
      <c r="C399" s="31"/>
      <c r="D399" s="31"/>
      <c r="E399" s="31"/>
      <c r="F399" s="31"/>
      <c r="G399" s="31"/>
      <c r="H399" s="31"/>
      <c r="I399" s="31"/>
      <c r="J399" s="31"/>
    </row>
    <row r="400" spans="2:10" ht="12.75" x14ac:dyDescent="0.2">
      <c r="B400" s="31"/>
      <c r="C400" s="31"/>
      <c r="D400" s="31"/>
      <c r="E400" s="31"/>
      <c r="F400" s="31"/>
      <c r="G400" s="31"/>
      <c r="H400" s="31"/>
      <c r="I400" s="31"/>
      <c r="J400" s="31"/>
    </row>
    <row r="401" spans="2:10" ht="12.75" x14ac:dyDescent="0.2">
      <c r="B401" s="31"/>
      <c r="C401" s="31"/>
      <c r="D401" s="31"/>
      <c r="E401" s="31"/>
      <c r="F401" s="31"/>
      <c r="G401" s="31"/>
      <c r="H401" s="31"/>
      <c r="I401" s="31"/>
      <c r="J401" s="31"/>
    </row>
    <row r="402" spans="2:10" ht="12.75" x14ac:dyDescent="0.2">
      <c r="B402" s="31"/>
      <c r="C402" s="31"/>
      <c r="D402" s="31"/>
      <c r="E402" s="31"/>
      <c r="F402" s="31"/>
      <c r="G402" s="31"/>
      <c r="H402" s="31"/>
      <c r="I402" s="31"/>
      <c r="J402" s="31"/>
    </row>
    <row r="403" spans="2:10" ht="12.75" x14ac:dyDescent="0.2">
      <c r="B403" s="31"/>
      <c r="C403" s="31"/>
      <c r="D403" s="31"/>
      <c r="E403" s="31"/>
      <c r="F403" s="31"/>
      <c r="G403" s="31"/>
      <c r="H403" s="31"/>
      <c r="I403" s="31"/>
      <c r="J403" s="31"/>
    </row>
    <row r="404" spans="2:10" ht="12.75" x14ac:dyDescent="0.2">
      <c r="B404" s="31"/>
      <c r="C404" s="31"/>
      <c r="D404" s="31"/>
      <c r="E404" s="31"/>
      <c r="F404" s="31"/>
      <c r="G404" s="31"/>
      <c r="H404" s="31"/>
      <c r="I404" s="31"/>
      <c r="J404" s="31"/>
    </row>
    <row r="405" spans="2:10" ht="12.75" x14ac:dyDescent="0.2">
      <c r="B405" s="31"/>
      <c r="C405" s="31"/>
      <c r="D405" s="31"/>
      <c r="E405" s="31"/>
      <c r="F405" s="31"/>
      <c r="G405" s="31"/>
      <c r="H405" s="31"/>
      <c r="I405" s="31"/>
      <c r="J405" s="31"/>
    </row>
    <row r="406" spans="2:10" ht="12.75" x14ac:dyDescent="0.2">
      <c r="B406" s="31"/>
      <c r="C406" s="31"/>
      <c r="D406" s="31"/>
      <c r="E406" s="31"/>
      <c r="F406" s="31"/>
      <c r="G406" s="31"/>
      <c r="H406" s="31"/>
      <c r="I406" s="31"/>
      <c r="J406" s="31"/>
    </row>
    <row r="407" spans="2:10" ht="12.75" x14ac:dyDescent="0.2">
      <c r="B407" s="31"/>
      <c r="C407" s="31"/>
      <c r="D407" s="31"/>
      <c r="E407" s="31"/>
      <c r="F407" s="31"/>
      <c r="G407" s="31"/>
      <c r="H407" s="31"/>
      <c r="I407" s="31"/>
      <c r="J407" s="31"/>
    </row>
    <row r="408" spans="2:10" ht="12.75" x14ac:dyDescent="0.2">
      <c r="B408" s="31"/>
      <c r="C408" s="31"/>
      <c r="D408" s="31"/>
      <c r="E408" s="31"/>
      <c r="F408" s="31"/>
      <c r="G408" s="31"/>
      <c r="H408" s="31"/>
      <c r="I408" s="31"/>
      <c r="J408" s="31"/>
    </row>
    <row r="409" spans="2:10" ht="12.75" x14ac:dyDescent="0.2">
      <c r="B409" s="31"/>
      <c r="C409" s="31"/>
      <c r="D409" s="31"/>
      <c r="E409" s="31"/>
      <c r="F409" s="31"/>
      <c r="G409" s="31"/>
      <c r="H409" s="31"/>
      <c r="I409" s="31"/>
      <c r="J409" s="31"/>
    </row>
    <row r="410" spans="2:10" ht="12.75" x14ac:dyDescent="0.2">
      <c r="B410" s="31"/>
      <c r="C410" s="31"/>
      <c r="D410" s="31"/>
      <c r="E410" s="31"/>
      <c r="F410" s="31"/>
      <c r="G410" s="31"/>
      <c r="H410" s="31"/>
      <c r="I410" s="31"/>
      <c r="J410" s="31"/>
    </row>
    <row r="411" spans="2:10" ht="12.75" x14ac:dyDescent="0.2">
      <c r="B411" s="31"/>
      <c r="C411" s="31"/>
      <c r="D411" s="31"/>
      <c r="E411" s="31"/>
      <c r="F411" s="31"/>
      <c r="G411" s="31"/>
      <c r="H411" s="31"/>
      <c r="I411" s="31"/>
      <c r="J411" s="31"/>
    </row>
    <row r="412" spans="2:10" ht="12.75" x14ac:dyDescent="0.2">
      <c r="B412" s="31"/>
      <c r="C412" s="31"/>
      <c r="D412" s="31"/>
      <c r="E412" s="31"/>
      <c r="F412" s="31"/>
      <c r="G412" s="31"/>
      <c r="H412" s="31"/>
      <c r="I412" s="31"/>
      <c r="J412" s="31"/>
    </row>
    <row r="413" spans="2:10" ht="12.75" x14ac:dyDescent="0.2">
      <c r="B413" s="31"/>
      <c r="C413" s="31"/>
      <c r="D413" s="31"/>
      <c r="E413" s="31"/>
      <c r="F413" s="31"/>
      <c r="G413" s="31"/>
      <c r="H413" s="31"/>
      <c r="I413" s="31"/>
      <c r="J413" s="31"/>
    </row>
    <row r="414" spans="2:10" ht="12.75" x14ac:dyDescent="0.2">
      <c r="B414" s="31"/>
      <c r="C414" s="31"/>
      <c r="D414" s="31"/>
      <c r="E414" s="31"/>
      <c r="F414" s="31"/>
      <c r="G414" s="31"/>
      <c r="H414" s="31"/>
      <c r="I414" s="31"/>
      <c r="J414" s="31"/>
    </row>
    <row r="415" spans="2:10" ht="12.75" x14ac:dyDescent="0.2">
      <c r="B415" s="31"/>
      <c r="C415" s="31"/>
      <c r="D415" s="31"/>
      <c r="E415" s="31"/>
      <c r="F415" s="31"/>
      <c r="G415" s="31"/>
      <c r="H415" s="31"/>
      <c r="I415" s="31"/>
      <c r="J415" s="31"/>
    </row>
    <row r="416" spans="2:10" ht="12.75" x14ac:dyDescent="0.2">
      <c r="B416" s="31"/>
      <c r="C416" s="31"/>
      <c r="D416" s="31"/>
      <c r="E416" s="31"/>
      <c r="F416" s="31"/>
      <c r="G416" s="31"/>
      <c r="H416" s="31"/>
      <c r="I416" s="31"/>
      <c r="J416" s="31"/>
    </row>
    <row r="417" spans="2:10" ht="12.75" x14ac:dyDescent="0.2">
      <c r="B417" s="31"/>
      <c r="C417" s="31"/>
      <c r="D417" s="31"/>
      <c r="E417" s="31"/>
      <c r="F417" s="31"/>
      <c r="G417" s="31"/>
      <c r="H417" s="31"/>
      <c r="I417" s="31"/>
      <c r="J417" s="31"/>
    </row>
    <row r="418" spans="2:10" ht="12.75" x14ac:dyDescent="0.2">
      <c r="B418" s="31"/>
      <c r="C418" s="31"/>
      <c r="D418" s="31"/>
      <c r="E418" s="31"/>
      <c r="F418" s="31"/>
      <c r="G418" s="31"/>
      <c r="H418" s="31"/>
      <c r="I418" s="31"/>
      <c r="J418" s="31"/>
    </row>
    <row r="419" spans="2:10" ht="12.75" x14ac:dyDescent="0.2">
      <c r="B419" s="31"/>
      <c r="C419" s="31"/>
      <c r="D419" s="31"/>
      <c r="E419" s="31"/>
      <c r="F419" s="31"/>
      <c r="G419" s="31"/>
      <c r="H419" s="31"/>
      <c r="I419" s="31"/>
      <c r="J419" s="31"/>
    </row>
    <row r="420" spans="2:10" ht="12.75" x14ac:dyDescent="0.2">
      <c r="B420" s="31"/>
      <c r="C420" s="31"/>
      <c r="D420" s="31"/>
      <c r="E420" s="31"/>
      <c r="F420" s="31"/>
      <c r="G420" s="31"/>
      <c r="H420" s="31"/>
      <c r="I420" s="31"/>
      <c r="J420" s="31"/>
    </row>
    <row r="421" spans="2:10" ht="12.75" x14ac:dyDescent="0.2">
      <c r="B421" s="31"/>
      <c r="C421" s="31"/>
      <c r="D421" s="31"/>
      <c r="E421" s="31"/>
      <c r="F421" s="31"/>
      <c r="G421" s="31"/>
      <c r="H421" s="31"/>
      <c r="I421" s="31"/>
      <c r="J421" s="31"/>
    </row>
    <row r="422" spans="2:10" ht="12.75" x14ac:dyDescent="0.2">
      <c r="B422" s="31"/>
      <c r="C422" s="31"/>
      <c r="D422" s="31"/>
      <c r="E422" s="31"/>
      <c r="F422" s="31"/>
      <c r="G422" s="31"/>
      <c r="H422" s="31"/>
      <c r="I422" s="31"/>
      <c r="J422" s="31"/>
    </row>
    <row r="423" spans="2:10" ht="12.75" x14ac:dyDescent="0.2">
      <c r="B423" s="31"/>
      <c r="C423" s="31"/>
      <c r="D423" s="31"/>
      <c r="E423" s="31"/>
      <c r="F423" s="31"/>
      <c r="G423" s="31"/>
      <c r="H423" s="31"/>
      <c r="I423" s="31"/>
      <c r="J423" s="31"/>
    </row>
    <row r="424" spans="2:10" ht="12.75" x14ac:dyDescent="0.2">
      <c r="B424" s="31"/>
      <c r="C424" s="31"/>
      <c r="D424" s="31"/>
      <c r="E424" s="31"/>
      <c r="F424" s="31"/>
      <c r="G424" s="31"/>
      <c r="H424" s="31"/>
      <c r="I424" s="31"/>
      <c r="J424" s="31"/>
    </row>
    <row r="425" spans="2:10" ht="12.75" x14ac:dyDescent="0.2">
      <c r="B425" s="31"/>
      <c r="C425" s="31"/>
      <c r="D425" s="31"/>
      <c r="E425" s="31"/>
      <c r="F425" s="31"/>
      <c r="G425" s="31"/>
      <c r="H425" s="31"/>
      <c r="I425" s="31"/>
      <c r="J425" s="31"/>
    </row>
    <row r="426" spans="2:10" ht="12.75" x14ac:dyDescent="0.2">
      <c r="B426" s="31"/>
      <c r="C426" s="31"/>
      <c r="D426" s="31"/>
      <c r="E426" s="31"/>
      <c r="F426" s="31"/>
      <c r="G426" s="31"/>
      <c r="H426" s="31"/>
      <c r="I426" s="31"/>
      <c r="J426" s="31"/>
    </row>
    <row r="427" spans="2:10" ht="12.75" x14ac:dyDescent="0.2">
      <c r="B427" s="31"/>
      <c r="C427" s="31"/>
      <c r="D427" s="31"/>
      <c r="E427" s="31"/>
      <c r="F427" s="31"/>
      <c r="G427" s="31"/>
      <c r="H427" s="31"/>
      <c r="I427" s="31"/>
      <c r="J427" s="31"/>
    </row>
    <row r="428" spans="2:10" ht="12.75" x14ac:dyDescent="0.2">
      <c r="B428" s="31"/>
      <c r="C428" s="31"/>
      <c r="D428" s="31"/>
      <c r="E428" s="31"/>
      <c r="F428" s="31"/>
      <c r="G428" s="31"/>
      <c r="H428" s="31"/>
      <c r="I428" s="31"/>
      <c r="J428" s="31"/>
    </row>
    <row r="429" spans="2:10" ht="12.75" x14ac:dyDescent="0.2">
      <c r="B429" s="31"/>
      <c r="C429" s="31"/>
      <c r="D429" s="31"/>
      <c r="E429" s="31"/>
      <c r="F429" s="31"/>
      <c r="G429" s="31"/>
      <c r="H429" s="31"/>
      <c r="I429" s="31"/>
      <c r="J429" s="31"/>
    </row>
    <row r="430" spans="2:10" ht="12.75" x14ac:dyDescent="0.2">
      <c r="B430" s="31"/>
      <c r="C430" s="31"/>
      <c r="D430" s="31"/>
      <c r="E430" s="31"/>
      <c r="F430" s="31"/>
      <c r="G430" s="31"/>
      <c r="H430" s="31"/>
      <c r="I430" s="31"/>
      <c r="J430" s="31"/>
    </row>
    <row r="431" spans="2:10" ht="12.75" x14ac:dyDescent="0.2">
      <c r="B431" s="31"/>
      <c r="C431" s="31"/>
      <c r="D431" s="31"/>
      <c r="E431" s="31"/>
      <c r="F431" s="31"/>
      <c r="G431" s="31"/>
      <c r="H431" s="31"/>
      <c r="I431" s="31"/>
      <c r="J431" s="31"/>
    </row>
    <row r="432" spans="2:10" ht="12.75" x14ac:dyDescent="0.2">
      <c r="B432" s="31"/>
      <c r="C432" s="31"/>
      <c r="D432" s="31"/>
      <c r="E432" s="31"/>
      <c r="F432" s="31"/>
      <c r="G432" s="31"/>
      <c r="H432" s="31"/>
      <c r="I432" s="31"/>
      <c r="J432" s="31"/>
    </row>
    <row r="433" spans="2:10" ht="12.75" x14ac:dyDescent="0.2">
      <c r="B433" s="31"/>
      <c r="C433" s="31"/>
      <c r="D433" s="31"/>
      <c r="E433" s="31"/>
      <c r="F433" s="31"/>
      <c r="G433" s="31"/>
      <c r="H433" s="31"/>
      <c r="I433" s="31"/>
      <c r="J433" s="31"/>
    </row>
    <row r="434" spans="2:10" ht="12.75" x14ac:dyDescent="0.2">
      <c r="B434" s="31"/>
      <c r="C434" s="31"/>
      <c r="D434" s="31"/>
      <c r="E434" s="31"/>
      <c r="F434" s="31"/>
      <c r="G434" s="31"/>
      <c r="H434" s="31"/>
      <c r="I434" s="31"/>
      <c r="J434" s="31"/>
    </row>
    <row r="435" spans="2:10" ht="12.75" x14ac:dyDescent="0.2">
      <c r="B435" s="31"/>
      <c r="C435" s="31"/>
      <c r="D435" s="31"/>
      <c r="E435" s="31"/>
      <c r="F435" s="31"/>
      <c r="G435" s="31"/>
      <c r="H435" s="31"/>
      <c r="I435" s="31"/>
      <c r="J435" s="31"/>
    </row>
    <row r="436" spans="2:10" ht="12.75" x14ac:dyDescent="0.2">
      <c r="B436" s="31"/>
      <c r="C436" s="31"/>
      <c r="D436" s="31"/>
      <c r="E436" s="31"/>
      <c r="F436" s="31"/>
      <c r="G436" s="31"/>
      <c r="H436" s="31"/>
      <c r="I436" s="31"/>
      <c r="J436" s="31"/>
    </row>
    <row r="437" spans="2:10" ht="12.75" x14ac:dyDescent="0.2">
      <c r="B437" s="31"/>
      <c r="C437" s="31"/>
      <c r="D437" s="31"/>
      <c r="E437" s="31"/>
      <c r="F437" s="31"/>
      <c r="G437" s="31"/>
      <c r="H437" s="31"/>
      <c r="I437" s="31"/>
      <c r="J437" s="31"/>
    </row>
    <row r="438" spans="2:10" ht="12.75" x14ac:dyDescent="0.2">
      <c r="B438" s="31"/>
      <c r="C438" s="31"/>
      <c r="D438" s="31"/>
      <c r="E438" s="31"/>
      <c r="F438" s="31"/>
      <c r="G438" s="31"/>
      <c r="H438" s="31"/>
      <c r="I438" s="31"/>
      <c r="J438" s="31"/>
    </row>
    <row r="439" spans="2:10" ht="12.75" x14ac:dyDescent="0.2">
      <c r="B439" s="31"/>
      <c r="C439" s="31"/>
      <c r="D439" s="31"/>
      <c r="E439" s="31"/>
      <c r="F439" s="31"/>
      <c r="G439" s="31"/>
      <c r="H439" s="31"/>
      <c r="I439" s="31"/>
      <c r="J439" s="31"/>
    </row>
    <row r="440" spans="2:10" ht="12.75" x14ac:dyDescent="0.2">
      <c r="B440" s="31"/>
      <c r="C440" s="31"/>
      <c r="D440" s="31"/>
      <c r="E440" s="31"/>
      <c r="F440" s="31"/>
      <c r="G440" s="31"/>
      <c r="H440" s="31"/>
      <c r="I440" s="31"/>
      <c r="J440" s="31"/>
    </row>
    <row r="441" spans="2:10" ht="12.75" x14ac:dyDescent="0.2">
      <c r="B441" s="31"/>
      <c r="C441" s="31"/>
      <c r="D441" s="31"/>
      <c r="E441" s="31"/>
      <c r="F441" s="31"/>
      <c r="G441" s="31"/>
      <c r="H441" s="31"/>
      <c r="I441" s="31"/>
      <c r="J441" s="31"/>
    </row>
    <row r="442" spans="2:10" ht="12.75" x14ac:dyDescent="0.2">
      <c r="B442" s="31"/>
      <c r="C442" s="31"/>
      <c r="D442" s="31"/>
      <c r="E442" s="31"/>
      <c r="F442" s="31"/>
      <c r="G442" s="31"/>
      <c r="H442" s="31"/>
      <c r="I442" s="31"/>
      <c r="J442" s="31"/>
    </row>
    <row r="443" spans="2:10" ht="12.75" x14ac:dyDescent="0.2">
      <c r="B443" s="31"/>
      <c r="C443" s="31"/>
      <c r="D443" s="31"/>
      <c r="E443" s="31"/>
      <c r="F443" s="31"/>
      <c r="G443" s="31"/>
      <c r="H443" s="31"/>
      <c r="I443" s="31"/>
      <c r="J443" s="31"/>
    </row>
    <row r="444" spans="2:10" ht="12.75" x14ac:dyDescent="0.2">
      <c r="B444" s="31"/>
      <c r="C444" s="31"/>
      <c r="D444" s="31"/>
      <c r="E444" s="31"/>
      <c r="F444" s="31"/>
      <c r="G444" s="31"/>
      <c r="H444" s="31"/>
      <c r="I444" s="31"/>
      <c r="J444" s="31"/>
    </row>
    <row r="445" spans="2:10" ht="12.75" x14ac:dyDescent="0.2">
      <c r="B445" s="31"/>
      <c r="C445" s="31"/>
      <c r="D445" s="31"/>
      <c r="E445" s="31"/>
      <c r="F445" s="31"/>
      <c r="G445" s="31"/>
      <c r="H445" s="31"/>
      <c r="I445" s="31"/>
      <c r="J445" s="31"/>
    </row>
    <row r="446" spans="2:10" ht="12.75" x14ac:dyDescent="0.2">
      <c r="B446" s="31"/>
      <c r="C446" s="31"/>
      <c r="D446" s="31"/>
      <c r="E446" s="31"/>
      <c r="F446" s="31"/>
      <c r="G446" s="31"/>
      <c r="H446" s="31"/>
      <c r="I446" s="31"/>
      <c r="J446" s="31"/>
    </row>
    <row r="447" spans="2:10" ht="12.75" x14ac:dyDescent="0.2">
      <c r="B447" s="31"/>
      <c r="C447" s="31"/>
      <c r="D447" s="31"/>
      <c r="E447" s="31"/>
      <c r="F447" s="31"/>
      <c r="G447" s="31"/>
      <c r="H447" s="31"/>
      <c r="I447" s="31"/>
      <c r="J447" s="31"/>
    </row>
    <row r="448" spans="2:10" ht="12.75" x14ac:dyDescent="0.2">
      <c r="B448" s="31"/>
      <c r="C448" s="31"/>
      <c r="D448" s="31"/>
      <c r="E448" s="31"/>
      <c r="F448" s="31"/>
      <c r="G448" s="31"/>
      <c r="H448" s="31"/>
      <c r="I448" s="31"/>
      <c r="J448" s="31"/>
    </row>
    <row r="449" spans="2:10" ht="12.75" x14ac:dyDescent="0.2">
      <c r="B449" s="31"/>
      <c r="C449" s="31"/>
      <c r="D449" s="31"/>
      <c r="E449" s="31"/>
      <c r="F449" s="31"/>
      <c r="G449" s="31"/>
      <c r="H449" s="31"/>
      <c r="I449" s="31"/>
      <c r="J449" s="31"/>
    </row>
    <row r="450" spans="2:10" ht="12.75" x14ac:dyDescent="0.2">
      <c r="B450" s="31"/>
      <c r="C450" s="31"/>
      <c r="D450" s="31"/>
      <c r="E450" s="31"/>
      <c r="F450" s="31"/>
      <c r="G450" s="31"/>
      <c r="H450" s="31"/>
      <c r="I450" s="31"/>
      <c r="J450" s="31"/>
    </row>
    <row r="451" spans="2:10" ht="12.75" x14ac:dyDescent="0.2">
      <c r="B451" s="31"/>
      <c r="C451" s="31"/>
      <c r="D451" s="31"/>
      <c r="E451" s="31"/>
      <c r="F451" s="31"/>
      <c r="G451" s="31"/>
      <c r="H451" s="31"/>
      <c r="I451" s="31"/>
      <c r="J451" s="31"/>
    </row>
    <row r="452" spans="2:10" ht="12.75" x14ac:dyDescent="0.2">
      <c r="B452" s="31"/>
      <c r="C452" s="31"/>
      <c r="D452" s="31"/>
      <c r="E452" s="31"/>
      <c r="F452" s="31"/>
      <c r="G452" s="31"/>
      <c r="H452" s="31"/>
      <c r="I452" s="31"/>
      <c r="J452" s="31"/>
    </row>
    <row r="453" spans="2:10" ht="12.75" x14ac:dyDescent="0.2">
      <c r="B453" s="31"/>
      <c r="C453" s="31"/>
      <c r="D453" s="31"/>
      <c r="E453" s="31"/>
      <c r="F453" s="31"/>
      <c r="G453" s="31"/>
      <c r="H453" s="31"/>
      <c r="I453" s="31"/>
      <c r="J453" s="31"/>
    </row>
    <row r="454" spans="2:10" ht="12.75" x14ac:dyDescent="0.2">
      <c r="B454" s="31"/>
      <c r="C454" s="31"/>
      <c r="D454" s="31"/>
      <c r="E454" s="31"/>
      <c r="F454" s="31"/>
      <c r="G454" s="31"/>
      <c r="H454" s="31"/>
      <c r="I454" s="31"/>
      <c r="J454" s="31"/>
    </row>
    <row r="455" spans="2:10" ht="12.75" x14ac:dyDescent="0.2">
      <c r="B455" s="31"/>
      <c r="C455" s="31"/>
      <c r="D455" s="31"/>
      <c r="E455" s="31"/>
      <c r="F455" s="31"/>
      <c r="G455" s="31"/>
      <c r="H455" s="31"/>
      <c r="I455" s="31"/>
      <c r="J455" s="31"/>
    </row>
    <row r="456" spans="2:10" ht="12.75" x14ac:dyDescent="0.2">
      <c r="B456" s="31"/>
      <c r="C456" s="31"/>
      <c r="D456" s="31"/>
      <c r="E456" s="31"/>
      <c r="F456" s="31"/>
      <c r="G456" s="31"/>
      <c r="H456" s="31"/>
      <c r="I456" s="31"/>
      <c r="J456" s="31"/>
    </row>
    <row r="457" spans="2:10" ht="12.75" x14ac:dyDescent="0.2">
      <c r="B457" s="31"/>
      <c r="C457" s="31"/>
      <c r="D457" s="31"/>
      <c r="E457" s="31"/>
      <c r="F457" s="31"/>
      <c r="G457" s="31"/>
      <c r="H457" s="31"/>
      <c r="I457" s="31"/>
      <c r="J457" s="31"/>
    </row>
    <row r="458" spans="2:10" ht="12.75" x14ac:dyDescent="0.2">
      <c r="B458" s="31"/>
      <c r="C458" s="31"/>
      <c r="D458" s="31"/>
      <c r="E458" s="31"/>
      <c r="F458" s="31"/>
      <c r="G458" s="31"/>
      <c r="H458" s="31"/>
      <c r="I458" s="31"/>
      <c r="J458" s="31"/>
    </row>
    <row r="459" spans="2:10" ht="12.75" x14ac:dyDescent="0.2">
      <c r="B459" s="31"/>
      <c r="C459" s="31"/>
      <c r="D459" s="31"/>
      <c r="E459" s="31"/>
      <c r="F459" s="31"/>
      <c r="G459" s="31"/>
      <c r="H459" s="31"/>
      <c r="I459" s="31"/>
      <c r="J459" s="31"/>
    </row>
    <row r="460" spans="2:10" ht="12.75" x14ac:dyDescent="0.2">
      <c r="B460" s="31"/>
      <c r="C460" s="31"/>
      <c r="D460" s="31"/>
      <c r="E460" s="31"/>
      <c r="F460" s="31"/>
      <c r="G460" s="31"/>
      <c r="H460" s="31"/>
      <c r="I460" s="31"/>
      <c r="J460" s="31"/>
    </row>
    <row r="461" spans="2:10" ht="12.75" x14ac:dyDescent="0.2">
      <c r="B461" s="31"/>
      <c r="C461" s="31"/>
      <c r="D461" s="31"/>
      <c r="E461" s="31"/>
      <c r="F461" s="31"/>
      <c r="G461" s="31"/>
      <c r="H461" s="31"/>
      <c r="I461" s="31"/>
      <c r="J461" s="31"/>
    </row>
    <row r="462" spans="2:10" ht="12.75" x14ac:dyDescent="0.2">
      <c r="B462" s="31"/>
      <c r="C462" s="31"/>
      <c r="D462" s="31"/>
      <c r="E462" s="31"/>
      <c r="F462" s="31"/>
      <c r="G462" s="31"/>
      <c r="H462" s="31"/>
      <c r="I462" s="31"/>
      <c r="J462" s="31"/>
    </row>
    <row r="463" spans="2:10" ht="12.75" x14ac:dyDescent="0.2">
      <c r="B463" s="31"/>
      <c r="C463" s="31"/>
      <c r="D463" s="31"/>
      <c r="E463" s="31"/>
      <c r="F463" s="31"/>
      <c r="G463" s="31"/>
      <c r="H463" s="31"/>
      <c r="I463" s="31"/>
      <c r="J463" s="31"/>
    </row>
    <row r="464" spans="2:10" ht="12.75" x14ac:dyDescent="0.2">
      <c r="B464" s="31"/>
      <c r="C464" s="31"/>
      <c r="D464" s="31"/>
      <c r="E464" s="31"/>
      <c r="F464" s="31"/>
      <c r="G464" s="31"/>
      <c r="H464" s="31"/>
      <c r="I464" s="31"/>
      <c r="J464" s="31"/>
    </row>
    <row r="465" spans="2:10" ht="12.75" x14ac:dyDescent="0.2">
      <c r="B465" s="31"/>
      <c r="C465" s="31"/>
      <c r="D465" s="31"/>
      <c r="E465" s="31"/>
      <c r="F465" s="31"/>
      <c r="G465" s="31"/>
      <c r="H465" s="31"/>
      <c r="I465" s="31"/>
      <c r="J465" s="31"/>
    </row>
    <row r="466" spans="2:10" ht="12.75" x14ac:dyDescent="0.2">
      <c r="B466" s="31"/>
      <c r="C466" s="31"/>
      <c r="D466" s="31"/>
      <c r="E466" s="31"/>
      <c r="F466" s="31"/>
      <c r="G466" s="31"/>
      <c r="H466" s="31"/>
      <c r="I466" s="31"/>
      <c r="J466" s="31"/>
    </row>
    <row r="467" spans="2:10" ht="12.75" x14ac:dyDescent="0.2">
      <c r="B467" s="31"/>
      <c r="C467" s="31"/>
      <c r="D467" s="31"/>
      <c r="E467" s="31"/>
      <c r="F467" s="31"/>
      <c r="G467" s="31"/>
      <c r="H467" s="31"/>
      <c r="I467" s="31"/>
      <c r="J467" s="31"/>
    </row>
    <row r="468" spans="2:10" ht="12.75" x14ac:dyDescent="0.2">
      <c r="B468" s="31"/>
      <c r="C468" s="31"/>
      <c r="D468" s="31"/>
      <c r="E468" s="31"/>
      <c r="F468" s="31"/>
      <c r="G468" s="31"/>
      <c r="H468" s="31"/>
      <c r="I468" s="31"/>
      <c r="J468" s="31"/>
    </row>
    <row r="469" spans="2:10" ht="12.75" x14ac:dyDescent="0.2">
      <c r="B469" s="31"/>
      <c r="C469" s="31"/>
      <c r="D469" s="31"/>
      <c r="E469" s="31"/>
      <c r="F469" s="31"/>
      <c r="G469" s="31"/>
      <c r="H469" s="31"/>
      <c r="I469" s="31"/>
      <c r="J469" s="31"/>
    </row>
    <row r="470" spans="2:10" ht="12.75" x14ac:dyDescent="0.2">
      <c r="B470" s="31"/>
      <c r="C470" s="31"/>
      <c r="D470" s="31"/>
      <c r="E470" s="31"/>
      <c r="F470" s="31"/>
      <c r="G470" s="31"/>
      <c r="H470" s="31"/>
      <c r="I470" s="31"/>
      <c r="J470" s="31"/>
    </row>
    <row r="471" spans="2:10" ht="12.75" x14ac:dyDescent="0.2">
      <c r="B471" s="31"/>
      <c r="C471" s="31"/>
      <c r="D471" s="31"/>
      <c r="E471" s="31"/>
      <c r="F471" s="31"/>
      <c r="G471" s="31"/>
      <c r="H471" s="31"/>
      <c r="I471" s="31"/>
      <c r="J471" s="31"/>
    </row>
    <row r="472" spans="2:10" ht="12.75" x14ac:dyDescent="0.2">
      <c r="B472" s="31"/>
      <c r="C472" s="31"/>
      <c r="D472" s="31"/>
      <c r="E472" s="31"/>
      <c r="F472" s="31"/>
      <c r="G472" s="31"/>
      <c r="H472" s="31"/>
      <c r="I472" s="31"/>
      <c r="J472" s="31"/>
    </row>
    <row r="473" spans="2:10" ht="12.75" x14ac:dyDescent="0.2">
      <c r="B473" s="31"/>
      <c r="C473" s="31"/>
      <c r="D473" s="31"/>
      <c r="E473" s="31"/>
      <c r="F473" s="31"/>
      <c r="G473" s="31"/>
      <c r="H473" s="31"/>
      <c r="I473" s="31"/>
      <c r="J473" s="31"/>
    </row>
    <row r="474" spans="2:10" ht="12.75" x14ac:dyDescent="0.2">
      <c r="B474" s="31"/>
      <c r="C474" s="31"/>
      <c r="D474" s="31"/>
      <c r="E474" s="31"/>
      <c r="F474" s="31"/>
      <c r="G474" s="31"/>
      <c r="H474" s="31"/>
      <c r="I474" s="31"/>
      <c r="J474" s="31"/>
    </row>
    <row r="475" spans="2:10" ht="12.75" x14ac:dyDescent="0.2">
      <c r="B475" s="31"/>
      <c r="C475" s="31"/>
      <c r="D475" s="31"/>
      <c r="E475" s="31"/>
      <c r="F475" s="31"/>
      <c r="G475" s="31"/>
      <c r="H475" s="31"/>
      <c r="I475" s="31"/>
      <c r="J475" s="31"/>
    </row>
    <row r="476" spans="2:10" ht="12.75" x14ac:dyDescent="0.2">
      <c r="B476" s="31"/>
      <c r="C476" s="31"/>
      <c r="D476" s="31"/>
      <c r="E476" s="31"/>
      <c r="F476" s="31"/>
      <c r="G476" s="31"/>
      <c r="H476" s="31"/>
      <c r="I476" s="31"/>
      <c r="J476" s="31"/>
    </row>
    <row r="477" spans="2:10" ht="12.75" x14ac:dyDescent="0.2">
      <c r="B477" s="31"/>
      <c r="C477" s="31"/>
      <c r="D477" s="31"/>
      <c r="E477" s="31"/>
      <c r="F477" s="31"/>
      <c r="G477" s="31"/>
      <c r="H477" s="31"/>
      <c r="I477" s="31"/>
      <c r="J477" s="31"/>
    </row>
    <row r="478" spans="2:10" ht="12.75" x14ac:dyDescent="0.2">
      <c r="B478" s="31"/>
      <c r="C478" s="31"/>
      <c r="D478" s="31"/>
      <c r="E478" s="31"/>
      <c r="F478" s="31"/>
      <c r="G478" s="31"/>
      <c r="H478" s="31"/>
      <c r="I478" s="31"/>
      <c r="J478" s="31"/>
    </row>
    <row r="479" spans="2:10" ht="12.75" x14ac:dyDescent="0.2">
      <c r="B479" s="31"/>
      <c r="C479" s="31"/>
      <c r="D479" s="31"/>
      <c r="E479" s="31"/>
      <c r="F479" s="31"/>
      <c r="G479" s="31"/>
      <c r="H479" s="31"/>
      <c r="I479" s="31"/>
      <c r="J479" s="31"/>
    </row>
    <row r="480" spans="2:10" ht="12.75" x14ac:dyDescent="0.2">
      <c r="B480" s="31"/>
      <c r="C480" s="31"/>
      <c r="D480" s="31"/>
      <c r="E480" s="31"/>
      <c r="F480" s="31"/>
      <c r="G480" s="31"/>
      <c r="H480" s="31"/>
      <c r="I480" s="31"/>
      <c r="J480" s="31"/>
    </row>
    <row r="481" spans="2:10" ht="12.75" x14ac:dyDescent="0.2">
      <c r="B481" s="31"/>
      <c r="C481" s="31"/>
      <c r="D481" s="31"/>
      <c r="E481" s="31"/>
      <c r="F481" s="31"/>
      <c r="G481" s="31"/>
      <c r="H481" s="31"/>
      <c r="I481" s="31"/>
      <c r="J481" s="31"/>
    </row>
    <row r="482" spans="2:10" ht="12.75" x14ac:dyDescent="0.2">
      <c r="B482" s="31"/>
      <c r="C482" s="31"/>
      <c r="D482" s="31"/>
      <c r="E482" s="31"/>
      <c r="F482" s="31"/>
      <c r="G482" s="31"/>
      <c r="H482" s="31"/>
      <c r="I482" s="31"/>
      <c r="J482" s="31"/>
    </row>
    <row r="483" spans="2:10" ht="12.75" x14ac:dyDescent="0.2">
      <c r="B483" s="31"/>
      <c r="C483" s="31"/>
      <c r="D483" s="31"/>
      <c r="E483" s="31"/>
      <c r="F483" s="31"/>
      <c r="G483" s="31"/>
      <c r="H483" s="31"/>
      <c r="I483" s="31"/>
      <c r="J483" s="31"/>
    </row>
    <row r="484" spans="2:10" ht="12.75" x14ac:dyDescent="0.2">
      <c r="B484" s="31"/>
      <c r="C484" s="31"/>
      <c r="D484" s="31"/>
      <c r="E484" s="31"/>
      <c r="F484" s="31"/>
      <c r="G484" s="31"/>
      <c r="H484" s="31"/>
      <c r="I484" s="31"/>
      <c r="J484" s="31"/>
    </row>
    <row r="485" spans="2:10" ht="12.75" x14ac:dyDescent="0.2">
      <c r="B485" s="31"/>
      <c r="C485" s="31"/>
      <c r="D485" s="31"/>
      <c r="E485" s="31"/>
      <c r="F485" s="31"/>
      <c r="G485" s="31"/>
      <c r="H485" s="31"/>
      <c r="I485" s="31"/>
      <c r="J485" s="31"/>
    </row>
    <row r="486" spans="2:10" ht="12.75" x14ac:dyDescent="0.2">
      <c r="B486" s="31"/>
      <c r="C486" s="31"/>
      <c r="D486" s="31"/>
      <c r="E486" s="31"/>
      <c r="F486" s="31"/>
      <c r="G486" s="31"/>
      <c r="H486" s="31"/>
      <c r="I486" s="31"/>
      <c r="J486" s="31"/>
    </row>
    <row r="487" spans="2:10" ht="12.75" x14ac:dyDescent="0.2">
      <c r="B487" s="31"/>
      <c r="C487" s="31"/>
      <c r="D487" s="31"/>
      <c r="E487" s="31"/>
      <c r="F487" s="31"/>
      <c r="G487" s="31"/>
      <c r="H487" s="31"/>
      <c r="I487" s="31"/>
      <c r="J487" s="31"/>
    </row>
    <row r="488" spans="2:10" ht="12.75" x14ac:dyDescent="0.2">
      <c r="B488" s="31"/>
      <c r="C488" s="31"/>
      <c r="D488" s="31"/>
      <c r="E488" s="31"/>
      <c r="F488" s="31"/>
      <c r="G488" s="31"/>
      <c r="H488" s="31"/>
      <c r="I488" s="31"/>
      <c r="J488" s="31"/>
    </row>
    <row r="489" spans="2:10" ht="12.75" x14ac:dyDescent="0.2">
      <c r="B489" s="31"/>
      <c r="C489" s="31"/>
      <c r="D489" s="31"/>
      <c r="E489" s="31"/>
      <c r="F489" s="31"/>
      <c r="G489" s="31"/>
      <c r="H489" s="31"/>
      <c r="I489" s="31"/>
      <c r="J489" s="31"/>
    </row>
    <row r="490" spans="2:10" ht="12.75" x14ac:dyDescent="0.2">
      <c r="B490" s="31"/>
      <c r="C490" s="31"/>
      <c r="D490" s="31"/>
      <c r="E490" s="31"/>
      <c r="F490" s="31"/>
      <c r="G490" s="31"/>
      <c r="H490" s="31"/>
      <c r="I490" s="31"/>
      <c r="J490" s="31"/>
    </row>
    <row r="491" spans="2:10" ht="12.75" x14ac:dyDescent="0.2">
      <c r="B491" s="31"/>
      <c r="C491" s="31"/>
      <c r="D491" s="31"/>
      <c r="E491" s="31"/>
      <c r="F491" s="31"/>
      <c r="G491" s="31"/>
      <c r="H491" s="31"/>
      <c r="I491" s="31"/>
      <c r="J491" s="31"/>
    </row>
    <row r="492" spans="2:10" ht="12.75" x14ac:dyDescent="0.2">
      <c r="B492" s="31"/>
      <c r="C492" s="31"/>
      <c r="D492" s="31"/>
      <c r="E492" s="31"/>
      <c r="F492" s="31"/>
      <c r="G492" s="31"/>
      <c r="H492" s="31"/>
      <c r="I492" s="31"/>
      <c r="J492" s="31"/>
    </row>
    <row r="493" spans="2:10" ht="12.75" x14ac:dyDescent="0.2">
      <c r="B493" s="31"/>
      <c r="C493" s="31"/>
      <c r="D493" s="31"/>
      <c r="E493" s="31"/>
      <c r="F493" s="31"/>
      <c r="G493" s="31"/>
      <c r="H493" s="31"/>
      <c r="I493" s="31"/>
      <c r="J493" s="31"/>
    </row>
    <row r="494" spans="2:10" ht="12.75" x14ac:dyDescent="0.2">
      <c r="B494" s="31"/>
      <c r="C494" s="31"/>
      <c r="D494" s="31"/>
      <c r="E494" s="31"/>
      <c r="F494" s="31"/>
      <c r="G494" s="31"/>
      <c r="H494" s="31"/>
      <c r="I494" s="31"/>
      <c r="J494" s="31"/>
    </row>
    <row r="495" spans="2:10" ht="12.75" x14ac:dyDescent="0.2">
      <c r="B495" s="31"/>
      <c r="C495" s="31"/>
      <c r="D495" s="31"/>
      <c r="E495" s="31"/>
      <c r="F495" s="31"/>
      <c r="G495" s="31"/>
      <c r="H495" s="31"/>
      <c r="I495" s="31"/>
      <c r="J495" s="31"/>
    </row>
    <row r="496" spans="2:10" ht="12.75" x14ac:dyDescent="0.2">
      <c r="B496" s="31"/>
      <c r="C496" s="31"/>
      <c r="D496" s="31"/>
      <c r="E496" s="31"/>
      <c r="F496" s="31"/>
      <c r="G496" s="31"/>
      <c r="H496" s="31"/>
      <c r="I496" s="31"/>
      <c r="J496" s="31"/>
    </row>
    <row r="497" spans="2:10" ht="12.75" x14ac:dyDescent="0.2">
      <c r="B497" s="31"/>
      <c r="C497" s="31"/>
      <c r="D497" s="31"/>
      <c r="E497" s="31"/>
      <c r="F497" s="31"/>
      <c r="G497" s="31"/>
      <c r="H497" s="31"/>
      <c r="I497" s="31"/>
      <c r="J497" s="31"/>
    </row>
    <row r="498" spans="2:10" ht="12.75" x14ac:dyDescent="0.2">
      <c r="B498" s="31"/>
      <c r="C498" s="31"/>
      <c r="D498" s="31"/>
      <c r="E498" s="31"/>
      <c r="F498" s="31"/>
      <c r="G498" s="31"/>
      <c r="H498" s="31"/>
      <c r="I498" s="31"/>
      <c r="J498" s="31"/>
    </row>
    <row r="499" spans="2:10" ht="12.75" x14ac:dyDescent="0.2">
      <c r="B499" s="31"/>
      <c r="C499" s="31"/>
      <c r="D499" s="31"/>
      <c r="E499" s="31"/>
      <c r="F499" s="31"/>
      <c r="G499" s="31"/>
      <c r="H499" s="31"/>
      <c r="I499" s="31"/>
      <c r="J499" s="31"/>
    </row>
    <row r="500" spans="2:10" ht="12.75" x14ac:dyDescent="0.2">
      <c r="B500" s="31"/>
      <c r="C500" s="31"/>
      <c r="D500" s="31"/>
      <c r="E500" s="31"/>
      <c r="F500" s="31"/>
      <c r="G500" s="31"/>
      <c r="H500" s="31"/>
      <c r="I500" s="31"/>
      <c r="J500" s="31"/>
    </row>
    <row r="501" spans="2:10" ht="12.75" x14ac:dyDescent="0.2">
      <c r="B501" s="31"/>
      <c r="C501" s="31"/>
      <c r="D501" s="31"/>
      <c r="E501" s="31"/>
      <c r="F501" s="31"/>
      <c r="G501" s="31"/>
      <c r="H501" s="31"/>
      <c r="I501" s="31"/>
      <c r="J501" s="31"/>
    </row>
    <row r="502" spans="2:10" ht="12.75" x14ac:dyDescent="0.2">
      <c r="B502" s="31"/>
      <c r="C502" s="31"/>
      <c r="D502" s="31"/>
      <c r="E502" s="31"/>
      <c r="F502" s="31"/>
      <c r="G502" s="31"/>
      <c r="H502" s="31"/>
      <c r="I502" s="31"/>
      <c r="J502" s="31"/>
    </row>
    <row r="503" spans="2:10" ht="12.75" x14ac:dyDescent="0.2">
      <c r="B503" s="31"/>
      <c r="C503" s="31"/>
      <c r="D503" s="31"/>
      <c r="E503" s="31"/>
      <c r="F503" s="31"/>
      <c r="G503" s="31"/>
      <c r="H503" s="31"/>
      <c r="I503" s="31"/>
      <c r="J503" s="31"/>
    </row>
    <row r="504" spans="2:10" ht="12.75" x14ac:dyDescent="0.2">
      <c r="B504" s="31"/>
      <c r="C504" s="31"/>
      <c r="D504" s="31"/>
      <c r="E504" s="31"/>
      <c r="F504" s="31"/>
      <c r="G504" s="31"/>
      <c r="H504" s="31"/>
      <c r="I504" s="31"/>
      <c r="J504" s="31"/>
    </row>
    <row r="505" spans="2:10" ht="12.75" x14ac:dyDescent="0.2">
      <c r="B505" s="31"/>
      <c r="C505" s="31"/>
      <c r="D505" s="31"/>
      <c r="E505" s="31"/>
      <c r="F505" s="31"/>
      <c r="G505" s="31"/>
      <c r="H505" s="31"/>
      <c r="I505" s="31"/>
      <c r="J505" s="31"/>
    </row>
    <row r="506" spans="2:10" ht="12.75" x14ac:dyDescent="0.2">
      <c r="B506" s="31"/>
      <c r="C506" s="31"/>
      <c r="D506" s="31"/>
      <c r="E506" s="31"/>
      <c r="F506" s="31"/>
      <c r="G506" s="31"/>
      <c r="H506" s="31"/>
      <c r="I506" s="31"/>
      <c r="J506" s="31"/>
    </row>
    <row r="507" spans="2:10" ht="12.75" x14ac:dyDescent="0.2">
      <c r="B507" s="31"/>
      <c r="C507" s="31"/>
      <c r="D507" s="31"/>
      <c r="E507" s="31"/>
      <c r="F507" s="31"/>
      <c r="G507" s="31"/>
      <c r="H507" s="31"/>
      <c r="I507" s="31"/>
      <c r="J507" s="31"/>
    </row>
    <row r="508" spans="2:10" ht="12.75" x14ac:dyDescent="0.2">
      <c r="B508" s="31"/>
      <c r="C508" s="31"/>
      <c r="D508" s="31"/>
      <c r="E508" s="31"/>
      <c r="F508" s="31"/>
      <c r="G508" s="31"/>
      <c r="H508" s="31"/>
      <c r="I508" s="31"/>
      <c r="J508" s="31"/>
    </row>
    <row r="509" spans="2:10" ht="12.75" x14ac:dyDescent="0.2">
      <c r="B509" s="31"/>
      <c r="C509" s="31"/>
      <c r="D509" s="31"/>
      <c r="E509" s="31"/>
      <c r="F509" s="31"/>
      <c r="G509" s="31"/>
      <c r="H509" s="31"/>
      <c r="I509" s="31"/>
      <c r="J509" s="31"/>
    </row>
    <row r="510" spans="2:10" ht="12.75" x14ac:dyDescent="0.2">
      <c r="B510" s="31"/>
      <c r="C510" s="31"/>
      <c r="D510" s="31"/>
      <c r="E510" s="31"/>
      <c r="F510" s="31"/>
      <c r="G510" s="31"/>
      <c r="H510" s="31"/>
      <c r="I510" s="31"/>
      <c r="J510" s="31"/>
    </row>
    <row r="511" spans="2:10" ht="12.75" x14ac:dyDescent="0.2">
      <c r="B511" s="31"/>
      <c r="C511" s="31"/>
      <c r="D511" s="31"/>
      <c r="E511" s="31"/>
      <c r="F511" s="31"/>
      <c r="G511" s="31"/>
      <c r="H511" s="31"/>
      <c r="I511" s="31"/>
      <c r="J511" s="31"/>
    </row>
    <row r="512" spans="2:10" ht="12.75" x14ac:dyDescent="0.2">
      <c r="B512" s="31"/>
      <c r="C512" s="31"/>
      <c r="D512" s="31"/>
      <c r="E512" s="31"/>
      <c r="F512" s="31"/>
      <c r="G512" s="31"/>
      <c r="H512" s="31"/>
      <c r="I512" s="31"/>
      <c r="J512" s="31"/>
    </row>
    <row r="513" spans="2:10" ht="12.75" x14ac:dyDescent="0.2">
      <c r="B513" s="31"/>
      <c r="C513" s="31"/>
      <c r="D513" s="31"/>
      <c r="E513" s="31"/>
      <c r="F513" s="31"/>
      <c r="G513" s="31"/>
      <c r="H513" s="31"/>
      <c r="I513" s="31"/>
      <c r="J513" s="31"/>
    </row>
    <row r="514" spans="2:10" ht="12.75" x14ac:dyDescent="0.2">
      <c r="B514" s="31"/>
      <c r="C514" s="31"/>
      <c r="D514" s="31"/>
      <c r="E514" s="31"/>
      <c r="F514" s="31"/>
      <c r="G514" s="31"/>
      <c r="H514" s="31"/>
      <c r="I514" s="31"/>
      <c r="J514" s="31"/>
    </row>
    <row r="515" spans="2:10" ht="12.75" x14ac:dyDescent="0.2">
      <c r="B515" s="31"/>
      <c r="C515" s="31"/>
      <c r="D515" s="31"/>
      <c r="E515" s="31"/>
      <c r="F515" s="31"/>
      <c r="G515" s="31"/>
      <c r="H515" s="31"/>
      <c r="I515" s="31"/>
      <c r="J515" s="31"/>
    </row>
    <row r="516" spans="2:10" ht="12.75" x14ac:dyDescent="0.2">
      <c r="B516" s="31"/>
      <c r="C516" s="31"/>
      <c r="D516" s="31"/>
      <c r="E516" s="31"/>
      <c r="F516" s="31"/>
      <c r="G516" s="31"/>
      <c r="H516" s="31"/>
      <c r="I516" s="31"/>
      <c r="J516" s="31"/>
    </row>
    <row r="517" spans="2:10" ht="12.75" x14ac:dyDescent="0.2">
      <c r="B517" s="31"/>
      <c r="C517" s="31"/>
      <c r="D517" s="31"/>
      <c r="E517" s="31"/>
      <c r="F517" s="31"/>
      <c r="G517" s="31"/>
      <c r="H517" s="31"/>
      <c r="I517" s="31"/>
      <c r="J517" s="31"/>
    </row>
    <row r="518" spans="2:10" ht="12.75" x14ac:dyDescent="0.2">
      <c r="B518" s="31"/>
      <c r="C518" s="31"/>
      <c r="D518" s="31"/>
      <c r="E518" s="31"/>
      <c r="F518" s="31"/>
      <c r="G518" s="31"/>
      <c r="H518" s="31"/>
      <c r="I518" s="31"/>
      <c r="J518" s="31"/>
    </row>
    <row r="519" spans="2:10" ht="12.75" x14ac:dyDescent="0.2">
      <c r="B519" s="31"/>
      <c r="C519" s="31"/>
      <c r="D519" s="31"/>
      <c r="E519" s="31"/>
      <c r="F519" s="31"/>
      <c r="G519" s="31"/>
      <c r="H519" s="31"/>
      <c r="I519" s="31"/>
      <c r="J519" s="31"/>
    </row>
    <row r="520" spans="2:10" ht="12.75" x14ac:dyDescent="0.2">
      <c r="B520" s="31"/>
      <c r="C520" s="31"/>
      <c r="D520" s="31"/>
      <c r="E520" s="31"/>
      <c r="F520" s="31"/>
      <c r="G520" s="31"/>
      <c r="H520" s="31"/>
      <c r="I520" s="31"/>
      <c r="J520" s="31"/>
    </row>
    <row r="521" spans="2:10" ht="12.75" x14ac:dyDescent="0.2">
      <c r="B521" s="31"/>
      <c r="C521" s="31"/>
      <c r="D521" s="31"/>
      <c r="E521" s="31"/>
      <c r="F521" s="31"/>
      <c r="G521" s="31"/>
      <c r="H521" s="31"/>
      <c r="I521" s="31"/>
      <c r="J521" s="31"/>
    </row>
    <row r="522" spans="2:10" ht="12.75" x14ac:dyDescent="0.2">
      <c r="B522" s="31"/>
      <c r="C522" s="31"/>
      <c r="D522" s="31"/>
      <c r="E522" s="31"/>
      <c r="F522" s="31"/>
      <c r="G522" s="31"/>
      <c r="H522" s="31"/>
      <c r="I522" s="31"/>
      <c r="J522" s="31"/>
    </row>
    <row r="523" spans="2:10" ht="12.75" x14ac:dyDescent="0.2">
      <c r="B523" s="31"/>
      <c r="C523" s="31"/>
      <c r="D523" s="31"/>
      <c r="E523" s="31"/>
      <c r="F523" s="31"/>
      <c r="G523" s="31"/>
      <c r="H523" s="31"/>
      <c r="I523" s="31"/>
      <c r="J523" s="31"/>
    </row>
    <row r="524" spans="2:10" ht="12.75" x14ac:dyDescent="0.2">
      <c r="B524" s="31"/>
      <c r="C524" s="31"/>
      <c r="D524" s="31"/>
      <c r="E524" s="31"/>
      <c r="F524" s="31"/>
      <c r="G524" s="31"/>
      <c r="H524" s="31"/>
      <c r="I524" s="31"/>
      <c r="J524" s="31"/>
    </row>
    <row r="525" spans="2:10" ht="12.75" x14ac:dyDescent="0.2">
      <c r="B525" s="31"/>
      <c r="C525" s="31"/>
      <c r="D525" s="31"/>
      <c r="E525" s="31"/>
      <c r="F525" s="31"/>
      <c r="G525" s="31"/>
      <c r="H525" s="31"/>
      <c r="I525" s="31"/>
      <c r="J525" s="31"/>
    </row>
    <row r="526" spans="2:10" ht="12.75" x14ac:dyDescent="0.2">
      <c r="B526" s="31"/>
      <c r="C526" s="31"/>
      <c r="D526" s="31"/>
      <c r="E526" s="31"/>
      <c r="F526" s="31"/>
      <c r="G526" s="31"/>
      <c r="H526" s="31"/>
      <c r="I526" s="31"/>
      <c r="J526" s="31"/>
    </row>
    <row r="527" spans="2:10" ht="12.75" x14ac:dyDescent="0.2">
      <c r="B527" s="31"/>
      <c r="C527" s="31"/>
      <c r="D527" s="31"/>
      <c r="E527" s="31"/>
      <c r="F527" s="31"/>
      <c r="G527" s="31"/>
      <c r="H527" s="31"/>
      <c r="I527" s="31"/>
      <c r="J527" s="31"/>
    </row>
    <row r="528" spans="2:10" ht="12.75" x14ac:dyDescent="0.2">
      <c r="B528" s="31"/>
      <c r="C528" s="31"/>
      <c r="D528" s="31"/>
      <c r="E528" s="31"/>
      <c r="F528" s="31"/>
      <c r="G528" s="31"/>
      <c r="H528" s="31"/>
      <c r="I528" s="31"/>
      <c r="J528" s="31"/>
    </row>
    <row r="529" spans="2:10" ht="12.75" x14ac:dyDescent="0.2">
      <c r="B529" s="31"/>
      <c r="C529" s="31"/>
      <c r="D529" s="31"/>
      <c r="E529" s="31"/>
      <c r="F529" s="31"/>
      <c r="G529" s="31"/>
      <c r="H529" s="31"/>
      <c r="I529" s="31"/>
      <c r="J529" s="31"/>
    </row>
    <row r="530" spans="2:10" ht="12.75" x14ac:dyDescent="0.2">
      <c r="B530" s="31"/>
      <c r="C530" s="31"/>
      <c r="D530" s="31"/>
      <c r="E530" s="31"/>
      <c r="F530" s="31"/>
      <c r="G530" s="31"/>
      <c r="H530" s="31"/>
      <c r="I530" s="31"/>
      <c r="J530" s="31"/>
    </row>
    <row r="531" spans="2:10" ht="12.75" x14ac:dyDescent="0.2">
      <c r="B531" s="31"/>
      <c r="C531" s="31"/>
      <c r="D531" s="31"/>
      <c r="E531" s="31"/>
      <c r="F531" s="31"/>
      <c r="G531" s="31"/>
      <c r="H531" s="31"/>
      <c r="I531" s="31"/>
      <c r="J531" s="31"/>
    </row>
    <row r="532" spans="2:10" ht="12.75" x14ac:dyDescent="0.2">
      <c r="B532" s="31"/>
      <c r="C532" s="31"/>
      <c r="D532" s="31"/>
      <c r="E532" s="31"/>
      <c r="F532" s="31"/>
      <c r="G532" s="31"/>
      <c r="H532" s="31"/>
      <c r="I532" s="31"/>
      <c r="J532" s="31"/>
    </row>
    <row r="533" spans="2:10" ht="12.75" x14ac:dyDescent="0.2">
      <c r="B533" s="31"/>
      <c r="C533" s="31"/>
      <c r="D533" s="31"/>
      <c r="E533" s="31"/>
      <c r="F533" s="31"/>
      <c r="G533" s="31"/>
      <c r="H533" s="31"/>
      <c r="I533" s="31"/>
      <c r="J533" s="31"/>
    </row>
    <row r="534" spans="2:10" ht="12.75" x14ac:dyDescent="0.2">
      <c r="B534" s="31"/>
      <c r="C534" s="31"/>
      <c r="D534" s="31"/>
      <c r="E534" s="31"/>
      <c r="F534" s="31"/>
      <c r="G534" s="31"/>
      <c r="H534" s="31"/>
      <c r="I534" s="31"/>
      <c r="J534" s="31"/>
    </row>
    <row r="535" spans="2:10" ht="12.75" x14ac:dyDescent="0.2">
      <c r="B535" s="31"/>
      <c r="C535" s="31"/>
      <c r="D535" s="31"/>
      <c r="E535" s="31"/>
      <c r="F535" s="31"/>
      <c r="G535" s="31"/>
      <c r="H535" s="31"/>
      <c r="I535" s="31"/>
      <c r="J535" s="31"/>
    </row>
    <row r="536" spans="2:10" ht="12.75" x14ac:dyDescent="0.2">
      <c r="B536" s="31"/>
      <c r="C536" s="31"/>
      <c r="D536" s="31"/>
      <c r="E536" s="31"/>
      <c r="F536" s="31"/>
      <c r="G536" s="31"/>
      <c r="H536" s="31"/>
      <c r="I536" s="31"/>
      <c r="J536" s="31"/>
    </row>
    <row r="537" spans="2:10" ht="12.75" x14ac:dyDescent="0.2">
      <c r="B537" s="31"/>
      <c r="C537" s="31"/>
      <c r="D537" s="31"/>
      <c r="E537" s="31"/>
      <c r="F537" s="31"/>
      <c r="G537" s="31"/>
      <c r="H537" s="31"/>
      <c r="I537" s="31"/>
      <c r="J537" s="31"/>
    </row>
    <row r="538" spans="2:10" ht="12.75" x14ac:dyDescent="0.2">
      <c r="B538" s="31"/>
      <c r="C538" s="31"/>
      <c r="D538" s="31"/>
      <c r="E538" s="31"/>
      <c r="F538" s="31"/>
      <c r="G538" s="31"/>
      <c r="H538" s="31"/>
      <c r="I538" s="31"/>
      <c r="J538" s="31"/>
    </row>
    <row r="539" spans="2:10" ht="12.75" x14ac:dyDescent="0.2">
      <c r="B539" s="31"/>
      <c r="C539" s="31"/>
      <c r="D539" s="31"/>
      <c r="E539" s="31"/>
      <c r="F539" s="31"/>
      <c r="G539" s="31"/>
      <c r="H539" s="31"/>
      <c r="I539" s="31"/>
      <c r="J539" s="31"/>
    </row>
    <row r="540" spans="2:10" ht="12.75" x14ac:dyDescent="0.2">
      <c r="B540" s="31"/>
      <c r="C540" s="31"/>
      <c r="D540" s="31"/>
      <c r="E540" s="31"/>
      <c r="F540" s="31"/>
      <c r="G540" s="31"/>
      <c r="H540" s="31"/>
      <c r="I540" s="31"/>
      <c r="J540" s="31"/>
    </row>
    <row r="541" spans="2:10" ht="12.75" x14ac:dyDescent="0.2">
      <c r="B541" s="31"/>
      <c r="C541" s="31"/>
      <c r="D541" s="31"/>
      <c r="E541" s="31"/>
      <c r="F541" s="31"/>
      <c r="G541" s="31"/>
      <c r="H541" s="31"/>
      <c r="I541" s="31"/>
      <c r="J541" s="31"/>
    </row>
    <row r="542" spans="2:10" ht="12.75" x14ac:dyDescent="0.2">
      <c r="B542" s="31"/>
      <c r="C542" s="31"/>
      <c r="D542" s="31"/>
      <c r="E542" s="31"/>
      <c r="F542" s="31"/>
      <c r="G542" s="31"/>
      <c r="H542" s="31"/>
      <c r="I542" s="31"/>
      <c r="J542" s="31"/>
    </row>
    <row r="543" spans="2:10" ht="12.75" x14ac:dyDescent="0.2">
      <c r="B543" s="31"/>
      <c r="C543" s="31"/>
      <c r="D543" s="31"/>
      <c r="E543" s="31"/>
      <c r="F543" s="31"/>
      <c r="G543" s="31"/>
      <c r="H543" s="31"/>
      <c r="I543" s="31"/>
      <c r="J543" s="31"/>
    </row>
    <row r="544" spans="2:10" ht="12.75" x14ac:dyDescent="0.2">
      <c r="B544" s="31"/>
      <c r="C544" s="31"/>
      <c r="D544" s="31"/>
      <c r="E544" s="31"/>
      <c r="F544" s="31"/>
      <c r="G544" s="31"/>
      <c r="H544" s="31"/>
      <c r="I544" s="31"/>
      <c r="J544" s="31"/>
    </row>
    <row r="545" spans="2:10" ht="12.75" x14ac:dyDescent="0.2">
      <c r="B545" s="31"/>
      <c r="C545" s="31"/>
      <c r="D545" s="31"/>
      <c r="E545" s="31"/>
      <c r="F545" s="31"/>
      <c r="G545" s="31"/>
      <c r="H545" s="31"/>
      <c r="I545" s="31"/>
      <c r="J545" s="31"/>
    </row>
    <row r="546" spans="2:10" ht="12.75" x14ac:dyDescent="0.2">
      <c r="B546" s="31"/>
      <c r="C546" s="31"/>
      <c r="D546" s="31"/>
      <c r="E546" s="31"/>
      <c r="F546" s="31"/>
      <c r="G546" s="31"/>
      <c r="H546" s="31"/>
      <c r="I546" s="31"/>
      <c r="J546" s="31"/>
    </row>
    <row r="547" spans="2:10" ht="12.75" x14ac:dyDescent="0.2">
      <c r="B547" s="31"/>
      <c r="C547" s="31"/>
      <c r="D547" s="31"/>
      <c r="E547" s="31"/>
      <c r="F547" s="31"/>
      <c r="G547" s="31"/>
      <c r="H547" s="31"/>
      <c r="I547" s="31"/>
      <c r="J547" s="31"/>
    </row>
    <row r="548" spans="2:10" ht="12.75" x14ac:dyDescent="0.2">
      <c r="B548" s="31"/>
      <c r="C548" s="31"/>
      <c r="D548" s="31"/>
      <c r="E548" s="31"/>
      <c r="F548" s="31"/>
      <c r="G548" s="31"/>
      <c r="H548" s="31"/>
      <c r="I548" s="31"/>
      <c r="J548" s="31"/>
    </row>
    <row r="549" spans="2:10" ht="12.75" x14ac:dyDescent="0.2">
      <c r="B549" s="31"/>
      <c r="C549" s="31"/>
      <c r="D549" s="31"/>
      <c r="E549" s="31"/>
      <c r="F549" s="31"/>
      <c r="G549" s="31"/>
      <c r="H549" s="31"/>
      <c r="I549" s="31"/>
      <c r="J549" s="31"/>
    </row>
    <row r="550" spans="2:10" ht="12.75" x14ac:dyDescent="0.2">
      <c r="B550" s="31"/>
      <c r="C550" s="31"/>
      <c r="D550" s="31"/>
      <c r="E550" s="31"/>
      <c r="F550" s="31"/>
      <c r="G550" s="31"/>
      <c r="H550" s="31"/>
      <c r="I550" s="31"/>
      <c r="J550" s="31"/>
    </row>
    <row r="551" spans="2:10" ht="12.75" x14ac:dyDescent="0.2">
      <c r="B551" s="31"/>
      <c r="C551" s="31"/>
      <c r="D551" s="31"/>
      <c r="E551" s="31"/>
      <c r="F551" s="31"/>
      <c r="G551" s="31"/>
      <c r="H551" s="31"/>
      <c r="I551" s="31"/>
      <c r="J551" s="31"/>
    </row>
    <row r="552" spans="2:10" ht="12.75" x14ac:dyDescent="0.2">
      <c r="B552" s="31"/>
      <c r="C552" s="31"/>
      <c r="D552" s="31"/>
      <c r="E552" s="31"/>
      <c r="F552" s="31"/>
      <c r="G552" s="31"/>
      <c r="H552" s="31"/>
      <c r="I552" s="31"/>
      <c r="J552" s="31"/>
    </row>
    <row r="553" spans="2:10" ht="12.75" x14ac:dyDescent="0.2">
      <c r="B553" s="31"/>
      <c r="C553" s="31"/>
      <c r="D553" s="31"/>
      <c r="E553" s="31"/>
      <c r="F553" s="31"/>
      <c r="G553" s="31"/>
      <c r="H553" s="31"/>
      <c r="I553" s="31"/>
      <c r="J553" s="31"/>
    </row>
    <row r="554" spans="2:10" ht="12.75" x14ac:dyDescent="0.2">
      <c r="B554" s="31"/>
      <c r="C554" s="31"/>
      <c r="D554" s="31"/>
      <c r="E554" s="31"/>
      <c r="F554" s="31"/>
      <c r="G554" s="31"/>
      <c r="H554" s="31"/>
      <c r="I554" s="31"/>
      <c r="J554" s="31"/>
    </row>
    <row r="555" spans="2:10" ht="12.75" x14ac:dyDescent="0.2">
      <c r="B555" s="31"/>
      <c r="C555" s="31"/>
      <c r="D555" s="31"/>
      <c r="E555" s="31"/>
      <c r="F555" s="31"/>
      <c r="G555" s="31"/>
      <c r="H555" s="31"/>
      <c r="I555" s="31"/>
      <c r="J555" s="31"/>
    </row>
    <row r="556" spans="2:10" ht="12.75" x14ac:dyDescent="0.2">
      <c r="B556" s="31"/>
      <c r="C556" s="31"/>
      <c r="D556" s="31"/>
      <c r="E556" s="31"/>
      <c r="F556" s="31"/>
      <c r="G556" s="31"/>
      <c r="H556" s="31"/>
      <c r="I556" s="31"/>
      <c r="J556" s="31"/>
    </row>
    <row r="557" spans="2:10" ht="12.75" x14ac:dyDescent="0.2">
      <c r="B557" s="31"/>
      <c r="C557" s="31"/>
      <c r="D557" s="31"/>
      <c r="E557" s="31"/>
      <c r="F557" s="31"/>
      <c r="G557" s="31"/>
      <c r="H557" s="31"/>
      <c r="I557" s="31"/>
      <c r="J557" s="31"/>
    </row>
    <row r="558" spans="2:10" ht="12.75" x14ac:dyDescent="0.2">
      <c r="B558" s="31"/>
      <c r="C558" s="31"/>
      <c r="D558" s="31"/>
      <c r="E558" s="31"/>
      <c r="F558" s="31"/>
      <c r="G558" s="31"/>
      <c r="H558" s="31"/>
      <c r="I558" s="31"/>
      <c r="J558" s="31"/>
    </row>
    <row r="559" spans="2:10" ht="12.75" x14ac:dyDescent="0.2">
      <c r="B559" s="31"/>
      <c r="C559" s="31"/>
      <c r="D559" s="31"/>
      <c r="E559" s="31"/>
      <c r="F559" s="31"/>
      <c r="G559" s="31"/>
      <c r="H559" s="31"/>
      <c r="I559" s="31"/>
      <c r="J559" s="31"/>
    </row>
    <row r="560" spans="2:10" ht="12.75" x14ac:dyDescent="0.2">
      <c r="B560" s="31"/>
      <c r="C560" s="31"/>
      <c r="D560" s="31"/>
      <c r="E560" s="31"/>
      <c r="F560" s="31"/>
      <c r="G560" s="31"/>
      <c r="H560" s="31"/>
      <c r="I560" s="31"/>
      <c r="J560" s="31"/>
    </row>
    <row r="561" spans="2:10" ht="12.75" x14ac:dyDescent="0.2">
      <c r="B561" s="31"/>
      <c r="C561" s="31"/>
      <c r="D561" s="31"/>
      <c r="E561" s="31"/>
      <c r="F561" s="31"/>
      <c r="G561" s="31"/>
      <c r="H561" s="31"/>
      <c r="I561" s="31"/>
      <c r="J561" s="31"/>
    </row>
    <row r="562" spans="2:10" ht="12.75" x14ac:dyDescent="0.2">
      <c r="B562" s="31"/>
      <c r="C562" s="31"/>
      <c r="D562" s="31"/>
      <c r="E562" s="31"/>
      <c r="F562" s="31"/>
      <c r="G562" s="31"/>
      <c r="H562" s="31"/>
      <c r="I562" s="31"/>
      <c r="J562" s="31"/>
    </row>
    <row r="563" spans="2:10" ht="12.75" x14ac:dyDescent="0.2">
      <c r="B563" s="31"/>
      <c r="C563" s="31"/>
      <c r="D563" s="31"/>
      <c r="E563" s="31"/>
      <c r="F563" s="31"/>
      <c r="G563" s="31"/>
      <c r="H563" s="31"/>
      <c r="I563" s="31"/>
      <c r="J563" s="31"/>
    </row>
    <row r="564" spans="2:10" ht="12.75" x14ac:dyDescent="0.2">
      <c r="B564" s="31"/>
      <c r="C564" s="31"/>
      <c r="D564" s="31"/>
      <c r="E564" s="31"/>
      <c r="F564" s="31"/>
      <c r="G564" s="31"/>
      <c r="H564" s="31"/>
      <c r="I564" s="31"/>
      <c r="J564" s="31"/>
    </row>
    <row r="565" spans="2:10" ht="12.75" x14ac:dyDescent="0.2">
      <c r="B565" s="31"/>
      <c r="C565" s="31"/>
      <c r="D565" s="31"/>
      <c r="E565" s="31"/>
      <c r="F565" s="31"/>
      <c r="G565" s="31"/>
      <c r="H565" s="31"/>
      <c r="I565" s="31"/>
      <c r="J565" s="31"/>
    </row>
    <row r="566" spans="2:10" ht="12.75" x14ac:dyDescent="0.2">
      <c r="B566" s="31"/>
      <c r="C566" s="31"/>
      <c r="D566" s="31"/>
      <c r="E566" s="31"/>
      <c r="F566" s="31"/>
      <c r="G566" s="31"/>
      <c r="H566" s="31"/>
      <c r="I566" s="31"/>
      <c r="J566" s="31"/>
    </row>
    <row r="567" spans="2:10" ht="12.75" x14ac:dyDescent="0.2">
      <c r="B567" s="31"/>
      <c r="C567" s="31"/>
      <c r="D567" s="31"/>
      <c r="E567" s="31"/>
      <c r="F567" s="31"/>
      <c r="G567" s="31"/>
      <c r="H567" s="31"/>
      <c r="I567" s="31"/>
      <c r="J567" s="31"/>
    </row>
    <row r="568" spans="2:10" ht="12.75" x14ac:dyDescent="0.2">
      <c r="B568" s="31"/>
      <c r="C568" s="31"/>
      <c r="D568" s="31"/>
      <c r="E568" s="31"/>
      <c r="F568" s="31"/>
      <c r="G568" s="31"/>
      <c r="H568" s="31"/>
      <c r="I568" s="31"/>
      <c r="J568" s="31"/>
    </row>
    <row r="569" spans="2:10" ht="12.75" x14ac:dyDescent="0.2">
      <c r="B569" s="31"/>
      <c r="C569" s="31"/>
      <c r="D569" s="31"/>
      <c r="E569" s="31"/>
      <c r="F569" s="31"/>
      <c r="G569" s="31"/>
      <c r="H569" s="31"/>
      <c r="I569" s="31"/>
      <c r="J569" s="31"/>
    </row>
    <row r="570" spans="2:10" ht="12.75" x14ac:dyDescent="0.2">
      <c r="B570" s="31"/>
      <c r="C570" s="31"/>
      <c r="D570" s="31"/>
      <c r="E570" s="31"/>
      <c r="F570" s="31"/>
      <c r="G570" s="31"/>
      <c r="H570" s="31"/>
      <c r="I570" s="31"/>
      <c r="J570" s="31"/>
    </row>
    <row r="571" spans="2:10" ht="12.75" x14ac:dyDescent="0.2">
      <c r="B571" s="31"/>
      <c r="C571" s="31"/>
      <c r="D571" s="31"/>
      <c r="E571" s="31"/>
      <c r="F571" s="31"/>
      <c r="G571" s="31"/>
      <c r="H571" s="31"/>
      <c r="I571" s="31"/>
      <c r="J571" s="31"/>
    </row>
    <row r="572" spans="2:10" ht="12.75" x14ac:dyDescent="0.2">
      <c r="B572" s="31"/>
      <c r="C572" s="31"/>
      <c r="D572" s="31"/>
      <c r="E572" s="31"/>
      <c r="F572" s="31"/>
      <c r="G572" s="31"/>
      <c r="H572" s="31"/>
      <c r="I572" s="31"/>
      <c r="J572" s="31"/>
    </row>
    <row r="573" spans="2:10" ht="12.75" x14ac:dyDescent="0.2">
      <c r="B573" s="31"/>
      <c r="C573" s="31"/>
      <c r="D573" s="31"/>
      <c r="E573" s="31"/>
      <c r="F573" s="31"/>
      <c r="G573" s="31"/>
      <c r="H573" s="31"/>
      <c r="I573" s="31"/>
      <c r="J573" s="31"/>
    </row>
    <row r="574" spans="2:10" ht="12.75" x14ac:dyDescent="0.2">
      <c r="B574" s="31"/>
      <c r="C574" s="31"/>
      <c r="D574" s="31"/>
      <c r="E574" s="31"/>
      <c r="F574" s="31"/>
      <c r="G574" s="31"/>
      <c r="H574" s="31"/>
      <c r="I574" s="31"/>
      <c r="J574" s="31"/>
    </row>
    <row r="575" spans="2:10" ht="12.75" x14ac:dyDescent="0.2">
      <c r="B575" s="31"/>
      <c r="C575" s="31"/>
      <c r="D575" s="31"/>
      <c r="E575" s="31"/>
      <c r="F575" s="31"/>
      <c r="G575" s="31"/>
      <c r="H575" s="31"/>
      <c r="I575" s="31"/>
      <c r="J575" s="31"/>
    </row>
    <row r="576" spans="2:10" ht="12.75" x14ac:dyDescent="0.2">
      <c r="B576" s="31"/>
      <c r="C576" s="31"/>
      <c r="D576" s="31"/>
      <c r="E576" s="31"/>
      <c r="F576" s="31"/>
      <c r="G576" s="31"/>
      <c r="H576" s="31"/>
      <c r="I576" s="31"/>
      <c r="J576" s="31"/>
    </row>
    <row r="577" spans="2:10" ht="12.75" x14ac:dyDescent="0.2">
      <c r="B577" s="31"/>
      <c r="C577" s="31"/>
      <c r="D577" s="31"/>
      <c r="E577" s="31"/>
      <c r="F577" s="31"/>
      <c r="G577" s="31"/>
      <c r="H577" s="31"/>
      <c r="I577" s="31"/>
      <c r="J577" s="31"/>
    </row>
    <row r="578" spans="2:10" ht="12.75" x14ac:dyDescent="0.2">
      <c r="B578" s="31"/>
      <c r="C578" s="31"/>
      <c r="D578" s="31"/>
      <c r="E578" s="31"/>
      <c r="F578" s="31"/>
      <c r="G578" s="31"/>
      <c r="H578" s="31"/>
      <c r="I578" s="31"/>
      <c r="J578" s="31"/>
    </row>
    <row r="579" spans="2:10" ht="12.75" x14ac:dyDescent="0.2">
      <c r="B579" s="31"/>
      <c r="C579" s="31"/>
      <c r="D579" s="31"/>
      <c r="E579" s="31"/>
      <c r="F579" s="31"/>
      <c r="G579" s="31"/>
      <c r="H579" s="31"/>
      <c r="I579" s="31"/>
      <c r="J579" s="31"/>
    </row>
    <row r="580" spans="2:10" ht="12.75" x14ac:dyDescent="0.2">
      <c r="B580" s="31"/>
      <c r="C580" s="31"/>
      <c r="D580" s="31"/>
      <c r="E580" s="31"/>
      <c r="F580" s="31"/>
      <c r="G580" s="31"/>
      <c r="H580" s="31"/>
      <c r="I580" s="31"/>
      <c r="J580" s="31"/>
    </row>
    <row r="581" spans="2:10" ht="12.75" x14ac:dyDescent="0.2">
      <c r="B581" s="31"/>
      <c r="C581" s="31"/>
      <c r="D581" s="31"/>
      <c r="E581" s="31"/>
      <c r="F581" s="31"/>
      <c r="G581" s="31"/>
      <c r="H581" s="31"/>
      <c r="I581" s="31"/>
      <c r="J581" s="31"/>
    </row>
    <row r="582" spans="2:10" ht="12.75" x14ac:dyDescent="0.2">
      <c r="B582" s="31"/>
      <c r="C582" s="31"/>
      <c r="D582" s="31"/>
      <c r="E582" s="31"/>
      <c r="F582" s="31"/>
      <c r="G582" s="31"/>
      <c r="H582" s="31"/>
      <c r="I582" s="31"/>
      <c r="J582" s="31"/>
    </row>
    <row r="583" spans="2:10" ht="12.75" x14ac:dyDescent="0.2">
      <c r="B583" s="31"/>
      <c r="C583" s="31"/>
      <c r="D583" s="31"/>
      <c r="E583" s="31"/>
      <c r="F583" s="31"/>
      <c r="G583" s="31"/>
      <c r="H583" s="31"/>
      <c r="I583" s="31"/>
      <c r="J583" s="31"/>
    </row>
    <row r="584" spans="2:10" ht="12.75" x14ac:dyDescent="0.2">
      <c r="B584" s="31"/>
      <c r="C584" s="31"/>
      <c r="D584" s="31"/>
      <c r="E584" s="31"/>
      <c r="F584" s="31"/>
      <c r="G584" s="31"/>
      <c r="H584" s="31"/>
      <c r="I584" s="31"/>
      <c r="J584" s="31"/>
    </row>
    <row r="585" spans="2:10" ht="12.75" x14ac:dyDescent="0.2">
      <c r="B585" s="31"/>
      <c r="C585" s="31"/>
      <c r="D585" s="31"/>
      <c r="E585" s="31"/>
      <c r="F585" s="31"/>
      <c r="G585" s="31"/>
      <c r="H585" s="31"/>
      <c r="I585" s="31"/>
      <c r="J585" s="31"/>
    </row>
    <row r="586" spans="2:10" ht="12.75" x14ac:dyDescent="0.2">
      <c r="B586" s="31"/>
      <c r="C586" s="31"/>
      <c r="D586" s="31"/>
      <c r="E586" s="31"/>
      <c r="F586" s="31"/>
      <c r="G586" s="31"/>
      <c r="H586" s="31"/>
      <c r="I586" s="31"/>
      <c r="J586" s="31"/>
    </row>
    <row r="587" spans="2:10" ht="12.75" x14ac:dyDescent="0.2">
      <c r="B587" s="31"/>
      <c r="C587" s="31"/>
      <c r="D587" s="31"/>
      <c r="E587" s="31"/>
      <c r="F587" s="31"/>
      <c r="G587" s="31"/>
      <c r="H587" s="31"/>
      <c r="I587" s="31"/>
      <c r="J587" s="31"/>
    </row>
    <row r="588" spans="2:10" ht="12.75" x14ac:dyDescent="0.2">
      <c r="B588" s="31"/>
      <c r="C588" s="31"/>
      <c r="D588" s="31"/>
      <c r="E588" s="31"/>
      <c r="F588" s="31"/>
      <c r="G588" s="31"/>
      <c r="H588" s="31"/>
      <c r="I588" s="31"/>
      <c r="J588" s="31"/>
    </row>
    <row r="589" spans="2:10" ht="12.75" x14ac:dyDescent="0.2">
      <c r="B589" s="31"/>
      <c r="C589" s="31"/>
      <c r="D589" s="31"/>
      <c r="E589" s="31"/>
      <c r="F589" s="31"/>
      <c r="G589" s="31"/>
      <c r="H589" s="31"/>
      <c r="I589" s="31"/>
      <c r="J589" s="31"/>
    </row>
    <row r="590" spans="2:10" ht="12.75" x14ac:dyDescent="0.2">
      <c r="B590" s="31"/>
      <c r="C590" s="31"/>
      <c r="D590" s="31"/>
      <c r="E590" s="31"/>
      <c r="F590" s="31"/>
      <c r="G590" s="31"/>
      <c r="H590" s="31"/>
      <c r="I590" s="31"/>
      <c r="J590" s="31"/>
    </row>
    <row r="591" spans="2:10" ht="12.75" x14ac:dyDescent="0.2">
      <c r="B591" s="31"/>
      <c r="C591" s="31"/>
      <c r="D591" s="31"/>
      <c r="E591" s="31"/>
      <c r="F591" s="31"/>
      <c r="G591" s="31"/>
      <c r="H591" s="31"/>
      <c r="I591" s="31"/>
      <c r="J591" s="31"/>
    </row>
    <row r="592" spans="2:10" ht="12.75" x14ac:dyDescent="0.2">
      <c r="B592" s="31"/>
      <c r="C592" s="31"/>
      <c r="D592" s="31"/>
      <c r="E592" s="31"/>
      <c r="F592" s="31"/>
      <c r="G592" s="31"/>
      <c r="H592" s="31"/>
      <c r="I592" s="31"/>
      <c r="J592" s="31"/>
    </row>
    <row r="593" spans="2:10" ht="12.75" x14ac:dyDescent="0.2">
      <c r="B593" s="31"/>
      <c r="C593" s="31"/>
      <c r="D593" s="31"/>
      <c r="E593" s="31"/>
      <c r="F593" s="31"/>
      <c r="G593" s="31"/>
      <c r="H593" s="31"/>
      <c r="I593" s="31"/>
      <c r="J593" s="31"/>
    </row>
    <row r="594" spans="2:10" ht="12.75" x14ac:dyDescent="0.2">
      <c r="B594" s="31"/>
      <c r="C594" s="31"/>
      <c r="D594" s="31"/>
      <c r="E594" s="31"/>
      <c r="F594" s="31"/>
      <c r="G594" s="31"/>
      <c r="H594" s="31"/>
      <c r="I594" s="31"/>
      <c r="J594" s="31"/>
    </row>
    <row r="595" spans="2:10" ht="12.75" x14ac:dyDescent="0.2">
      <c r="B595" s="31"/>
      <c r="C595" s="31"/>
      <c r="D595" s="31"/>
      <c r="E595" s="31"/>
      <c r="F595" s="31"/>
      <c r="G595" s="31"/>
      <c r="H595" s="31"/>
      <c r="I595" s="31"/>
      <c r="J595" s="31"/>
    </row>
    <row r="596" spans="2:10" ht="12.75" x14ac:dyDescent="0.2">
      <c r="B596" s="31"/>
      <c r="C596" s="31"/>
      <c r="D596" s="31"/>
      <c r="E596" s="31"/>
      <c r="F596" s="31"/>
      <c r="G596" s="31"/>
      <c r="H596" s="31"/>
      <c r="I596" s="31"/>
      <c r="J596" s="31"/>
    </row>
    <row r="597" spans="2:10" ht="12.75" x14ac:dyDescent="0.2">
      <c r="B597" s="31"/>
      <c r="C597" s="31"/>
      <c r="D597" s="31"/>
      <c r="E597" s="31"/>
      <c r="F597" s="31"/>
      <c r="G597" s="31"/>
      <c r="H597" s="31"/>
      <c r="I597" s="31"/>
      <c r="J597" s="31"/>
    </row>
    <row r="598" spans="2:10" ht="12.75" x14ac:dyDescent="0.2">
      <c r="B598" s="31"/>
      <c r="C598" s="31"/>
      <c r="D598" s="31"/>
      <c r="E598" s="31"/>
      <c r="F598" s="31"/>
      <c r="G598" s="31"/>
      <c r="H598" s="31"/>
      <c r="I598" s="31"/>
      <c r="J598" s="31"/>
    </row>
    <row r="599" spans="2:10" ht="12.75" x14ac:dyDescent="0.2">
      <c r="B599" s="31"/>
      <c r="C599" s="31"/>
      <c r="D599" s="31"/>
      <c r="E599" s="31"/>
      <c r="F599" s="31"/>
      <c r="G599" s="31"/>
      <c r="H599" s="31"/>
      <c r="I599" s="31"/>
      <c r="J599" s="31"/>
    </row>
    <row r="600" spans="2:10" ht="12.75" x14ac:dyDescent="0.2">
      <c r="B600" s="31"/>
      <c r="C600" s="31"/>
      <c r="D600" s="31"/>
      <c r="E600" s="31"/>
      <c r="F600" s="31"/>
      <c r="G600" s="31"/>
      <c r="H600" s="31"/>
      <c r="I600" s="31"/>
      <c r="J600" s="31"/>
    </row>
    <row r="601" spans="2:10" ht="12.75" x14ac:dyDescent="0.2">
      <c r="B601" s="31"/>
      <c r="C601" s="31"/>
      <c r="D601" s="31"/>
      <c r="E601" s="31"/>
      <c r="F601" s="31"/>
      <c r="G601" s="31"/>
      <c r="H601" s="31"/>
      <c r="I601" s="31"/>
      <c r="J601" s="31"/>
    </row>
    <row r="602" spans="2:10" ht="12.75" x14ac:dyDescent="0.2">
      <c r="B602" s="31"/>
      <c r="C602" s="31"/>
      <c r="D602" s="31"/>
      <c r="E602" s="31"/>
      <c r="F602" s="31"/>
      <c r="G602" s="31"/>
      <c r="H602" s="31"/>
      <c r="I602" s="31"/>
      <c r="J602" s="31"/>
    </row>
    <row r="603" spans="2:10" ht="12.75" x14ac:dyDescent="0.2">
      <c r="B603" s="31"/>
      <c r="C603" s="31"/>
      <c r="D603" s="31"/>
      <c r="E603" s="31"/>
      <c r="F603" s="31"/>
      <c r="G603" s="31"/>
      <c r="H603" s="31"/>
      <c r="I603" s="31"/>
      <c r="J603" s="31"/>
    </row>
    <row r="604" spans="2:10" ht="12.75" x14ac:dyDescent="0.2">
      <c r="B604" s="31"/>
      <c r="C604" s="31"/>
      <c r="D604" s="31"/>
      <c r="E604" s="31"/>
      <c r="F604" s="31"/>
      <c r="G604" s="31"/>
      <c r="H604" s="31"/>
      <c r="I604" s="31"/>
      <c r="J604" s="31"/>
    </row>
    <row r="605" spans="2:10" ht="12.75" x14ac:dyDescent="0.2">
      <c r="B605" s="31"/>
      <c r="C605" s="31"/>
      <c r="D605" s="31"/>
      <c r="E605" s="31"/>
      <c r="F605" s="31"/>
      <c r="G605" s="31"/>
      <c r="H605" s="31"/>
      <c r="I605" s="31"/>
      <c r="J605" s="31"/>
    </row>
    <row r="606" spans="2:10" ht="12.75" x14ac:dyDescent="0.2">
      <c r="B606" s="31"/>
      <c r="C606" s="31"/>
      <c r="D606" s="31"/>
      <c r="E606" s="31"/>
      <c r="F606" s="31"/>
      <c r="G606" s="31"/>
      <c r="H606" s="31"/>
      <c r="I606" s="31"/>
      <c r="J606" s="31"/>
    </row>
    <row r="607" spans="2:10" ht="12.75" x14ac:dyDescent="0.2">
      <c r="B607" s="31"/>
      <c r="C607" s="31"/>
      <c r="D607" s="31"/>
      <c r="E607" s="31"/>
      <c r="F607" s="31"/>
      <c r="G607" s="31"/>
      <c r="H607" s="31"/>
      <c r="I607" s="31"/>
      <c r="J607" s="31"/>
    </row>
    <row r="608" spans="2:10" ht="12.75" x14ac:dyDescent="0.2">
      <c r="B608" s="31"/>
      <c r="C608" s="31"/>
      <c r="D608" s="31"/>
      <c r="E608" s="31"/>
      <c r="F608" s="31"/>
      <c r="G608" s="31"/>
      <c r="H608" s="31"/>
      <c r="I608" s="31"/>
      <c r="J608" s="31"/>
    </row>
    <row r="609" spans="2:10" ht="12.75" x14ac:dyDescent="0.2">
      <c r="B609" s="31"/>
      <c r="C609" s="31"/>
      <c r="D609" s="31"/>
      <c r="E609" s="31"/>
      <c r="F609" s="31"/>
      <c r="G609" s="31"/>
      <c r="H609" s="31"/>
      <c r="I609" s="31"/>
      <c r="J609" s="31"/>
    </row>
    <row r="610" spans="2:10" ht="12.75" x14ac:dyDescent="0.2">
      <c r="B610" s="31"/>
      <c r="C610" s="31"/>
      <c r="D610" s="31"/>
      <c r="E610" s="31"/>
      <c r="F610" s="31"/>
      <c r="G610" s="31"/>
      <c r="H610" s="31"/>
      <c r="I610" s="31"/>
      <c r="J610" s="31"/>
    </row>
    <row r="611" spans="2:10" ht="12.75" x14ac:dyDescent="0.2">
      <c r="B611" s="31"/>
      <c r="C611" s="31"/>
      <c r="D611" s="31"/>
      <c r="E611" s="31"/>
      <c r="F611" s="31"/>
      <c r="G611" s="31"/>
      <c r="H611" s="31"/>
      <c r="I611" s="31"/>
      <c r="J611" s="31"/>
    </row>
    <row r="612" spans="2:10" ht="12.75" x14ac:dyDescent="0.2">
      <c r="B612" s="31"/>
      <c r="C612" s="31"/>
      <c r="D612" s="31"/>
      <c r="E612" s="31"/>
      <c r="F612" s="31"/>
      <c r="G612" s="31"/>
      <c r="H612" s="31"/>
      <c r="I612" s="31"/>
      <c r="J612" s="31"/>
    </row>
    <row r="613" spans="2:10" ht="12.75" x14ac:dyDescent="0.2">
      <c r="B613" s="31"/>
      <c r="C613" s="31"/>
      <c r="D613" s="31"/>
      <c r="E613" s="31"/>
      <c r="F613" s="31"/>
      <c r="G613" s="31"/>
      <c r="H613" s="31"/>
      <c r="I613" s="31"/>
      <c r="J613" s="31"/>
    </row>
    <row r="614" spans="2:10" ht="12.75" x14ac:dyDescent="0.2">
      <c r="B614" s="31"/>
      <c r="C614" s="31"/>
      <c r="D614" s="31"/>
      <c r="E614" s="31"/>
      <c r="F614" s="31"/>
      <c r="G614" s="31"/>
      <c r="H614" s="31"/>
      <c r="I614" s="31"/>
      <c r="J614" s="31"/>
    </row>
    <row r="615" spans="2:10" ht="12.75" x14ac:dyDescent="0.2">
      <c r="B615" s="31"/>
      <c r="C615" s="31"/>
      <c r="D615" s="31"/>
      <c r="E615" s="31"/>
      <c r="F615" s="31"/>
      <c r="G615" s="31"/>
      <c r="H615" s="31"/>
      <c r="I615" s="31"/>
      <c r="J615" s="31"/>
    </row>
    <row r="616" spans="2:10" ht="12.75" x14ac:dyDescent="0.2">
      <c r="B616" s="31"/>
      <c r="C616" s="31"/>
      <c r="D616" s="31"/>
      <c r="E616" s="31"/>
      <c r="F616" s="31"/>
      <c r="G616" s="31"/>
      <c r="H616" s="31"/>
      <c r="I616" s="31"/>
      <c r="J616" s="31"/>
    </row>
    <row r="617" spans="2:10" ht="12.75" x14ac:dyDescent="0.2">
      <c r="B617" s="31"/>
      <c r="C617" s="31"/>
      <c r="D617" s="31"/>
      <c r="E617" s="31"/>
      <c r="F617" s="31"/>
      <c r="G617" s="31"/>
      <c r="H617" s="31"/>
      <c r="I617" s="31"/>
      <c r="J617" s="31"/>
    </row>
    <row r="618" spans="2:10" ht="12.75" x14ac:dyDescent="0.2">
      <c r="B618" s="31"/>
      <c r="C618" s="31"/>
      <c r="D618" s="31"/>
      <c r="E618" s="31"/>
      <c r="F618" s="31"/>
      <c r="G618" s="31"/>
      <c r="H618" s="31"/>
      <c r="I618" s="31"/>
      <c r="J618" s="31"/>
    </row>
    <row r="619" spans="2:10" ht="12.75" x14ac:dyDescent="0.2">
      <c r="B619" s="31"/>
      <c r="C619" s="31"/>
      <c r="D619" s="31"/>
      <c r="E619" s="31"/>
      <c r="F619" s="31"/>
      <c r="G619" s="31"/>
      <c r="H619" s="31"/>
      <c r="I619" s="31"/>
      <c r="J619" s="31"/>
    </row>
    <row r="620" spans="2:10" ht="12.75" x14ac:dyDescent="0.2">
      <c r="B620" s="31"/>
      <c r="C620" s="31"/>
      <c r="D620" s="31"/>
      <c r="E620" s="31"/>
      <c r="F620" s="31"/>
      <c r="G620" s="31"/>
      <c r="H620" s="31"/>
      <c r="I620" s="31"/>
      <c r="J620" s="31"/>
    </row>
    <row r="621" spans="2:10" ht="12.75" x14ac:dyDescent="0.2">
      <c r="B621" s="31"/>
      <c r="C621" s="31"/>
      <c r="D621" s="31"/>
      <c r="E621" s="31"/>
      <c r="F621" s="31"/>
      <c r="G621" s="31"/>
      <c r="H621" s="31"/>
      <c r="I621" s="31"/>
      <c r="J621" s="31"/>
    </row>
    <row r="622" spans="2:10" ht="12.75" x14ac:dyDescent="0.2">
      <c r="B622" s="31"/>
      <c r="C622" s="31"/>
      <c r="D622" s="31"/>
      <c r="E622" s="31"/>
      <c r="F622" s="31"/>
      <c r="G622" s="31"/>
      <c r="H622" s="31"/>
      <c r="I622" s="31"/>
      <c r="J622" s="31"/>
    </row>
    <row r="623" spans="2:10" ht="12.75" x14ac:dyDescent="0.2">
      <c r="B623" s="31"/>
      <c r="C623" s="31"/>
      <c r="D623" s="31"/>
      <c r="E623" s="31"/>
      <c r="F623" s="31"/>
      <c r="G623" s="31"/>
      <c r="H623" s="31"/>
      <c r="I623" s="31"/>
      <c r="J623" s="31"/>
    </row>
    <row r="624" spans="2:10" ht="12.75" x14ac:dyDescent="0.2">
      <c r="B624" s="31"/>
      <c r="C624" s="31"/>
      <c r="D624" s="31"/>
      <c r="E624" s="31"/>
      <c r="F624" s="31"/>
      <c r="G624" s="31"/>
      <c r="H624" s="31"/>
      <c r="I624" s="31"/>
      <c r="J624" s="31"/>
    </row>
    <row r="625" spans="2:10" ht="12.75" x14ac:dyDescent="0.2">
      <c r="B625" s="31"/>
      <c r="C625" s="31"/>
      <c r="D625" s="31"/>
      <c r="E625" s="31"/>
      <c r="F625" s="31"/>
      <c r="G625" s="31"/>
      <c r="H625" s="31"/>
      <c r="I625" s="31"/>
      <c r="J625" s="31"/>
    </row>
    <row r="626" spans="2:10" ht="12.75" x14ac:dyDescent="0.2">
      <c r="B626" s="31"/>
      <c r="C626" s="31"/>
      <c r="D626" s="31"/>
      <c r="E626" s="31"/>
      <c r="F626" s="31"/>
      <c r="G626" s="31"/>
      <c r="H626" s="31"/>
      <c r="I626" s="31"/>
      <c r="J626" s="31"/>
    </row>
    <row r="627" spans="2:10" ht="12.75" x14ac:dyDescent="0.2">
      <c r="B627" s="31"/>
      <c r="C627" s="31"/>
      <c r="D627" s="31"/>
      <c r="E627" s="31"/>
      <c r="F627" s="31"/>
      <c r="G627" s="31"/>
      <c r="H627" s="31"/>
      <c r="I627" s="31"/>
      <c r="J627" s="31"/>
    </row>
    <row r="628" spans="2:10" ht="12.75" x14ac:dyDescent="0.2">
      <c r="B628" s="31"/>
      <c r="C628" s="31"/>
      <c r="D628" s="31"/>
      <c r="E628" s="31"/>
      <c r="F628" s="31"/>
      <c r="G628" s="31"/>
      <c r="H628" s="31"/>
      <c r="I628" s="31"/>
      <c r="J628" s="31"/>
    </row>
    <row r="629" spans="2:10" ht="12.75" x14ac:dyDescent="0.2">
      <c r="B629" s="31"/>
      <c r="C629" s="31"/>
      <c r="D629" s="31"/>
      <c r="E629" s="31"/>
      <c r="F629" s="31"/>
      <c r="G629" s="31"/>
      <c r="H629" s="31"/>
      <c r="I629" s="31"/>
      <c r="J629" s="31"/>
    </row>
    <row r="630" spans="2:10" ht="12.75" x14ac:dyDescent="0.2">
      <c r="B630" s="31"/>
      <c r="C630" s="31"/>
      <c r="D630" s="31"/>
      <c r="E630" s="31"/>
      <c r="F630" s="31"/>
      <c r="G630" s="31"/>
      <c r="H630" s="31"/>
      <c r="I630" s="31"/>
      <c r="J630" s="31"/>
    </row>
    <row r="631" spans="2:10" ht="12.75" x14ac:dyDescent="0.2">
      <c r="B631" s="31"/>
      <c r="C631" s="31"/>
      <c r="D631" s="31"/>
      <c r="E631" s="31"/>
      <c r="F631" s="31"/>
      <c r="G631" s="31"/>
      <c r="H631" s="31"/>
      <c r="I631" s="31"/>
      <c r="J631" s="31"/>
    </row>
    <row r="632" spans="2:10" ht="12.75" x14ac:dyDescent="0.2">
      <c r="B632" s="31"/>
      <c r="C632" s="31"/>
      <c r="D632" s="31"/>
      <c r="E632" s="31"/>
      <c r="F632" s="31"/>
      <c r="G632" s="31"/>
      <c r="H632" s="31"/>
      <c r="I632" s="31"/>
      <c r="J632" s="31"/>
    </row>
    <row r="633" spans="2:10" ht="12.75" x14ac:dyDescent="0.2">
      <c r="B633" s="31"/>
      <c r="C633" s="31"/>
      <c r="D633" s="31"/>
      <c r="E633" s="31"/>
      <c r="F633" s="31"/>
      <c r="G633" s="31"/>
      <c r="H633" s="31"/>
      <c r="I633" s="31"/>
      <c r="J633" s="31"/>
    </row>
    <row r="634" spans="2:10" ht="12.75" x14ac:dyDescent="0.2">
      <c r="B634" s="31"/>
      <c r="C634" s="31"/>
      <c r="D634" s="31"/>
      <c r="E634" s="31"/>
      <c r="F634" s="31"/>
      <c r="G634" s="31"/>
      <c r="H634" s="31"/>
      <c r="I634" s="31"/>
      <c r="J634" s="31"/>
    </row>
    <row r="635" spans="2:10" ht="12.75" x14ac:dyDescent="0.2">
      <c r="B635" s="31"/>
      <c r="C635" s="31"/>
      <c r="D635" s="31"/>
      <c r="E635" s="31"/>
      <c r="F635" s="31"/>
      <c r="G635" s="31"/>
      <c r="H635" s="31"/>
      <c r="I635" s="31"/>
      <c r="J635" s="31"/>
    </row>
    <row r="636" spans="2:10" ht="12.75" x14ac:dyDescent="0.2">
      <c r="B636" s="31"/>
      <c r="C636" s="31"/>
      <c r="D636" s="31"/>
      <c r="E636" s="31"/>
      <c r="F636" s="31"/>
      <c r="G636" s="31"/>
      <c r="H636" s="31"/>
      <c r="I636" s="31"/>
      <c r="J636" s="31"/>
    </row>
    <row r="637" spans="2:10" ht="12.75" x14ac:dyDescent="0.2">
      <c r="B637" s="31"/>
      <c r="C637" s="31"/>
      <c r="D637" s="31"/>
      <c r="E637" s="31"/>
      <c r="F637" s="31"/>
      <c r="G637" s="31"/>
      <c r="H637" s="31"/>
      <c r="I637" s="31"/>
      <c r="J637" s="31"/>
    </row>
    <row r="638" spans="2:10" ht="12.75" x14ac:dyDescent="0.2">
      <c r="B638" s="31"/>
      <c r="C638" s="31"/>
      <c r="D638" s="31"/>
      <c r="E638" s="31"/>
      <c r="F638" s="31"/>
      <c r="G638" s="31"/>
      <c r="H638" s="31"/>
      <c r="I638" s="31"/>
      <c r="J638" s="31"/>
    </row>
    <row r="639" spans="2:10" ht="12.75" x14ac:dyDescent="0.2">
      <c r="B639" s="31"/>
      <c r="C639" s="31"/>
      <c r="D639" s="31"/>
      <c r="E639" s="31"/>
      <c r="F639" s="31"/>
      <c r="G639" s="31"/>
      <c r="H639" s="31"/>
      <c r="I639" s="31"/>
      <c r="J639" s="31"/>
    </row>
    <row r="640" spans="2:10" ht="12.75" x14ac:dyDescent="0.2">
      <c r="B640" s="31"/>
      <c r="C640" s="31"/>
      <c r="D640" s="31"/>
      <c r="E640" s="31"/>
      <c r="F640" s="31"/>
      <c r="G640" s="31"/>
      <c r="H640" s="31"/>
      <c r="I640" s="31"/>
      <c r="J640" s="31"/>
    </row>
    <row r="641" spans="2:10" ht="12.75" x14ac:dyDescent="0.2">
      <c r="B641" s="31"/>
      <c r="C641" s="31"/>
      <c r="D641" s="31"/>
      <c r="E641" s="31"/>
      <c r="F641" s="31"/>
      <c r="G641" s="31"/>
      <c r="H641" s="31"/>
      <c r="I641" s="31"/>
      <c r="J641" s="31"/>
    </row>
    <row r="642" spans="2:10" ht="12.75" x14ac:dyDescent="0.2">
      <c r="B642" s="31"/>
      <c r="C642" s="31"/>
      <c r="D642" s="31"/>
      <c r="E642" s="31"/>
      <c r="F642" s="31"/>
      <c r="G642" s="31"/>
      <c r="H642" s="31"/>
      <c r="I642" s="31"/>
      <c r="J642" s="31"/>
    </row>
    <row r="643" spans="2:10" ht="12.75" x14ac:dyDescent="0.2">
      <c r="B643" s="31"/>
      <c r="C643" s="31"/>
      <c r="D643" s="31"/>
      <c r="E643" s="31"/>
      <c r="F643" s="31"/>
      <c r="G643" s="31"/>
      <c r="H643" s="31"/>
      <c r="I643" s="31"/>
      <c r="J643" s="31"/>
    </row>
    <row r="644" spans="2:10" ht="12.75" x14ac:dyDescent="0.2">
      <c r="B644" s="31"/>
      <c r="C644" s="31"/>
      <c r="D644" s="31"/>
      <c r="E644" s="31"/>
      <c r="F644" s="31"/>
      <c r="G644" s="31"/>
      <c r="H644" s="31"/>
      <c r="I644" s="31"/>
      <c r="J644" s="31"/>
    </row>
    <row r="645" spans="2:10" ht="12.75" x14ac:dyDescent="0.2">
      <c r="B645" s="31"/>
      <c r="C645" s="31"/>
      <c r="D645" s="31"/>
      <c r="E645" s="31"/>
      <c r="F645" s="31"/>
      <c r="G645" s="31"/>
      <c r="H645" s="31"/>
      <c r="I645" s="31"/>
      <c r="J645" s="31"/>
    </row>
    <row r="646" spans="2:10" ht="12.75" x14ac:dyDescent="0.2">
      <c r="B646" s="31"/>
      <c r="C646" s="31"/>
      <c r="D646" s="31"/>
      <c r="E646" s="31"/>
      <c r="F646" s="31"/>
      <c r="G646" s="31"/>
      <c r="H646" s="31"/>
      <c r="I646" s="31"/>
      <c r="J646" s="31"/>
    </row>
    <row r="647" spans="2:10" ht="12.75" x14ac:dyDescent="0.2">
      <c r="B647" s="31"/>
      <c r="C647" s="31"/>
      <c r="D647" s="31"/>
      <c r="E647" s="31"/>
      <c r="F647" s="31"/>
      <c r="G647" s="31"/>
      <c r="H647" s="31"/>
      <c r="I647" s="31"/>
      <c r="J647" s="31"/>
    </row>
    <row r="648" spans="2:10" ht="12.75" x14ac:dyDescent="0.2">
      <c r="B648" s="31"/>
      <c r="C648" s="31"/>
      <c r="D648" s="31"/>
      <c r="E648" s="31"/>
      <c r="F648" s="31"/>
      <c r="G648" s="31"/>
      <c r="H648" s="31"/>
      <c r="I648" s="31"/>
      <c r="J648" s="31"/>
    </row>
    <row r="649" spans="2:10" ht="12.75" x14ac:dyDescent="0.2">
      <c r="B649" s="31"/>
      <c r="C649" s="31"/>
      <c r="D649" s="31"/>
      <c r="E649" s="31"/>
      <c r="F649" s="31"/>
      <c r="G649" s="31"/>
      <c r="H649" s="31"/>
      <c r="I649" s="31"/>
      <c r="J649" s="31"/>
    </row>
    <row r="650" spans="2:10" ht="12.75" x14ac:dyDescent="0.2">
      <c r="B650" s="31"/>
      <c r="C650" s="31"/>
      <c r="D650" s="31"/>
      <c r="E650" s="31"/>
      <c r="F650" s="31"/>
      <c r="G650" s="31"/>
      <c r="H650" s="31"/>
      <c r="I650" s="31"/>
      <c r="J650" s="31"/>
    </row>
    <row r="651" spans="2:10" ht="12.75" x14ac:dyDescent="0.2">
      <c r="B651" s="31"/>
      <c r="C651" s="31"/>
      <c r="D651" s="31"/>
      <c r="E651" s="31"/>
      <c r="F651" s="31"/>
      <c r="G651" s="31"/>
      <c r="H651" s="31"/>
      <c r="I651" s="31"/>
      <c r="J651" s="31"/>
    </row>
    <row r="652" spans="2:10" ht="12.75" x14ac:dyDescent="0.2">
      <c r="B652" s="31"/>
      <c r="C652" s="31"/>
      <c r="D652" s="31"/>
      <c r="E652" s="31"/>
      <c r="F652" s="31"/>
      <c r="G652" s="31"/>
      <c r="H652" s="31"/>
      <c r="I652" s="31"/>
      <c r="J652" s="31"/>
    </row>
    <row r="653" spans="2:10" ht="12.75" x14ac:dyDescent="0.2">
      <c r="B653" s="31"/>
      <c r="C653" s="31"/>
      <c r="D653" s="31"/>
      <c r="E653" s="31"/>
      <c r="F653" s="31"/>
      <c r="G653" s="31"/>
      <c r="H653" s="31"/>
      <c r="I653" s="31"/>
      <c r="J653" s="31"/>
    </row>
    <row r="654" spans="2:10" ht="12.75" x14ac:dyDescent="0.2">
      <c r="B654" s="31"/>
      <c r="C654" s="31"/>
      <c r="D654" s="31"/>
      <c r="E654" s="31"/>
      <c r="F654" s="31"/>
      <c r="G654" s="31"/>
      <c r="H654" s="31"/>
      <c r="I654" s="31"/>
      <c r="J654" s="31"/>
    </row>
    <row r="655" spans="2:10" ht="12.75" x14ac:dyDescent="0.2">
      <c r="B655" s="31"/>
      <c r="C655" s="31"/>
      <c r="D655" s="31"/>
      <c r="E655" s="31"/>
      <c r="F655" s="31"/>
      <c r="G655" s="31"/>
      <c r="H655" s="31"/>
      <c r="I655" s="31"/>
      <c r="J655" s="31"/>
    </row>
    <row r="656" spans="2:10" ht="12.75" x14ac:dyDescent="0.2">
      <c r="B656" s="31"/>
      <c r="C656" s="31"/>
      <c r="D656" s="31"/>
      <c r="E656" s="31"/>
      <c r="F656" s="31"/>
      <c r="G656" s="31"/>
      <c r="H656" s="31"/>
      <c r="I656" s="31"/>
      <c r="J656" s="31"/>
    </row>
    <row r="657" spans="2:10" ht="12.75" x14ac:dyDescent="0.2">
      <c r="B657" s="31"/>
      <c r="C657" s="31"/>
      <c r="D657" s="31"/>
      <c r="E657" s="31"/>
      <c r="F657" s="31"/>
      <c r="G657" s="31"/>
      <c r="H657" s="31"/>
      <c r="I657" s="31"/>
      <c r="J657" s="31"/>
    </row>
    <row r="658" spans="2:10" ht="12.75" x14ac:dyDescent="0.2">
      <c r="B658" s="31"/>
      <c r="C658" s="31"/>
      <c r="D658" s="31"/>
      <c r="E658" s="31"/>
      <c r="F658" s="31"/>
      <c r="G658" s="31"/>
      <c r="H658" s="31"/>
      <c r="I658" s="31"/>
      <c r="J658" s="31"/>
    </row>
    <row r="659" spans="2:10" ht="12.75" x14ac:dyDescent="0.2">
      <c r="B659" s="31"/>
      <c r="C659" s="31"/>
      <c r="D659" s="31"/>
      <c r="E659" s="31"/>
      <c r="F659" s="31"/>
      <c r="G659" s="31"/>
      <c r="H659" s="31"/>
      <c r="I659" s="31"/>
      <c r="J659" s="31"/>
    </row>
    <row r="660" spans="2:10" ht="12.75" x14ac:dyDescent="0.2">
      <c r="B660" s="31"/>
      <c r="C660" s="31"/>
      <c r="D660" s="31"/>
      <c r="E660" s="31"/>
      <c r="F660" s="31"/>
      <c r="G660" s="31"/>
      <c r="H660" s="31"/>
      <c r="I660" s="31"/>
      <c r="J660" s="31"/>
    </row>
    <row r="661" spans="2:10" ht="12.75" x14ac:dyDescent="0.2">
      <c r="B661" s="31"/>
      <c r="C661" s="31"/>
      <c r="D661" s="31"/>
      <c r="E661" s="31"/>
      <c r="F661" s="31"/>
      <c r="G661" s="31"/>
      <c r="H661" s="31"/>
      <c r="I661" s="31"/>
      <c r="J661" s="31"/>
    </row>
    <row r="662" spans="2:10" ht="12.75" x14ac:dyDescent="0.2">
      <c r="B662" s="31"/>
      <c r="C662" s="31"/>
      <c r="D662" s="31"/>
      <c r="E662" s="31"/>
      <c r="F662" s="31"/>
      <c r="G662" s="31"/>
      <c r="H662" s="31"/>
      <c r="I662" s="31"/>
      <c r="J662" s="31"/>
    </row>
    <row r="663" spans="2:10" ht="12.75" x14ac:dyDescent="0.2">
      <c r="B663" s="31"/>
      <c r="C663" s="31"/>
      <c r="D663" s="31"/>
      <c r="E663" s="31"/>
      <c r="F663" s="31"/>
      <c r="G663" s="31"/>
      <c r="H663" s="31"/>
      <c r="I663" s="31"/>
      <c r="J663" s="31"/>
    </row>
    <row r="664" spans="2:10" ht="12.75" x14ac:dyDescent="0.2">
      <c r="B664" s="31"/>
      <c r="C664" s="31"/>
      <c r="D664" s="31"/>
      <c r="E664" s="31"/>
      <c r="F664" s="31"/>
      <c r="G664" s="31"/>
      <c r="H664" s="31"/>
      <c r="I664" s="31"/>
      <c r="J664" s="31"/>
    </row>
    <row r="665" spans="2:10" ht="12.75" x14ac:dyDescent="0.2">
      <c r="B665" s="31"/>
      <c r="C665" s="31"/>
      <c r="D665" s="31"/>
      <c r="E665" s="31"/>
      <c r="F665" s="31"/>
      <c r="G665" s="31"/>
      <c r="H665" s="31"/>
      <c r="I665" s="31"/>
      <c r="J665" s="31"/>
    </row>
    <row r="666" spans="2:10" ht="12.75" x14ac:dyDescent="0.2">
      <c r="B666" s="31"/>
      <c r="C666" s="31"/>
      <c r="D666" s="31"/>
      <c r="E666" s="31"/>
      <c r="F666" s="31"/>
      <c r="G666" s="31"/>
      <c r="H666" s="31"/>
      <c r="I666" s="31"/>
      <c r="J666" s="31"/>
    </row>
    <row r="667" spans="2:10" ht="12.75" x14ac:dyDescent="0.2">
      <c r="B667" s="31"/>
      <c r="C667" s="31"/>
      <c r="D667" s="31"/>
      <c r="E667" s="31"/>
      <c r="F667" s="31"/>
      <c r="G667" s="31"/>
      <c r="H667" s="31"/>
      <c r="I667" s="31"/>
      <c r="J667" s="31"/>
    </row>
    <row r="668" spans="2:10" ht="12.75" x14ac:dyDescent="0.2">
      <c r="B668" s="31"/>
      <c r="C668" s="31"/>
      <c r="D668" s="31"/>
      <c r="E668" s="31"/>
      <c r="F668" s="31"/>
      <c r="G668" s="31"/>
      <c r="H668" s="31"/>
      <c r="I668" s="31"/>
      <c r="J668" s="31"/>
    </row>
    <row r="669" spans="2:10" ht="12.75" x14ac:dyDescent="0.2">
      <c r="B669" s="31"/>
      <c r="C669" s="31"/>
      <c r="D669" s="31"/>
      <c r="E669" s="31"/>
      <c r="F669" s="31"/>
      <c r="G669" s="31"/>
      <c r="H669" s="31"/>
      <c r="I669" s="31"/>
      <c r="J669" s="31"/>
    </row>
    <row r="670" spans="2:10" ht="12.75" x14ac:dyDescent="0.2">
      <c r="B670" s="31"/>
      <c r="C670" s="31"/>
      <c r="D670" s="31"/>
      <c r="E670" s="31"/>
      <c r="F670" s="31"/>
      <c r="G670" s="31"/>
      <c r="H670" s="31"/>
      <c r="I670" s="31"/>
      <c r="J670" s="31"/>
    </row>
    <row r="671" spans="2:10" ht="12.75" x14ac:dyDescent="0.2">
      <c r="B671" s="31"/>
      <c r="C671" s="31"/>
      <c r="D671" s="31"/>
      <c r="E671" s="31"/>
      <c r="F671" s="31"/>
      <c r="G671" s="31"/>
      <c r="H671" s="31"/>
      <c r="I671" s="31"/>
      <c r="J671" s="31"/>
    </row>
    <row r="672" spans="2:10" ht="12.75" x14ac:dyDescent="0.2">
      <c r="B672" s="31"/>
      <c r="C672" s="31"/>
      <c r="D672" s="31"/>
      <c r="E672" s="31"/>
      <c r="F672" s="31"/>
      <c r="G672" s="31"/>
      <c r="H672" s="31"/>
      <c r="I672" s="31"/>
      <c r="J672" s="31"/>
    </row>
    <row r="673" spans="2:10" ht="12.75" x14ac:dyDescent="0.2">
      <c r="B673" s="31"/>
      <c r="C673" s="31"/>
      <c r="D673" s="31"/>
      <c r="E673" s="31"/>
      <c r="F673" s="31"/>
      <c r="G673" s="31"/>
      <c r="H673" s="31"/>
      <c r="I673" s="31"/>
      <c r="J673" s="31"/>
    </row>
    <row r="674" spans="2:10" ht="12.75" x14ac:dyDescent="0.2">
      <c r="B674" s="31"/>
      <c r="C674" s="31"/>
      <c r="D674" s="31"/>
      <c r="E674" s="31"/>
      <c r="F674" s="31"/>
      <c r="G674" s="31"/>
      <c r="H674" s="31"/>
      <c r="I674" s="31"/>
      <c r="J674" s="31"/>
    </row>
    <row r="675" spans="2:10" ht="12.75" x14ac:dyDescent="0.2">
      <c r="B675" s="31"/>
      <c r="C675" s="31"/>
      <c r="D675" s="31"/>
      <c r="E675" s="31"/>
      <c r="F675" s="31"/>
      <c r="G675" s="31"/>
      <c r="H675" s="31"/>
      <c r="I675" s="31"/>
      <c r="J675" s="31"/>
    </row>
    <row r="676" spans="2:10" ht="12.75" x14ac:dyDescent="0.2">
      <c r="B676" s="31"/>
      <c r="C676" s="31"/>
      <c r="D676" s="31"/>
      <c r="E676" s="31"/>
      <c r="F676" s="31"/>
      <c r="G676" s="31"/>
      <c r="H676" s="31"/>
      <c r="I676" s="31"/>
      <c r="J676" s="31"/>
    </row>
    <row r="677" spans="2:10" ht="12.75" x14ac:dyDescent="0.2">
      <c r="B677" s="31"/>
      <c r="C677" s="31"/>
      <c r="D677" s="31"/>
      <c r="E677" s="31"/>
      <c r="F677" s="31"/>
      <c r="G677" s="31"/>
      <c r="H677" s="31"/>
      <c r="I677" s="31"/>
      <c r="J677" s="31"/>
    </row>
    <row r="678" spans="2:10" ht="12.75" x14ac:dyDescent="0.2">
      <c r="B678" s="31"/>
      <c r="C678" s="31"/>
      <c r="D678" s="31"/>
      <c r="E678" s="31"/>
      <c r="F678" s="31"/>
      <c r="G678" s="31"/>
      <c r="H678" s="31"/>
      <c r="I678" s="31"/>
      <c r="J678" s="31"/>
    </row>
    <row r="679" spans="2:10" ht="12.75" x14ac:dyDescent="0.2">
      <c r="B679" s="31"/>
      <c r="C679" s="31"/>
      <c r="D679" s="31"/>
      <c r="E679" s="31"/>
      <c r="F679" s="31"/>
      <c r="G679" s="31"/>
      <c r="H679" s="31"/>
      <c r="I679" s="31"/>
      <c r="J679" s="31"/>
    </row>
    <row r="680" spans="2:10" ht="12.75" x14ac:dyDescent="0.2">
      <c r="B680" s="31"/>
      <c r="C680" s="31"/>
      <c r="D680" s="31"/>
      <c r="E680" s="31"/>
      <c r="F680" s="31"/>
      <c r="G680" s="31"/>
      <c r="H680" s="31"/>
      <c r="I680" s="31"/>
      <c r="J680" s="31"/>
    </row>
    <row r="681" spans="2:10" ht="12.75" x14ac:dyDescent="0.2">
      <c r="B681" s="31"/>
      <c r="C681" s="31"/>
      <c r="D681" s="31"/>
      <c r="E681" s="31"/>
      <c r="F681" s="31"/>
      <c r="G681" s="31"/>
      <c r="H681" s="31"/>
      <c r="I681" s="31"/>
      <c r="J681" s="31"/>
    </row>
    <row r="682" spans="2:10" ht="12.75" x14ac:dyDescent="0.2">
      <c r="B682" s="31"/>
      <c r="C682" s="31"/>
      <c r="D682" s="31"/>
      <c r="E682" s="31"/>
      <c r="F682" s="31"/>
      <c r="G682" s="31"/>
      <c r="H682" s="31"/>
      <c r="I682" s="31"/>
      <c r="J682" s="31"/>
    </row>
    <row r="683" spans="2:10" ht="12.75" x14ac:dyDescent="0.2">
      <c r="B683" s="31"/>
      <c r="C683" s="31"/>
      <c r="D683" s="31"/>
      <c r="E683" s="31"/>
      <c r="F683" s="31"/>
      <c r="G683" s="31"/>
      <c r="H683" s="31"/>
      <c r="I683" s="31"/>
      <c r="J683" s="31"/>
    </row>
    <row r="684" spans="2:10" ht="12.75" x14ac:dyDescent="0.2">
      <c r="B684" s="31"/>
      <c r="C684" s="31"/>
      <c r="D684" s="31"/>
      <c r="E684" s="31"/>
      <c r="F684" s="31"/>
      <c r="G684" s="31"/>
      <c r="H684" s="31"/>
      <c r="I684" s="31"/>
      <c r="J684" s="31"/>
    </row>
    <row r="685" spans="2:10" ht="12.75" x14ac:dyDescent="0.2">
      <c r="B685" s="31"/>
      <c r="C685" s="31"/>
      <c r="D685" s="31"/>
      <c r="E685" s="31"/>
      <c r="F685" s="31"/>
      <c r="G685" s="31"/>
      <c r="H685" s="31"/>
      <c r="I685" s="31"/>
      <c r="J685" s="31"/>
    </row>
    <row r="686" spans="2:10" ht="12.75" x14ac:dyDescent="0.2">
      <c r="B686" s="31"/>
      <c r="C686" s="31"/>
      <c r="D686" s="31"/>
      <c r="E686" s="31"/>
      <c r="F686" s="31"/>
      <c r="G686" s="31"/>
      <c r="H686" s="31"/>
      <c r="I686" s="31"/>
      <c r="J686" s="31"/>
    </row>
    <row r="687" spans="2:10" ht="12.75" x14ac:dyDescent="0.2">
      <c r="B687" s="31"/>
      <c r="C687" s="31"/>
      <c r="D687" s="31"/>
      <c r="E687" s="31"/>
      <c r="F687" s="31"/>
      <c r="G687" s="31"/>
      <c r="H687" s="31"/>
      <c r="I687" s="31"/>
      <c r="J687" s="31"/>
    </row>
    <row r="688" spans="2:10" ht="12.75" x14ac:dyDescent="0.2">
      <c r="B688" s="31"/>
      <c r="C688" s="31"/>
      <c r="D688" s="31"/>
      <c r="E688" s="31"/>
      <c r="F688" s="31"/>
      <c r="G688" s="31"/>
      <c r="H688" s="31"/>
      <c r="I688" s="31"/>
      <c r="J688" s="31"/>
    </row>
    <row r="689" spans="2:10" ht="12.75" x14ac:dyDescent="0.2">
      <c r="B689" s="31"/>
      <c r="C689" s="31"/>
      <c r="D689" s="31"/>
      <c r="E689" s="31"/>
      <c r="F689" s="31"/>
      <c r="G689" s="31"/>
      <c r="H689" s="31"/>
      <c r="I689" s="31"/>
      <c r="J689" s="31"/>
    </row>
    <row r="690" spans="2:10" ht="12.75" x14ac:dyDescent="0.2">
      <c r="B690" s="31"/>
      <c r="C690" s="31"/>
      <c r="D690" s="31"/>
      <c r="E690" s="31"/>
      <c r="F690" s="31"/>
      <c r="G690" s="31"/>
      <c r="H690" s="31"/>
      <c r="I690" s="31"/>
      <c r="J690" s="31"/>
    </row>
    <row r="691" spans="2:10" ht="12.75" x14ac:dyDescent="0.2">
      <c r="B691" s="31"/>
      <c r="C691" s="31"/>
      <c r="D691" s="31"/>
      <c r="E691" s="31"/>
      <c r="F691" s="31"/>
      <c r="G691" s="31"/>
      <c r="H691" s="31"/>
      <c r="I691" s="31"/>
      <c r="J691" s="31"/>
    </row>
    <row r="692" spans="2:10" ht="12.75" x14ac:dyDescent="0.2">
      <c r="B692" s="31"/>
      <c r="C692" s="31"/>
      <c r="D692" s="31"/>
      <c r="E692" s="31"/>
      <c r="F692" s="31"/>
      <c r="G692" s="31"/>
      <c r="H692" s="31"/>
      <c r="I692" s="31"/>
      <c r="J692" s="31"/>
    </row>
    <row r="693" spans="2:10" ht="12.75" x14ac:dyDescent="0.2">
      <c r="B693" s="31"/>
      <c r="C693" s="31"/>
      <c r="D693" s="31"/>
      <c r="E693" s="31"/>
      <c r="F693" s="31"/>
      <c r="G693" s="31"/>
      <c r="H693" s="31"/>
      <c r="I693" s="31"/>
      <c r="J693" s="31"/>
    </row>
    <row r="694" spans="2:10" ht="12.75" x14ac:dyDescent="0.2">
      <c r="B694" s="31"/>
      <c r="C694" s="31"/>
      <c r="D694" s="31"/>
      <c r="E694" s="31"/>
      <c r="F694" s="31"/>
      <c r="G694" s="31"/>
      <c r="H694" s="31"/>
      <c r="I694" s="31"/>
      <c r="J694" s="31"/>
    </row>
    <row r="695" spans="2:10" ht="12.75" x14ac:dyDescent="0.2">
      <c r="B695" s="31"/>
      <c r="C695" s="31"/>
      <c r="D695" s="31"/>
      <c r="E695" s="31"/>
      <c r="F695" s="31"/>
      <c r="G695" s="31"/>
      <c r="H695" s="31"/>
      <c r="I695" s="31"/>
      <c r="J695" s="31"/>
    </row>
    <row r="696" spans="2:10" ht="12.75" x14ac:dyDescent="0.2">
      <c r="B696" s="31"/>
      <c r="C696" s="31"/>
      <c r="D696" s="31"/>
      <c r="E696" s="31"/>
      <c r="F696" s="31"/>
      <c r="G696" s="31"/>
      <c r="H696" s="31"/>
      <c r="I696" s="31"/>
      <c r="J696" s="31"/>
    </row>
    <row r="697" spans="2:10" ht="12.75" x14ac:dyDescent="0.2">
      <c r="B697" s="31"/>
      <c r="C697" s="31"/>
      <c r="D697" s="31"/>
      <c r="E697" s="31"/>
      <c r="F697" s="31"/>
      <c r="G697" s="31"/>
      <c r="H697" s="31"/>
      <c r="I697" s="31"/>
      <c r="J697" s="31"/>
    </row>
    <row r="698" spans="2:10" ht="12.75" x14ac:dyDescent="0.2">
      <c r="B698" s="31"/>
      <c r="C698" s="31"/>
      <c r="D698" s="31"/>
      <c r="E698" s="31"/>
      <c r="F698" s="31"/>
      <c r="G698" s="31"/>
      <c r="H698" s="31"/>
      <c r="I698" s="31"/>
      <c r="J698" s="31"/>
    </row>
    <row r="699" spans="2:10" ht="12.75" x14ac:dyDescent="0.2">
      <c r="B699" s="31"/>
      <c r="C699" s="31"/>
      <c r="D699" s="31"/>
      <c r="E699" s="31"/>
      <c r="F699" s="31"/>
      <c r="G699" s="31"/>
      <c r="H699" s="31"/>
      <c r="I699" s="31"/>
      <c r="J699" s="31"/>
    </row>
    <row r="700" spans="2:10" ht="12.75" x14ac:dyDescent="0.2">
      <c r="B700" s="31"/>
      <c r="C700" s="31"/>
      <c r="D700" s="31"/>
      <c r="E700" s="31"/>
      <c r="F700" s="31"/>
      <c r="G700" s="31"/>
      <c r="H700" s="31"/>
      <c r="I700" s="31"/>
      <c r="J700" s="31"/>
    </row>
    <row r="701" spans="2:10" ht="12.75" x14ac:dyDescent="0.2">
      <c r="B701" s="31"/>
      <c r="C701" s="31"/>
      <c r="D701" s="31"/>
      <c r="E701" s="31"/>
      <c r="F701" s="31"/>
      <c r="G701" s="31"/>
      <c r="H701" s="31"/>
      <c r="I701" s="31"/>
      <c r="J701" s="31"/>
    </row>
    <row r="702" spans="2:10" ht="12.75" x14ac:dyDescent="0.2">
      <c r="B702" s="31"/>
      <c r="C702" s="31"/>
      <c r="D702" s="31"/>
      <c r="E702" s="31"/>
      <c r="F702" s="31"/>
      <c r="G702" s="31"/>
      <c r="H702" s="31"/>
      <c r="I702" s="31"/>
      <c r="J702" s="31"/>
    </row>
    <row r="703" spans="2:10" ht="12.75" x14ac:dyDescent="0.2">
      <c r="B703" s="31"/>
      <c r="C703" s="31"/>
      <c r="D703" s="31"/>
      <c r="E703" s="31"/>
      <c r="F703" s="31"/>
      <c r="G703" s="31"/>
      <c r="H703" s="31"/>
      <c r="I703" s="31"/>
      <c r="J703" s="31"/>
    </row>
    <row r="704" spans="2:10" ht="12.75" x14ac:dyDescent="0.2">
      <c r="B704" s="31"/>
      <c r="C704" s="31"/>
      <c r="D704" s="31"/>
      <c r="E704" s="31"/>
      <c r="F704" s="31"/>
      <c r="G704" s="31"/>
      <c r="H704" s="31"/>
      <c r="I704" s="31"/>
      <c r="J704" s="31"/>
    </row>
    <row r="705" spans="2:10" ht="12.75" x14ac:dyDescent="0.2">
      <c r="B705" s="31"/>
      <c r="C705" s="31"/>
      <c r="D705" s="31"/>
      <c r="E705" s="31"/>
      <c r="F705" s="31"/>
      <c r="G705" s="31"/>
      <c r="H705" s="31"/>
      <c r="I705" s="31"/>
      <c r="J705" s="31"/>
    </row>
    <row r="706" spans="2:10" ht="12.75" x14ac:dyDescent="0.2">
      <c r="B706" s="31"/>
      <c r="C706" s="31"/>
      <c r="D706" s="31"/>
      <c r="E706" s="31"/>
      <c r="F706" s="31"/>
      <c r="G706" s="31"/>
      <c r="H706" s="31"/>
      <c r="I706" s="31"/>
      <c r="J706" s="31"/>
    </row>
    <row r="707" spans="2:10" ht="12.75" x14ac:dyDescent="0.2">
      <c r="B707" s="31"/>
      <c r="C707" s="31"/>
      <c r="D707" s="31"/>
      <c r="E707" s="31"/>
      <c r="F707" s="31"/>
      <c r="G707" s="31"/>
      <c r="H707" s="31"/>
      <c r="I707" s="31"/>
      <c r="J707" s="31"/>
    </row>
    <row r="708" spans="2:10" ht="12.75" x14ac:dyDescent="0.2">
      <c r="B708" s="31"/>
      <c r="C708" s="31"/>
      <c r="D708" s="31"/>
      <c r="E708" s="31"/>
      <c r="F708" s="31"/>
      <c r="G708" s="31"/>
      <c r="H708" s="31"/>
      <c r="I708" s="31"/>
      <c r="J708" s="31"/>
    </row>
    <row r="709" spans="2:10" ht="12.75" x14ac:dyDescent="0.2">
      <c r="B709" s="31"/>
      <c r="C709" s="31"/>
      <c r="D709" s="31"/>
      <c r="E709" s="31"/>
      <c r="F709" s="31"/>
      <c r="G709" s="31"/>
      <c r="H709" s="31"/>
      <c r="I709" s="31"/>
      <c r="J709" s="31"/>
    </row>
    <row r="710" spans="2:10" ht="12.75" x14ac:dyDescent="0.2">
      <c r="B710" s="31"/>
      <c r="C710" s="31"/>
      <c r="D710" s="31"/>
      <c r="E710" s="31"/>
      <c r="F710" s="31"/>
      <c r="G710" s="31"/>
      <c r="H710" s="31"/>
      <c r="I710" s="31"/>
      <c r="J710" s="31"/>
    </row>
    <row r="711" spans="2:10" ht="12.75" x14ac:dyDescent="0.2">
      <c r="B711" s="31"/>
      <c r="C711" s="31"/>
      <c r="D711" s="31"/>
      <c r="E711" s="31"/>
      <c r="F711" s="31"/>
      <c r="G711" s="31"/>
      <c r="H711" s="31"/>
      <c r="I711" s="31"/>
      <c r="J711" s="31"/>
    </row>
    <row r="712" spans="2:10" ht="12.75" x14ac:dyDescent="0.2">
      <c r="B712" s="31"/>
      <c r="C712" s="31"/>
      <c r="D712" s="31"/>
      <c r="E712" s="31"/>
      <c r="F712" s="31"/>
      <c r="G712" s="31"/>
      <c r="H712" s="31"/>
      <c r="I712" s="31"/>
      <c r="J712" s="31"/>
    </row>
    <row r="713" spans="2:10" ht="12.75" x14ac:dyDescent="0.2">
      <c r="B713" s="31"/>
      <c r="C713" s="31"/>
      <c r="D713" s="31"/>
      <c r="E713" s="31"/>
      <c r="F713" s="31"/>
      <c r="G713" s="31"/>
      <c r="H713" s="31"/>
      <c r="I713" s="31"/>
      <c r="J713" s="31"/>
    </row>
    <row r="714" spans="2:10" ht="12.75" x14ac:dyDescent="0.2">
      <c r="B714" s="31"/>
      <c r="C714" s="31"/>
      <c r="D714" s="31"/>
      <c r="E714" s="31"/>
      <c r="F714" s="31"/>
      <c r="G714" s="31"/>
      <c r="H714" s="31"/>
      <c r="I714" s="31"/>
      <c r="J714" s="31"/>
    </row>
    <row r="715" spans="2:10" ht="12.75" x14ac:dyDescent="0.2">
      <c r="B715" s="31"/>
      <c r="C715" s="31"/>
      <c r="D715" s="31"/>
      <c r="E715" s="31"/>
      <c r="F715" s="31"/>
      <c r="G715" s="31"/>
      <c r="H715" s="31"/>
      <c r="I715" s="31"/>
      <c r="J715" s="31"/>
    </row>
    <row r="716" spans="2:10" ht="12.75" x14ac:dyDescent="0.2">
      <c r="B716" s="31"/>
      <c r="C716" s="31"/>
      <c r="D716" s="31"/>
      <c r="E716" s="31"/>
      <c r="F716" s="31"/>
      <c r="G716" s="31"/>
      <c r="H716" s="31"/>
      <c r="I716" s="31"/>
      <c r="J716" s="31"/>
    </row>
    <row r="717" spans="2:10" ht="12.75" x14ac:dyDescent="0.2">
      <c r="B717" s="31"/>
      <c r="C717" s="31"/>
      <c r="D717" s="31"/>
      <c r="E717" s="31"/>
      <c r="F717" s="31"/>
      <c r="G717" s="31"/>
      <c r="H717" s="31"/>
      <c r="I717" s="31"/>
      <c r="J717" s="31"/>
    </row>
    <row r="718" spans="2:10" ht="12.75" x14ac:dyDescent="0.2">
      <c r="B718" s="31"/>
      <c r="C718" s="31"/>
      <c r="D718" s="31"/>
      <c r="E718" s="31"/>
      <c r="F718" s="31"/>
      <c r="G718" s="31"/>
      <c r="H718" s="31"/>
      <c r="I718" s="31"/>
      <c r="J718" s="31"/>
    </row>
    <row r="719" spans="2:10" ht="12.75" x14ac:dyDescent="0.2">
      <c r="B719" s="31"/>
      <c r="C719" s="31"/>
      <c r="D719" s="31"/>
      <c r="E719" s="31"/>
      <c r="F719" s="31"/>
      <c r="G719" s="31"/>
      <c r="H719" s="31"/>
      <c r="I719" s="31"/>
      <c r="J719" s="31"/>
    </row>
    <row r="720" spans="2:10" ht="12.75" x14ac:dyDescent="0.2">
      <c r="B720" s="31"/>
      <c r="C720" s="31"/>
      <c r="D720" s="31"/>
      <c r="E720" s="31"/>
      <c r="F720" s="31"/>
      <c r="G720" s="31"/>
      <c r="H720" s="31"/>
      <c r="I720" s="31"/>
      <c r="J720" s="31"/>
    </row>
    <row r="721" spans="2:10" ht="12.75" x14ac:dyDescent="0.2">
      <c r="B721" s="31"/>
      <c r="C721" s="31"/>
      <c r="D721" s="31"/>
      <c r="E721" s="31"/>
      <c r="F721" s="31"/>
      <c r="G721" s="31"/>
      <c r="H721" s="31"/>
      <c r="I721" s="31"/>
      <c r="J721" s="31"/>
    </row>
    <row r="722" spans="2:10" ht="12.75" x14ac:dyDescent="0.2">
      <c r="B722" s="31"/>
      <c r="C722" s="31"/>
      <c r="D722" s="31"/>
      <c r="E722" s="31"/>
      <c r="F722" s="31"/>
      <c r="G722" s="31"/>
      <c r="H722" s="31"/>
      <c r="I722" s="31"/>
      <c r="J722" s="31"/>
    </row>
    <row r="723" spans="2:10" ht="12.75" x14ac:dyDescent="0.2">
      <c r="B723" s="31"/>
      <c r="C723" s="31"/>
      <c r="D723" s="31"/>
      <c r="E723" s="31"/>
      <c r="F723" s="31"/>
      <c r="G723" s="31"/>
      <c r="H723" s="31"/>
      <c r="I723" s="31"/>
      <c r="J723" s="31"/>
    </row>
    <row r="724" spans="2:10" ht="12.75" x14ac:dyDescent="0.2">
      <c r="B724" s="31"/>
      <c r="C724" s="31"/>
      <c r="D724" s="31"/>
      <c r="E724" s="31"/>
      <c r="F724" s="31"/>
      <c r="G724" s="31"/>
      <c r="H724" s="31"/>
      <c r="I724" s="31"/>
      <c r="J724" s="31"/>
    </row>
    <row r="725" spans="2:10" ht="12.75" x14ac:dyDescent="0.2">
      <c r="B725" s="31"/>
      <c r="C725" s="31"/>
      <c r="D725" s="31"/>
      <c r="E725" s="31"/>
      <c r="F725" s="31"/>
      <c r="G725" s="31"/>
      <c r="H725" s="31"/>
      <c r="I725" s="31"/>
      <c r="J725" s="31"/>
    </row>
    <row r="726" spans="2:10" ht="12.75" x14ac:dyDescent="0.2">
      <c r="B726" s="31"/>
      <c r="C726" s="31"/>
      <c r="D726" s="31"/>
      <c r="E726" s="31"/>
      <c r="F726" s="31"/>
      <c r="G726" s="31"/>
      <c r="H726" s="31"/>
      <c r="I726" s="31"/>
      <c r="J726" s="31"/>
    </row>
    <row r="727" spans="2:10" ht="12.75" x14ac:dyDescent="0.2">
      <c r="B727" s="31"/>
      <c r="C727" s="31"/>
      <c r="D727" s="31"/>
      <c r="E727" s="31"/>
      <c r="F727" s="31"/>
      <c r="G727" s="31"/>
      <c r="H727" s="31"/>
      <c r="I727" s="31"/>
      <c r="J727" s="31"/>
    </row>
    <row r="728" spans="2:10" ht="12.75" x14ac:dyDescent="0.2">
      <c r="B728" s="31"/>
      <c r="C728" s="31"/>
      <c r="D728" s="31"/>
      <c r="E728" s="31"/>
      <c r="F728" s="31"/>
      <c r="G728" s="31"/>
      <c r="H728" s="31"/>
      <c r="I728" s="31"/>
      <c r="J728" s="31"/>
    </row>
    <row r="729" spans="2:10" ht="12.75" x14ac:dyDescent="0.2">
      <c r="B729" s="31"/>
      <c r="C729" s="31"/>
      <c r="D729" s="31"/>
      <c r="E729" s="31"/>
      <c r="F729" s="31"/>
      <c r="G729" s="31"/>
      <c r="H729" s="31"/>
      <c r="I729" s="31"/>
      <c r="J729" s="31"/>
    </row>
    <row r="730" spans="2:10" ht="12.75" x14ac:dyDescent="0.2">
      <c r="B730" s="31"/>
      <c r="C730" s="31"/>
      <c r="D730" s="31"/>
      <c r="E730" s="31"/>
      <c r="F730" s="31"/>
      <c r="G730" s="31"/>
      <c r="H730" s="31"/>
      <c r="I730" s="31"/>
      <c r="J730" s="31"/>
    </row>
    <row r="731" spans="2:10" ht="12.75" x14ac:dyDescent="0.2">
      <c r="B731" s="31"/>
      <c r="C731" s="31"/>
      <c r="D731" s="31"/>
      <c r="E731" s="31"/>
      <c r="F731" s="31"/>
      <c r="G731" s="31"/>
      <c r="H731" s="31"/>
      <c r="I731" s="31"/>
      <c r="J731" s="31"/>
    </row>
    <row r="732" spans="2:10" ht="12.75" x14ac:dyDescent="0.2">
      <c r="B732" s="31"/>
      <c r="C732" s="31"/>
      <c r="D732" s="31"/>
      <c r="E732" s="31"/>
      <c r="F732" s="31"/>
      <c r="G732" s="31"/>
      <c r="H732" s="31"/>
      <c r="I732" s="31"/>
      <c r="J732" s="31"/>
    </row>
    <row r="733" spans="2:10" ht="12.75" x14ac:dyDescent="0.2">
      <c r="B733" s="31"/>
      <c r="C733" s="31"/>
      <c r="D733" s="31"/>
      <c r="E733" s="31"/>
      <c r="F733" s="31"/>
      <c r="G733" s="31"/>
      <c r="H733" s="31"/>
      <c r="I733" s="31"/>
      <c r="J733" s="31"/>
    </row>
    <row r="734" spans="2:10" ht="12.75" x14ac:dyDescent="0.2">
      <c r="B734" s="31"/>
      <c r="C734" s="31"/>
      <c r="D734" s="31"/>
      <c r="E734" s="31"/>
      <c r="F734" s="31"/>
      <c r="G734" s="31"/>
      <c r="H734" s="31"/>
      <c r="I734" s="31"/>
      <c r="J734" s="31"/>
    </row>
    <row r="735" spans="2:10" ht="12.75" x14ac:dyDescent="0.2">
      <c r="B735" s="31"/>
      <c r="C735" s="31"/>
      <c r="D735" s="31"/>
      <c r="E735" s="31"/>
      <c r="F735" s="31"/>
      <c r="G735" s="31"/>
      <c r="H735" s="31"/>
      <c r="I735" s="31"/>
      <c r="J735" s="31"/>
    </row>
    <row r="736" spans="2:10" ht="12.75" x14ac:dyDescent="0.2">
      <c r="B736" s="31"/>
      <c r="C736" s="31"/>
      <c r="D736" s="31"/>
      <c r="E736" s="31"/>
      <c r="F736" s="31"/>
      <c r="G736" s="31"/>
      <c r="H736" s="31"/>
      <c r="I736" s="31"/>
      <c r="J736" s="31"/>
    </row>
    <row r="737" spans="2:10" ht="12.75" x14ac:dyDescent="0.2">
      <c r="B737" s="31"/>
      <c r="C737" s="31"/>
      <c r="D737" s="31"/>
      <c r="E737" s="31"/>
      <c r="F737" s="31"/>
      <c r="G737" s="31"/>
      <c r="H737" s="31"/>
      <c r="I737" s="31"/>
      <c r="J737" s="31"/>
    </row>
    <row r="738" spans="2:10" ht="12.75" x14ac:dyDescent="0.2">
      <c r="B738" s="31"/>
      <c r="C738" s="31"/>
      <c r="D738" s="31"/>
      <c r="E738" s="31"/>
      <c r="F738" s="31"/>
      <c r="G738" s="31"/>
      <c r="H738" s="31"/>
      <c r="I738" s="31"/>
      <c r="J738" s="31"/>
    </row>
    <row r="739" spans="2:10" ht="12.75" x14ac:dyDescent="0.2">
      <c r="B739" s="31"/>
      <c r="C739" s="31"/>
      <c r="D739" s="31"/>
      <c r="E739" s="31"/>
      <c r="F739" s="31"/>
      <c r="G739" s="31"/>
      <c r="H739" s="31"/>
      <c r="I739" s="31"/>
      <c r="J739" s="31"/>
    </row>
    <row r="740" spans="2:10" ht="12.75" x14ac:dyDescent="0.2">
      <c r="B740" s="31"/>
      <c r="C740" s="31"/>
      <c r="D740" s="31"/>
      <c r="E740" s="31"/>
      <c r="F740" s="31"/>
      <c r="G740" s="31"/>
      <c r="H740" s="31"/>
      <c r="I740" s="31"/>
      <c r="J740" s="31"/>
    </row>
    <row r="741" spans="2:10" ht="12.75" x14ac:dyDescent="0.2">
      <c r="B741" s="31"/>
      <c r="C741" s="31"/>
      <c r="D741" s="31"/>
      <c r="E741" s="31"/>
      <c r="F741" s="31"/>
      <c r="G741" s="31"/>
      <c r="H741" s="31"/>
      <c r="I741" s="31"/>
      <c r="J741" s="31"/>
    </row>
    <row r="742" spans="2:10" ht="12.75" x14ac:dyDescent="0.2">
      <c r="B742" s="31"/>
      <c r="C742" s="31"/>
      <c r="D742" s="31"/>
      <c r="E742" s="31"/>
      <c r="F742" s="31"/>
      <c r="G742" s="31"/>
      <c r="H742" s="31"/>
      <c r="I742" s="31"/>
      <c r="J742" s="31"/>
    </row>
    <row r="743" spans="2:10" ht="12.75" x14ac:dyDescent="0.2">
      <c r="B743" s="31"/>
      <c r="C743" s="31"/>
      <c r="D743" s="31"/>
      <c r="E743" s="31"/>
      <c r="F743" s="31"/>
      <c r="G743" s="31"/>
      <c r="H743" s="31"/>
      <c r="I743" s="31"/>
      <c r="J743" s="31"/>
    </row>
    <row r="744" spans="2:10" ht="12.75" x14ac:dyDescent="0.2">
      <c r="B744" s="31"/>
      <c r="C744" s="31"/>
      <c r="D744" s="31"/>
      <c r="E744" s="31"/>
      <c r="F744" s="31"/>
      <c r="G744" s="31"/>
      <c r="H744" s="31"/>
      <c r="I744" s="31"/>
      <c r="J744" s="31"/>
    </row>
    <row r="745" spans="2:10" ht="12.75" x14ac:dyDescent="0.2">
      <c r="B745" s="31"/>
      <c r="C745" s="31"/>
      <c r="D745" s="31"/>
      <c r="E745" s="31"/>
      <c r="F745" s="31"/>
      <c r="G745" s="31"/>
      <c r="H745" s="31"/>
      <c r="I745" s="31"/>
      <c r="J745" s="31"/>
    </row>
    <row r="746" spans="2:10" ht="12.75" x14ac:dyDescent="0.2">
      <c r="B746" s="31"/>
      <c r="C746" s="31"/>
      <c r="D746" s="31"/>
      <c r="E746" s="31"/>
      <c r="F746" s="31"/>
      <c r="G746" s="31"/>
      <c r="H746" s="31"/>
      <c r="I746" s="31"/>
      <c r="J746" s="31"/>
    </row>
    <row r="747" spans="2:10" ht="12.75" x14ac:dyDescent="0.2">
      <c r="B747" s="31"/>
      <c r="C747" s="31"/>
      <c r="D747" s="31"/>
      <c r="E747" s="31"/>
      <c r="F747" s="31"/>
      <c r="G747" s="31"/>
      <c r="H747" s="31"/>
      <c r="I747" s="31"/>
      <c r="J747" s="31"/>
    </row>
    <row r="748" spans="2:10" ht="12.75" x14ac:dyDescent="0.2">
      <c r="B748" s="31"/>
      <c r="C748" s="31"/>
      <c r="D748" s="31"/>
      <c r="E748" s="31"/>
      <c r="F748" s="31"/>
      <c r="G748" s="31"/>
      <c r="H748" s="31"/>
      <c r="I748" s="31"/>
      <c r="J748" s="31"/>
    </row>
    <row r="749" spans="2:10" ht="12.75" x14ac:dyDescent="0.2">
      <c r="B749" s="31"/>
      <c r="C749" s="31"/>
      <c r="D749" s="31"/>
      <c r="E749" s="31"/>
      <c r="F749" s="31"/>
      <c r="G749" s="31"/>
      <c r="H749" s="31"/>
      <c r="I749" s="31"/>
      <c r="J749" s="31"/>
    </row>
    <row r="750" spans="2:10" ht="12.75" x14ac:dyDescent="0.2">
      <c r="B750" s="31"/>
      <c r="C750" s="31"/>
      <c r="D750" s="31"/>
      <c r="E750" s="31"/>
      <c r="F750" s="31"/>
      <c r="G750" s="31"/>
      <c r="H750" s="31"/>
      <c r="I750" s="31"/>
      <c r="J750" s="31"/>
    </row>
    <row r="751" spans="2:10" ht="12.75" x14ac:dyDescent="0.2">
      <c r="B751" s="31"/>
      <c r="C751" s="31"/>
      <c r="D751" s="31"/>
      <c r="E751" s="31"/>
      <c r="F751" s="31"/>
      <c r="G751" s="31"/>
      <c r="H751" s="31"/>
      <c r="I751" s="31"/>
      <c r="J751" s="31"/>
    </row>
    <row r="752" spans="2:10" ht="12.75" x14ac:dyDescent="0.2">
      <c r="B752" s="31"/>
      <c r="C752" s="31"/>
      <c r="D752" s="31"/>
      <c r="E752" s="31"/>
      <c r="F752" s="31"/>
      <c r="G752" s="31"/>
      <c r="H752" s="31"/>
      <c r="I752" s="31"/>
      <c r="J752" s="31"/>
    </row>
    <row r="753" spans="2:10" ht="12.75" x14ac:dyDescent="0.2">
      <c r="B753" s="31"/>
      <c r="C753" s="31"/>
      <c r="D753" s="31"/>
      <c r="E753" s="31"/>
      <c r="F753" s="31"/>
      <c r="G753" s="31"/>
      <c r="H753" s="31"/>
      <c r="I753" s="31"/>
      <c r="J753" s="31"/>
    </row>
    <row r="754" spans="2:10" ht="12.75" x14ac:dyDescent="0.2">
      <c r="B754" s="31"/>
      <c r="C754" s="31"/>
      <c r="D754" s="31"/>
      <c r="E754" s="31"/>
      <c r="F754" s="31"/>
      <c r="G754" s="31"/>
      <c r="H754" s="31"/>
      <c r="I754" s="31"/>
      <c r="J754" s="31"/>
    </row>
    <row r="755" spans="2:10" ht="12.75" x14ac:dyDescent="0.2">
      <c r="B755" s="31"/>
      <c r="C755" s="31"/>
      <c r="D755" s="31"/>
      <c r="E755" s="31"/>
      <c r="F755" s="31"/>
      <c r="G755" s="31"/>
      <c r="H755" s="31"/>
      <c r="I755" s="31"/>
      <c r="J755" s="31"/>
    </row>
    <row r="756" spans="2:10" ht="12.75" x14ac:dyDescent="0.2">
      <c r="B756" s="31"/>
      <c r="C756" s="31"/>
      <c r="D756" s="31"/>
      <c r="E756" s="31"/>
      <c r="F756" s="31"/>
      <c r="G756" s="31"/>
      <c r="H756" s="31"/>
      <c r="I756" s="31"/>
      <c r="J756" s="31"/>
    </row>
    <row r="757" spans="2:10" ht="12.75" x14ac:dyDescent="0.2">
      <c r="B757" s="31"/>
      <c r="C757" s="31"/>
      <c r="D757" s="31"/>
      <c r="E757" s="31"/>
      <c r="F757" s="31"/>
      <c r="G757" s="31"/>
      <c r="H757" s="31"/>
      <c r="I757" s="31"/>
      <c r="J757" s="31"/>
    </row>
    <row r="758" spans="2:10" ht="12.75" x14ac:dyDescent="0.2">
      <c r="B758" s="31"/>
      <c r="C758" s="31"/>
      <c r="D758" s="31"/>
      <c r="E758" s="31"/>
      <c r="F758" s="31"/>
      <c r="G758" s="31"/>
      <c r="H758" s="31"/>
      <c r="I758" s="31"/>
      <c r="J758" s="31"/>
    </row>
    <row r="759" spans="2:10" ht="12.75" x14ac:dyDescent="0.2">
      <c r="B759" s="31"/>
      <c r="C759" s="31"/>
      <c r="D759" s="31"/>
      <c r="E759" s="31"/>
      <c r="F759" s="31"/>
      <c r="G759" s="31"/>
      <c r="H759" s="31"/>
      <c r="I759" s="31"/>
      <c r="J759" s="31"/>
    </row>
    <row r="760" spans="2:10" ht="12.75" x14ac:dyDescent="0.2">
      <c r="B760" s="31"/>
      <c r="C760" s="31"/>
      <c r="D760" s="31"/>
      <c r="E760" s="31"/>
      <c r="F760" s="31"/>
      <c r="G760" s="31"/>
      <c r="H760" s="31"/>
      <c r="I760" s="31"/>
      <c r="J760" s="31"/>
    </row>
    <row r="761" spans="2:10" ht="12.75" x14ac:dyDescent="0.2">
      <c r="B761" s="31"/>
      <c r="C761" s="31"/>
      <c r="D761" s="31"/>
      <c r="E761" s="31"/>
      <c r="F761" s="31"/>
      <c r="G761" s="31"/>
      <c r="H761" s="31"/>
      <c r="I761" s="31"/>
      <c r="J761" s="31"/>
    </row>
    <row r="762" spans="2:10" ht="12.75" x14ac:dyDescent="0.2">
      <c r="B762" s="31"/>
      <c r="C762" s="31"/>
      <c r="D762" s="31"/>
      <c r="E762" s="31"/>
      <c r="F762" s="31"/>
      <c r="G762" s="31"/>
      <c r="H762" s="31"/>
      <c r="I762" s="31"/>
      <c r="J762" s="31"/>
    </row>
    <row r="763" spans="2:10" ht="12.75" x14ac:dyDescent="0.2">
      <c r="B763" s="31"/>
      <c r="C763" s="31"/>
      <c r="D763" s="31"/>
      <c r="E763" s="31"/>
      <c r="F763" s="31"/>
      <c r="G763" s="31"/>
      <c r="H763" s="31"/>
      <c r="I763" s="31"/>
      <c r="J763" s="31"/>
    </row>
    <row r="764" spans="2:10" ht="12.75" x14ac:dyDescent="0.2">
      <c r="B764" s="31"/>
      <c r="C764" s="31"/>
      <c r="D764" s="31"/>
      <c r="E764" s="31"/>
      <c r="F764" s="31"/>
      <c r="G764" s="31"/>
      <c r="H764" s="31"/>
      <c r="I764" s="31"/>
      <c r="J764" s="31"/>
    </row>
    <row r="765" spans="2:10" ht="12.75" x14ac:dyDescent="0.2">
      <c r="B765" s="31"/>
      <c r="C765" s="31"/>
      <c r="D765" s="31"/>
      <c r="E765" s="31"/>
      <c r="F765" s="31"/>
      <c r="G765" s="31"/>
      <c r="H765" s="31"/>
      <c r="I765" s="31"/>
      <c r="J765" s="31"/>
    </row>
    <row r="766" spans="2:10" ht="12.75" x14ac:dyDescent="0.2">
      <c r="B766" s="31"/>
      <c r="C766" s="31"/>
      <c r="D766" s="31"/>
      <c r="E766" s="31"/>
      <c r="F766" s="31"/>
      <c r="G766" s="31"/>
      <c r="H766" s="31"/>
      <c r="I766" s="31"/>
      <c r="J766" s="31"/>
    </row>
    <row r="767" spans="2:10" ht="12.75" x14ac:dyDescent="0.2">
      <c r="B767" s="31"/>
      <c r="C767" s="31"/>
      <c r="D767" s="31"/>
      <c r="E767" s="31"/>
      <c r="F767" s="31"/>
      <c r="G767" s="31"/>
      <c r="H767" s="31"/>
      <c r="I767" s="31"/>
      <c r="J767" s="31"/>
    </row>
    <row r="768" spans="2:10" ht="12.75" x14ac:dyDescent="0.2">
      <c r="B768" s="31"/>
      <c r="C768" s="31"/>
      <c r="D768" s="31"/>
      <c r="E768" s="31"/>
      <c r="F768" s="31"/>
      <c r="G768" s="31"/>
      <c r="H768" s="31"/>
      <c r="I768" s="31"/>
      <c r="J768" s="31"/>
    </row>
    <row r="769" spans="2:10" ht="12.75" x14ac:dyDescent="0.2">
      <c r="B769" s="31"/>
      <c r="C769" s="31"/>
      <c r="D769" s="31"/>
      <c r="E769" s="31"/>
      <c r="F769" s="31"/>
      <c r="G769" s="31"/>
      <c r="H769" s="31"/>
      <c r="I769" s="31"/>
      <c r="J769" s="31"/>
    </row>
    <row r="770" spans="2:10" ht="12.75" x14ac:dyDescent="0.2">
      <c r="B770" s="31"/>
      <c r="C770" s="31"/>
      <c r="D770" s="31"/>
      <c r="E770" s="31"/>
      <c r="F770" s="31"/>
      <c r="G770" s="31"/>
      <c r="H770" s="31"/>
      <c r="I770" s="31"/>
      <c r="J770" s="31"/>
    </row>
    <row r="771" spans="2:10" ht="12.75" x14ac:dyDescent="0.2">
      <c r="B771" s="31"/>
      <c r="C771" s="31"/>
      <c r="D771" s="31"/>
      <c r="E771" s="31"/>
      <c r="F771" s="31"/>
      <c r="G771" s="31"/>
      <c r="H771" s="31"/>
      <c r="I771" s="31"/>
      <c r="J771" s="31"/>
    </row>
    <row r="772" spans="2:10" ht="12.75" x14ac:dyDescent="0.2">
      <c r="B772" s="31"/>
      <c r="C772" s="31"/>
      <c r="D772" s="31"/>
      <c r="E772" s="31"/>
      <c r="F772" s="31"/>
      <c r="G772" s="31"/>
      <c r="H772" s="31"/>
      <c r="I772" s="31"/>
      <c r="J772" s="31"/>
    </row>
    <row r="773" spans="2:10" ht="12.75" x14ac:dyDescent="0.2">
      <c r="B773" s="31"/>
      <c r="C773" s="31"/>
      <c r="D773" s="31"/>
      <c r="E773" s="31"/>
      <c r="F773" s="31"/>
      <c r="G773" s="31"/>
      <c r="H773" s="31"/>
      <c r="I773" s="31"/>
      <c r="J773" s="31"/>
    </row>
    <row r="774" spans="2:10" ht="12.75" x14ac:dyDescent="0.2">
      <c r="B774" s="31"/>
      <c r="C774" s="31"/>
      <c r="D774" s="31"/>
      <c r="E774" s="31"/>
      <c r="F774" s="31"/>
      <c r="G774" s="31"/>
      <c r="H774" s="31"/>
      <c r="I774" s="31"/>
      <c r="J774" s="31"/>
    </row>
    <row r="775" spans="2:10" ht="12.75" x14ac:dyDescent="0.2">
      <c r="B775" s="31"/>
      <c r="C775" s="31"/>
      <c r="D775" s="31"/>
      <c r="E775" s="31"/>
      <c r="F775" s="31"/>
      <c r="G775" s="31"/>
      <c r="H775" s="31"/>
      <c r="I775" s="31"/>
      <c r="J775" s="31"/>
    </row>
    <row r="776" spans="2:10" ht="12.75" x14ac:dyDescent="0.2">
      <c r="B776" s="31"/>
      <c r="C776" s="31"/>
      <c r="D776" s="31"/>
      <c r="E776" s="31"/>
      <c r="F776" s="31"/>
      <c r="G776" s="31"/>
      <c r="H776" s="31"/>
      <c r="I776" s="31"/>
      <c r="J776" s="31"/>
    </row>
    <row r="777" spans="2:10" ht="12.75" x14ac:dyDescent="0.2">
      <c r="B777" s="31"/>
      <c r="C777" s="31"/>
      <c r="D777" s="31"/>
      <c r="E777" s="31"/>
      <c r="F777" s="31"/>
      <c r="G777" s="31"/>
      <c r="H777" s="31"/>
      <c r="I777" s="31"/>
      <c r="J777" s="31"/>
    </row>
    <row r="778" spans="2:10" ht="12.75" x14ac:dyDescent="0.2">
      <c r="B778" s="31"/>
      <c r="C778" s="31"/>
      <c r="D778" s="31"/>
      <c r="E778" s="31"/>
      <c r="F778" s="31"/>
      <c r="G778" s="31"/>
      <c r="H778" s="31"/>
      <c r="I778" s="31"/>
      <c r="J778" s="31"/>
    </row>
    <row r="779" spans="2:10" ht="12.75" x14ac:dyDescent="0.2">
      <c r="B779" s="31"/>
      <c r="C779" s="31"/>
      <c r="D779" s="31"/>
      <c r="E779" s="31"/>
      <c r="F779" s="31"/>
      <c r="G779" s="31"/>
      <c r="H779" s="31"/>
      <c r="I779" s="31"/>
      <c r="J779" s="31"/>
    </row>
    <row r="780" spans="2:10" ht="12.75" x14ac:dyDescent="0.2">
      <c r="B780" s="31"/>
      <c r="C780" s="31"/>
      <c r="D780" s="31"/>
      <c r="E780" s="31"/>
      <c r="F780" s="31"/>
      <c r="G780" s="31"/>
      <c r="H780" s="31"/>
      <c r="I780" s="31"/>
      <c r="J780" s="31"/>
    </row>
    <row r="781" spans="2:10" ht="12.75" x14ac:dyDescent="0.2">
      <c r="B781" s="31"/>
      <c r="C781" s="31"/>
      <c r="D781" s="31"/>
      <c r="E781" s="31"/>
      <c r="F781" s="31"/>
      <c r="G781" s="31"/>
      <c r="H781" s="31"/>
      <c r="I781" s="31"/>
      <c r="J781" s="31"/>
    </row>
    <row r="782" spans="2:10" ht="12.75" x14ac:dyDescent="0.2">
      <c r="B782" s="31"/>
      <c r="C782" s="31"/>
      <c r="D782" s="31"/>
      <c r="E782" s="31"/>
      <c r="F782" s="31"/>
      <c r="G782" s="31"/>
      <c r="H782" s="31"/>
      <c r="I782" s="31"/>
      <c r="J782" s="31"/>
    </row>
    <row r="783" spans="2:10" ht="12.75" x14ac:dyDescent="0.2">
      <c r="B783" s="31"/>
      <c r="C783" s="31"/>
      <c r="D783" s="31"/>
      <c r="E783" s="31"/>
      <c r="F783" s="31"/>
      <c r="G783" s="31"/>
      <c r="H783" s="31"/>
      <c r="I783" s="31"/>
      <c r="J783" s="31"/>
    </row>
    <row r="784" spans="2:10" ht="12.75" x14ac:dyDescent="0.2">
      <c r="B784" s="31"/>
      <c r="C784" s="31"/>
      <c r="D784" s="31"/>
      <c r="E784" s="31"/>
      <c r="F784" s="31"/>
      <c r="G784" s="31"/>
      <c r="H784" s="31"/>
      <c r="I784" s="31"/>
      <c r="J784" s="31"/>
    </row>
    <row r="785" spans="2:10" ht="12.75" x14ac:dyDescent="0.2">
      <c r="B785" s="31"/>
      <c r="C785" s="31"/>
      <c r="D785" s="31"/>
      <c r="E785" s="31"/>
      <c r="F785" s="31"/>
      <c r="G785" s="31"/>
      <c r="H785" s="31"/>
      <c r="I785" s="31"/>
      <c r="J785" s="31"/>
    </row>
    <row r="786" spans="2:10" ht="12.75" x14ac:dyDescent="0.2">
      <c r="B786" s="31"/>
      <c r="C786" s="31"/>
      <c r="D786" s="31"/>
      <c r="E786" s="31"/>
      <c r="F786" s="31"/>
      <c r="G786" s="31"/>
      <c r="H786" s="31"/>
      <c r="I786" s="31"/>
      <c r="J786" s="31"/>
    </row>
    <row r="787" spans="2:10" ht="12.75" x14ac:dyDescent="0.2">
      <c r="B787" s="31"/>
      <c r="C787" s="31"/>
      <c r="D787" s="31"/>
      <c r="E787" s="31"/>
      <c r="F787" s="31"/>
      <c r="G787" s="31"/>
      <c r="H787" s="31"/>
      <c r="I787" s="31"/>
      <c r="J787" s="31"/>
    </row>
    <row r="788" spans="2:10" ht="12.75" x14ac:dyDescent="0.2">
      <c r="B788" s="31"/>
      <c r="C788" s="31"/>
      <c r="D788" s="31"/>
      <c r="E788" s="31"/>
      <c r="F788" s="31"/>
      <c r="G788" s="31"/>
      <c r="H788" s="31"/>
      <c r="I788" s="31"/>
      <c r="J788" s="31"/>
    </row>
    <row r="789" spans="2:10" ht="12.75" x14ac:dyDescent="0.2">
      <c r="B789" s="31"/>
      <c r="C789" s="31"/>
      <c r="D789" s="31"/>
      <c r="E789" s="31"/>
      <c r="F789" s="31"/>
      <c r="G789" s="31"/>
      <c r="H789" s="31"/>
      <c r="I789" s="31"/>
      <c r="J789" s="31"/>
    </row>
    <row r="790" spans="2:10" ht="12.75" x14ac:dyDescent="0.2">
      <c r="B790" s="31"/>
      <c r="C790" s="31"/>
      <c r="D790" s="31"/>
      <c r="E790" s="31"/>
      <c r="F790" s="31"/>
      <c r="G790" s="31"/>
      <c r="H790" s="31"/>
      <c r="I790" s="31"/>
      <c r="J790" s="31"/>
    </row>
    <row r="791" spans="2:10" ht="12.75" x14ac:dyDescent="0.2">
      <c r="B791" s="31"/>
      <c r="C791" s="31"/>
      <c r="D791" s="31"/>
      <c r="E791" s="31"/>
      <c r="F791" s="31"/>
      <c r="G791" s="31"/>
      <c r="H791" s="31"/>
      <c r="I791" s="31"/>
      <c r="J791" s="31"/>
    </row>
    <row r="792" spans="2:10" ht="12.75" x14ac:dyDescent="0.2">
      <c r="B792" s="31"/>
      <c r="C792" s="31"/>
      <c r="D792" s="31"/>
      <c r="E792" s="31"/>
      <c r="F792" s="31"/>
      <c r="G792" s="31"/>
      <c r="H792" s="31"/>
      <c r="I792" s="31"/>
      <c r="J792" s="31"/>
    </row>
    <row r="793" spans="2:10" ht="12.75" x14ac:dyDescent="0.2">
      <c r="B793" s="31"/>
      <c r="C793" s="31"/>
      <c r="D793" s="31"/>
      <c r="E793" s="31"/>
      <c r="F793" s="31"/>
      <c r="G793" s="31"/>
      <c r="H793" s="31"/>
      <c r="I793" s="31"/>
      <c r="J793" s="31"/>
    </row>
    <row r="794" spans="2:10" ht="12.75" x14ac:dyDescent="0.2">
      <c r="B794" s="31"/>
      <c r="C794" s="31"/>
      <c r="D794" s="31"/>
      <c r="E794" s="31"/>
      <c r="F794" s="31"/>
      <c r="G794" s="31"/>
      <c r="H794" s="31"/>
      <c r="I794" s="31"/>
      <c r="J794" s="31"/>
    </row>
    <row r="795" spans="2:10" ht="12.75" x14ac:dyDescent="0.2">
      <c r="B795" s="31"/>
      <c r="C795" s="31"/>
      <c r="D795" s="31"/>
      <c r="E795" s="31"/>
      <c r="F795" s="31"/>
      <c r="G795" s="31"/>
      <c r="H795" s="31"/>
      <c r="I795" s="31"/>
      <c r="J795" s="31"/>
    </row>
    <row r="796" spans="2:10" ht="12.75" x14ac:dyDescent="0.2">
      <c r="B796" s="31"/>
      <c r="C796" s="31"/>
      <c r="D796" s="31"/>
      <c r="E796" s="31"/>
      <c r="F796" s="31"/>
      <c r="G796" s="31"/>
      <c r="H796" s="31"/>
      <c r="I796" s="31"/>
      <c r="J796" s="31"/>
    </row>
    <row r="797" spans="2:10" ht="12.75" x14ac:dyDescent="0.2">
      <c r="B797" s="31"/>
      <c r="C797" s="31"/>
      <c r="D797" s="31"/>
      <c r="E797" s="31"/>
      <c r="F797" s="31"/>
      <c r="G797" s="31"/>
      <c r="H797" s="31"/>
      <c r="I797" s="31"/>
      <c r="J797" s="31"/>
    </row>
    <row r="798" spans="2:10" ht="12.75" x14ac:dyDescent="0.2">
      <c r="B798" s="31"/>
      <c r="C798" s="31"/>
      <c r="D798" s="31"/>
      <c r="E798" s="31"/>
      <c r="F798" s="31"/>
      <c r="G798" s="31"/>
      <c r="H798" s="31"/>
      <c r="I798" s="31"/>
      <c r="J798" s="31"/>
    </row>
    <row r="799" spans="2:10" ht="12.75" x14ac:dyDescent="0.2">
      <c r="B799" s="31"/>
      <c r="C799" s="31"/>
      <c r="D799" s="31"/>
      <c r="E799" s="31"/>
      <c r="F799" s="31"/>
      <c r="G799" s="31"/>
      <c r="H799" s="31"/>
      <c r="I799" s="31"/>
      <c r="J799" s="31"/>
    </row>
    <row r="800" spans="2:10" ht="12.75" x14ac:dyDescent="0.2">
      <c r="B800" s="31"/>
      <c r="C800" s="31"/>
      <c r="D800" s="31"/>
      <c r="E800" s="31"/>
      <c r="F800" s="31"/>
      <c r="G800" s="31"/>
      <c r="H800" s="31"/>
      <c r="I800" s="31"/>
      <c r="J800" s="31"/>
    </row>
    <row r="801" spans="2:10" ht="12.75" x14ac:dyDescent="0.2">
      <c r="B801" s="31"/>
      <c r="C801" s="31"/>
      <c r="D801" s="31"/>
      <c r="E801" s="31"/>
      <c r="F801" s="31"/>
      <c r="G801" s="31"/>
      <c r="H801" s="31"/>
      <c r="I801" s="31"/>
      <c r="J801" s="31"/>
    </row>
    <row r="802" spans="2:10" ht="12.75" x14ac:dyDescent="0.2">
      <c r="B802" s="31"/>
      <c r="C802" s="31"/>
      <c r="D802" s="31"/>
      <c r="E802" s="31"/>
      <c r="F802" s="31"/>
      <c r="G802" s="31"/>
      <c r="H802" s="31"/>
      <c r="I802" s="31"/>
      <c r="J802" s="31"/>
    </row>
    <row r="803" spans="2:10" ht="12.75" x14ac:dyDescent="0.2">
      <c r="B803" s="31"/>
      <c r="C803" s="31"/>
      <c r="D803" s="31"/>
      <c r="E803" s="31"/>
      <c r="F803" s="31"/>
      <c r="G803" s="31"/>
      <c r="H803" s="31"/>
      <c r="I803" s="31"/>
      <c r="J803" s="31"/>
    </row>
    <row r="804" spans="2:10" ht="12.75" x14ac:dyDescent="0.2">
      <c r="B804" s="31"/>
      <c r="C804" s="31"/>
      <c r="D804" s="31"/>
      <c r="E804" s="31"/>
      <c r="F804" s="31"/>
      <c r="G804" s="31"/>
      <c r="H804" s="31"/>
      <c r="I804" s="31"/>
      <c r="J804" s="31"/>
    </row>
    <row r="805" spans="2:10" ht="12.75" x14ac:dyDescent="0.2">
      <c r="B805" s="31"/>
      <c r="C805" s="31"/>
      <c r="D805" s="31"/>
      <c r="E805" s="31"/>
      <c r="F805" s="31"/>
      <c r="G805" s="31"/>
      <c r="H805" s="31"/>
      <c r="I805" s="31"/>
      <c r="J805" s="31"/>
    </row>
    <row r="806" spans="2:10" ht="12.75" x14ac:dyDescent="0.2">
      <c r="B806" s="31"/>
      <c r="C806" s="31"/>
      <c r="D806" s="31"/>
      <c r="E806" s="31"/>
      <c r="F806" s="31"/>
      <c r="G806" s="31"/>
      <c r="H806" s="31"/>
      <c r="I806" s="31"/>
      <c r="J806" s="31"/>
    </row>
    <row r="807" spans="2:10" ht="12.75" x14ac:dyDescent="0.2">
      <c r="B807" s="31"/>
      <c r="C807" s="31"/>
      <c r="D807" s="31"/>
      <c r="E807" s="31"/>
      <c r="F807" s="31"/>
      <c r="G807" s="31"/>
      <c r="H807" s="31"/>
      <c r="I807" s="31"/>
      <c r="J807" s="31"/>
    </row>
    <row r="808" spans="2:10" ht="12.75" x14ac:dyDescent="0.2">
      <c r="B808" s="31"/>
      <c r="C808" s="31"/>
      <c r="D808" s="31"/>
      <c r="E808" s="31"/>
      <c r="F808" s="31"/>
      <c r="G808" s="31"/>
      <c r="H808" s="31"/>
      <c r="I808" s="31"/>
      <c r="J808" s="31"/>
    </row>
    <row r="809" spans="2:10" ht="12.75" x14ac:dyDescent="0.2">
      <c r="B809" s="31"/>
      <c r="C809" s="31"/>
      <c r="D809" s="31"/>
      <c r="E809" s="31"/>
      <c r="F809" s="31"/>
      <c r="G809" s="31"/>
      <c r="H809" s="31"/>
      <c r="I809" s="31"/>
      <c r="J809" s="31"/>
    </row>
    <row r="810" spans="2:10" ht="12.75" x14ac:dyDescent="0.2">
      <c r="B810" s="31"/>
      <c r="C810" s="31"/>
      <c r="D810" s="31"/>
      <c r="E810" s="31"/>
      <c r="F810" s="31"/>
      <c r="G810" s="31"/>
      <c r="H810" s="31"/>
      <c r="I810" s="31"/>
      <c r="J810" s="31"/>
    </row>
    <row r="811" spans="2:10" ht="12.75" x14ac:dyDescent="0.2">
      <c r="B811" s="31"/>
      <c r="C811" s="31"/>
      <c r="D811" s="31"/>
      <c r="E811" s="31"/>
      <c r="F811" s="31"/>
      <c r="G811" s="31"/>
      <c r="H811" s="31"/>
      <c r="I811" s="31"/>
      <c r="J811" s="31"/>
    </row>
    <row r="812" spans="2:10" ht="12.75" x14ac:dyDescent="0.2">
      <c r="B812" s="31"/>
      <c r="C812" s="31"/>
      <c r="D812" s="31"/>
      <c r="E812" s="31"/>
      <c r="F812" s="31"/>
      <c r="G812" s="31"/>
      <c r="H812" s="31"/>
      <c r="I812" s="31"/>
      <c r="J812" s="31"/>
    </row>
    <row r="813" spans="2:10" ht="12.75" x14ac:dyDescent="0.2">
      <c r="B813" s="31"/>
      <c r="C813" s="31"/>
      <c r="D813" s="31"/>
      <c r="E813" s="31"/>
      <c r="F813" s="31"/>
      <c r="G813" s="31"/>
      <c r="H813" s="31"/>
      <c r="I813" s="31"/>
      <c r="J813" s="31"/>
    </row>
    <row r="814" spans="2:10" ht="12.75" x14ac:dyDescent="0.2">
      <c r="B814" s="31"/>
      <c r="C814" s="31"/>
      <c r="D814" s="31"/>
      <c r="E814" s="31"/>
      <c r="F814" s="31"/>
      <c r="G814" s="31"/>
      <c r="H814" s="31"/>
      <c r="I814" s="31"/>
      <c r="J814" s="31"/>
    </row>
    <row r="815" spans="2:10" ht="12.75" x14ac:dyDescent="0.2">
      <c r="B815" s="31"/>
      <c r="C815" s="31"/>
      <c r="D815" s="31"/>
      <c r="E815" s="31"/>
      <c r="F815" s="31"/>
      <c r="G815" s="31"/>
      <c r="H815" s="31"/>
      <c r="I815" s="31"/>
      <c r="J815" s="31"/>
    </row>
    <row r="816" spans="2:10" ht="12.75" x14ac:dyDescent="0.2">
      <c r="B816" s="31"/>
      <c r="C816" s="31"/>
      <c r="D816" s="31"/>
      <c r="E816" s="31"/>
      <c r="F816" s="31"/>
      <c r="G816" s="31"/>
      <c r="H816" s="31"/>
      <c r="I816" s="31"/>
      <c r="J816" s="31"/>
    </row>
    <row r="817" spans="2:10" ht="12.75" x14ac:dyDescent="0.2">
      <c r="B817" s="31"/>
      <c r="C817" s="31"/>
      <c r="D817" s="31"/>
      <c r="E817" s="31"/>
      <c r="F817" s="31"/>
      <c r="G817" s="31"/>
      <c r="H817" s="31"/>
      <c r="I817" s="31"/>
      <c r="J817" s="31"/>
    </row>
    <row r="818" spans="2:10" ht="12.75" x14ac:dyDescent="0.2">
      <c r="B818" s="31"/>
      <c r="C818" s="31"/>
      <c r="D818" s="31"/>
      <c r="E818" s="31"/>
      <c r="F818" s="31"/>
      <c r="G818" s="31"/>
      <c r="H818" s="31"/>
      <c r="I818" s="31"/>
      <c r="J818" s="31"/>
    </row>
    <row r="819" spans="2:10" ht="12.75" x14ac:dyDescent="0.2">
      <c r="B819" s="31"/>
      <c r="C819" s="31"/>
      <c r="D819" s="31"/>
      <c r="E819" s="31"/>
      <c r="F819" s="31"/>
      <c r="G819" s="31"/>
      <c r="H819" s="31"/>
      <c r="I819" s="31"/>
      <c r="J819" s="31"/>
    </row>
    <row r="820" spans="2:10" ht="12.75" x14ac:dyDescent="0.2">
      <c r="B820" s="31"/>
      <c r="C820" s="31"/>
      <c r="D820" s="31"/>
      <c r="E820" s="31"/>
      <c r="F820" s="31"/>
      <c r="G820" s="31"/>
      <c r="H820" s="31"/>
      <c r="I820" s="31"/>
      <c r="J820" s="31"/>
    </row>
    <row r="821" spans="2:10" ht="12.75" x14ac:dyDescent="0.2">
      <c r="B821" s="31"/>
      <c r="C821" s="31"/>
      <c r="D821" s="31"/>
      <c r="E821" s="31"/>
      <c r="F821" s="31"/>
      <c r="G821" s="31"/>
      <c r="H821" s="31"/>
      <c r="I821" s="31"/>
      <c r="J821" s="31"/>
    </row>
    <row r="822" spans="2:10" ht="12.75" x14ac:dyDescent="0.2">
      <c r="B822" s="31"/>
      <c r="C822" s="31"/>
      <c r="D822" s="31"/>
      <c r="E822" s="31"/>
      <c r="F822" s="31"/>
      <c r="G822" s="31"/>
      <c r="H822" s="31"/>
      <c r="I822" s="31"/>
      <c r="J822" s="31"/>
    </row>
    <row r="823" spans="2:10" ht="12.75" x14ac:dyDescent="0.2">
      <c r="B823" s="31"/>
      <c r="C823" s="31"/>
      <c r="D823" s="31"/>
      <c r="E823" s="31"/>
      <c r="F823" s="31"/>
      <c r="G823" s="31"/>
      <c r="H823" s="31"/>
      <c r="I823" s="31"/>
      <c r="J823" s="31"/>
    </row>
    <row r="824" spans="2:10" ht="12.75" x14ac:dyDescent="0.2">
      <c r="B824" s="31"/>
      <c r="C824" s="31"/>
      <c r="D824" s="31"/>
      <c r="E824" s="31"/>
      <c r="F824" s="31"/>
      <c r="G824" s="31"/>
      <c r="H824" s="31"/>
      <c r="I824" s="31"/>
      <c r="J824" s="31"/>
    </row>
    <row r="825" spans="2:10" ht="12.75" x14ac:dyDescent="0.2">
      <c r="B825" s="31"/>
      <c r="C825" s="31"/>
      <c r="D825" s="31"/>
      <c r="E825" s="31"/>
      <c r="F825" s="31"/>
      <c r="G825" s="31"/>
      <c r="H825" s="31"/>
      <c r="I825" s="31"/>
      <c r="J825" s="31"/>
    </row>
    <row r="826" spans="2:10" ht="12.75" x14ac:dyDescent="0.2">
      <c r="B826" s="31"/>
      <c r="C826" s="31"/>
      <c r="D826" s="31"/>
      <c r="E826" s="31"/>
      <c r="F826" s="31"/>
      <c r="G826" s="31"/>
      <c r="H826" s="31"/>
      <c r="I826" s="31"/>
      <c r="J826" s="31"/>
    </row>
    <row r="827" spans="2:10" ht="12.75" x14ac:dyDescent="0.2">
      <c r="B827" s="31"/>
      <c r="C827" s="31"/>
      <c r="D827" s="31"/>
      <c r="E827" s="31"/>
      <c r="F827" s="31"/>
      <c r="G827" s="31"/>
      <c r="H827" s="31"/>
      <c r="I827" s="31"/>
      <c r="J827" s="31"/>
    </row>
    <row r="828" spans="2:10" ht="12.75" x14ac:dyDescent="0.2">
      <c r="B828" s="31"/>
      <c r="C828" s="31"/>
      <c r="D828" s="31"/>
      <c r="E828" s="31"/>
      <c r="F828" s="31"/>
      <c r="G828" s="31"/>
      <c r="H828" s="31"/>
      <c r="I828" s="31"/>
      <c r="J828" s="31"/>
    </row>
    <row r="829" spans="2:10" ht="12.75" x14ac:dyDescent="0.2">
      <c r="B829" s="31"/>
      <c r="C829" s="31"/>
      <c r="D829" s="31"/>
      <c r="E829" s="31"/>
      <c r="F829" s="31"/>
      <c r="G829" s="31"/>
      <c r="H829" s="31"/>
      <c r="I829" s="31"/>
      <c r="J829" s="31"/>
    </row>
    <row r="830" spans="2:10" ht="12.75" x14ac:dyDescent="0.2">
      <c r="B830" s="31"/>
      <c r="C830" s="31"/>
      <c r="D830" s="31"/>
      <c r="E830" s="31"/>
      <c r="F830" s="31"/>
      <c r="G830" s="31"/>
      <c r="H830" s="31"/>
      <c r="I830" s="31"/>
      <c r="J830" s="31"/>
    </row>
    <row r="831" spans="2:10" ht="12.75" x14ac:dyDescent="0.2">
      <c r="B831" s="31"/>
      <c r="C831" s="31"/>
      <c r="D831" s="31"/>
      <c r="E831" s="31"/>
      <c r="F831" s="31"/>
      <c r="G831" s="31"/>
      <c r="H831" s="31"/>
      <c r="I831" s="31"/>
      <c r="J831" s="31"/>
    </row>
    <row r="832" spans="2:10" ht="12.75" x14ac:dyDescent="0.2">
      <c r="B832" s="31"/>
      <c r="C832" s="31"/>
      <c r="D832" s="31"/>
      <c r="E832" s="31"/>
      <c r="F832" s="31"/>
      <c r="G832" s="31"/>
      <c r="H832" s="31"/>
      <c r="I832" s="31"/>
      <c r="J832" s="31"/>
    </row>
    <row r="833" spans="2:10" ht="12.75" x14ac:dyDescent="0.2">
      <c r="B833" s="31"/>
      <c r="C833" s="31"/>
      <c r="D833" s="31"/>
      <c r="E833" s="31"/>
      <c r="F833" s="31"/>
      <c r="G833" s="31"/>
      <c r="H833" s="31"/>
      <c r="I833" s="31"/>
      <c r="J833" s="31"/>
    </row>
    <row r="834" spans="2:10" ht="12.75" x14ac:dyDescent="0.2">
      <c r="B834" s="31"/>
      <c r="C834" s="31"/>
      <c r="D834" s="31"/>
      <c r="E834" s="31"/>
      <c r="F834" s="31"/>
      <c r="G834" s="31"/>
      <c r="H834" s="31"/>
      <c r="I834" s="31"/>
      <c r="J834" s="31"/>
    </row>
    <row r="835" spans="2:10" ht="12.75" x14ac:dyDescent="0.2">
      <c r="B835" s="31"/>
      <c r="C835" s="31"/>
      <c r="D835" s="31"/>
      <c r="E835" s="31"/>
      <c r="F835" s="31"/>
      <c r="G835" s="31"/>
      <c r="H835" s="31"/>
      <c r="I835" s="31"/>
      <c r="J835" s="31"/>
    </row>
    <row r="836" spans="2:10" ht="12.75" x14ac:dyDescent="0.2">
      <c r="B836" s="31"/>
      <c r="C836" s="31"/>
      <c r="D836" s="31"/>
      <c r="E836" s="31"/>
      <c r="F836" s="31"/>
      <c r="G836" s="31"/>
      <c r="H836" s="31"/>
      <c r="I836" s="31"/>
      <c r="J836" s="31"/>
    </row>
    <row r="837" spans="2:10" ht="12.75" x14ac:dyDescent="0.2">
      <c r="B837" s="31"/>
      <c r="C837" s="31"/>
      <c r="D837" s="31"/>
      <c r="E837" s="31"/>
      <c r="F837" s="31"/>
      <c r="G837" s="31"/>
      <c r="H837" s="31"/>
      <c r="I837" s="31"/>
      <c r="J837" s="31"/>
    </row>
    <row r="838" spans="2:10" ht="12.75" x14ac:dyDescent="0.2">
      <c r="B838" s="31"/>
      <c r="C838" s="31"/>
      <c r="D838" s="31"/>
      <c r="E838" s="31"/>
      <c r="F838" s="31"/>
      <c r="G838" s="31"/>
      <c r="H838" s="31"/>
      <c r="I838" s="31"/>
      <c r="J838" s="31"/>
    </row>
    <row r="839" spans="2:10" ht="12.75" x14ac:dyDescent="0.2">
      <c r="B839" s="31"/>
      <c r="C839" s="31"/>
      <c r="D839" s="31"/>
      <c r="E839" s="31"/>
      <c r="F839" s="31"/>
      <c r="G839" s="31"/>
      <c r="H839" s="31"/>
      <c r="I839" s="31"/>
      <c r="J839" s="31"/>
    </row>
    <row r="840" spans="2:10" ht="12.75" x14ac:dyDescent="0.2">
      <c r="B840" s="31"/>
      <c r="C840" s="31"/>
      <c r="D840" s="31"/>
      <c r="E840" s="31"/>
      <c r="F840" s="31"/>
      <c r="G840" s="31"/>
      <c r="H840" s="31"/>
      <c r="I840" s="31"/>
      <c r="J840" s="31"/>
    </row>
    <row r="841" spans="2:10" ht="12.75" x14ac:dyDescent="0.2">
      <c r="B841" s="31"/>
      <c r="C841" s="31"/>
      <c r="D841" s="31"/>
      <c r="E841" s="31"/>
      <c r="F841" s="31"/>
      <c r="G841" s="31"/>
      <c r="H841" s="31"/>
      <c r="I841" s="31"/>
      <c r="J841" s="31"/>
    </row>
    <row r="842" spans="2:10" ht="12.75" x14ac:dyDescent="0.2">
      <c r="B842" s="31"/>
      <c r="C842" s="31"/>
      <c r="D842" s="31"/>
      <c r="E842" s="31"/>
      <c r="F842" s="31"/>
      <c r="G842" s="31"/>
      <c r="H842" s="31"/>
      <c r="I842" s="31"/>
      <c r="J842" s="31"/>
    </row>
    <row r="843" spans="2:10" ht="12.75" x14ac:dyDescent="0.2">
      <c r="B843" s="31"/>
      <c r="C843" s="31"/>
      <c r="D843" s="31"/>
      <c r="E843" s="31"/>
      <c r="F843" s="31"/>
      <c r="G843" s="31"/>
      <c r="H843" s="31"/>
      <c r="I843" s="31"/>
      <c r="J843" s="31"/>
    </row>
    <row r="844" spans="2:10" ht="12.75" x14ac:dyDescent="0.2">
      <c r="B844" s="31"/>
      <c r="C844" s="31"/>
      <c r="D844" s="31"/>
      <c r="E844" s="31"/>
      <c r="F844" s="31"/>
      <c r="G844" s="31"/>
      <c r="H844" s="31"/>
      <c r="I844" s="31"/>
      <c r="J844" s="31"/>
    </row>
    <row r="845" spans="2:10" ht="12.75" x14ac:dyDescent="0.2">
      <c r="B845" s="31"/>
      <c r="C845" s="31"/>
      <c r="D845" s="31"/>
      <c r="E845" s="31"/>
      <c r="F845" s="31"/>
      <c r="G845" s="31"/>
      <c r="H845" s="31"/>
      <c r="I845" s="31"/>
      <c r="J845" s="31"/>
    </row>
    <row r="846" spans="2:10" ht="12.75" x14ac:dyDescent="0.2">
      <c r="B846" s="31"/>
      <c r="C846" s="31"/>
      <c r="D846" s="31"/>
      <c r="E846" s="31"/>
      <c r="F846" s="31"/>
      <c r="G846" s="31"/>
      <c r="H846" s="31"/>
      <c r="I846" s="31"/>
      <c r="J846" s="31"/>
    </row>
    <row r="847" spans="2:10" ht="12.75" x14ac:dyDescent="0.2">
      <c r="B847" s="31"/>
      <c r="C847" s="31"/>
      <c r="D847" s="31"/>
      <c r="E847" s="31"/>
      <c r="F847" s="31"/>
      <c r="G847" s="31"/>
      <c r="H847" s="31"/>
      <c r="I847" s="31"/>
      <c r="J847" s="31"/>
    </row>
    <row r="848" spans="2:10" ht="12.75" x14ac:dyDescent="0.2">
      <c r="B848" s="31"/>
      <c r="C848" s="31"/>
      <c r="D848" s="31"/>
      <c r="E848" s="31"/>
      <c r="F848" s="31"/>
      <c r="G848" s="31"/>
      <c r="H848" s="31"/>
      <c r="I848" s="31"/>
      <c r="J848" s="31"/>
    </row>
    <row r="849" spans="2:10" ht="12.75" x14ac:dyDescent="0.2">
      <c r="B849" s="31"/>
      <c r="C849" s="31"/>
      <c r="D849" s="31"/>
      <c r="E849" s="31"/>
      <c r="F849" s="31"/>
      <c r="G849" s="31"/>
      <c r="H849" s="31"/>
      <c r="I849" s="31"/>
      <c r="J849" s="31"/>
    </row>
    <row r="850" spans="2:10" ht="12.75" x14ac:dyDescent="0.2">
      <c r="B850" s="31"/>
      <c r="C850" s="31"/>
      <c r="D850" s="31"/>
      <c r="E850" s="31"/>
      <c r="F850" s="31"/>
      <c r="G850" s="31"/>
      <c r="H850" s="31"/>
      <c r="I850" s="31"/>
      <c r="J850" s="31"/>
    </row>
    <row r="851" spans="2:10" ht="12.75" x14ac:dyDescent="0.2">
      <c r="B851" s="31"/>
      <c r="C851" s="31"/>
      <c r="D851" s="31"/>
      <c r="E851" s="31"/>
      <c r="F851" s="31"/>
      <c r="G851" s="31"/>
      <c r="H851" s="31"/>
      <c r="I851" s="31"/>
      <c r="J851" s="31"/>
    </row>
    <row r="852" spans="2:10" ht="12.75" x14ac:dyDescent="0.2">
      <c r="B852" s="31"/>
      <c r="C852" s="31"/>
      <c r="D852" s="31"/>
      <c r="E852" s="31"/>
      <c r="F852" s="31"/>
      <c r="G852" s="31"/>
      <c r="H852" s="31"/>
      <c r="I852" s="31"/>
      <c r="J852" s="31"/>
    </row>
    <row r="853" spans="2:10" ht="12.75" x14ac:dyDescent="0.2">
      <c r="B853" s="31"/>
      <c r="C853" s="31"/>
      <c r="D853" s="31"/>
      <c r="E853" s="31"/>
      <c r="F853" s="31"/>
      <c r="G853" s="31"/>
      <c r="H853" s="31"/>
      <c r="I853" s="31"/>
      <c r="J853" s="31"/>
    </row>
    <row r="854" spans="2:10" ht="12.75" x14ac:dyDescent="0.2">
      <c r="B854" s="31"/>
      <c r="C854" s="31"/>
      <c r="D854" s="31"/>
      <c r="E854" s="31"/>
      <c r="F854" s="31"/>
      <c r="G854" s="31"/>
      <c r="H854" s="31"/>
      <c r="I854" s="31"/>
      <c r="J854" s="31"/>
    </row>
    <row r="855" spans="2:10" ht="12.75" x14ac:dyDescent="0.2">
      <c r="B855" s="31"/>
      <c r="C855" s="31"/>
      <c r="D855" s="31"/>
      <c r="E855" s="31"/>
      <c r="F855" s="31"/>
      <c r="G855" s="31"/>
      <c r="H855" s="31"/>
      <c r="I855" s="31"/>
      <c r="J855" s="31"/>
    </row>
    <row r="856" spans="2:10" ht="12.75" x14ac:dyDescent="0.2">
      <c r="B856" s="31"/>
      <c r="C856" s="31"/>
      <c r="D856" s="31"/>
      <c r="E856" s="31"/>
      <c r="F856" s="31"/>
      <c r="G856" s="31"/>
      <c r="H856" s="31"/>
      <c r="I856" s="31"/>
      <c r="J856" s="31"/>
    </row>
    <row r="857" spans="2:10" ht="12.75" x14ac:dyDescent="0.2">
      <c r="B857" s="31"/>
      <c r="C857" s="31"/>
      <c r="D857" s="31"/>
      <c r="E857" s="31"/>
      <c r="F857" s="31"/>
      <c r="G857" s="31"/>
      <c r="H857" s="31"/>
      <c r="I857" s="31"/>
      <c r="J857" s="31"/>
    </row>
    <row r="858" spans="2:10" ht="12.75" x14ac:dyDescent="0.2">
      <c r="B858" s="31"/>
      <c r="C858" s="31"/>
      <c r="D858" s="31"/>
      <c r="E858" s="31"/>
      <c r="F858" s="31"/>
      <c r="G858" s="31"/>
      <c r="H858" s="31"/>
      <c r="I858" s="31"/>
      <c r="J858" s="31"/>
    </row>
    <row r="859" spans="2:10" ht="12.75" x14ac:dyDescent="0.2">
      <c r="B859" s="31"/>
      <c r="C859" s="31"/>
      <c r="D859" s="31"/>
      <c r="E859" s="31"/>
      <c r="F859" s="31"/>
      <c r="G859" s="31"/>
      <c r="H859" s="31"/>
      <c r="I859" s="31"/>
      <c r="J859" s="31"/>
    </row>
    <row r="860" spans="2:10" ht="12.75" x14ac:dyDescent="0.2">
      <c r="B860" s="31"/>
      <c r="C860" s="31"/>
      <c r="D860" s="31"/>
      <c r="E860" s="31"/>
      <c r="F860" s="31"/>
      <c r="G860" s="31"/>
      <c r="H860" s="31"/>
      <c r="I860" s="31"/>
      <c r="J860" s="31"/>
    </row>
    <row r="861" spans="2:10" ht="12.75" x14ac:dyDescent="0.2">
      <c r="B861" s="31"/>
      <c r="C861" s="31"/>
      <c r="D861" s="31"/>
      <c r="E861" s="31"/>
      <c r="F861" s="31"/>
      <c r="G861" s="31"/>
      <c r="H861" s="31"/>
      <c r="I861" s="31"/>
      <c r="J861" s="31"/>
    </row>
    <row r="862" spans="2:10" ht="12.75" x14ac:dyDescent="0.2">
      <c r="B862" s="31"/>
      <c r="C862" s="31"/>
      <c r="D862" s="31"/>
      <c r="E862" s="31"/>
      <c r="F862" s="31"/>
      <c r="G862" s="31"/>
      <c r="H862" s="31"/>
      <c r="I862" s="31"/>
      <c r="J862" s="31"/>
    </row>
    <row r="863" spans="2:10" ht="12.75" x14ac:dyDescent="0.2">
      <c r="B863" s="31"/>
      <c r="C863" s="31"/>
      <c r="D863" s="31"/>
      <c r="E863" s="31"/>
      <c r="F863" s="31"/>
      <c r="G863" s="31"/>
      <c r="H863" s="31"/>
      <c r="I863" s="31"/>
      <c r="J863" s="31"/>
    </row>
    <row r="864" spans="2:10" ht="12.75" x14ac:dyDescent="0.2">
      <c r="B864" s="31"/>
      <c r="C864" s="31"/>
      <c r="D864" s="31"/>
      <c r="E864" s="31"/>
      <c r="F864" s="31"/>
      <c r="G864" s="31"/>
      <c r="H864" s="31"/>
      <c r="I864" s="31"/>
      <c r="J864" s="31"/>
    </row>
    <row r="865" spans="2:10" ht="12.75" x14ac:dyDescent="0.2">
      <c r="B865" s="31"/>
      <c r="C865" s="31"/>
      <c r="D865" s="31"/>
      <c r="E865" s="31"/>
      <c r="F865" s="31"/>
      <c r="G865" s="31"/>
      <c r="H865" s="31"/>
      <c r="I865" s="31"/>
      <c r="J865" s="31"/>
    </row>
    <row r="866" spans="2:10" ht="12.75" x14ac:dyDescent="0.2">
      <c r="B866" s="31"/>
      <c r="C866" s="31"/>
      <c r="D866" s="31"/>
      <c r="E866" s="31"/>
      <c r="F866" s="31"/>
      <c r="G866" s="31"/>
      <c r="H866" s="31"/>
      <c r="I866" s="31"/>
      <c r="J866" s="31"/>
    </row>
    <row r="867" spans="2:10" ht="12.75" x14ac:dyDescent="0.2">
      <c r="B867" s="31"/>
      <c r="C867" s="31"/>
      <c r="D867" s="31"/>
      <c r="E867" s="31"/>
      <c r="F867" s="31"/>
      <c r="G867" s="31"/>
      <c r="H867" s="31"/>
      <c r="I867" s="31"/>
      <c r="J867" s="31"/>
    </row>
    <row r="868" spans="2:10" ht="12.75" x14ac:dyDescent="0.2">
      <c r="B868" s="31"/>
      <c r="C868" s="31"/>
      <c r="D868" s="31"/>
      <c r="E868" s="31"/>
      <c r="F868" s="31"/>
      <c r="G868" s="31"/>
      <c r="H868" s="31"/>
      <c r="I868" s="31"/>
      <c r="J868" s="31"/>
    </row>
    <row r="869" spans="2:10" ht="12.75" x14ac:dyDescent="0.2">
      <c r="B869" s="31"/>
      <c r="C869" s="31"/>
      <c r="D869" s="31"/>
      <c r="E869" s="31"/>
      <c r="F869" s="31"/>
      <c r="G869" s="31"/>
      <c r="H869" s="31"/>
      <c r="I869" s="31"/>
      <c r="J869" s="31"/>
    </row>
    <row r="870" spans="2:10" ht="12.75" x14ac:dyDescent="0.2">
      <c r="B870" s="31"/>
      <c r="C870" s="31"/>
      <c r="D870" s="31"/>
      <c r="E870" s="31"/>
      <c r="F870" s="31"/>
      <c r="G870" s="31"/>
      <c r="H870" s="31"/>
      <c r="I870" s="31"/>
      <c r="J870" s="31"/>
    </row>
    <row r="871" spans="2:10" ht="12.75" x14ac:dyDescent="0.2">
      <c r="B871" s="31"/>
      <c r="C871" s="31"/>
      <c r="D871" s="31"/>
      <c r="E871" s="31"/>
      <c r="F871" s="31"/>
      <c r="G871" s="31"/>
      <c r="H871" s="31"/>
      <c r="I871" s="31"/>
      <c r="J871" s="31"/>
    </row>
    <row r="872" spans="2:10" ht="12.75" x14ac:dyDescent="0.2">
      <c r="B872" s="31"/>
      <c r="C872" s="31"/>
      <c r="D872" s="31"/>
      <c r="E872" s="31"/>
      <c r="F872" s="31"/>
      <c r="G872" s="31"/>
      <c r="H872" s="31"/>
      <c r="I872" s="31"/>
      <c r="J872" s="31"/>
    </row>
    <row r="873" spans="2:10" ht="12.75" x14ac:dyDescent="0.2">
      <c r="B873" s="31"/>
      <c r="C873" s="31"/>
      <c r="D873" s="31"/>
      <c r="E873" s="31"/>
      <c r="F873" s="31"/>
      <c r="G873" s="31"/>
      <c r="H873" s="31"/>
      <c r="I873" s="31"/>
      <c r="J873" s="31"/>
    </row>
    <row r="874" spans="2:10" ht="12.75" x14ac:dyDescent="0.2">
      <c r="B874" s="31"/>
      <c r="C874" s="31"/>
      <c r="D874" s="31"/>
      <c r="E874" s="31"/>
      <c r="F874" s="31"/>
      <c r="G874" s="31"/>
      <c r="H874" s="31"/>
      <c r="I874" s="31"/>
      <c r="J874" s="31"/>
    </row>
    <row r="875" spans="2:10" ht="12.75" x14ac:dyDescent="0.2">
      <c r="B875" s="31"/>
      <c r="C875" s="31"/>
      <c r="D875" s="31"/>
      <c r="E875" s="31"/>
      <c r="F875" s="31"/>
      <c r="G875" s="31"/>
      <c r="H875" s="31"/>
      <c r="I875" s="31"/>
      <c r="J875" s="31"/>
    </row>
    <row r="876" spans="2:10" ht="12.75" x14ac:dyDescent="0.2">
      <c r="B876" s="31"/>
      <c r="C876" s="31"/>
      <c r="D876" s="31"/>
      <c r="E876" s="31"/>
      <c r="F876" s="31"/>
      <c r="G876" s="31"/>
      <c r="H876" s="31"/>
      <c r="I876" s="31"/>
      <c r="J876" s="31"/>
    </row>
    <row r="877" spans="2:10" ht="12.75" x14ac:dyDescent="0.2">
      <c r="B877" s="31"/>
      <c r="C877" s="31"/>
      <c r="D877" s="31"/>
      <c r="E877" s="31"/>
      <c r="F877" s="31"/>
      <c r="G877" s="31"/>
      <c r="H877" s="31"/>
      <c r="I877" s="31"/>
      <c r="J877" s="31"/>
    </row>
    <row r="878" spans="2:10" ht="12.75" x14ac:dyDescent="0.2">
      <c r="B878" s="31"/>
      <c r="C878" s="31"/>
      <c r="D878" s="31"/>
      <c r="E878" s="31"/>
      <c r="F878" s="31"/>
      <c r="G878" s="31"/>
      <c r="H878" s="31"/>
      <c r="I878" s="31"/>
      <c r="J878" s="31"/>
    </row>
    <row r="879" spans="2:10" ht="12.75" x14ac:dyDescent="0.2">
      <c r="B879" s="31"/>
      <c r="C879" s="31"/>
      <c r="D879" s="31"/>
      <c r="E879" s="31"/>
      <c r="F879" s="31"/>
      <c r="G879" s="31"/>
      <c r="H879" s="31"/>
      <c r="I879" s="31"/>
      <c r="J879" s="31"/>
    </row>
    <row r="880" spans="2:10" ht="12.75" x14ac:dyDescent="0.2">
      <c r="B880" s="31"/>
      <c r="C880" s="31"/>
      <c r="D880" s="31"/>
      <c r="E880" s="31"/>
      <c r="F880" s="31"/>
      <c r="G880" s="31"/>
      <c r="H880" s="31"/>
      <c r="I880" s="31"/>
      <c r="J880" s="31"/>
    </row>
    <row r="881" spans="2:10" ht="12.75" x14ac:dyDescent="0.2">
      <c r="B881" s="31"/>
      <c r="C881" s="31"/>
      <c r="D881" s="31"/>
      <c r="E881" s="31"/>
      <c r="F881" s="31"/>
      <c r="G881" s="31"/>
      <c r="H881" s="31"/>
      <c r="I881" s="31"/>
      <c r="J881" s="31"/>
    </row>
    <row r="882" spans="2:10" ht="12.75" x14ac:dyDescent="0.2">
      <c r="B882" s="31"/>
      <c r="C882" s="31"/>
      <c r="D882" s="31"/>
      <c r="E882" s="31"/>
      <c r="F882" s="31"/>
      <c r="G882" s="31"/>
      <c r="H882" s="31"/>
      <c r="I882" s="31"/>
      <c r="J882" s="31"/>
    </row>
    <row r="883" spans="2:10" ht="12.75" x14ac:dyDescent="0.2">
      <c r="B883" s="31"/>
      <c r="C883" s="31"/>
      <c r="D883" s="31"/>
      <c r="E883" s="31"/>
      <c r="F883" s="31"/>
      <c r="G883" s="31"/>
      <c r="H883" s="31"/>
      <c r="I883" s="31"/>
      <c r="J883" s="31"/>
    </row>
    <row r="884" spans="2:10" ht="12.75" x14ac:dyDescent="0.2">
      <c r="B884" s="31"/>
      <c r="C884" s="31"/>
      <c r="D884" s="31"/>
      <c r="E884" s="31"/>
      <c r="F884" s="31"/>
      <c r="G884" s="31"/>
      <c r="H884" s="31"/>
      <c r="I884" s="31"/>
      <c r="J884" s="31"/>
    </row>
    <row r="885" spans="2:10" ht="12.75" x14ac:dyDescent="0.2">
      <c r="B885" s="31"/>
      <c r="C885" s="31"/>
      <c r="D885" s="31"/>
      <c r="E885" s="31"/>
      <c r="F885" s="31"/>
      <c r="G885" s="31"/>
      <c r="H885" s="31"/>
      <c r="I885" s="31"/>
      <c r="J885" s="31"/>
    </row>
    <row r="886" spans="2:10" ht="12.75" x14ac:dyDescent="0.2">
      <c r="B886" s="31"/>
      <c r="C886" s="31"/>
      <c r="D886" s="31"/>
      <c r="E886" s="31"/>
      <c r="F886" s="31"/>
      <c r="G886" s="31"/>
      <c r="H886" s="31"/>
      <c r="I886" s="31"/>
      <c r="J886" s="31"/>
    </row>
    <row r="887" spans="2:10" ht="12.75" x14ac:dyDescent="0.2">
      <c r="B887" s="31"/>
      <c r="C887" s="31"/>
      <c r="D887" s="31"/>
      <c r="E887" s="31"/>
      <c r="F887" s="31"/>
      <c r="G887" s="31"/>
      <c r="H887" s="31"/>
      <c r="I887" s="31"/>
      <c r="J887" s="31"/>
    </row>
    <row r="888" spans="2:10" ht="12.75" x14ac:dyDescent="0.2">
      <c r="B888" s="31"/>
      <c r="C888" s="31"/>
      <c r="D888" s="31"/>
      <c r="E888" s="31"/>
      <c r="F888" s="31"/>
      <c r="G888" s="31"/>
      <c r="H888" s="31"/>
      <c r="I888" s="31"/>
      <c r="J888" s="31"/>
    </row>
    <row r="889" spans="2:10" ht="12.75" x14ac:dyDescent="0.2">
      <c r="B889" s="31"/>
      <c r="C889" s="31"/>
      <c r="D889" s="31"/>
      <c r="E889" s="31"/>
      <c r="F889" s="31"/>
      <c r="G889" s="31"/>
      <c r="H889" s="31"/>
      <c r="I889" s="31"/>
      <c r="J889" s="31"/>
    </row>
    <row r="890" spans="2:10" ht="12.75" x14ac:dyDescent="0.2">
      <c r="B890" s="31"/>
      <c r="C890" s="31"/>
      <c r="D890" s="31"/>
      <c r="E890" s="31"/>
      <c r="F890" s="31"/>
      <c r="G890" s="31"/>
      <c r="H890" s="31"/>
      <c r="I890" s="31"/>
      <c r="J890" s="31"/>
    </row>
    <row r="891" spans="2:10" ht="12.75" x14ac:dyDescent="0.2">
      <c r="B891" s="31"/>
      <c r="C891" s="31"/>
      <c r="D891" s="31"/>
      <c r="E891" s="31"/>
      <c r="F891" s="31"/>
      <c r="G891" s="31"/>
      <c r="H891" s="31"/>
      <c r="I891" s="31"/>
      <c r="J891" s="31"/>
    </row>
    <row r="892" spans="2:10" ht="12.75" x14ac:dyDescent="0.2">
      <c r="B892" s="31"/>
      <c r="C892" s="31"/>
      <c r="D892" s="31"/>
      <c r="E892" s="31"/>
      <c r="F892" s="31"/>
      <c r="G892" s="31"/>
      <c r="H892" s="31"/>
      <c r="I892" s="31"/>
      <c r="J892" s="31"/>
    </row>
    <row r="893" spans="2:10" ht="12.75" x14ac:dyDescent="0.2">
      <c r="B893" s="31"/>
      <c r="C893" s="31"/>
      <c r="D893" s="31"/>
      <c r="E893" s="31"/>
      <c r="F893" s="31"/>
      <c r="G893" s="31"/>
      <c r="H893" s="31"/>
      <c r="I893" s="31"/>
      <c r="J893" s="31"/>
    </row>
  </sheetData>
  <mergeCells count="18">
    <mergeCell ref="D6:K6"/>
    <mergeCell ref="A11:B11"/>
    <mergeCell ref="A12:C12"/>
    <mergeCell ref="F102:I102"/>
    <mergeCell ref="F103:I103"/>
    <mergeCell ref="A6:C6"/>
    <mergeCell ref="A7:B7"/>
    <mergeCell ref="A8:B8"/>
    <mergeCell ref="E8:G8"/>
    <mergeCell ref="A9:B9"/>
    <mergeCell ref="A10:B10"/>
    <mergeCell ref="E10:G10"/>
    <mergeCell ref="A2:K2"/>
    <mergeCell ref="A3:K3"/>
    <mergeCell ref="A4:C4"/>
    <mergeCell ref="D4:K4"/>
    <mergeCell ref="A5:C5"/>
    <mergeCell ref="D5:K5"/>
  </mergeCells>
  <dataValidations count="4">
    <dataValidation type="list" allowBlank="1" showErrorMessage="1" sqref="D102 F102" xr:uid="{00000000-0002-0000-0200-000000000000}">
      <formula1>"Mateus Pedro  da Silva,Leonardo Mesquita Reis Belico"</formula1>
    </dataValidation>
    <dataValidation type="list" allowBlank="1" showErrorMessage="1" sqref="E8 E10" xr:uid="{00000000-0002-0000-0200-000001000000}">
      <formula1>"CONSTRUÇÃO DE EDIFÍCIOS,OBRA RODOVIÁRIA,NÃO SE APLICA"</formula1>
    </dataValidation>
    <dataValidation type="list" allowBlank="1" showErrorMessage="1" sqref="A7:A11" xr:uid="{00000000-0002-0000-0200-000002000000}">
      <formula1>"SINAPI,SICRO,SEINFRA,CDHU,ORSE,OUTRO"</formula1>
    </dataValidation>
    <dataValidation type="list" allowBlank="1" showErrorMessage="1" sqref="D103 F103" xr:uid="{00000000-0002-0000-0200-000003000000}">
      <formula1>"Engenheiro Civil,Arquiteto e Urbanista"</formula1>
    </dataValidation>
  </dataValidations>
  <printOptions horizontalCentered="1" gridLines="1"/>
  <pageMargins left="0.7" right="0.7" top="0.75" bottom="0.75" header="0" footer="0"/>
  <pageSetup paperSize="9" fitToHeight="0" pageOrder="overThenDown" orientation="landscape" cellComments="atEnd"/>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45818E"/>
    <outlinePr summaryBelow="0" summaryRight="0"/>
    <pageSetUpPr fitToPage="1"/>
  </sheetPr>
  <dimension ref="A1:AC1241"/>
  <sheetViews>
    <sheetView showGridLines="0" tabSelected="1" topLeftCell="A363" workbookViewId="0">
      <selection activeCell="E369" sqref="E369"/>
    </sheetView>
  </sheetViews>
  <sheetFormatPr defaultColWidth="12.5703125" defaultRowHeight="15.75" customHeight="1" x14ac:dyDescent="0.2"/>
  <cols>
    <col min="1" max="1" width="4.42578125" customWidth="1"/>
    <col min="2" max="2" width="8.42578125" customWidth="1"/>
    <col min="5" max="5" width="49.140625" customWidth="1"/>
    <col min="6" max="6" width="9.85546875" customWidth="1"/>
    <col min="7" max="7" width="11.7109375" customWidth="1"/>
    <col min="8" max="8" width="15.5703125" customWidth="1"/>
    <col min="9" max="9" width="8.140625" customWidth="1"/>
    <col min="12" max="12" width="20.42578125" customWidth="1"/>
  </cols>
  <sheetData>
    <row r="1" spans="1:29" ht="66.75" customHeight="1" x14ac:dyDescent="0.3">
      <c r="A1" s="86"/>
      <c r="B1" s="312" t="s">
        <v>0</v>
      </c>
      <c r="C1" s="284"/>
      <c r="D1" s="284"/>
      <c r="E1" s="284"/>
      <c r="F1" s="284"/>
      <c r="G1" s="284"/>
      <c r="H1" s="284"/>
      <c r="I1" s="284"/>
      <c r="J1" s="284"/>
      <c r="K1" s="284"/>
      <c r="L1" s="285"/>
      <c r="M1" s="1"/>
      <c r="N1" s="1"/>
      <c r="O1" s="1"/>
      <c r="P1" s="1"/>
      <c r="Q1" s="1"/>
      <c r="R1" s="1"/>
      <c r="S1" s="1"/>
      <c r="T1" s="1"/>
      <c r="U1" s="1"/>
      <c r="V1" s="1"/>
      <c r="W1" s="1"/>
      <c r="X1" s="1"/>
      <c r="Y1" s="1"/>
      <c r="Z1" s="33"/>
      <c r="AA1" s="33"/>
      <c r="AB1" s="33"/>
      <c r="AC1" s="33"/>
    </row>
    <row r="2" spans="1:29" ht="21" x14ac:dyDescent="0.2">
      <c r="A2" s="86"/>
      <c r="B2" s="313" t="s">
        <v>179</v>
      </c>
      <c r="C2" s="284"/>
      <c r="D2" s="284"/>
      <c r="E2" s="284"/>
      <c r="F2" s="284"/>
      <c r="G2" s="284"/>
      <c r="H2" s="284"/>
      <c r="I2" s="284"/>
      <c r="J2" s="284"/>
      <c r="K2" s="284"/>
      <c r="L2" s="285"/>
      <c r="M2" s="33"/>
      <c r="N2" s="33"/>
      <c r="O2" s="33"/>
      <c r="P2" s="33"/>
      <c r="Q2" s="33"/>
      <c r="R2" s="33"/>
      <c r="S2" s="33"/>
      <c r="T2" s="33"/>
      <c r="U2" s="33"/>
      <c r="V2" s="33"/>
      <c r="W2" s="33"/>
      <c r="X2" s="33"/>
      <c r="Y2" s="33"/>
      <c r="Z2" s="33"/>
      <c r="AA2" s="33"/>
      <c r="AB2" s="33"/>
      <c r="AC2" s="33"/>
    </row>
    <row r="3" spans="1:29" ht="15" x14ac:dyDescent="0.2">
      <c r="A3" s="87"/>
      <c r="B3" s="314" t="s">
        <v>2</v>
      </c>
      <c r="C3" s="284"/>
      <c r="D3" s="285"/>
      <c r="E3" s="283" t="s">
        <v>3</v>
      </c>
      <c r="F3" s="284"/>
      <c r="G3" s="284"/>
      <c r="H3" s="284"/>
      <c r="I3" s="284"/>
      <c r="J3" s="284"/>
      <c r="K3" s="284"/>
      <c r="L3" s="285"/>
      <c r="M3" s="33"/>
      <c r="N3" s="33"/>
      <c r="O3" s="33"/>
      <c r="P3" s="33"/>
      <c r="Q3" s="33"/>
      <c r="R3" s="33"/>
      <c r="S3" s="33"/>
      <c r="T3" s="33"/>
      <c r="U3" s="33"/>
      <c r="V3" s="33"/>
      <c r="W3" s="33"/>
      <c r="X3" s="33"/>
      <c r="Y3" s="33"/>
      <c r="Z3" s="33"/>
      <c r="AA3" s="33"/>
      <c r="AB3" s="33"/>
      <c r="AC3" s="33"/>
    </row>
    <row r="4" spans="1:29" ht="15" x14ac:dyDescent="0.2">
      <c r="A4" s="87"/>
      <c r="B4" s="314" t="s">
        <v>4</v>
      </c>
      <c r="C4" s="284"/>
      <c r="D4" s="285"/>
      <c r="E4" s="283" t="s">
        <v>5</v>
      </c>
      <c r="F4" s="284"/>
      <c r="G4" s="284"/>
      <c r="H4" s="284"/>
      <c r="I4" s="284"/>
      <c r="J4" s="284"/>
      <c r="K4" s="284"/>
      <c r="L4" s="285"/>
      <c r="M4" s="33"/>
      <c r="N4" s="33"/>
      <c r="O4" s="33"/>
      <c r="P4" s="33"/>
      <c r="Q4" s="33"/>
      <c r="R4" s="33"/>
      <c r="S4" s="33"/>
      <c r="T4" s="33"/>
      <c r="U4" s="33"/>
      <c r="V4" s="33"/>
      <c r="W4" s="33"/>
      <c r="X4" s="33"/>
      <c r="Y4" s="33"/>
      <c r="Z4" s="33"/>
      <c r="AA4" s="33"/>
      <c r="AB4" s="33"/>
      <c r="AC4" s="33"/>
    </row>
    <row r="5" spans="1:29" ht="15" x14ac:dyDescent="0.2">
      <c r="A5" s="88"/>
      <c r="B5" s="314" t="s">
        <v>6</v>
      </c>
      <c r="C5" s="284"/>
      <c r="D5" s="285"/>
      <c r="E5" s="283" t="s">
        <v>7</v>
      </c>
      <c r="F5" s="284"/>
      <c r="G5" s="284"/>
      <c r="H5" s="284"/>
      <c r="I5" s="284"/>
      <c r="J5" s="284"/>
      <c r="K5" s="284"/>
      <c r="L5" s="285"/>
      <c r="M5" s="33"/>
      <c r="N5" s="33"/>
      <c r="O5" s="33"/>
      <c r="P5" s="33"/>
      <c r="Q5" s="33"/>
      <c r="R5" s="33"/>
      <c r="S5" s="33"/>
      <c r="T5" s="33"/>
      <c r="U5" s="33"/>
      <c r="V5" s="33"/>
      <c r="W5" s="33"/>
      <c r="X5" s="33"/>
      <c r="Y5" s="33"/>
      <c r="Z5" s="33"/>
      <c r="AA5" s="33"/>
      <c r="AB5" s="33"/>
      <c r="AC5" s="33"/>
    </row>
    <row r="6" spans="1:29" ht="15" x14ac:dyDescent="0.2">
      <c r="A6" s="86"/>
      <c r="B6" s="315" t="s">
        <v>40</v>
      </c>
      <c r="C6" s="287"/>
      <c r="D6" s="32">
        <v>46023</v>
      </c>
      <c r="E6" s="34"/>
      <c r="F6" s="311" t="s">
        <v>42</v>
      </c>
      <c r="G6" s="287"/>
      <c r="H6" s="287"/>
      <c r="I6" s="34"/>
      <c r="J6" s="36" t="s">
        <v>43</v>
      </c>
      <c r="K6" s="37">
        <v>0.23419999999999999</v>
      </c>
      <c r="L6" s="38"/>
      <c r="M6" s="33"/>
      <c r="N6" s="33"/>
      <c r="O6" s="33"/>
      <c r="P6" s="33"/>
      <c r="Q6" s="33"/>
      <c r="R6" s="33"/>
      <c r="S6" s="33"/>
      <c r="T6" s="33"/>
      <c r="U6" s="33"/>
      <c r="V6" s="33"/>
      <c r="W6" s="33"/>
      <c r="X6" s="33"/>
      <c r="Y6" s="33"/>
      <c r="Z6" s="33"/>
      <c r="AA6" s="33"/>
      <c r="AB6" s="33"/>
      <c r="AC6" s="33"/>
    </row>
    <row r="7" spans="1:29" ht="15" x14ac:dyDescent="0.2">
      <c r="A7" s="86"/>
      <c r="B7" s="315" t="s">
        <v>41</v>
      </c>
      <c r="C7" s="287"/>
      <c r="D7" s="32">
        <v>45931</v>
      </c>
      <c r="E7" s="34"/>
      <c r="F7" s="39"/>
      <c r="G7" s="39"/>
      <c r="H7" s="89"/>
      <c r="I7" s="34"/>
      <c r="J7" s="34"/>
      <c r="K7" s="41">
        <f>K6+1</f>
        <v>1.2342</v>
      </c>
      <c r="L7" s="42"/>
      <c r="M7" s="33"/>
      <c r="N7" s="33"/>
      <c r="O7" s="33"/>
      <c r="P7" s="33"/>
      <c r="Q7" s="33"/>
      <c r="R7" s="33"/>
      <c r="S7" s="33"/>
      <c r="T7" s="33"/>
      <c r="U7" s="33"/>
      <c r="V7" s="33"/>
      <c r="W7" s="33"/>
      <c r="X7" s="33"/>
      <c r="Y7" s="33"/>
      <c r="Z7" s="33"/>
      <c r="AA7" s="33"/>
      <c r="AB7" s="33"/>
      <c r="AC7" s="33"/>
    </row>
    <row r="8" spans="1:29" ht="15" x14ac:dyDescent="0.2">
      <c r="A8" s="86"/>
      <c r="B8" s="315" t="s">
        <v>44</v>
      </c>
      <c r="C8" s="287"/>
      <c r="D8" s="32">
        <v>45931</v>
      </c>
      <c r="E8" s="34"/>
      <c r="F8" s="311" t="s">
        <v>46</v>
      </c>
      <c r="G8" s="287"/>
      <c r="H8" s="287"/>
      <c r="I8" s="34"/>
      <c r="J8" s="44" t="s">
        <v>47</v>
      </c>
      <c r="K8" s="45">
        <v>0</v>
      </c>
      <c r="L8" s="42"/>
      <c r="M8" s="33"/>
      <c r="N8" s="33"/>
      <c r="O8" s="33"/>
      <c r="P8" s="33"/>
      <c r="Q8" s="33"/>
      <c r="R8" s="33"/>
      <c r="S8" s="33"/>
      <c r="T8" s="33"/>
      <c r="U8" s="33"/>
      <c r="V8" s="33"/>
      <c r="W8" s="33"/>
      <c r="X8" s="33"/>
      <c r="Y8" s="33"/>
      <c r="Z8" s="33"/>
      <c r="AA8" s="33"/>
      <c r="AB8" s="33"/>
      <c r="AC8" s="33"/>
    </row>
    <row r="9" spans="1:29" ht="15" x14ac:dyDescent="0.2">
      <c r="A9" s="86"/>
      <c r="B9" s="315" t="s">
        <v>45</v>
      </c>
      <c r="C9" s="287"/>
      <c r="D9" s="43">
        <v>45992</v>
      </c>
      <c r="E9" s="34"/>
      <c r="F9" s="39"/>
      <c r="G9" s="39"/>
      <c r="H9" s="89"/>
      <c r="I9" s="34"/>
      <c r="J9" s="34"/>
      <c r="K9" s="41">
        <f>K8+1</f>
        <v>1</v>
      </c>
      <c r="L9" s="42"/>
      <c r="N9" s="33"/>
      <c r="O9" s="33"/>
      <c r="P9" s="33"/>
      <c r="Q9" s="33"/>
      <c r="R9" s="33"/>
      <c r="S9" s="33"/>
      <c r="T9" s="33"/>
      <c r="U9" s="33"/>
      <c r="V9" s="33"/>
      <c r="W9" s="33"/>
      <c r="X9" s="33"/>
      <c r="Y9" s="33"/>
      <c r="Z9" s="33"/>
      <c r="AA9" s="33"/>
      <c r="AB9" s="33"/>
      <c r="AC9" s="33"/>
    </row>
    <row r="10" spans="1:29" ht="18" x14ac:dyDescent="0.2">
      <c r="A10" s="86"/>
      <c r="B10" s="315" t="s">
        <v>48</v>
      </c>
      <c r="C10" s="287"/>
      <c r="D10" s="34" t="s">
        <v>180</v>
      </c>
      <c r="E10" s="34"/>
      <c r="F10" s="316" t="s">
        <v>181</v>
      </c>
      <c r="G10" s="284"/>
      <c r="H10" s="284"/>
      <c r="I10" s="285"/>
      <c r="J10" s="317">
        <f>ROUND((SUM(L:L)),2)</f>
        <v>646717.30000000005</v>
      </c>
      <c r="K10" s="285"/>
      <c r="M10" s="33"/>
      <c r="N10" s="33"/>
      <c r="O10" s="33"/>
      <c r="P10" s="33"/>
      <c r="Q10" s="33"/>
      <c r="R10" s="33"/>
      <c r="S10" s="33"/>
      <c r="T10" s="33"/>
      <c r="U10" s="33"/>
      <c r="V10" s="33"/>
      <c r="W10" s="33"/>
      <c r="X10" s="33"/>
      <c r="Y10" s="33"/>
      <c r="Z10" s="33"/>
      <c r="AA10" s="33"/>
      <c r="AB10" s="33"/>
      <c r="AC10" s="33"/>
    </row>
    <row r="11" spans="1:29" ht="15" x14ac:dyDescent="0.2">
      <c r="A11" s="86"/>
      <c r="B11" s="310" t="s">
        <v>50</v>
      </c>
      <c r="C11" s="287"/>
      <c r="D11" s="287"/>
      <c r="E11" s="34"/>
      <c r="F11" s="39"/>
      <c r="G11" s="39"/>
      <c r="H11" s="89"/>
      <c r="I11" s="34"/>
      <c r="J11" s="34"/>
      <c r="K11" s="34"/>
      <c r="L11" s="90"/>
      <c r="M11" s="33"/>
      <c r="N11" s="33"/>
      <c r="O11" s="33"/>
      <c r="P11" s="33"/>
      <c r="Q11" s="33"/>
      <c r="R11" s="33"/>
      <c r="S11" s="33"/>
      <c r="T11" s="33"/>
      <c r="U11" s="33"/>
      <c r="V11" s="33"/>
      <c r="W11" s="33"/>
      <c r="X11" s="33"/>
      <c r="Y11" s="33"/>
      <c r="Z11" s="33"/>
      <c r="AA11" s="33"/>
      <c r="AB11" s="33"/>
      <c r="AC11" s="33"/>
    </row>
    <row r="12" spans="1:29" ht="45" x14ac:dyDescent="0.2">
      <c r="A12" s="86"/>
      <c r="B12" s="91" t="s">
        <v>182</v>
      </c>
      <c r="C12" s="92" t="s">
        <v>51</v>
      </c>
      <c r="D12" s="92" t="s">
        <v>52</v>
      </c>
      <c r="E12" s="93" t="s">
        <v>183</v>
      </c>
      <c r="F12" s="94" t="s">
        <v>54</v>
      </c>
      <c r="G12" s="94" t="s">
        <v>184</v>
      </c>
      <c r="H12" s="95" t="s">
        <v>185</v>
      </c>
      <c r="I12" s="93" t="s">
        <v>186</v>
      </c>
      <c r="J12" s="93" t="s">
        <v>187</v>
      </c>
      <c r="K12" s="93" t="s">
        <v>188</v>
      </c>
      <c r="L12" s="96" t="s">
        <v>189</v>
      </c>
      <c r="M12" s="33"/>
      <c r="N12" s="33"/>
      <c r="O12" s="33"/>
      <c r="P12" s="33"/>
      <c r="Q12" s="33"/>
      <c r="R12" s="33"/>
      <c r="S12" s="33"/>
      <c r="T12" s="33"/>
      <c r="U12" s="33"/>
      <c r="V12" s="33"/>
      <c r="W12" s="33"/>
      <c r="X12" s="33"/>
      <c r="Y12" s="33"/>
      <c r="Z12" s="33"/>
      <c r="AA12" s="33"/>
      <c r="AB12" s="33"/>
      <c r="AC12" s="33"/>
    </row>
    <row r="13" spans="1:29" ht="15" x14ac:dyDescent="0.2">
      <c r="B13" s="97"/>
      <c r="F13" s="98"/>
      <c r="G13" s="98"/>
      <c r="H13" s="99"/>
      <c r="M13" s="33"/>
      <c r="N13" s="33"/>
      <c r="O13" s="33"/>
      <c r="P13" s="33"/>
      <c r="Q13" s="33"/>
      <c r="R13" s="33"/>
      <c r="S13" s="33"/>
      <c r="T13" s="33"/>
      <c r="U13" s="33"/>
      <c r="V13" s="33"/>
      <c r="W13" s="33"/>
      <c r="X13" s="33"/>
      <c r="Y13" s="33"/>
      <c r="Z13" s="33"/>
      <c r="AA13" s="33"/>
      <c r="AB13" s="33"/>
      <c r="AC13" s="33"/>
    </row>
    <row r="14" spans="1:29" ht="15" x14ac:dyDescent="0.2">
      <c r="A14" s="100" t="s">
        <v>190</v>
      </c>
      <c r="B14" s="101" t="s">
        <v>191</v>
      </c>
      <c r="C14" s="102"/>
      <c r="D14" s="103"/>
      <c r="E14" s="102" t="s">
        <v>192</v>
      </c>
      <c r="F14" s="103"/>
      <c r="G14" s="104"/>
      <c r="H14" s="105"/>
      <c r="I14" s="106"/>
      <c r="J14" s="107"/>
      <c r="K14" s="107"/>
      <c r="L14" s="108">
        <f>ROUND(SUM(K15:K19),2)</f>
        <v>6478.56</v>
      </c>
      <c r="M14" s="33"/>
      <c r="N14" s="33"/>
      <c r="O14" s="33"/>
      <c r="P14" s="33"/>
      <c r="Q14" s="33"/>
      <c r="R14" s="33"/>
      <c r="S14" s="33"/>
      <c r="T14" s="33"/>
      <c r="U14" s="33"/>
      <c r="V14" s="33"/>
      <c r="W14" s="33"/>
      <c r="X14" s="33"/>
      <c r="Y14" s="33"/>
      <c r="Z14" s="33"/>
      <c r="AA14" s="33"/>
      <c r="AB14" s="33"/>
      <c r="AC14" s="33"/>
    </row>
    <row r="15" spans="1:29" ht="45" x14ac:dyDescent="0.2">
      <c r="A15" s="100" t="s">
        <v>22</v>
      </c>
      <c r="B15" s="109" t="s">
        <v>193</v>
      </c>
      <c r="C15" s="110" t="s">
        <v>40</v>
      </c>
      <c r="D15" s="111" t="s">
        <v>194</v>
      </c>
      <c r="E15" s="112" t="s">
        <v>195</v>
      </c>
      <c r="F15" s="113" t="s">
        <v>67</v>
      </c>
      <c r="G15" s="114">
        <v>427.4</v>
      </c>
      <c r="H15" s="115">
        <v>4.5</v>
      </c>
      <c r="I15" s="116">
        <f t="shared" ref="I15:I19" si="0">$K$6</f>
        <v>0.23419999999999999</v>
      </c>
      <c r="J15" s="114">
        <f t="shared" ref="J15:J19" si="1">ROUND((G15*$K$7),2)</f>
        <v>527.5</v>
      </c>
      <c r="K15" s="114">
        <f t="shared" ref="K15:K19" si="2">ROUND((H15*J15),2)</f>
        <v>2373.75</v>
      </c>
      <c r="L15" s="42"/>
      <c r="M15" s="117"/>
      <c r="N15" s="117"/>
      <c r="O15" s="33"/>
      <c r="P15" s="33"/>
      <c r="Q15" s="33"/>
      <c r="R15" s="33"/>
      <c r="S15" s="33"/>
      <c r="T15" s="33"/>
      <c r="U15" s="33"/>
      <c r="V15" s="33"/>
      <c r="W15" s="33"/>
      <c r="X15" s="33"/>
      <c r="Y15" s="33"/>
      <c r="Z15" s="33"/>
      <c r="AA15" s="33"/>
      <c r="AB15" s="33"/>
      <c r="AC15" s="33"/>
    </row>
    <row r="16" spans="1:29" ht="60" x14ac:dyDescent="0.2">
      <c r="A16" s="100" t="s">
        <v>22</v>
      </c>
      <c r="B16" s="109" t="s">
        <v>196</v>
      </c>
      <c r="C16" s="110" t="s">
        <v>40</v>
      </c>
      <c r="D16" s="111" t="s">
        <v>197</v>
      </c>
      <c r="E16" s="118" t="s">
        <v>198</v>
      </c>
      <c r="F16" s="119" t="s">
        <v>158</v>
      </c>
      <c r="G16" s="114">
        <v>116.47</v>
      </c>
      <c r="H16" s="115">
        <v>2</v>
      </c>
      <c r="I16" s="116">
        <f t="shared" si="0"/>
        <v>0.23419999999999999</v>
      </c>
      <c r="J16" s="114">
        <f t="shared" si="1"/>
        <v>143.75</v>
      </c>
      <c r="K16" s="114">
        <f t="shared" si="2"/>
        <v>287.5</v>
      </c>
      <c r="L16" s="42"/>
      <c r="M16" s="117"/>
      <c r="N16" s="117"/>
      <c r="O16" s="33"/>
      <c r="P16" s="33"/>
      <c r="Q16" s="33"/>
      <c r="R16" s="33"/>
      <c r="S16" s="33"/>
      <c r="T16" s="33"/>
      <c r="U16" s="33"/>
      <c r="V16" s="33"/>
      <c r="W16" s="33"/>
      <c r="X16" s="33"/>
      <c r="Y16" s="33"/>
      <c r="Z16" s="33"/>
      <c r="AA16" s="33"/>
      <c r="AB16" s="33"/>
      <c r="AC16" s="33"/>
    </row>
    <row r="17" spans="1:29" ht="90" x14ac:dyDescent="0.2">
      <c r="A17" s="100" t="s">
        <v>22</v>
      </c>
      <c r="B17" s="109" t="s">
        <v>199</v>
      </c>
      <c r="C17" s="111" t="s">
        <v>81</v>
      </c>
      <c r="D17" s="111" t="s">
        <v>200</v>
      </c>
      <c r="E17" s="118" t="s">
        <v>201</v>
      </c>
      <c r="F17" s="119" t="s">
        <v>130</v>
      </c>
      <c r="G17" s="114">
        <v>830.96</v>
      </c>
      <c r="H17" s="115">
        <v>1</v>
      </c>
      <c r="I17" s="116">
        <f t="shared" si="0"/>
        <v>0.23419999999999999</v>
      </c>
      <c r="J17" s="114">
        <f t="shared" si="1"/>
        <v>1025.57</v>
      </c>
      <c r="K17" s="114">
        <f t="shared" si="2"/>
        <v>1025.57</v>
      </c>
      <c r="L17" s="42"/>
      <c r="M17" s="117"/>
      <c r="N17" s="117"/>
      <c r="O17" s="33"/>
      <c r="P17" s="33"/>
      <c r="Q17" s="33"/>
      <c r="R17" s="33"/>
      <c r="S17" s="33"/>
      <c r="T17" s="33"/>
      <c r="U17" s="33"/>
      <c r="V17" s="33"/>
      <c r="W17" s="33"/>
      <c r="X17" s="33"/>
      <c r="Y17" s="33"/>
      <c r="Z17" s="33"/>
      <c r="AA17" s="33"/>
      <c r="AB17" s="33"/>
      <c r="AC17" s="33"/>
    </row>
    <row r="18" spans="1:29" ht="75" x14ac:dyDescent="0.2">
      <c r="A18" s="100" t="s">
        <v>22</v>
      </c>
      <c r="B18" s="109" t="s">
        <v>202</v>
      </c>
      <c r="C18" s="110" t="s">
        <v>81</v>
      </c>
      <c r="D18" s="111" t="s">
        <v>203</v>
      </c>
      <c r="E18" s="118" t="s">
        <v>204</v>
      </c>
      <c r="F18" s="119" t="s">
        <v>130</v>
      </c>
      <c r="G18" s="114">
        <v>593.02</v>
      </c>
      <c r="H18" s="115">
        <v>1</v>
      </c>
      <c r="I18" s="116">
        <f t="shared" si="0"/>
        <v>0.23419999999999999</v>
      </c>
      <c r="J18" s="114">
        <f t="shared" si="1"/>
        <v>731.91</v>
      </c>
      <c r="K18" s="114">
        <f t="shared" si="2"/>
        <v>731.91</v>
      </c>
      <c r="L18" s="42"/>
      <c r="M18" s="117"/>
      <c r="N18" s="117"/>
      <c r="O18" s="33"/>
      <c r="P18" s="33"/>
      <c r="Q18" s="33"/>
      <c r="R18" s="33"/>
      <c r="S18" s="33"/>
      <c r="T18" s="33"/>
      <c r="U18" s="33"/>
      <c r="V18" s="33"/>
      <c r="W18" s="33"/>
      <c r="X18" s="33"/>
      <c r="Y18" s="33"/>
      <c r="Z18" s="33"/>
      <c r="AA18" s="33"/>
      <c r="AB18" s="33"/>
      <c r="AC18" s="33"/>
    </row>
    <row r="19" spans="1:29" ht="60" x14ac:dyDescent="0.2">
      <c r="A19" s="100" t="s">
        <v>22</v>
      </c>
      <c r="B19" s="109" t="s">
        <v>205</v>
      </c>
      <c r="C19" s="110" t="s">
        <v>81</v>
      </c>
      <c r="D19" s="111" t="s">
        <v>206</v>
      </c>
      <c r="E19" s="118" t="s">
        <v>207</v>
      </c>
      <c r="F19" s="119" t="s">
        <v>130</v>
      </c>
      <c r="G19" s="114">
        <v>1668.96</v>
      </c>
      <c r="H19" s="115">
        <v>1</v>
      </c>
      <c r="I19" s="116">
        <f t="shared" si="0"/>
        <v>0.23419999999999999</v>
      </c>
      <c r="J19" s="114">
        <f t="shared" si="1"/>
        <v>2059.83</v>
      </c>
      <c r="K19" s="114">
        <f t="shared" si="2"/>
        <v>2059.83</v>
      </c>
      <c r="L19" s="42"/>
      <c r="M19" s="117"/>
      <c r="N19" s="117"/>
      <c r="O19" s="33"/>
      <c r="P19" s="33"/>
      <c r="Q19" s="33"/>
      <c r="R19" s="33"/>
      <c r="S19" s="33"/>
      <c r="T19" s="33"/>
      <c r="U19" s="33"/>
      <c r="V19" s="33"/>
      <c r="W19" s="33"/>
      <c r="X19" s="33"/>
      <c r="Y19" s="33"/>
      <c r="Z19" s="33"/>
      <c r="AA19" s="33"/>
      <c r="AB19" s="33"/>
      <c r="AC19" s="33"/>
    </row>
    <row r="20" spans="1:29" ht="15" x14ac:dyDescent="0.2">
      <c r="A20" s="100"/>
      <c r="B20" s="50"/>
      <c r="C20" s="120"/>
      <c r="D20" s="121"/>
      <c r="E20" s="51"/>
      <c r="F20" s="49"/>
      <c r="G20" s="52"/>
      <c r="H20" s="122"/>
      <c r="I20" s="33"/>
      <c r="J20" s="52"/>
      <c r="K20" s="52"/>
      <c r="L20" s="42"/>
      <c r="M20" s="117"/>
      <c r="N20" s="117"/>
      <c r="O20" s="33"/>
      <c r="P20" s="33"/>
      <c r="Q20" s="33"/>
      <c r="R20" s="33"/>
      <c r="S20" s="33"/>
      <c r="T20" s="33"/>
      <c r="U20" s="33"/>
      <c r="V20" s="33"/>
      <c r="W20" s="33"/>
      <c r="X20" s="33"/>
      <c r="Y20" s="33"/>
      <c r="Z20" s="33"/>
      <c r="AA20" s="33"/>
      <c r="AB20" s="33"/>
      <c r="AC20" s="33"/>
    </row>
    <row r="21" spans="1:29" ht="15" x14ac:dyDescent="0.2">
      <c r="A21" s="100" t="s">
        <v>190</v>
      </c>
      <c r="B21" s="101" t="s">
        <v>208</v>
      </c>
      <c r="C21" s="102"/>
      <c r="D21" s="103"/>
      <c r="E21" s="102" t="s">
        <v>209</v>
      </c>
      <c r="F21" s="103"/>
      <c r="G21" s="104"/>
      <c r="H21" s="105"/>
      <c r="I21" s="106"/>
      <c r="J21" s="107"/>
      <c r="K21" s="107"/>
      <c r="L21" s="108">
        <f>ROUND(SUM(K22:K23),2)</f>
        <v>16975.759999999998</v>
      </c>
      <c r="M21" s="117"/>
      <c r="N21" s="117"/>
      <c r="O21" s="33"/>
      <c r="P21" s="33"/>
      <c r="Q21" s="33"/>
      <c r="R21" s="33"/>
      <c r="S21" s="33"/>
      <c r="T21" s="33"/>
      <c r="U21" s="33"/>
      <c r="V21" s="33"/>
      <c r="W21" s="33"/>
      <c r="X21" s="33"/>
      <c r="Y21" s="33"/>
      <c r="Z21" s="33"/>
      <c r="AA21" s="33"/>
      <c r="AB21" s="33"/>
      <c r="AC21" s="33"/>
    </row>
    <row r="22" spans="1:29" ht="90" x14ac:dyDescent="0.2">
      <c r="A22" s="100" t="s">
        <v>22</v>
      </c>
      <c r="B22" s="109" t="s">
        <v>210</v>
      </c>
      <c r="C22" s="110" t="s">
        <v>81</v>
      </c>
      <c r="D22" s="111" t="s">
        <v>211</v>
      </c>
      <c r="E22" s="112" t="s">
        <v>212</v>
      </c>
      <c r="F22" s="113" t="s">
        <v>137</v>
      </c>
      <c r="G22" s="114">
        <v>67.23</v>
      </c>
      <c r="H22" s="115">
        <v>170.04</v>
      </c>
      <c r="I22" s="116">
        <f t="shared" ref="I22:I23" si="3">$K$6</f>
        <v>0.23419999999999999</v>
      </c>
      <c r="J22" s="114">
        <f t="shared" ref="J22:J23" si="4">ROUND((G22*$K$7),2)</f>
        <v>82.98</v>
      </c>
      <c r="K22" s="114">
        <f t="shared" ref="K22:K23" si="5">ROUND((H22*J22),2)</f>
        <v>14109.92</v>
      </c>
      <c r="L22" s="42"/>
      <c r="M22" s="117"/>
      <c r="N22" s="117"/>
      <c r="O22" s="33"/>
      <c r="P22" s="33"/>
      <c r="Q22" s="33"/>
      <c r="R22" s="33"/>
      <c r="S22" s="33"/>
      <c r="T22" s="33"/>
      <c r="U22" s="33"/>
      <c r="V22" s="33"/>
      <c r="W22" s="33"/>
      <c r="X22" s="33"/>
      <c r="Y22" s="33"/>
      <c r="Z22" s="33"/>
      <c r="AA22" s="33"/>
      <c r="AB22" s="33"/>
      <c r="AC22" s="33"/>
    </row>
    <row r="23" spans="1:29" ht="75" x14ac:dyDescent="0.2">
      <c r="A23" s="100" t="s">
        <v>22</v>
      </c>
      <c r="B23" s="109" t="s">
        <v>213</v>
      </c>
      <c r="C23" s="110" t="s">
        <v>81</v>
      </c>
      <c r="D23" s="111" t="s">
        <v>214</v>
      </c>
      <c r="E23" s="112" t="s">
        <v>215</v>
      </c>
      <c r="F23" s="113" t="s">
        <v>137</v>
      </c>
      <c r="G23" s="114">
        <v>193.5</v>
      </c>
      <c r="H23" s="115">
        <v>12</v>
      </c>
      <c r="I23" s="116">
        <f t="shared" si="3"/>
        <v>0.23419999999999999</v>
      </c>
      <c r="J23" s="114">
        <f t="shared" si="4"/>
        <v>238.82</v>
      </c>
      <c r="K23" s="114">
        <f t="shared" si="5"/>
        <v>2865.84</v>
      </c>
      <c r="L23" s="42"/>
      <c r="M23" s="117"/>
      <c r="N23" s="117"/>
      <c r="O23" s="33"/>
      <c r="P23" s="33"/>
      <c r="Q23" s="33"/>
      <c r="R23" s="33"/>
      <c r="S23" s="33"/>
      <c r="T23" s="33"/>
      <c r="U23" s="33"/>
      <c r="V23" s="33"/>
      <c r="W23" s="33"/>
      <c r="X23" s="33"/>
      <c r="Y23" s="33"/>
      <c r="Z23" s="33"/>
      <c r="AA23" s="33"/>
      <c r="AB23" s="33"/>
      <c r="AC23" s="33"/>
    </row>
    <row r="24" spans="1:29" ht="15" x14ac:dyDescent="0.2">
      <c r="A24" s="100"/>
      <c r="B24" s="50"/>
      <c r="C24" s="120"/>
      <c r="D24" s="121"/>
      <c r="E24" s="51"/>
      <c r="F24" s="49"/>
      <c r="G24" s="52"/>
      <c r="H24" s="122"/>
      <c r="I24" s="33"/>
      <c r="J24" s="52"/>
      <c r="K24" s="52"/>
      <c r="L24" s="42"/>
      <c r="M24" s="117"/>
      <c r="N24" s="117"/>
      <c r="O24" s="33"/>
      <c r="P24" s="33"/>
      <c r="Q24" s="33"/>
      <c r="R24" s="33"/>
      <c r="S24" s="33"/>
      <c r="T24" s="33"/>
      <c r="U24" s="33"/>
      <c r="V24" s="33"/>
      <c r="W24" s="33"/>
      <c r="X24" s="33"/>
      <c r="Y24" s="33"/>
      <c r="Z24" s="33"/>
      <c r="AA24" s="33"/>
      <c r="AB24" s="33"/>
      <c r="AC24" s="33"/>
    </row>
    <row r="25" spans="1:29" ht="15" x14ac:dyDescent="0.2">
      <c r="A25" s="100" t="s">
        <v>190</v>
      </c>
      <c r="B25" s="101" t="s">
        <v>216</v>
      </c>
      <c r="C25" s="102"/>
      <c r="D25" s="103"/>
      <c r="E25" s="102" t="s">
        <v>217</v>
      </c>
      <c r="F25" s="103"/>
      <c r="G25" s="104"/>
      <c r="H25" s="105"/>
      <c r="I25" s="106"/>
      <c r="J25" s="107"/>
      <c r="K25" s="107"/>
      <c r="L25" s="108">
        <f>ROUND(SUM(K26:K27),2)</f>
        <v>31776.78</v>
      </c>
      <c r="M25" s="117"/>
      <c r="N25" s="117"/>
      <c r="O25" s="33"/>
      <c r="P25" s="33"/>
      <c r="Q25" s="33"/>
      <c r="R25" s="33"/>
      <c r="S25" s="33"/>
      <c r="T25" s="33"/>
      <c r="U25" s="33"/>
      <c r="V25" s="33"/>
      <c r="W25" s="33"/>
      <c r="X25" s="33"/>
      <c r="Y25" s="33"/>
      <c r="Z25" s="33"/>
      <c r="AA25" s="33"/>
      <c r="AB25" s="33"/>
      <c r="AC25" s="33"/>
    </row>
    <row r="26" spans="1:29" ht="60" x14ac:dyDescent="0.2">
      <c r="A26" s="100" t="s">
        <v>22</v>
      </c>
      <c r="B26" s="109" t="s">
        <v>218</v>
      </c>
      <c r="C26" s="110" t="s">
        <v>81</v>
      </c>
      <c r="D26" s="111" t="s">
        <v>219</v>
      </c>
      <c r="E26" s="112" t="s">
        <v>220</v>
      </c>
      <c r="F26" s="113" t="s">
        <v>221</v>
      </c>
      <c r="G26" s="114">
        <v>1050</v>
      </c>
      <c r="H26" s="115">
        <v>14</v>
      </c>
      <c r="I26" s="116">
        <f t="shared" ref="I26:I27" si="6">$K$6</f>
        <v>0.23419999999999999</v>
      </c>
      <c r="J26" s="114">
        <f t="shared" ref="J26:J27" si="7">ROUND((G26*$K$7),2)</f>
        <v>1295.9100000000001</v>
      </c>
      <c r="K26" s="114">
        <f t="shared" ref="K26:K27" si="8">ROUND((H26*J26),2)</f>
        <v>18142.740000000002</v>
      </c>
      <c r="L26" s="42"/>
      <c r="M26" s="117"/>
      <c r="N26" s="117"/>
      <c r="O26" s="33"/>
      <c r="P26" s="33"/>
      <c r="Q26" s="33"/>
      <c r="R26" s="33"/>
      <c r="S26" s="33"/>
      <c r="T26" s="33"/>
      <c r="U26" s="33"/>
      <c r="V26" s="33"/>
      <c r="W26" s="33"/>
      <c r="X26" s="33"/>
      <c r="Y26" s="33"/>
      <c r="Z26" s="33"/>
      <c r="AA26" s="33"/>
      <c r="AB26" s="33"/>
      <c r="AC26" s="33"/>
    </row>
    <row r="27" spans="1:29" ht="60" x14ac:dyDescent="0.2">
      <c r="A27" s="100" t="s">
        <v>22</v>
      </c>
      <c r="B27" s="109" t="s">
        <v>222</v>
      </c>
      <c r="C27" s="110" t="s">
        <v>223</v>
      </c>
      <c r="D27" s="111" t="s">
        <v>224</v>
      </c>
      <c r="E27" s="112" t="s">
        <v>225</v>
      </c>
      <c r="F27" s="113" t="s">
        <v>226</v>
      </c>
      <c r="G27" s="114">
        <v>789.06</v>
      </c>
      <c r="H27" s="115">
        <v>14</v>
      </c>
      <c r="I27" s="116">
        <f t="shared" si="6"/>
        <v>0.23419999999999999</v>
      </c>
      <c r="J27" s="114">
        <f t="shared" si="7"/>
        <v>973.86</v>
      </c>
      <c r="K27" s="114">
        <f t="shared" si="8"/>
        <v>13634.04</v>
      </c>
      <c r="L27" s="42"/>
      <c r="M27" s="117"/>
      <c r="N27" s="117"/>
      <c r="O27" s="33"/>
      <c r="P27" s="33"/>
      <c r="Q27" s="33"/>
      <c r="R27" s="33"/>
      <c r="S27" s="33"/>
      <c r="T27" s="33"/>
      <c r="U27" s="33"/>
      <c r="V27" s="33"/>
      <c r="W27" s="33"/>
      <c r="X27" s="33"/>
      <c r="Y27" s="33"/>
      <c r="Z27" s="33"/>
      <c r="AA27" s="33"/>
      <c r="AB27" s="33"/>
      <c r="AC27" s="33"/>
    </row>
    <row r="28" spans="1:29" ht="15" x14ac:dyDescent="0.2">
      <c r="A28" s="100"/>
      <c r="B28" s="50"/>
      <c r="C28" s="33"/>
      <c r="D28" s="33"/>
      <c r="E28" s="33"/>
      <c r="F28" s="35"/>
      <c r="G28" s="35"/>
      <c r="H28" s="123"/>
      <c r="I28" s="33"/>
      <c r="J28" s="35"/>
      <c r="K28" s="35"/>
      <c r="L28" s="42"/>
      <c r="M28" s="117"/>
      <c r="N28" s="117"/>
      <c r="O28" s="33"/>
      <c r="P28" s="33"/>
      <c r="Q28" s="33"/>
      <c r="R28" s="33"/>
      <c r="S28" s="33"/>
      <c r="T28" s="33"/>
      <c r="U28" s="33"/>
      <c r="V28" s="33"/>
      <c r="W28" s="33"/>
      <c r="X28" s="33"/>
      <c r="Y28" s="33"/>
      <c r="Z28" s="33"/>
      <c r="AA28" s="33"/>
      <c r="AB28" s="33"/>
      <c r="AC28" s="33"/>
    </row>
    <row r="29" spans="1:29" ht="15" x14ac:dyDescent="0.2">
      <c r="A29" s="100" t="s">
        <v>190</v>
      </c>
      <c r="B29" s="101" t="s">
        <v>227</v>
      </c>
      <c r="C29" s="102"/>
      <c r="D29" s="103"/>
      <c r="E29" s="102" t="s">
        <v>228</v>
      </c>
      <c r="F29" s="103"/>
      <c r="G29" s="104"/>
      <c r="H29" s="105"/>
      <c r="I29" s="106"/>
      <c r="J29" s="107"/>
      <c r="K29" s="107"/>
      <c r="L29" s="108">
        <f>ROUND(SUM(K30:K31),2)</f>
        <v>8597.07</v>
      </c>
      <c r="M29" s="117"/>
      <c r="N29" s="117"/>
      <c r="O29" s="33"/>
      <c r="P29" s="33"/>
      <c r="Q29" s="33"/>
      <c r="R29" s="33"/>
      <c r="S29" s="33"/>
      <c r="T29" s="33"/>
      <c r="U29" s="33"/>
      <c r="V29" s="33"/>
      <c r="W29" s="33"/>
      <c r="X29" s="33"/>
      <c r="Y29" s="33"/>
      <c r="Z29" s="33"/>
      <c r="AA29" s="33"/>
      <c r="AB29" s="33"/>
      <c r="AC29" s="33"/>
    </row>
    <row r="30" spans="1:29" ht="45" x14ac:dyDescent="0.2">
      <c r="A30" s="100" t="s">
        <v>22</v>
      </c>
      <c r="B30" s="109" t="s">
        <v>229</v>
      </c>
      <c r="C30" s="110" t="s">
        <v>40</v>
      </c>
      <c r="D30" s="111" t="s">
        <v>230</v>
      </c>
      <c r="E30" s="112" t="s">
        <v>231</v>
      </c>
      <c r="F30" s="113" t="s">
        <v>78</v>
      </c>
      <c r="G30" s="114">
        <v>74.819999999999993</v>
      </c>
      <c r="H30" s="115">
        <v>59.77</v>
      </c>
      <c r="I30" s="116">
        <f t="shared" ref="I30:I31" si="9">$K$6</f>
        <v>0.23419999999999999</v>
      </c>
      <c r="J30" s="114">
        <f t="shared" ref="J30:J31" si="10">ROUND((G30*$K$7),2)</f>
        <v>92.34</v>
      </c>
      <c r="K30" s="114">
        <f t="shared" ref="K30:K31" si="11">ROUND((H30*J30),2)</f>
        <v>5519.16</v>
      </c>
      <c r="L30" s="42"/>
      <c r="M30" s="117"/>
      <c r="N30" s="117"/>
      <c r="O30" s="33"/>
      <c r="P30" s="33"/>
      <c r="Q30" s="33"/>
      <c r="R30" s="33"/>
      <c r="S30" s="33"/>
      <c r="T30" s="33"/>
      <c r="U30" s="33"/>
      <c r="V30" s="33"/>
      <c r="W30" s="33"/>
      <c r="X30" s="33"/>
      <c r="Y30" s="33"/>
      <c r="Z30" s="33"/>
      <c r="AA30" s="33"/>
      <c r="AB30" s="33"/>
      <c r="AC30" s="33"/>
    </row>
    <row r="31" spans="1:29" ht="45" x14ac:dyDescent="0.2">
      <c r="A31" s="100" t="s">
        <v>22</v>
      </c>
      <c r="B31" s="109" t="s">
        <v>232</v>
      </c>
      <c r="C31" s="110" t="s">
        <v>81</v>
      </c>
      <c r="D31" s="111" t="s">
        <v>233</v>
      </c>
      <c r="E31" s="112" t="s">
        <v>234</v>
      </c>
      <c r="F31" s="113" t="s">
        <v>130</v>
      </c>
      <c r="G31" s="124">
        <v>75.569999999999993</v>
      </c>
      <c r="H31" s="115">
        <v>33</v>
      </c>
      <c r="I31" s="116">
        <f t="shared" si="9"/>
        <v>0.23419999999999999</v>
      </c>
      <c r="J31" s="114">
        <f t="shared" si="10"/>
        <v>93.27</v>
      </c>
      <c r="K31" s="114">
        <f t="shared" si="11"/>
        <v>3077.91</v>
      </c>
      <c r="L31" s="42"/>
      <c r="M31" s="117"/>
      <c r="N31" s="117"/>
      <c r="O31" s="33"/>
      <c r="P31" s="33"/>
      <c r="Q31" s="33"/>
      <c r="R31" s="33"/>
      <c r="S31" s="33"/>
      <c r="T31" s="33"/>
      <c r="U31" s="33"/>
      <c r="V31" s="33"/>
      <c r="W31" s="33"/>
      <c r="X31" s="33"/>
      <c r="Y31" s="33"/>
      <c r="Z31" s="33"/>
      <c r="AA31" s="33"/>
      <c r="AB31" s="33"/>
      <c r="AC31" s="33"/>
    </row>
    <row r="32" spans="1:29" ht="15" x14ac:dyDescent="0.2">
      <c r="A32" s="100"/>
      <c r="B32" s="50"/>
      <c r="C32" s="33"/>
      <c r="D32" s="33"/>
      <c r="E32" s="33"/>
      <c r="F32" s="35"/>
      <c r="G32" s="35"/>
      <c r="H32" s="123"/>
      <c r="I32" s="33"/>
      <c r="J32" s="35"/>
      <c r="K32" s="35"/>
      <c r="L32" s="42"/>
      <c r="M32" s="117"/>
      <c r="N32" s="117"/>
      <c r="O32" s="33"/>
      <c r="P32" s="33"/>
      <c r="Q32" s="33"/>
      <c r="R32" s="33"/>
      <c r="S32" s="33"/>
      <c r="T32" s="33"/>
      <c r="U32" s="33"/>
      <c r="V32" s="33"/>
      <c r="W32" s="33"/>
      <c r="X32" s="33"/>
      <c r="Y32" s="33"/>
      <c r="Z32" s="33"/>
      <c r="AA32" s="33"/>
      <c r="AB32" s="33"/>
      <c r="AC32" s="33"/>
    </row>
    <row r="33" spans="1:29" ht="15" x14ac:dyDescent="0.2">
      <c r="A33" s="100" t="s">
        <v>190</v>
      </c>
      <c r="B33" s="101" t="s">
        <v>235</v>
      </c>
      <c r="C33" s="102"/>
      <c r="D33" s="103"/>
      <c r="E33" s="102" t="s">
        <v>60</v>
      </c>
      <c r="F33" s="103"/>
      <c r="G33" s="104"/>
      <c r="H33" s="105"/>
      <c r="I33" s="106"/>
      <c r="J33" s="107"/>
      <c r="K33" s="107"/>
      <c r="L33" s="108">
        <f>ROUND(SUM(K34),2)</f>
        <v>51960.44</v>
      </c>
      <c r="M33" s="117"/>
      <c r="N33" s="117"/>
      <c r="O33" s="33"/>
      <c r="P33" s="33"/>
      <c r="Q33" s="33"/>
      <c r="R33" s="33"/>
      <c r="S33" s="33"/>
      <c r="T33" s="33"/>
      <c r="U33" s="33"/>
      <c r="V33" s="33"/>
      <c r="W33" s="33"/>
      <c r="X33" s="33"/>
      <c r="Y33" s="33"/>
      <c r="Z33" s="33"/>
      <c r="AA33" s="33"/>
      <c r="AB33" s="33"/>
      <c r="AC33" s="33"/>
    </row>
    <row r="34" spans="1:29" ht="15" x14ac:dyDescent="0.2">
      <c r="A34" s="100" t="s">
        <v>22</v>
      </c>
      <c r="B34" s="109" t="s">
        <v>236</v>
      </c>
      <c r="C34" s="110" t="s">
        <v>58</v>
      </c>
      <c r="D34" s="111" t="s">
        <v>59</v>
      </c>
      <c r="E34" s="112" t="s">
        <v>60</v>
      </c>
      <c r="F34" s="113" t="s">
        <v>61</v>
      </c>
      <c r="G34" s="114">
        <v>3007.18</v>
      </c>
      <c r="H34" s="115">
        <v>14</v>
      </c>
      <c r="I34" s="116">
        <f>$K$6</f>
        <v>0.23419999999999999</v>
      </c>
      <c r="J34" s="114">
        <f>ROUND((G34*$K$7),2)</f>
        <v>3711.46</v>
      </c>
      <c r="K34" s="114">
        <f>ROUND((H34*J34),2)</f>
        <v>51960.44</v>
      </c>
      <c r="L34" s="42"/>
      <c r="M34" s="117"/>
      <c r="N34" s="117"/>
      <c r="O34" s="33"/>
      <c r="P34" s="33"/>
      <c r="Q34" s="33"/>
      <c r="R34" s="33"/>
      <c r="S34" s="33"/>
      <c r="T34" s="33"/>
      <c r="U34" s="33"/>
      <c r="V34" s="33"/>
      <c r="W34" s="33"/>
      <c r="X34" s="33"/>
      <c r="Y34" s="33"/>
      <c r="Z34" s="33"/>
      <c r="AA34" s="33"/>
      <c r="AB34" s="33"/>
      <c r="AC34" s="33"/>
    </row>
    <row r="35" spans="1:29" ht="15" x14ac:dyDescent="0.2">
      <c r="A35" s="100"/>
      <c r="B35" s="50"/>
      <c r="C35" s="33"/>
      <c r="D35" s="33"/>
      <c r="E35" s="33"/>
      <c r="F35" s="35"/>
      <c r="G35" s="35"/>
      <c r="H35" s="123"/>
      <c r="I35" s="33"/>
      <c r="J35" s="35"/>
      <c r="K35" s="35"/>
      <c r="L35" s="42"/>
      <c r="M35" s="117"/>
      <c r="N35" s="117"/>
      <c r="O35" s="33"/>
      <c r="P35" s="33"/>
      <c r="Q35" s="33"/>
      <c r="R35" s="33"/>
      <c r="S35" s="33"/>
      <c r="T35" s="33"/>
      <c r="U35" s="33"/>
      <c r="V35" s="33"/>
      <c r="W35" s="33"/>
      <c r="X35" s="33"/>
      <c r="Y35" s="33"/>
      <c r="Z35" s="33"/>
      <c r="AA35" s="33"/>
      <c r="AB35" s="33"/>
      <c r="AC35" s="33"/>
    </row>
    <row r="36" spans="1:29" ht="15" x14ac:dyDescent="0.2">
      <c r="A36" s="100" t="s">
        <v>190</v>
      </c>
      <c r="B36" s="125" t="s">
        <v>237</v>
      </c>
      <c r="C36" s="126"/>
      <c r="D36" s="127"/>
      <c r="E36" s="126" t="s">
        <v>238</v>
      </c>
      <c r="F36" s="127"/>
      <c r="G36" s="128"/>
      <c r="H36" s="129"/>
      <c r="I36" s="127"/>
      <c r="J36" s="127"/>
      <c r="K36" s="130"/>
      <c r="L36" s="131">
        <f>ROUND(SUM(K37:K43),2)</f>
        <v>22965.33</v>
      </c>
      <c r="M36" s="117"/>
      <c r="N36" s="117"/>
      <c r="O36" s="33"/>
      <c r="P36" s="33"/>
      <c r="Q36" s="33"/>
      <c r="R36" s="33"/>
      <c r="S36" s="33"/>
      <c r="T36" s="33"/>
      <c r="U36" s="33"/>
      <c r="V36" s="33"/>
      <c r="W36" s="33"/>
      <c r="X36" s="33"/>
      <c r="Y36" s="33"/>
      <c r="Z36" s="33"/>
      <c r="AA36" s="33"/>
      <c r="AB36" s="33"/>
      <c r="AC36" s="33"/>
    </row>
    <row r="37" spans="1:29" ht="75" x14ac:dyDescent="0.2">
      <c r="A37" s="100" t="s">
        <v>22</v>
      </c>
      <c r="B37" s="132" t="s">
        <v>239</v>
      </c>
      <c r="C37" s="133" t="s">
        <v>58</v>
      </c>
      <c r="D37" s="134" t="s">
        <v>102</v>
      </c>
      <c r="E37" s="135" t="s">
        <v>103</v>
      </c>
      <c r="F37" s="136" t="s">
        <v>240</v>
      </c>
      <c r="G37" s="137">
        <v>44.86</v>
      </c>
      <c r="H37" s="138">
        <v>165</v>
      </c>
      <c r="I37" s="139">
        <f t="shared" ref="I37:I43" si="12">$K$6</f>
        <v>0.23419999999999999</v>
      </c>
      <c r="J37" s="137">
        <f t="shared" ref="J37:J43" si="13">ROUND((G37*$K$7),2)</f>
        <v>55.37</v>
      </c>
      <c r="K37" s="137">
        <f t="shared" ref="K37:K43" si="14">ROUND((H37*J37),2)</f>
        <v>9136.0499999999993</v>
      </c>
      <c r="L37" s="42"/>
      <c r="M37" s="117"/>
      <c r="N37" s="117"/>
      <c r="O37" s="33"/>
      <c r="P37" s="33"/>
      <c r="Q37" s="33"/>
      <c r="R37" s="33"/>
      <c r="S37" s="33"/>
      <c r="T37" s="33"/>
      <c r="U37" s="33"/>
      <c r="V37" s="33"/>
      <c r="W37" s="33"/>
      <c r="X37" s="33"/>
      <c r="Y37" s="33"/>
      <c r="Z37" s="33"/>
      <c r="AA37" s="33"/>
      <c r="AB37" s="33"/>
      <c r="AC37" s="33"/>
    </row>
    <row r="38" spans="1:29" ht="30" x14ac:dyDescent="0.2">
      <c r="A38" s="100" t="s">
        <v>22</v>
      </c>
      <c r="B38" s="132" t="s">
        <v>241</v>
      </c>
      <c r="C38" s="133" t="s">
        <v>81</v>
      </c>
      <c r="D38" s="134" t="s">
        <v>82</v>
      </c>
      <c r="E38" s="135" t="s">
        <v>83</v>
      </c>
      <c r="F38" s="136" t="s">
        <v>84</v>
      </c>
      <c r="G38" s="137">
        <v>13.94</v>
      </c>
      <c r="H38" s="138">
        <v>195.3</v>
      </c>
      <c r="I38" s="139">
        <f t="shared" si="12"/>
        <v>0.23419999999999999</v>
      </c>
      <c r="J38" s="137">
        <f t="shared" si="13"/>
        <v>17.2</v>
      </c>
      <c r="K38" s="137">
        <f t="shared" si="14"/>
        <v>3359.16</v>
      </c>
      <c r="L38" s="42"/>
      <c r="M38" s="117"/>
      <c r="N38" s="117"/>
      <c r="O38" s="33"/>
      <c r="P38" s="33"/>
      <c r="Q38" s="33"/>
      <c r="R38" s="33"/>
      <c r="S38" s="33"/>
      <c r="T38" s="33"/>
      <c r="U38" s="33"/>
      <c r="V38" s="33"/>
      <c r="W38" s="33"/>
      <c r="X38" s="33"/>
      <c r="Y38" s="33"/>
      <c r="Z38" s="33"/>
      <c r="AA38" s="33"/>
      <c r="AB38" s="33"/>
      <c r="AC38" s="33"/>
    </row>
    <row r="39" spans="1:29" ht="30" x14ac:dyDescent="0.2">
      <c r="A39" s="100" t="s">
        <v>22</v>
      </c>
      <c r="B39" s="132" t="s">
        <v>242</v>
      </c>
      <c r="C39" s="133" t="s">
        <v>81</v>
      </c>
      <c r="D39" s="134" t="s">
        <v>243</v>
      </c>
      <c r="E39" s="135" t="s">
        <v>244</v>
      </c>
      <c r="F39" s="136" t="s">
        <v>84</v>
      </c>
      <c r="G39" s="137">
        <v>14.28</v>
      </c>
      <c r="H39" s="138">
        <v>42.4</v>
      </c>
      <c r="I39" s="139">
        <f t="shared" si="12"/>
        <v>0.23419999999999999</v>
      </c>
      <c r="J39" s="137">
        <f t="shared" si="13"/>
        <v>17.62</v>
      </c>
      <c r="K39" s="137">
        <f t="shared" si="14"/>
        <v>747.09</v>
      </c>
      <c r="L39" s="42"/>
      <c r="M39" s="117"/>
      <c r="N39" s="117"/>
      <c r="O39" s="33"/>
      <c r="P39" s="33"/>
      <c r="Q39" s="33"/>
      <c r="R39" s="33"/>
      <c r="S39" s="33"/>
      <c r="T39" s="33"/>
      <c r="U39" s="33"/>
      <c r="V39" s="33"/>
      <c r="W39" s="33"/>
      <c r="X39" s="33"/>
      <c r="Y39" s="33"/>
      <c r="Z39" s="33"/>
      <c r="AA39" s="33"/>
      <c r="AB39" s="33"/>
      <c r="AC39" s="33"/>
    </row>
    <row r="40" spans="1:29" ht="75" x14ac:dyDescent="0.2">
      <c r="A40" s="100" t="s">
        <v>22</v>
      </c>
      <c r="B40" s="132" t="s">
        <v>245</v>
      </c>
      <c r="C40" s="133" t="s">
        <v>81</v>
      </c>
      <c r="D40" s="134" t="s">
        <v>246</v>
      </c>
      <c r="E40" s="135" t="s">
        <v>247</v>
      </c>
      <c r="F40" s="136" t="s">
        <v>87</v>
      </c>
      <c r="G40" s="137">
        <v>731.98</v>
      </c>
      <c r="H40" s="138">
        <v>10.23</v>
      </c>
      <c r="I40" s="139">
        <f t="shared" si="12"/>
        <v>0.23419999999999999</v>
      </c>
      <c r="J40" s="137">
        <f t="shared" si="13"/>
        <v>903.41</v>
      </c>
      <c r="K40" s="137">
        <f t="shared" si="14"/>
        <v>9241.8799999999992</v>
      </c>
      <c r="L40" s="42"/>
      <c r="M40" s="117"/>
      <c r="N40" s="117"/>
      <c r="O40" s="33"/>
      <c r="P40" s="33"/>
      <c r="Q40" s="33"/>
      <c r="R40" s="33"/>
      <c r="S40" s="33"/>
      <c r="T40" s="33"/>
      <c r="U40" s="33"/>
      <c r="V40" s="33"/>
      <c r="W40" s="33"/>
      <c r="X40" s="33"/>
      <c r="Y40" s="33"/>
      <c r="Z40" s="33"/>
      <c r="AA40" s="33"/>
      <c r="AB40" s="33"/>
      <c r="AC40" s="33"/>
    </row>
    <row r="41" spans="1:29" ht="30" x14ac:dyDescent="0.2">
      <c r="A41" s="100" t="s">
        <v>22</v>
      </c>
      <c r="B41" s="132" t="s">
        <v>248</v>
      </c>
      <c r="C41" s="133" t="s">
        <v>41</v>
      </c>
      <c r="D41" s="134" t="s">
        <v>249</v>
      </c>
      <c r="E41" s="135" t="s">
        <v>250</v>
      </c>
      <c r="F41" s="136" t="s">
        <v>251</v>
      </c>
      <c r="G41" s="137">
        <v>268.43</v>
      </c>
      <c r="H41" s="138">
        <v>0.65</v>
      </c>
      <c r="I41" s="139">
        <f t="shared" si="12"/>
        <v>0.23419999999999999</v>
      </c>
      <c r="J41" s="137">
        <f t="shared" si="13"/>
        <v>331.3</v>
      </c>
      <c r="K41" s="137">
        <f t="shared" si="14"/>
        <v>215.35</v>
      </c>
      <c r="L41" s="42"/>
      <c r="M41" s="117"/>
      <c r="N41" s="117"/>
      <c r="O41" s="33"/>
      <c r="P41" s="33"/>
      <c r="Q41" s="33"/>
      <c r="R41" s="33"/>
      <c r="S41" s="33"/>
      <c r="T41" s="33"/>
      <c r="U41" s="33"/>
      <c r="V41" s="33"/>
      <c r="W41" s="33"/>
      <c r="X41" s="33"/>
      <c r="Y41" s="33"/>
      <c r="Z41" s="33"/>
      <c r="AA41" s="33"/>
      <c r="AB41" s="33"/>
      <c r="AC41" s="33"/>
    </row>
    <row r="42" spans="1:29" ht="75" x14ac:dyDescent="0.2">
      <c r="A42" s="100" t="s">
        <v>22</v>
      </c>
      <c r="B42" s="132" t="s">
        <v>252</v>
      </c>
      <c r="C42" s="133" t="s">
        <v>40</v>
      </c>
      <c r="D42" s="134" t="s">
        <v>253</v>
      </c>
      <c r="E42" s="135" t="s">
        <v>254</v>
      </c>
      <c r="F42" s="136" t="s">
        <v>255</v>
      </c>
      <c r="G42" s="137">
        <v>9.75</v>
      </c>
      <c r="H42" s="138">
        <v>10.88</v>
      </c>
      <c r="I42" s="139">
        <f t="shared" si="12"/>
        <v>0.23419999999999999</v>
      </c>
      <c r="J42" s="137">
        <f t="shared" si="13"/>
        <v>12.03</v>
      </c>
      <c r="K42" s="137">
        <f t="shared" si="14"/>
        <v>130.88999999999999</v>
      </c>
      <c r="L42" s="42"/>
      <c r="M42" s="117"/>
      <c r="N42" s="117"/>
      <c r="O42" s="33"/>
      <c r="P42" s="33"/>
      <c r="Q42" s="33"/>
      <c r="R42" s="33"/>
      <c r="S42" s="33"/>
      <c r="T42" s="33"/>
      <c r="U42" s="33"/>
      <c r="V42" s="33"/>
      <c r="W42" s="33"/>
      <c r="X42" s="33"/>
      <c r="Y42" s="33"/>
      <c r="Z42" s="33"/>
      <c r="AA42" s="33"/>
      <c r="AB42" s="33"/>
      <c r="AC42" s="33"/>
    </row>
    <row r="43" spans="1:29" ht="75" x14ac:dyDescent="0.2">
      <c r="A43" s="100" t="s">
        <v>22</v>
      </c>
      <c r="B43" s="132" t="s">
        <v>256</v>
      </c>
      <c r="C43" s="133" t="s">
        <v>81</v>
      </c>
      <c r="D43" s="134" t="s">
        <v>257</v>
      </c>
      <c r="E43" s="135" t="s">
        <v>258</v>
      </c>
      <c r="F43" s="136" t="s">
        <v>259</v>
      </c>
      <c r="G43" s="137">
        <v>2.0099999999999998</v>
      </c>
      <c r="H43" s="138">
        <v>54.4</v>
      </c>
      <c r="I43" s="139">
        <f t="shared" si="12"/>
        <v>0.23419999999999999</v>
      </c>
      <c r="J43" s="137">
        <f t="shared" si="13"/>
        <v>2.48</v>
      </c>
      <c r="K43" s="137">
        <f t="shared" si="14"/>
        <v>134.91</v>
      </c>
      <c r="L43" s="42"/>
      <c r="M43" s="117"/>
      <c r="N43" s="117"/>
      <c r="O43" s="33"/>
      <c r="P43" s="33"/>
      <c r="Q43" s="33"/>
      <c r="R43" s="33"/>
      <c r="S43" s="33"/>
      <c r="T43" s="33"/>
      <c r="U43" s="33"/>
      <c r="V43" s="33"/>
      <c r="W43" s="33"/>
      <c r="X43" s="33"/>
      <c r="Y43" s="33"/>
      <c r="Z43" s="33"/>
      <c r="AA43" s="33"/>
      <c r="AB43" s="33"/>
      <c r="AC43" s="33"/>
    </row>
    <row r="44" spans="1:29" ht="15" x14ac:dyDescent="0.2">
      <c r="A44" s="100"/>
      <c r="B44" s="50"/>
      <c r="C44" s="120"/>
      <c r="D44" s="120"/>
      <c r="E44" s="51"/>
      <c r="F44" s="52"/>
      <c r="G44" s="52"/>
      <c r="H44" s="59"/>
      <c r="I44" s="33"/>
      <c r="J44" s="52"/>
      <c r="K44" s="52"/>
      <c r="L44" s="42"/>
      <c r="M44" s="117"/>
      <c r="N44" s="117"/>
      <c r="O44" s="33"/>
      <c r="P44" s="33"/>
      <c r="Q44" s="33"/>
      <c r="R44" s="33"/>
      <c r="S44" s="33"/>
      <c r="T44" s="33"/>
      <c r="U44" s="33"/>
      <c r="V44" s="33"/>
      <c r="W44" s="33"/>
      <c r="X44" s="33"/>
      <c r="Y44" s="33"/>
      <c r="Z44" s="33"/>
      <c r="AA44" s="33"/>
      <c r="AB44" s="33"/>
      <c r="AC44" s="33"/>
    </row>
    <row r="45" spans="1:29" ht="15" x14ac:dyDescent="0.2">
      <c r="A45" s="100" t="s">
        <v>190</v>
      </c>
      <c r="B45" s="125" t="s">
        <v>260</v>
      </c>
      <c r="C45" s="126"/>
      <c r="D45" s="127"/>
      <c r="E45" s="126" t="s">
        <v>261</v>
      </c>
      <c r="F45" s="127"/>
      <c r="G45" s="128"/>
      <c r="H45" s="129"/>
      <c r="I45" s="127"/>
      <c r="J45" s="127"/>
      <c r="K45" s="130"/>
      <c r="L45" s="131">
        <f>ROUND(SUM(K46:K54),2)</f>
        <v>26748.35</v>
      </c>
      <c r="M45" s="117"/>
      <c r="N45" s="117"/>
      <c r="O45" s="33"/>
      <c r="P45" s="33"/>
      <c r="Q45" s="33"/>
      <c r="R45" s="33"/>
      <c r="S45" s="33"/>
      <c r="T45" s="33"/>
      <c r="U45" s="33"/>
      <c r="V45" s="33"/>
      <c r="W45" s="33"/>
      <c r="X45" s="33"/>
      <c r="Y45" s="33"/>
      <c r="Z45" s="33"/>
      <c r="AA45" s="33"/>
      <c r="AB45" s="33"/>
      <c r="AC45" s="33"/>
    </row>
    <row r="46" spans="1:29" ht="30" x14ac:dyDescent="0.2">
      <c r="A46" s="100" t="s">
        <v>22</v>
      </c>
      <c r="B46" s="140" t="s">
        <v>262</v>
      </c>
      <c r="C46" s="141" t="s">
        <v>81</v>
      </c>
      <c r="D46" s="142" t="s">
        <v>263</v>
      </c>
      <c r="E46" s="143" t="s">
        <v>264</v>
      </c>
      <c r="F46" s="144" t="s">
        <v>84</v>
      </c>
      <c r="G46" s="145">
        <v>12.99</v>
      </c>
      <c r="H46" s="146">
        <v>28.3</v>
      </c>
      <c r="I46" s="147">
        <v>0.23119999999999999</v>
      </c>
      <c r="J46" s="137">
        <f t="shared" ref="J46:J54" si="15">ROUND((G46*$K$7),2)</f>
        <v>16.03</v>
      </c>
      <c r="K46" s="137">
        <f t="shared" ref="K46:K54" si="16">ROUND((H46*J46),2)</f>
        <v>453.65</v>
      </c>
      <c r="L46" s="42"/>
      <c r="M46" s="117"/>
      <c r="N46" s="117"/>
      <c r="O46" s="33"/>
      <c r="P46" s="33"/>
      <c r="Q46" s="33"/>
      <c r="R46" s="33"/>
      <c r="S46" s="33"/>
      <c r="T46" s="33"/>
      <c r="U46" s="33"/>
      <c r="V46" s="33"/>
      <c r="W46" s="33"/>
      <c r="X46" s="33"/>
      <c r="Y46" s="33"/>
      <c r="Z46" s="33"/>
      <c r="AA46" s="33"/>
      <c r="AB46" s="33"/>
      <c r="AC46" s="33"/>
    </row>
    <row r="47" spans="1:29" ht="30" x14ac:dyDescent="0.2">
      <c r="A47" s="100" t="s">
        <v>22</v>
      </c>
      <c r="B47" s="132" t="s">
        <v>265</v>
      </c>
      <c r="C47" s="133" t="s">
        <v>81</v>
      </c>
      <c r="D47" s="134" t="s">
        <v>266</v>
      </c>
      <c r="E47" s="135" t="s">
        <v>267</v>
      </c>
      <c r="F47" s="136" t="s">
        <v>84</v>
      </c>
      <c r="G47" s="137">
        <v>13.52</v>
      </c>
      <c r="H47" s="138">
        <v>123.1</v>
      </c>
      <c r="I47" s="147">
        <v>0.23119999999999999</v>
      </c>
      <c r="J47" s="137">
        <f t="shared" si="15"/>
        <v>16.690000000000001</v>
      </c>
      <c r="K47" s="137">
        <f t="shared" si="16"/>
        <v>2054.54</v>
      </c>
      <c r="L47" s="42"/>
      <c r="M47" s="117"/>
      <c r="N47" s="117"/>
      <c r="O47" s="33"/>
      <c r="P47" s="33"/>
      <c r="Q47" s="33"/>
      <c r="R47" s="33"/>
      <c r="S47" s="33"/>
      <c r="T47" s="33"/>
      <c r="U47" s="33"/>
      <c r="V47" s="33"/>
      <c r="W47" s="33"/>
      <c r="X47" s="33"/>
      <c r="Y47" s="33"/>
      <c r="Z47" s="33"/>
      <c r="AA47" s="33"/>
      <c r="AB47" s="33"/>
      <c r="AC47" s="33"/>
    </row>
    <row r="48" spans="1:29" ht="30" x14ac:dyDescent="0.2">
      <c r="A48" s="100" t="s">
        <v>22</v>
      </c>
      <c r="B48" s="140" t="s">
        <v>268</v>
      </c>
      <c r="C48" s="133" t="s">
        <v>81</v>
      </c>
      <c r="D48" s="134" t="s">
        <v>82</v>
      </c>
      <c r="E48" s="135" t="s">
        <v>83</v>
      </c>
      <c r="F48" s="136" t="s">
        <v>84</v>
      </c>
      <c r="G48" s="137">
        <v>13.94</v>
      </c>
      <c r="H48" s="138">
        <v>115.7</v>
      </c>
      <c r="I48" s="147">
        <v>0.23119999999999999</v>
      </c>
      <c r="J48" s="137">
        <f t="shared" si="15"/>
        <v>17.2</v>
      </c>
      <c r="K48" s="137">
        <f t="shared" si="16"/>
        <v>1990.04</v>
      </c>
      <c r="L48" s="42"/>
      <c r="M48" s="117"/>
      <c r="N48" s="117"/>
      <c r="O48" s="33"/>
      <c r="P48" s="33"/>
      <c r="Q48" s="33"/>
      <c r="R48" s="33"/>
      <c r="S48" s="33"/>
      <c r="T48" s="33"/>
      <c r="U48" s="33"/>
      <c r="V48" s="33"/>
      <c r="W48" s="33"/>
      <c r="X48" s="33"/>
      <c r="Y48" s="33"/>
      <c r="Z48" s="33"/>
      <c r="AA48" s="33"/>
      <c r="AB48" s="33"/>
      <c r="AC48" s="33"/>
    </row>
    <row r="49" spans="1:29" ht="30" x14ac:dyDescent="0.2">
      <c r="A49" s="100" t="s">
        <v>22</v>
      </c>
      <c r="B49" s="132" t="s">
        <v>269</v>
      </c>
      <c r="C49" s="141" t="s">
        <v>81</v>
      </c>
      <c r="D49" s="142" t="s">
        <v>243</v>
      </c>
      <c r="E49" s="143" t="s">
        <v>244</v>
      </c>
      <c r="F49" s="144" t="s">
        <v>84</v>
      </c>
      <c r="G49" s="145">
        <v>14.28</v>
      </c>
      <c r="H49" s="146">
        <v>120.2</v>
      </c>
      <c r="I49" s="147">
        <v>0.23119999999999999</v>
      </c>
      <c r="J49" s="137">
        <f t="shared" si="15"/>
        <v>17.62</v>
      </c>
      <c r="K49" s="137">
        <f t="shared" si="16"/>
        <v>2117.92</v>
      </c>
      <c r="L49" s="42"/>
      <c r="M49" s="117"/>
      <c r="N49" s="117"/>
      <c r="O49" s="33"/>
      <c r="P49" s="33"/>
      <c r="Q49" s="33"/>
      <c r="R49" s="33"/>
      <c r="S49" s="33"/>
      <c r="T49" s="33"/>
      <c r="U49" s="33"/>
      <c r="V49" s="33"/>
      <c r="W49" s="33"/>
      <c r="X49" s="33"/>
      <c r="Y49" s="33"/>
      <c r="Z49" s="33"/>
      <c r="AA49" s="33"/>
      <c r="AB49" s="33"/>
      <c r="AC49" s="33"/>
    </row>
    <row r="50" spans="1:29" ht="45" x14ac:dyDescent="0.2">
      <c r="A50" s="100" t="s">
        <v>22</v>
      </c>
      <c r="B50" s="140" t="s">
        <v>270</v>
      </c>
      <c r="C50" s="141" t="s">
        <v>40</v>
      </c>
      <c r="D50" s="142" t="s">
        <v>271</v>
      </c>
      <c r="E50" s="143" t="s">
        <v>272</v>
      </c>
      <c r="F50" s="144" t="s">
        <v>255</v>
      </c>
      <c r="G50" s="145">
        <v>263.39999999999998</v>
      </c>
      <c r="H50" s="146">
        <v>0.87</v>
      </c>
      <c r="I50" s="147">
        <v>0.23119999999999999</v>
      </c>
      <c r="J50" s="137">
        <f t="shared" si="15"/>
        <v>325.08999999999997</v>
      </c>
      <c r="K50" s="137">
        <f t="shared" si="16"/>
        <v>282.83</v>
      </c>
      <c r="L50" s="42"/>
      <c r="M50" s="117"/>
      <c r="N50" s="117"/>
      <c r="O50" s="33"/>
      <c r="P50" s="33"/>
      <c r="Q50" s="33"/>
      <c r="R50" s="33"/>
      <c r="S50" s="33"/>
      <c r="T50" s="33"/>
      <c r="U50" s="33"/>
      <c r="V50" s="33"/>
      <c r="W50" s="33"/>
      <c r="X50" s="33"/>
      <c r="Y50" s="33"/>
      <c r="Z50" s="33"/>
      <c r="AA50" s="33"/>
      <c r="AB50" s="33"/>
      <c r="AC50" s="33"/>
    </row>
    <row r="51" spans="1:29" ht="60" x14ac:dyDescent="0.2">
      <c r="A51" s="100" t="s">
        <v>22</v>
      </c>
      <c r="B51" s="132" t="s">
        <v>273</v>
      </c>
      <c r="C51" s="141" t="s">
        <v>40</v>
      </c>
      <c r="D51" s="142" t="s">
        <v>274</v>
      </c>
      <c r="E51" s="143" t="s">
        <v>275</v>
      </c>
      <c r="F51" s="144" t="s">
        <v>255</v>
      </c>
      <c r="G51" s="145">
        <v>104.3</v>
      </c>
      <c r="H51" s="146">
        <v>8.4</v>
      </c>
      <c r="I51" s="147">
        <v>0.23119999999999999</v>
      </c>
      <c r="J51" s="137">
        <f t="shared" si="15"/>
        <v>128.72999999999999</v>
      </c>
      <c r="K51" s="137">
        <f t="shared" si="16"/>
        <v>1081.33</v>
      </c>
      <c r="L51" s="42"/>
      <c r="M51" s="117"/>
      <c r="N51" s="117"/>
      <c r="O51" s="33"/>
      <c r="P51" s="33"/>
      <c r="Q51" s="33"/>
      <c r="R51" s="33"/>
      <c r="S51" s="33"/>
      <c r="T51" s="33"/>
      <c r="U51" s="33"/>
      <c r="V51" s="33"/>
      <c r="W51" s="33"/>
      <c r="X51" s="33"/>
      <c r="Y51" s="33"/>
      <c r="Z51" s="33"/>
      <c r="AA51" s="33"/>
      <c r="AB51" s="33"/>
      <c r="AC51" s="33"/>
    </row>
    <row r="52" spans="1:29" ht="60" x14ac:dyDescent="0.2">
      <c r="A52" s="100" t="s">
        <v>22</v>
      </c>
      <c r="B52" s="140" t="s">
        <v>276</v>
      </c>
      <c r="C52" s="141" t="s">
        <v>40</v>
      </c>
      <c r="D52" s="142" t="s">
        <v>277</v>
      </c>
      <c r="E52" s="143" t="s">
        <v>278</v>
      </c>
      <c r="F52" s="144" t="s">
        <v>67</v>
      </c>
      <c r="G52" s="145">
        <v>108.81</v>
      </c>
      <c r="H52" s="146">
        <v>86.16</v>
      </c>
      <c r="I52" s="147">
        <v>0.23119999999999999</v>
      </c>
      <c r="J52" s="137">
        <f t="shared" si="15"/>
        <v>134.29</v>
      </c>
      <c r="K52" s="137">
        <f t="shared" si="16"/>
        <v>11570.43</v>
      </c>
      <c r="L52" s="42"/>
      <c r="M52" s="117"/>
      <c r="N52" s="117"/>
      <c r="O52" s="33"/>
      <c r="P52" s="33"/>
      <c r="Q52" s="33"/>
      <c r="R52" s="33"/>
      <c r="S52" s="33"/>
      <c r="T52" s="33"/>
      <c r="U52" s="33"/>
      <c r="V52" s="33"/>
      <c r="W52" s="33"/>
      <c r="X52" s="33"/>
      <c r="Y52" s="33"/>
      <c r="Z52" s="33"/>
      <c r="AA52" s="33"/>
      <c r="AB52" s="33"/>
      <c r="AC52" s="33"/>
    </row>
    <row r="53" spans="1:29" ht="60" x14ac:dyDescent="0.2">
      <c r="A53" s="100" t="s">
        <v>22</v>
      </c>
      <c r="B53" s="132" t="s">
        <v>279</v>
      </c>
      <c r="C53" s="141" t="s">
        <v>81</v>
      </c>
      <c r="D53" s="142" t="s">
        <v>280</v>
      </c>
      <c r="E53" s="143" t="s">
        <v>281</v>
      </c>
      <c r="F53" s="144" t="s">
        <v>87</v>
      </c>
      <c r="G53" s="145">
        <v>701.24</v>
      </c>
      <c r="H53" s="146">
        <v>7.53</v>
      </c>
      <c r="I53" s="147">
        <v>0.23119999999999999</v>
      </c>
      <c r="J53" s="137">
        <f t="shared" si="15"/>
        <v>865.47</v>
      </c>
      <c r="K53" s="137">
        <f t="shared" si="16"/>
        <v>6516.99</v>
      </c>
      <c r="L53" s="42"/>
      <c r="M53" s="117"/>
      <c r="N53" s="117"/>
      <c r="O53" s="33"/>
      <c r="P53" s="33"/>
      <c r="Q53" s="33"/>
      <c r="R53" s="33"/>
      <c r="S53" s="33"/>
      <c r="T53" s="33"/>
      <c r="U53" s="33"/>
      <c r="V53" s="33"/>
      <c r="W53" s="33"/>
      <c r="X53" s="33"/>
      <c r="Y53" s="33"/>
      <c r="Z53" s="33"/>
      <c r="AA53" s="33"/>
      <c r="AB53" s="33"/>
      <c r="AC53" s="33"/>
    </row>
    <row r="54" spans="1:29" ht="30" x14ac:dyDescent="0.2">
      <c r="A54" s="100" t="s">
        <v>22</v>
      </c>
      <c r="B54" s="140" t="s">
        <v>282</v>
      </c>
      <c r="C54" s="141" t="s">
        <v>81</v>
      </c>
      <c r="D54" s="142" t="s">
        <v>283</v>
      </c>
      <c r="E54" s="143" t="s">
        <v>284</v>
      </c>
      <c r="F54" s="144" t="s">
        <v>137</v>
      </c>
      <c r="G54" s="145">
        <v>33.340000000000003</v>
      </c>
      <c r="H54" s="146">
        <v>16.54</v>
      </c>
      <c r="I54" s="147">
        <v>0.23119999999999999</v>
      </c>
      <c r="J54" s="137">
        <f t="shared" si="15"/>
        <v>41.15</v>
      </c>
      <c r="K54" s="137">
        <f t="shared" si="16"/>
        <v>680.62</v>
      </c>
      <c r="L54" s="42"/>
      <c r="M54" s="117"/>
      <c r="N54" s="117"/>
      <c r="O54" s="33"/>
      <c r="P54" s="33"/>
      <c r="Q54" s="33"/>
      <c r="R54" s="33"/>
      <c r="S54" s="33"/>
      <c r="T54" s="33"/>
      <c r="U54" s="33"/>
      <c r="V54" s="33"/>
      <c r="W54" s="33"/>
      <c r="X54" s="33"/>
      <c r="Y54" s="33"/>
      <c r="Z54" s="33"/>
      <c r="AA54" s="33"/>
      <c r="AB54" s="33"/>
      <c r="AC54" s="33"/>
    </row>
    <row r="55" spans="1:29" ht="15" x14ac:dyDescent="0.2">
      <c r="A55" s="88"/>
      <c r="B55" s="148"/>
      <c r="C55" s="33"/>
      <c r="D55" s="33"/>
      <c r="E55" s="33"/>
      <c r="F55" s="35"/>
      <c r="G55" s="35"/>
      <c r="H55" s="123"/>
      <c r="I55" s="33"/>
      <c r="J55" s="35"/>
      <c r="K55" s="35"/>
      <c r="L55" s="42"/>
      <c r="M55" s="117"/>
      <c r="N55" s="117"/>
      <c r="O55" s="33"/>
      <c r="P55" s="33"/>
      <c r="Q55" s="33"/>
      <c r="R55" s="33"/>
      <c r="S55" s="33"/>
      <c r="T55" s="33"/>
      <c r="U55" s="33"/>
      <c r="V55" s="33"/>
      <c r="W55" s="33"/>
      <c r="X55" s="33"/>
      <c r="Y55" s="33"/>
      <c r="Z55" s="33"/>
      <c r="AA55" s="33"/>
      <c r="AB55" s="33"/>
      <c r="AC55" s="33"/>
    </row>
    <row r="56" spans="1:29" ht="15" x14ac:dyDescent="0.2">
      <c r="A56" s="100" t="s">
        <v>190</v>
      </c>
      <c r="B56" s="125" t="s">
        <v>285</v>
      </c>
      <c r="C56" s="126"/>
      <c r="D56" s="127"/>
      <c r="E56" s="126" t="s">
        <v>286</v>
      </c>
      <c r="F56" s="127"/>
      <c r="G56" s="128"/>
      <c r="H56" s="129"/>
      <c r="I56" s="127"/>
      <c r="J56" s="127"/>
      <c r="K56" s="130"/>
      <c r="L56" s="131">
        <f>ROUND(SUM(K57:K61),2)</f>
        <v>14700.28</v>
      </c>
      <c r="M56" s="117"/>
      <c r="N56" s="117"/>
      <c r="O56" s="33"/>
      <c r="P56" s="33"/>
      <c r="Q56" s="33"/>
      <c r="R56" s="33"/>
      <c r="S56" s="33"/>
      <c r="T56" s="33"/>
      <c r="U56" s="33"/>
      <c r="V56" s="33"/>
      <c r="W56" s="33"/>
      <c r="X56" s="33"/>
      <c r="Y56" s="33"/>
      <c r="Z56" s="33"/>
      <c r="AA56" s="33"/>
      <c r="AB56" s="33"/>
      <c r="AC56" s="33"/>
    </row>
    <row r="57" spans="1:29" ht="30" x14ac:dyDescent="0.2">
      <c r="A57" s="100" t="s">
        <v>22</v>
      </c>
      <c r="B57" s="132" t="s">
        <v>287</v>
      </c>
      <c r="C57" s="133" t="s">
        <v>81</v>
      </c>
      <c r="D57" s="134" t="s">
        <v>263</v>
      </c>
      <c r="E57" s="135" t="s">
        <v>264</v>
      </c>
      <c r="F57" s="136" t="s">
        <v>84</v>
      </c>
      <c r="G57" s="137">
        <v>12.99</v>
      </c>
      <c r="H57" s="138">
        <v>75.900000000000006</v>
      </c>
      <c r="I57" s="139">
        <f t="shared" ref="I57:I61" si="17">$K$6</f>
        <v>0.23419999999999999</v>
      </c>
      <c r="J57" s="137">
        <f t="shared" ref="J57:J61" si="18">ROUND((G57*$K$7),2)</f>
        <v>16.03</v>
      </c>
      <c r="K57" s="137">
        <f t="shared" ref="K57:K61" si="19">ROUND((H57*J57),2)</f>
        <v>1216.68</v>
      </c>
      <c r="L57" s="42"/>
      <c r="M57" s="117"/>
      <c r="N57" s="117"/>
      <c r="O57" s="33"/>
      <c r="P57" s="33"/>
      <c r="Q57" s="33"/>
      <c r="R57" s="33"/>
      <c r="S57" s="33"/>
      <c r="T57" s="33"/>
      <c r="U57" s="33"/>
      <c r="V57" s="33"/>
      <c r="W57" s="33"/>
      <c r="X57" s="33"/>
      <c r="Y57" s="33"/>
      <c r="Z57" s="33"/>
      <c r="AA57" s="33"/>
      <c r="AB57" s="33"/>
      <c r="AC57" s="33"/>
    </row>
    <row r="58" spans="1:29" ht="30" x14ac:dyDescent="0.2">
      <c r="A58" s="100" t="s">
        <v>22</v>
      </c>
      <c r="B58" s="132" t="s">
        <v>288</v>
      </c>
      <c r="C58" s="133" t="s">
        <v>81</v>
      </c>
      <c r="D58" s="134" t="s">
        <v>266</v>
      </c>
      <c r="E58" s="135" t="s">
        <v>267</v>
      </c>
      <c r="F58" s="136" t="s">
        <v>84</v>
      </c>
      <c r="G58" s="137">
        <v>13.52</v>
      </c>
      <c r="H58" s="138">
        <v>143.4</v>
      </c>
      <c r="I58" s="139">
        <f t="shared" si="17"/>
        <v>0.23419999999999999</v>
      </c>
      <c r="J58" s="137">
        <f t="shared" si="18"/>
        <v>16.690000000000001</v>
      </c>
      <c r="K58" s="137">
        <f t="shared" si="19"/>
        <v>2393.35</v>
      </c>
      <c r="L58" s="42"/>
      <c r="M58" s="117"/>
      <c r="N58" s="117"/>
      <c r="O58" s="33"/>
      <c r="P58" s="33"/>
      <c r="Q58" s="33"/>
      <c r="R58" s="33"/>
      <c r="S58" s="33"/>
      <c r="T58" s="33"/>
      <c r="U58" s="33"/>
      <c r="V58" s="33"/>
      <c r="W58" s="33"/>
      <c r="X58" s="33"/>
      <c r="Y58" s="33"/>
      <c r="Z58" s="33"/>
      <c r="AA58" s="33"/>
      <c r="AB58" s="33"/>
      <c r="AC58" s="33"/>
    </row>
    <row r="59" spans="1:29" ht="30" x14ac:dyDescent="0.2">
      <c r="A59" s="100" t="s">
        <v>22</v>
      </c>
      <c r="B59" s="132" t="s">
        <v>289</v>
      </c>
      <c r="C59" s="133" t="s">
        <v>81</v>
      </c>
      <c r="D59" s="134" t="s">
        <v>243</v>
      </c>
      <c r="E59" s="135" t="s">
        <v>244</v>
      </c>
      <c r="F59" s="136" t="s">
        <v>84</v>
      </c>
      <c r="G59" s="137">
        <v>14.28</v>
      </c>
      <c r="H59" s="138">
        <v>70.8</v>
      </c>
      <c r="I59" s="139">
        <f t="shared" si="17"/>
        <v>0.23419999999999999</v>
      </c>
      <c r="J59" s="137">
        <f t="shared" si="18"/>
        <v>17.62</v>
      </c>
      <c r="K59" s="137">
        <f t="shared" si="19"/>
        <v>1247.5</v>
      </c>
      <c r="L59" s="42"/>
      <c r="M59" s="117"/>
      <c r="N59" s="117"/>
      <c r="O59" s="33"/>
      <c r="P59" s="33"/>
      <c r="Q59" s="33"/>
      <c r="R59" s="33"/>
      <c r="S59" s="33"/>
      <c r="T59" s="33"/>
      <c r="U59" s="33"/>
      <c r="V59" s="33"/>
      <c r="W59" s="33"/>
      <c r="X59" s="33"/>
      <c r="Y59" s="33"/>
      <c r="Z59" s="33"/>
      <c r="AA59" s="33"/>
      <c r="AB59" s="33"/>
      <c r="AC59" s="33"/>
    </row>
    <row r="60" spans="1:29" ht="60" x14ac:dyDescent="0.2">
      <c r="A60" s="100" t="s">
        <v>22</v>
      </c>
      <c r="B60" s="132" t="s">
        <v>290</v>
      </c>
      <c r="C60" s="133" t="s">
        <v>81</v>
      </c>
      <c r="D60" s="134" t="s">
        <v>291</v>
      </c>
      <c r="E60" s="135" t="s">
        <v>292</v>
      </c>
      <c r="F60" s="136" t="s">
        <v>137</v>
      </c>
      <c r="G60" s="137">
        <v>94.86</v>
      </c>
      <c r="H60" s="138">
        <v>58.66</v>
      </c>
      <c r="I60" s="139">
        <f t="shared" si="17"/>
        <v>0.23419999999999999</v>
      </c>
      <c r="J60" s="137">
        <f t="shared" si="18"/>
        <v>117.08</v>
      </c>
      <c r="K60" s="137">
        <f t="shared" si="19"/>
        <v>6867.91</v>
      </c>
      <c r="L60" s="42"/>
      <c r="M60" s="117"/>
      <c r="N60" s="117"/>
      <c r="O60" s="33"/>
      <c r="P60" s="33"/>
      <c r="Q60" s="33"/>
      <c r="R60" s="33"/>
      <c r="S60" s="33"/>
      <c r="T60" s="33"/>
      <c r="U60" s="33"/>
      <c r="V60" s="33"/>
      <c r="W60" s="33"/>
      <c r="X60" s="33"/>
      <c r="Y60" s="33"/>
      <c r="Z60" s="33"/>
      <c r="AA60" s="33"/>
      <c r="AB60" s="33"/>
      <c r="AC60" s="33"/>
    </row>
    <row r="61" spans="1:29" ht="45" x14ac:dyDescent="0.2">
      <c r="A61" s="100" t="s">
        <v>22</v>
      </c>
      <c r="B61" s="132" t="s">
        <v>293</v>
      </c>
      <c r="C61" s="133" t="s">
        <v>81</v>
      </c>
      <c r="D61" s="134" t="s">
        <v>294</v>
      </c>
      <c r="E61" s="135" t="s">
        <v>295</v>
      </c>
      <c r="F61" s="136" t="s">
        <v>87</v>
      </c>
      <c r="G61" s="137">
        <v>839.84</v>
      </c>
      <c r="H61" s="138">
        <v>2.87</v>
      </c>
      <c r="I61" s="139">
        <f t="shared" si="17"/>
        <v>0.23419999999999999</v>
      </c>
      <c r="J61" s="137">
        <f t="shared" si="18"/>
        <v>1036.53</v>
      </c>
      <c r="K61" s="137">
        <f t="shared" si="19"/>
        <v>2974.84</v>
      </c>
      <c r="L61" s="42"/>
      <c r="M61" s="117"/>
      <c r="N61" s="117"/>
      <c r="O61" s="33"/>
      <c r="P61" s="33"/>
      <c r="Q61" s="33"/>
      <c r="R61" s="33"/>
      <c r="S61" s="33"/>
      <c r="T61" s="33"/>
      <c r="U61" s="33"/>
      <c r="V61" s="33"/>
      <c r="W61" s="33"/>
      <c r="X61" s="33"/>
      <c r="Y61" s="33"/>
      <c r="Z61" s="33"/>
      <c r="AA61" s="33"/>
      <c r="AB61" s="33"/>
      <c r="AC61" s="33"/>
    </row>
    <row r="62" spans="1:29" ht="15" x14ac:dyDescent="0.2">
      <c r="A62" s="88"/>
      <c r="B62" s="148"/>
      <c r="C62" s="33"/>
      <c r="D62" s="33"/>
      <c r="E62" s="33"/>
      <c r="F62" s="35"/>
      <c r="G62" s="35"/>
      <c r="H62" s="123"/>
      <c r="I62" s="33"/>
      <c r="J62" s="35"/>
      <c r="K62" s="35"/>
      <c r="L62" s="42"/>
      <c r="M62" s="117"/>
      <c r="N62" s="117"/>
      <c r="O62" s="33"/>
      <c r="P62" s="33"/>
      <c r="Q62" s="33"/>
      <c r="R62" s="33"/>
      <c r="S62" s="33"/>
      <c r="T62" s="33"/>
      <c r="U62" s="33"/>
      <c r="V62" s="33"/>
      <c r="W62" s="33"/>
      <c r="X62" s="33"/>
      <c r="Y62" s="33"/>
      <c r="Z62" s="33"/>
      <c r="AA62" s="33"/>
      <c r="AB62" s="33"/>
      <c r="AC62" s="33"/>
    </row>
    <row r="63" spans="1:29" ht="15" x14ac:dyDescent="0.2">
      <c r="A63" s="100" t="s">
        <v>190</v>
      </c>
      <c r="B63" s="125" t="s">
        <v>296</v>
      </c>
      <c r="C63" s="126"/>
      <c r="D63" s="127"/>
      <c r="E63" s="126" t="s">
        <v>297</v>
      </c>
      <c r="F63" s="127"/>
      <c r="G63" s="128"/>
      <c r="H63" s="129"/>
      <c r="I63" s="127"/>
      <c r="J63" s="127"/>
      <c r="K63" s="130"/>
      <c r="L63" s="131">
        <f>ROUND(SUM(K64:K71),2)</f>
        <v>37372.43</v>
      </c>
      <c r="M63" s="117"/>
      <c r="N63" s="117"/>
      <c r="O63" s="33"/>
      <c r="P63" s="33"/>
      <c r="Q63" s="33"/>
      <c r="R63" s="33"/>
      <c r="S63" s="33"/>
      <c r="T63" s="33"/>
      <c r="U63" s="33"/>
      <c r="V63" s="33"/>
      <c r="W63" s="33"/>
      <c r="X63" s="33"/>
      <c r="Y63" s="33"/>
      <c r="Z63" s="33"/>
      <c r="AA63" s="33"/>
      <c r="AB63" s="33"/>
      <c r="AC63" s="33"/>
    </row>
    <row r="64" spans="1:29" ht="30" x14ac:dyDescent="0.2">
      <c r="A64" s="100" t="s">
        <v>22</v>
      </c>
      <c r="B64" s="132" t="s">
        <v>298</v>
      </c>
      <c r="C64" s="133" t="s">
        <v>81</v>
      </c>
      <c r="D64" s="134" t="s">
        <v>266</v>
      </c>
      <c r="E64" s="135" t="s">
        <v>267</v>
      </c>
      <c r="F64" s="136" t="s">
        <v>84</v>
      </c>
      <c r="G64" s="137">
        <v>13.52</v>
      </c>
      <c r="H64" s="138">
        <v>159.19999999999999</v>
      </c>
      <c r="I64" s="139">
        <f t="shared" ref="I64:I71" si="20">$K$6</f>
        <v>0.23419999999999999</v>
      </c>
      <c r="J64" s="137">
        <f t="shared" ref="J64:J71" si="21">ROUND((G64*$K$7),2)</f>
        <v>16.690000000000001</v>
      </c>
      <c r="K64" s="137">
        <f t="shared" ref="K64:K71" si="22">ROUND((H64*J64),2)</f>
        <v>2657.05</v>
      </c>
      <c r="L64" s="42"/>
      <c r="M64" s="117"/>
      <c r="N64" s="117"/>
      <c r="O64" s="33"/>
      <c r="P64" s="33"/>
      <c r="Q64" s="33"/>
      <c r="R64" s="33"/>
      <c r="S64" s="33"/>
      <c r="T64" s="33"/>
      <c r="U64" s="33"/>
      <c r="V64" s="33"/>
      <c r="W64" s="33"/>
      <c r="X64" s="33"/>
      <c r="Y64" s="33"/>
      <c r="Z64" s="33"/>
      <c r="AA64" s="33"/>
      <c r="AB64" s="33"/>
      <c r="AC64" s="33"/>
    </row>
    <row r="65" spans="1:29" ht="30" x14ac:dyDescent="0.2">
      <c r="A65" s="100" t="s">
        <v>22</v>
      </c>
      <c r="B65" s="132" t="s">
        <v>299</v>
      </c>
      <c r="C65" s="133" t="s">
        <v>81</v>
      </c>
      <c r="D65" s="134" t="s">
        <v>82</v>
      </c>
      <c r="E65" s="135" t="s">
        <v>83</v>
      </c>
      <c r="F65" s="136" t="s">
        <v>84</v>
      </c>
      <c r="G65" s="137">
        <v>13.94</v>
      </c>
      <c r="H65" s="138">
        <v>45.1</v>
      </c>
      <c r="I65" s="139">
        <f t="shared" si="20"/>
        <v>0.23419999999999999</v>
      </c>
      <c r="J65" s="137">
        <f t="shared" si="21"/>
        <v>17.2</v>
      </c>
      <c r="K65" s="137">
        <f t="shared" si="22"/>
        <v>775.72</v>
      </c>
      <c r="L65" s="42"/>
      <c r="M65" s="117"/>
      <c r="N65" s="117"/>
      <c r="O65" s="33"/>
      <c r="P65" s="33"/>
      <c r="Q65" s="33"/>
      <c r="R65" s="33"/>
      <c r="S65" s="33"/>
      <c r="T65" s="33"/>
      <c r="U65" s="33"/>
      <c r="V65" s="33"/>
      <c r="W65" s="33"/>
      <c r="X65" s="33"/>
      <c r="Y65" s="33"/>
      <c r="Z65" s="33"/>
      <c r="AA65" s="33"/>
      <c r="AB65" s="33"/>
      <c r="AC65" s="33"/>
    </row>
    <row r="66" spans="1:29" ht="30" x14ac:dyDescent="0.2">
      <c r="A66" s="100" t="s">
        <v>22</v>
      </c>
      <c r="B66" s="132" t="s">
        <v>300</v>
      </c>
      <c r="C66" s="133" t="s">
        <v>81</v>
      </c>
      <c r="D66" s="134" t="s">
        <v>243</v>
      </c>
      <c r="E66" s="135" t="s">
        <v>244</v>
      </c>
      <c r="F66" s="136" t="s">
        <v>84</v>
      </c>
      <c r="G66" s="137">
        <v>14.28</v>
      </c>
      <c r="H66" s="138">
        <v>63.8</v>
      </c>
      <c r="I66" s="139">
        <f t="shared" si="20"/>
        <v>0.23419999999999999</v>
      </c>
      <c r="J66" s="137">
        <f t="shared" si="21"/>
        <v>17.62</v>
      </c>
      <c r="K66" s="137">
        <f t="shared" si="22"/>
        <v>1124.1600000000001</v>
      </c>
      <c r="L66" s="42"/>
      <c r="M66" s="117"/>
      <c r="N66" s="117"/>
      <c r="O66" s="33"/>
      <c r="P66" s="33"/>
      <c r="Q66" s="33"/>
      <c r="R66" s="33"/>
      <c r="S66" s="33"/>
      <c r="T66" s="33"/>
      <c r="U66" s="33"/>
      <c r="V66" s="33"/>
      <c r="W66" s="33"/>
      <c r="X66" s="33"/>
      <c r="Y66" s="33"/>
      <c r="Z66" s="33"/>
      <c r="AA66" s="33"/>
      <c r="AB66" s="33"/>
      <c r="AC66" s="33"/>
    </row>
    <row r="67" spans="1:29" ht="60" x14ac:dyDescent="0.2">
      <c r="A67" s="100" t="s">
        <v>22</v>
      </c>
      <c r="B67" s="132" t="s">
        <v>301</v>
      </c>
      <c r="C67" s="133" t="s">
        <v>40</v>
      </c>
      <c r="D67" s="134" t="s">
        <v>302</v>
      </c>
      <c r="E67" s="135" t="s">
        <v>303</v>
      </c>
      <c r="F67" s="136" t="s">
        <v>67</v>
      </c>
      <c r="G67" s="137">
        <v>187.84</v>
      </c>
      <c r="H67" s="138">
        <v>55.35</v>
      </c>
      <c r="I67" s="139">
        <f t="shared" si="20"/>
        <v>0.23419999999999999</v>
      </c>
      <c r="J67" s="137">
        <f t="shared" si="21"/>
        <v>231.83</v>
      </c>
      <c r="K67" s="137">
        <f t="shared" si="22"/>
        <v>12831.79</v>
      </c>
      <c r="L67" s="42"/>
      <c r="M67" s="117"/>
      <c r="N67" s="117"/>
      <c r="O67" s="33"/>
      <c r="P67" s="33"/>
      <c r="Q67" s="33"/>
      <c r="R67" s="33"/>
      <c r="S67" s="33"/>
      <c r="T67" s="33"/>
      <c r="U67" s="33"/>
      <c r="V67" s="33"/>
      <c r="W67" s="33"/>
      <c r="X67" s="33"/>
      <c r="Y67" s="33"/>
      <c r="Z67" s="33"/>
      <c r="AA67" s="33"/>
      <c r="AB67" s="33"/>
      <c r="AC67" s="33"/>
    </row>
    <row r="68" spans="1:29" ht="45" x14ac:dyDescent="0.2">
      <c r="A68" s="100" t="s">
        <v>22</v>
      </c>
      <c r="B68" s="132" t="s">
        <v>304</v>
      </c>
      <c r="C68" s="133" t="s">
        <v>81</v>
      </c>
      <c r="D68" s="134" t="s">
        <v>305</v>
      </c>
      <c r="E68" s="135" t="s">
        <v>306</v>
      </c>
      <c r="F68" s="136" t="s">
        <v>87</v>
      </c>
      <c r="G68" s="137">
        <v>697.36</v>
      </c>
      <c r="H68" s="138">
        <v>4.04</v>
      </c>
      <c r="I68" s="139">
        <f t="shared" si="20"/>
        <v>0.23419999999999999</v>
      </c>
      <c r="J68" s="137">
        <f t="shared" si="21"/>
        <v>860.68</v>
      </c>
      <c r="K68" s="137">
        <f t="shared" si="22"/>
        <v>3477.15</v>
      </c>
      <c r="L68" s="42"/>
      <c r="M68" s="117"/>
      <c r="N68" s="117"/>
      <c r="O68" s="33"/>
      <c r="P68" s="33"/>
      <c r="Q68" s="33"/>
      <c r="R68" s="33"/>
      <c r="S68" s="33"/>
      <c r="T68" s="33"/>
      <c r="U68" s="33"/>
      <c r="V68" s="33"/>
      <c r="W68" s="33"/>
      <c r="X68" s="33"/>
      <c r="Y68" s="33"/>
      <c r="Z68" s="33"/>
      <c r="AA68" s="33"/>
      <c r="AB68" s="33"/>
      <c r="AC68" s="33"/>
    </row>
    <row r="69" spans="1:29" ht="30" x14ac:dyDescent="0.2">
      <c r="A69" s="100" t="s">
        <v>22</v>
      </c>
      <c r="B69" s="132" t="s">
        <v>307</v>
      </c>
      <c r="C69" s="133" t="s">
        <v>308</v>
      </c>
      <c r="D69" s="134" t="s">
        <v>309</v>
      </c>
      <c r="E69" s="135" t="s">
        <v>310</v>
      </c>
      <c r="F69" s="136" t="s">
        <v>67</v>
      </c>
      <c r="G69" s="137">
        <v>153.71</v>
      </c>
      <c r="H69" s="138">
        <v>65.95</v>
      </c>
      <c r="I69" s="139">
        <f t="shared" si="20"/>
        <v>0.23419999999999999</v>
      </c>
      <c r="J69" s="137">
        <f t="shared" si="21"/>
        <v>189.71</v>
      </c>
      <c r="K69" s="137">
        <f t="shared" si="22"/>
        <v>12511.37</v>
      </c>
      <c r="L69" s="42"/>
      <c r="M69" s="117"/>
      <c r="N69" s="117"/>
      <c r="O69" s="33"/>
      <c r="P69" s="33"/>
      <c r="Q69" s="33"/>
      <c r="R69" s="33"/>
      <c r="S69" s="33"/>
      <c r="T69" s="33"/>
      <c r="U69" s="33"/>
      <c r="V69" s="33"/>
      <c r="W69" s="33"/>
      <c r="X69" s="33"/>
      <c r="Y69" s="33"/>
      <c r="Z69" s="33"/>
      <c r="AA69" s="33"/>
      <c r="AB69" s="33"/>
      <c r="AC69" s="33"/>
    </row>
    <row r="70" spans="1:29" ht="30" x14ac:dyDescent="0.2">
      <c r="A70" s="100" t="s">
        <v>22</v>
      </c>
      <c r="B70" s="132" t="s">
        <v>311</v>
      </c>
      <c r="C70" s="133" t="s">
        <v>308</v>
      </c>
      <c r="D70" s="134" t="s">
        <v>312</v>
      </c>
      <c r="E70" s="135" t="s">
        <v>313</v>
      </c>
      <c r="F70" s="136" t="s">
        <v>67</v>
      </c>
      <c r="G70" s="137">
        <v>164.62</v>
      </c>
      <c r="H70" s="138">
        <v>8.98</v>
      </c>
      <c r="I70" s="139">
        <f t="shared" si="20"/>
        <v>0.23419999999999999</v>
      </c>
      <c r="J70" s="137">
        <f t="shared" si="21"/>
        <v>203.17</v>
      </c>
      <c r="K70" s="137">
        <f t="shared" si="22"/>
        <v>1824.47</v>
      </c>
      <c r="L70" s="42"/>
      <c r="M70" s="117"/>
      <c r="N70" s="117"/>
      <c r="O70" s="33"/>
      <c r="P70" s="33"/>
      <c r="Q70" s="33"/>
      <c r="R70" s="33"/>
      <c r="S70" s="33"/>
      <c r="T70" s="33"/>
      <c r="U70" s="33"/>
      <c r="V70" s="33"/>
      <c r="W70" s="33"/>
      <c r="X70" s="33"/>
      <c r="Y70" s="33"/>
      <c r="Z70" s="33"/>
      <c r="AA70" s="33"/>
      <c r="AB70" s="33"/>
      <c r="AC70" s="33"/>
    </row>
    <row r="71" spans="1:29" ht="60" x14ac:dyDescent="0.2">
      <c r="A71" s="100" t="s">
        <v>22</v>
      </c>
      <c r="B71" s="132" t="s">
        <v>314</v>
      </c>
      <c r="C71" s="133" t="s">
        <v>81</v>
      </c>
      <c r="D71" s="134" t="s">
        <v>315</v>
      </c>
      <c r="E71" s="135" t="s">
        <v>316</v>
      </c>
      <c r="F71" s="136" t="s">
        <v>317</v>
      </c>
      <c r="G71" s="137">
        <v>23.47</v>
      </c>
      <c r="H71" s="138">
        <v>74.930000000000007</v>
      </c>
      <c r="I71" s="139">
        <f t="shared" si="20"/>
        <v>0.23419999999999999</v>
      </c>
      <c r="J71" s="137">
        <f t="shared" si="21"/>
        <v>28.97</v>
      </c>
      <c r="K71" s="137">
        <f t="shared" si="22"/>
        <v>2170.7199999999998</v>
      </c>
      <c r="L71" s="42"/>
      <c r="M71" s="117"/>
      <c r="N71" s="117"/>
      <c r="O71" s="33"/>
      <c r="P71" s="33"/>
      <c r="Q71" s="33"/>
      <c r="R71" s="33"/>
      <c r="S71" s="33"/>
      <c r="T71" s="33"/>
      <c r="U71" s="33"/>
      <c r="V71" s="33"/>
      <c r="W71" s="33"/>
      <c r="X71" s="33"/>
      <c r="Y71" s="33"/>
      <c r="Z71" s="33"/>
      <c r="AA71" s="33"/>
      <c r="AB71" s="33"/>
      <c r="AC71" s="33"/>
    </row>
    <row r="72" spans="1:29" ht="15" x14ac:dyDescent="0.2">
      <c r="A72" s="88"/>
      <c r="B72" s="148"/>
      <c r="C72" s="33"/>
      <c r="D72" s="33"/>
      <c r="E72" s="33"/>
      <c r="F72" s="35"/>
      <c r="G72" s="35"/>
      <c r="H72" s="123"/>
      <c r="I72" s="33"/>
      <c r="J72" s="35"/>
      <c r="K72" s="35"/>
      <c r="L72" s="42"/>
      <c r="M72" s="117"/>
      <c r="N72" s="117"/>
      <c r="O72" s="33"/>
      <c r="P72" s="33"/>
      <c r="Q72" s="33"/>
      <c r="R72" s="33"/>
      <c r="S72" s="33"/>
      <c r="T72" s="33"/>
      <c r="U72" s="33"/>
      <c r="V72" s="33"/>
      <c r="W72" s="33"/>
      <c r="X72" s="33"/>
      <c r="Y72" s="33"/>
      <c r="Z72" s="33"/>
      <c r="AA72" s="33"/>
      <c r="AB72" s="33"/>
      <c r="AC72" s="33"/>
    </row>
    <row r="73" spans="1:29" ht="15" x14ac:dyDescent="0.2">
      <c r="A73" s="100" t="s">
        <v>190</v>
      </c>
      <c r="B73" s="125" t="s">
        <v>318</v>
      </c>
      <c r="C73" s="126"/>
      <c r="D73" s="127"/>
      <c r="E73" s="126" t="s">
        <v>319</v>
      </c>
      <c r="F73" s="127"/>
      <c r="G73" s="128"/>
      <c r="H73" s="129"/>
      <c r="I73" s="127"/>
      <c r="J73" s="127"/>
      <c r="K73" s="130"/>
      <c r="L73" s="131">
        <f>ROUND(SUM(K74:K77),2)</f>
        <v>2083.9299999999998</v>
      </c>
      <c r="M73" s="117"/>
      <c r="N73" s="117"/>
      <c r="O73" s="33"/>
      <c r="P73" s="33"/>
      <c r="Q73" s="33"/>
      <c r="R73" s="33"/>
      <c r="S73" s="33"/>
      <c r="T73" s="33"/>
      <c r="U73" s="33"/>
      <c r="V73" s="33"/>
      <c r="W73" s="33"/>
      <c r="X73" s="33"/>
      <c r="Y73" s="33"/>
      <c r="Z73" s="33"/>
      <c r="AA73" s="33"/>
      <c r="AB73" s="33"/>
      <c r="AC73" s="33"/>
    </row>
    <row r="74" spans="1:29" ht="30" x14ac:dyDescent="0.2">
      <c r="A74" s="100" t="s">
        <v>22</v>
      </c>
      <c r="B74" s="132" t="s">
        <v>320</v>
      </c>
      <c r="C74" s="133" t="s">
        <v>81</v>
      </c>
      <c r="D74" s="134" t="s">
        <v>266</v>
      </c>
      <c r="E74" s="135" t="s">
        <v>267</v>
      </c>
      <c r="F74" s="136" t="s">
        <v>84</v>
      </c>
      <c r="G74" s="137">
        <v>13.52</v>
      </c>
      <c r="H74" s="138">
        <v>25.4</v>
      </c>
      <c r="I74" s="139">
        <f t="shared" ref="I74:I77" si="23">$K$6</f>
        <v>0.23419999999999999</v>
      </c>
      <c r="J74" s="137">
        <f t="shared" ref="J74:J77" si="24">ROUND((G74*$K$7),2)</f>
        <v>16.690000000000001</v>
      </c>
      <c r="K74" s="137">
        <f t="shared" ref="K74:K77" si="25">ROUND((H74*J74),2)</f>
        <v>423.93</v>
      </c>
      <c r="L74" s="42"/>
      <c r="M74" s="117"/>
      <c r="N74" s="117"/>
      <c r="O74" s="33"/>
      <c r="P74" s="33"/>
      <c r="Q74" s="33"/>
      <c r="R74" s="33"/>
      <c r="S74" s="33"/>
      <c r="T74" s="33"/>
      <c r="U74" s="33"/>
      <c r="V74" s="33"/>
      <c r="W74" s="33"/>
      <c r="X74" s="33"/>
      <c r="Y74" s="33"/>
      <c r="Z74" s="33"/>
      <c r="AA74" s="33"/>
      <c r="AB74" s="33"/>
      <c r="AC74" s="33"/>
    </row>
    <row r="75" spans="1:29" ht="30" x14ac:dyDescent="0.2">
      <c r="A75" s="100" t="s">
        <v>22</v>
      </c>
      <c r="B75" s="132" t="s">
        <v>321</v>
      </c>
      <c r="C75" s="133" t="s">
        <v>81</v>
      </c>
      <c r="D75" s="134" t="s">
        <v>243</v>
      </c>
      <c r="E75" s="135" t="s">
        <v>244</v>
      </c>
      <c r="F75" s="136" t="s">
        <v>84</v>
      </c>
      <c r="G75" s="137">
        <v>14.28</v>
      </c>
      <c r="H75" s="138">
        <v>10.1</v>
      </c>
      <c r="I75" s="139">
        <f t="shared" si="23"/>
        <v>0.23419999999999999</v>
      </c>
      <c r="J75" s="137">
        <f t="shared" si="24"/>
        <v>17.62</v>
      </c>
      <c r="K75" s="137">
        <f t="shared" si="25"/>
        <v>177.96</v>
      </c>
      <c r="L75" s="42"/>
      <c r="M75" s="117"/>
      <c r="N75" s="117"/>
      <c r="O75" s="33"/>
      <c r="P75" s="33"/>
      <c r="Q75" s="33"/>
      <c r="R75" s="33"/>
      <c r="S75" s="33"/>
      <c r="T75" s="33"/>
      <c r="U75" s="33"/>
      <c r="V75" s="33"/>
      <c r="W75" s="33"/>
      <c r="X75" s="33"/>
      <c r="Y75" s="33"/>
      <c r="Z75" s="33"/>
      <c r="AA75" s="33"/>
      <c r="AB75" s="33"/>
      <c r="AC75" s="33"/>
    </row>
    <row r="76" spans="1:29" ht="60" x14ac:dyDescent="0.2">
      <c r="A76" s="100" t="s">
        <v>22</v>
      </c>
      <c r="B76" s="132" t="s">
        <v>322</v>
      </c>
      <c r="C76" s="133" t="s">
        <v>81</v>
      </c>
      <c r="D76" s="134" t="s">
        <v>291</v>
      </c>
      <c r="E76" s="135" t="s">
        <v>292</v>
      </c>
      <c r="F76" s="136" t="s">
        <v>137</v>
      </c>
      <c r="G76" s="137">
        <v>94.86</v>
      </c>
      <c r="H76" s="138">
        <v>8.94</v>
      </c>
      <c r="I76" s="139">
        <f t="shared" si="23"/>
        <v>0.23419999999999999</v>
      </c>
      <c r="J76" s="137">
        <f t="shared" si="24"/>
        <v>117.08</v>
      </c>
      <c r="K76" s="137">
        <f t="shared" si="25"/>
        <v>1046.7</v>
      </c>
      <c r="L76" s="42"/>
      <c r="M76" s="117"/>
      <c r="N76" s="117"/>
      <c r="O76" s="33"/>
      <c r="P76" s="33"/>
      <c r="Q76" s="33"/>
      <c r="R76" s="33"/>
      <c r="S76" s="33"/>
      <c r="T76" s="33"/>
      <c r="U76" s="33"/>
      <c r="V76" s="33"/>
      <c r="W76" s="33"/>
      <c r="X76" s="33"/>
      <c r="Y76" s="33"/>
      <c r="Z76" s="33"/>
      <c r="AA76" s="33"/>
      <c r="AB76" s="33"/>
      <c r="AC76" s="33"/>
    </row>
    <row r="77" spans="1:29" ht="45" x14ac:dyDescent="0.2">
      <c r="A77" s="100" t="s">
        <v>22</v>
      </c>
      <c r="B77" s="132" t="s">
        <v>323</v>
      </c>
      <c r="C77" s="133" t="s">
        <v>81</v>
      </c>
      <c r="D77" s="134" t="s">
        <v>294</v>
      </c>
      <c r="E77" s="135" t="s">
        <v>295</v>
      </c>
      <c r="F77" s="136" t="s">
        <v>87</v>
      </c>
      <c r="G77" s="137">
        <v>839.84</v>
      </c>
      <c r="H77" s="138">
        <v>0.42</v>
      </c>
      <c r="I77" s="139">
        <f t="shared" si="23"/>
        <v>0.23419999999999999</v>
      </c>
      <c r="J77" s="137">
        <f t="shared" si="24"/>
        <v>1036.53</v>
      </c>
      <c r="K77" s="137">
        <f t="shared" si="25"/>
        <v>435.34</v>
      </c>
      <c r="L77" s="42"/>
      <c r="M77" s="117"/>
      <c r="N77" s="117"/>
      <c r="O77" s="33"/>
      <c r="P77" s="33"/>
      <c r="Q77" s="33"/>
      <c r="R77" s="33"/>
      <c r="S77" s="33"/>
      <c r="T77" s="33"/>
      <c r="U77" s="33"/>
      <c r="V77" s="33"/>
      <c r="W77" s="33"/>
      <c r="X77" s="33"/>
      <c r="Y77" s="33"/>
      <c r="Z77" s="33"/>
      <c r="AA77" s="33"/>
      <c r="AB77" s="33"/>
      <c r="AC77" s="33"/>
    </row>
    <row r="78" spans="1:29" ht="15" x14ac:dyDescent="0.2">
      <c r="A78" s="88"/>
      <c r="B78" s="148"/>
      <c r="C78" s="33"/>
      <c r="D78" s="33"/>
      <c r="E78" s="33"/>
      <c r="F78" s="35"/>
      <c r="G78" s="35"/>
      <c r="H78" s="123"/>
      <c r="I78" s="33"/>
      <c r="J78" s="35"/>
      <c r="K78" s="35"/>
      <c r="L78" s="42"/>
      <c r="M78" s="117"/>
      <c r="N78" s="117"/>
      <c r="O78" s="33"/>
      <c r="P78" s="33"/>
      <c r="Q78" s="33"/>
      <c r="R78" s="33"/>
      <c r="S78" s="33"/>
      <c r="T78" s="33"/>
      <c r="U78" s="33"/>
      <c r="V78" s="33"/>
      <c r="W78" s="33"/>
      <c r="X78" s="33"/>
      <c r="Y78" s="33"/>
      <c r="Z78" s="33"/>
      <c r="AA78" s="33"/>
      <c r="AB78" s="33"/>
      <c r="AC78" s="33"/>
    </row>
    <row r="79" spans="1:29" ht="15" x14ac:dyDescent="0.2">
      <c r="A79" s="100" t="s">
        <v>190</v>
      </c>
      <c r="B79" s="125" t="s">
        <v>324</v>
      </c>
      <c r="C79" s="126"/>
      <c r="D79" s="127"/>
      <c r="E79" s="126" t="s">
        <v>325</v>
      </c>
      <c r="F79" s="127"/>
      <c r="G79" s="128"/>
      <c r="H79" s="129"/>
      <c r="I79" s="127"/>
      <c r="J79" s="127"/>
      <c r="K79" s="130"/>
      <c r="L79" s="131">
        <f>ROUND(SUM(K80:K83),2)</f>
        <v>3094.84</v>
      </c>
      <c r="M79" s="117"/>
      <c r="N79" s="117"/>
      <c r="O79" s="33"/>
      <c r="P79" s="33"/>
      <c r="Q79" s="33"/>
      <c r="R79" s="33"/>
      <c r="S79" s="33"/>
      <c r="T79" s="33"/>
      <c r="U79" s="33"/>
      <c r="V79" s="33"/>
      <c r="W79" s="33"/>
      <c r="X79" s="33"/>
      <c r="Y79" s="33"/>
      <c r="Z79" s="33"/>
      <c r="AA79" s="33"/>
      <c r="AB79" s="33"/>
      <c r="AC79" s="33"/>
    </row>
    <row r="80" spans="1:29" ht="30" x14ac:dyDescent="0.2">
      <c r="A80" s="100" t="s">
        <v>22</v>
      </c>
      <c r="B80" s="132" t="s">
        <v>326</v>
      </c>
      <c r="C80" s="133" t="s">
        <v>81</v>
      </c>
      <c r="D80" s="134" t="s">
        <v>82</v>
      </c>
      <c r="E80" s="135" t="s">
        <v>83</v>
      </c>
      <c r="F80" s="136" t="s">
        <v>84</v>
      </c>
      <c r="G80" s="137">
        <v>13.94</v>
      </c>
      <c r="H80" s="138">
        <v>29</v>
      </c>
      <c r="I80" s="139">
        <f t="shared" ref="I80:I83" si="26">$K$6</f>
        <v>0.23419999999999999</v>
      </c>
      <c r="J80" s="137">
        <f t="shared" ref="J80:J83" si="27">ROUND((G80*$K$7),2)</f>
        <v>17.2</v>
      </c>
      <c r="K80" s="137">
        <f t="shared" ref="K80:K83" si="28">ROUND((H80*J80),2)</f>
        <v>498.8</v>
      </c>
      <c r="L80" s="42"/>
      <c r="M80" s="117"/>
      <c r="N80" s="117"/>
      <c r="O80" s="33"/>
      <c r="P80" s="33"/>
      <c r="Q80" s="33"/>
      <c r="R80" s="33"/>
      <c r="S80" s="33"/>
      <c r="T80" s="33"/>
      <c r="U80" s="33"/>
      <c r="V80" s="33"/>
      <c r="W80" s="33"/>
      <c r="X80" s="33"/>
      <c r="Y80" s="33"/>
      <c r="Z80" s="33"/>
      <c r="AA80" s="33"/>
      <c r="AB80" s="33"/>
      <c r="AC80" s="33"/>
    </row>
    <row r="81" spans="1:29" ht="30" x14ac:dyDescent="0.2">
      <c r="A81" s="100" t="s">
        <v>22</v>
      </c>
      <c r="B81" s="132" t="s">
        <v>327</v>
      </c>
      <c r="C81" s="133" t="s">
        <v>81</v>
      </c>
      <c r="D81" s="134" t="s">
        <v>243</v>
      </c>
      <c r="E81" s="135" t="s">
        <v>244</v>
      </c>
      <c r="F81" s="136" t="s">
        <v>84</v>
      </c>
      <c r="G81" s="137">
        <v>14.28</v>
      </c>
      <c r="H81" s="138">
        <v>16.600000000000001</v>
      </c>
      <c r="I81" s="139">
        <f t="shared" si="26"/>
        <v>0.23419999999999999</v>
      </c>
      <c r="J81" s="137">
        <f t="shared" si="27"/>
        <v>17.62</v>
      </c>
      <c r="K81" s="137">
        <f t="shared" si="28"/>
        <v>292.49</v>
      </c>
      <c r="L81" s="42"/>
      <c r="M81" s="117"/>
      <c r="N81" s="117"/>
      <c r="O81" s="33"/>
      <c r="P81" s="33"/>
      <c r="Q81" s="33"/>
      <c r="R81" s="33"/>
      <c r="S81" s="33"/>
      <c r="T81" s="33"/>
      <c r="U81" s="33"/>
      <c r="V81" s="33"/>
      <c r="W81" s="33"/>
      <c r="X81" s="33"/>
      <c r="Y81" s="33"/>
      <c r="Z81" s="33"/>
      <c r="AA81" s="33"/>
      <c r="AB81" s="33"/>
      <c r="AC81" s="33"/>
    </row>
    <row r="82" spans="1:29" ht="60" x14ac:dyDescent="0.2">
      <c r="A82" s="100" t="s">
        <v>22</v>
      </c>
      <c r="B82" s="132" t="s">
        <v>328</v>
      </c>
      <c r="C82" s="133" t="s">
        <v>40</v>
      </c>
      <c r="D82" s="134" t="s">
        <v>302</v>
      </c>
      <c r="E82" s="135" t="s">
        <v>303</v>
      </c>
      <c r="F82" s="136" t="s">
        <v>67</v>
      </c>
      <c r="G82" s="137">
        <v>187.84</v>
      </c>
      <c r="H82" s="138">
        <v>8.34</v>
      </c>
      <c r="I82" s="139">
        <f t="shared" si="26"/>
        <v>0.23419999999999999</v>
      </c>
      <c r="J82" s="137">
        <f t="shared" si="27"/>
        <v>231.83</v>
      </c>
      <c r="K82" s="137">
        <f t="shared" si="28"/>
        <v>1933.46</v>
      </c>
      <c r="L82" s="42"/>
      <c r="M82" s="117"/>
      <c r="N82" s="117"/>
      <c r="O82" s="33"/>
      <c r="P82" s="33"/>
      <c r="Q82" s="33"/>
      <c r="R82" s="33"/>
      <c r="S82" s="33"/>
      <c r="T82" s="33"/>
      <c r="U82" s="33"/>
      <c r="V82" s="33"/>
      <c r="W82" s="33"/>
      <c r="X82" s="33"/>
      <c r="Y82" s="33"/>
      <c r="Z82" s="33"/>
      <c r="AA82" s="33"/>
      <c r="AB82" s="33"/>
      <c r="AC82" s="33"/>
    </row>
    <row r="83" spans="1:29" ht="45" x14ac:dyDescent="0.2">
      <c r="A83" s="100" t="s">
        <v>22</v>
      </c>
      <c r="B83" s="132" t="s">
        <v>329</v>
      </c>
      <c r="C83" s="133" t="s">
        <v>81</v>
      </c>
      <c r="D83" s="134" t="s">
        <v>305</v>
      </c>
      <c r="E83" s="135" t="s">
        <v>306</v>
      </c>
      <c r="F83" s="136" t="s">
        <v>87</v>
      </c>
      <c r="G83" s="137">
        <v>697.36</v>
      </c>
      <c r="H83" s="138">
        <v>0.43</v>
      </c>
      <c r="I83" s="139">
        <f t="shared" si="26"/>
        <v>0.23419999999999999</v>
      </c>
      <c r="J83" s="137">
        <f t="shared" si="27"/>
        <v>860.68</v>
      </c>
      <c r="K83" s="137">
        <f t="shared" si="28"/>
        <v>370.09</v>
      </c>
      <c r="L83" s="42"/>
      <c r="M83" s="117"/>
      <c r="N83" s="117"/>
      <c r="O83" s="33"/>
      <c r="P83" s="33"/>
      <c r="Q83" s="33"/>
      <c r="R83" s="33"/>
      <c r="S83" s="33"/>
      <c r="T83" s="33"/>
      <c r="U83" s="33"/>
      <c r="V83" s="33"/>
      <c r="W83" s="33"/>
      <c r="X83" s="33"/>
      <c r="Y83" s="33"/>
      <c r="Z83" s="33"/>
      <c r="AA83" s="33"/>
      <c r="AB83" s="33"/>
      <c r="AC83" s="33"/>
    </row>
    <row r="84" spans="1:29" ht="15" x14ac:dyDescent="0.2">
      <c r="A84" s="88"/>
      <c r="B84" s="148"/>
      <c r="C84" s="33"/>
      <c r="D84" s="33"/>
      <c r="E84" s="33"/>
      <c r="F84" s="35"/>
      <c r="G84" s="35"/>
      <c r="H84" s="123"/>
      <c r="I84" s="33"/>
      <c r="J84" s="35"/>
      <c r="K84" s="35"/>
      <c r="L84" s="42"/>
      <c r="M84" s="117"/>
      <c r="N84" s="117"/>
      <c r="O84" s="33"/>
      <c r="P84" s="33"/>
      <c r="Q84" s="33"/>
      <c r="R84" s="33"/>
      <c r="S84" s="33"/>
      <c r="T84" s="33"/>
      <c r="U84" s="33"/>
      <c r="V84" s="33"/>
      <c r="W84" s="33"/>
      <c r="X84" s="33"/>
      <c r="Y84" s="33"/>
      <c r="Z84" s="33"/>
      <c r="AA84" s="33"/>
      <c r="AB84" s="33"/>
      <c r="AC84" s="33"/>
    </row>
    <row r="85" spans="1:29" ht="15" x14ac:dyDescent="0.2">
      <c r="A85" s="149" t="s">
        <v>190</v>
      </c>
      <c r="B85" s="125" t="s">
        <v>330</v>
      </c>
      <c r="C85" s="150"/>
      <c r="D85" s="151"/>
      <c r="E85" s="126" t="s">
        <v>331</v>
      </c>
      <c r="F85" s="152"/>
      <c r="G85" s="152"/>
      <c r="H85" s="153"/>
      <c r="I85" s="154"/>
      <c r="J85" s="152"/>
      <c r="K85" s="155"/>
      <c r="L85" s="131">
        <f>ROUND(SUM(K86:K89),2)</f>
        <v>1414.58</v>
      </c>
      <c r="M85" s="117"/>
      <c r="N85" s="117"/>
      <c r="O85" s="33"/>
      <c r="P85" s="33"/>
      <c r="Q85" s="33"/>
      <c r="R85" s="33"/>
      <c r="S85" s="33"/>
      <c r="T85" s="33"/>
      <c r="U85" s="33"/>
      <c r="V85" s="33"/>
      <c r="W85" s="33"/>
      <c r="X85" s="33"/>
      <c r="Y85" s="33"/>
      <c r="Z85" s="33"/>
      <c r="AA85" s="33"/>
      <c r="AB85" s="33"/>
      <c r="AC85" s="33"/>
    </row>
    <row r="86" spans="1:29" ht="60" x14ac:dyDescent="0.2">
      <c r="A86" s="149" t="s">
        <v>22</v>
      </c>
      <c r="B86" s="132" t="s">
        <v>332</v>
      </c>
      <c r="C86" s="133" t="s">
        <v>81</v>
      </c>
      <c r="D86" s="134" t="s">
        <v>333</v>
      </c>
      <c r="E86" s="156" t="s">
        <v>334</v>
      </c>
      <c r="F86" s="137" t="s">
        <v>87</v>
      </c>
      <c r="G86" s="157">
        <v>251.88</v>
      </c>
      <c r="H86" s="138">
        <v>0.75</v>
      </c>
      <c r="I86" s="158">
        <f t="shared" ref="I86:I89" si="29">$K$6</f>
        <v>0.23419999999999999</v>
      </c>
      <c r="J86" s="114">
        <f t="shared" ref="J86:J89" si="30">ROUND((G86*$K$7),2)</f>
        <v>310.87</v>
      </c>
      <c r="K86" s="114">
        <f t="shared" ref="K86:K89" si="31">ROUND((H86*J86),2)</f>
        <v>233.15</v>
      </c>
      <c r="L86" s="159"/>
      <c r="M86" s="117"/>
      <c r="N86" s="117"/>
      <c r="O86" s="33"/>
      <c r="P86" s="33"/>
      <c r="Q86" s="33"/>
      <c r="R86" s="33"/>
      <c r="S86" s="33"/>
      <c r="T86" s="33"/>
      <c r="U86" s="33"/>
      <c r="V86" s="33"/>
      <c r="W86" s="33"/>
      <c r="X86" s="33"/>
      <c r="Y86" s="33"/>
      <c r="Z86" s="33"/>
      <c r="AA86" s="33"/>
      <c r="AB86" s="33"/>
      <c r="AC86" s="33"/>
    </row>
    <row r="87" spans="1:29" ht="30" x14ac:dyDescent="0.2">
      <c r="A87" s="149" t="s">
        <v>22</v>
      </c>
      <c r="B87" s="132" t="s">
        <v>335</v>
      </c>
      <c r="C87" s="133" t="s">
        <v>81</v>
      </c>
      <c r="D87" s="134" t="s">
        <v>82</v>
      </c>
      <c r="E87" s="156" t="s">
        <v>83</v>
      </c>
      <c r="F87" s="137" t="s">
        <v>84</v>
      </c>
      <c r="G87" s="157">
        <v>13.94</v>
      </c>
      <c r="H87" s="138">
        <v>19.7</v>
      </c>
      <c r="I87" s="158">
        <f t="shared" si="29"/>
        <v>0.23419999999999999</v>
      </c>
      <c r="J87" s="114">
        <f t="shared" si="30"/>
        <v>17.2</v>
      </c>
      <c r="K87" s="114">
        <f t="shared" si="31"/>
        <v>338.84</v>
      </c>
      <c r="L87" s="159"/>
      <c r="M87" s="117"/>
      <c r="N87" s="117"/>
      <c r="O87" s="33"/>
      <c r="P87" s="33"/>
      <c r="Q87" s="33"/>
      <c r="R87" s="33"/>
      <c r="S87" s="33"/>
      <c r="T87" s="33"/>
      <c r="U87" s="33"/>
      <c r="V87" s="33"/>
      <c r="W87" s="33"/>
      <c r="X87" s="33"/>
      <c r="Y87" s="33"/>
      <c r="Z87" s="33"/>
      <c r="AA87" s="33"/>
      <c r="AB87" s="33"/>
      <c r="AC87" s="33"/>
    </row>
    <row r="88" spans="1:29" ht="30" x14ac:dyDescent="0.2">
      <c r="A88" s="149" t="s">
        <v>22</v>
      </c>
      <c r="B88" s="132" t="s">
        <v>336</v>
      </c>
      <c r="C88" s="133" t="s">
        <v>81</v>
      </c>
      <c r="D88" s="134" t="s">
        <v>243</v>
      </c>
      <c r="E88" s="156" t="s">
        <v>244</v>
      </c>
      <c r="F88" s="137" t="s">
        <v>84</v>
      </c>
      <c r="G88" s="157">
        <v>14.28</v>
      </c>
      <c r="H88" s="138">
        <v>3.7</v>
      </c>
      <c r="I88" s="158">
        <f t="shared" si="29"/>
        <v>0.23419999999999999</v>
      </c>
      <c r="J88" s="114">
        <f t="shared" si="30"/>
        <v>17.62</v>
      </c>
      <c r="K88" s="114">
        <f t="shared" si="31"/>
        <v>65.19</v>
      </c>
      <c r="L88" s="159"/>
      <c r="M88" s="117"/>
      <c r="N88" s="117"/>
      <c r="O88" s="33"/>
      <c r="P88" s="33"/>
      <c r="Q88" s="33"/>
      <c r="R88" s="33"/>
      <c r="S88" s="33"/>
      <c r="T88" s="33"/>
      <c r="U88" s="33"/>
      <c r="V88" s="33"/>
      <c r="W88" s="33"/>
      <c r="X88" s="33"/>
      <c r="Y88" s="33"/>
      <c r="Z88" s="33"/>
      <c r="AA88" s="33"/>
      <c r="AB88" s="33"/>
      <c r="AC88" s="33"/>
    </row>
    <row r="89" spans="1:29" ht="45" x14ac:dyDescent="0.2">
      <c r="A89" s="149" t="s">
        <v>22</v>
      </c>
      <c r="B89" s="132" t="s">
        <v>337</v>
      </c>
      <c r="C89" s="133" t="s">
        <v>81</v>
      </c>
      <c r="D89" s="134" t="s">
        <v>294</v>
      </c>
      <c r="E89" s="156" t="s">
        <v>295</v>
      </c>
      <c r="F89" s="137" t="s">
        <v>87</v>
      </c>
      <c r="G89" s="157">
        <v>839.84</v>
      </c>
      <c r="H89" s="138">
        <v>0.75</v>
      </c>
      <c r="I89" s="158">
        <f t="shared" si="29"/>
        <v>0.23419999999999999</v>
      </c>
      <c r="J89" s="114">
        <f t="shared" si="30"/>
        <v>1036.53</v>
      </c>
      <c r="K89" s="114">
        <f t="shared" si="31"/>
        <v>777.4</v>
      </c>
      <c r="L89" s="159"/>
      <c r="M89" s="117"/>
      <c r="N89" s="117"/>
      <c r="O89" s="33"/>
      <c r="P89" s="33"/>
      <c r="Q89" s="33"/>
      <c r="R89" s="33"/>
      <c r="S89" s="33"/>
      <c r="T89" s="33"/>
      <c r="U89" s="33"/>
      <c r="V89" s="33"/>
      <c r="W89" s="33"/>
      <c r="X89" s="33"/>
      <c r="Y89" s="33"/>
      <c r="Z89" s="33"/>
      <c r="AA89" s="33"/>
      <c r="AB89" s="33"/>
      <c r="AC89" s="33"/>
    </row>
    <row r="90" spans="1:29" ht="15" x14ac:dyDescent="0.2">
      <c r="A90" s="160"/>
      <c r="B90" s="161"/>
      <c r="C90" s="159"/>
      <c r="D90" s="159"/>
      <c r="E90" s="159"/>
      <c r="F90" s="162"/>
      <c r="G90" s="162"/>
      <c r="H90" s="163"/>
      <c r="I90" s="159"/>
      <c r="J90" s="162"/>
      <c r="K90" s="162"/>
      <c r="L90" s="159"/>
      <c r="M90" s="117"/>
      <c r="N90" s="117"/>
      <c r="O90" s="33"/>
      <c r="P90" s="33"/>
      <c r="Q90" s="33"/>
      <c r="R90" s="33"/>
      <c r="S90" s="33"/>
      <c r="T90" s="33"/>
      <c r="U90" s="33"/>
      <c r="V90" s="33"/>
      <c r="W90" s="33"/>
      <c r="X90" s="33"/>
      <c r="Y90" s="33"/>
      <c r="Z90" s="33"/>
      <c r="AA90" s="33"/>
      <c r="AB90" s="33"/>
      <c r="AC90" s="33"/>
    </row>
    <row r="91" spans="1:29" ht="15" x14ac:dyDescent="0.2">
      <c r="A91" s="149" t="s">
        <v>190</v>
      </c>
      <c r="B91" s="125" t="s">
        <v>338</v>
      </c>
      <c r="C91" s="150"/>
      <c r="D91" s="151"/>
      <c r="E91" s="126" t="s">
        <v>339</v>
      </c>
      <c r="F91" s="152"/>
      <c r="G91" s="152"/>
      <c r="H91" s="153"/>
      <c r="I91" s="154"/>
      <c r="J91" s="152"/>
      <c r="K91" s="155"/>
      <c r="L91" s="131">
        <f>ROUND(SUM(K92:K96),2)</f>
        <v>3997.48</v>
      </c>
      <c r="M91" s="117"/>
      <c r="N91" s="117"/>
      <c r="O91" s="33"/>
      <c r="P91" s="33"/>
      <c r="Q91" s="33"/>
      <c r="R91" s="33"/>
      <c r="S91" s="33"/>
      <c r="T91" s="33"/>
      <c r="U91" s="33"/>
      <c r="V91" s="33"/>
      <c r="W91" s="33"/>
      <c r="X91" s="33"/>
      <c r="Y91" s="33"/>
      <c r="Z91" s="33"/>
      <c r="AA91" s="33"/>
      <c r="AB91" s="33"/>
      <c r="AC91" s="33"/>
    </row>
    <row r="92" spans="1:29" ht="60" x14ac:dyDescent="0.2">
      <c r="A92" s="149" t="s">
        <v>22</v>
      </c>
      <c r="B92" s="132" t="s">
        <v>340</v>
      </c>
      <c r="C92" s="133" t="s">
        <v>40</v>
      </c>
      <c r="D92" s="134" t="s">
        <v>274</v>
      </c>
      <c r="E92" s="156" t="s">
        <v>275</v>
      </c>
      <c r="F92" s="137" t="s">
        <v>255</v>
      </c>
      <c r="G92" s="157">
        <v>104.3</v>
      </c>
      <c r="H92" s="138">
        <v>1.35</v>
      </c>
      <c r="I92" s="158">
        <f t="shared" ref="I92:I96" si="32">$K$6</f>
        <v>0.23419999999999999</v>
      </c>
      <c r="J92" s="114">
        <f t="shared" ref="J92:J96" si="33">ROUND((G92*$K$7),2)</f>
        <v>128.72999999999999</v>
      </c>
      <c r="K92" s="114">
        <f t="shared" ref="K92:K96" si="34">ROUND((H92*J92),2)</f>
        <v>173.79</v>
      </c>
      <c r="L92" s="159"/>
      <c r="M92" s="117"/>
      <c r="N92" s="117"/>
      <c r="O92" s="33"/>
      <c r="P92" s="33"/>
      <c r="Q92" s="33"/>
      <c r="R92" s="33"/>
      <c r="S92" s="33"/>
      <c r="T92" s="33"/>
      <c r="U92" s="33"/>
      <c r="V92" s="33"/>
      <c r="W92" s="33"/>
      <c r="X92" s="33"/>
      <c r="Y92" s="33"/>
      <c r="Z92" s="33"/>
      <c r="AA92" s="33"/>
      <c r="AB92" s="33"/>
      <c r="AC92" s="33"/>
    </row>
    <row r="93" spans="1:29" ht="30" x14ac:dyDescent="0.2">
      <c r="A93" s="149" t="s">
        <v>22</v>
      </c>
      <c r="B93" s="132" t="s">
        <v>341</v>
      </c>
      <c r="C93" s="133" t="s">
        <v>81</v>
      </c>
      <c r="D93" s="134" t="s">
        <v>82</v>
      </c>
      <c r="E93" s="156" t="s">
        <v>83</v>
      </c>
      <c r="F93" s="137" t="s">
        <v>84</v>
      </c>
      <c r="G93" s="157">
        <v>13.94</v>
      </c>
      <c r="H93" s="138">
        <v>19.600000000000001</v>
      </c>
      <c r="I93" s="158">
        <f t="shared" si="32"/>
        <v>0.23419999999999999</v>
      </c>
      <c r="J93" s="114">
        <f t="shared" si="33"/>
        <v>17.2</v>
      </c>
      <c r="K93" s="114">
        <f t="shared" si="34"/>
        <v>337.12</v>
      </c>
      <c r="L93" s="159"/>
      <c r="M93" s="117"/>
      <c r="N93" s="117"/>
      <c r="O93" s="33"/>
      <c r="P93" s="33"/>
      <c r="Q93" s="33"/>
      <c r="R93" s="33"/>
      <c r="S93" s="33"/>
      <c r="T93" s="33"/>
      <c r="U93" s="33"/>
      <c r="V93" s="33"/>
      <c r="W93" s="33"/>
      <c r="X93" s="33"/>
      <c r="Y93" s="33"/>
      <c r="Z93" s="33"/>
      <c r="AA93" s="33"/>
      <c r="AB93" s="33"/>
      <c r="AC93" s="33"/>
    </row>
    <row r="94" spans="1:29" ht="30" x14ac:dyDescent="0.2">
      <c r="A94" s="149" t="s">
        <v>22</v>
      </c>
      <c r="B94" s="132" t="s">
        <v>342</v>
      </c>
      <c r="C94" s="133" t="s">
        <v>81</v>
      </c>
      <c r="D94" s="134" t="s">
        <v>243</v>
      </c>
      <c r="E94" s="156" t="s">
        <v>244</v>
      </c>
      <c r="F94" s="137" t="s">
        <v>84</v>
      </c>
      <c r="G94" s="157">
        <v>14.28</v>
      </c>
      <c r="H94" s="138">
        <v>20.6</v>
      </c>
      <c r="I94" s="158">
        <f t="shared" si="32"/>
        <v>0.23419999999999999</v>
      </c>
      <c r="J94" s="114">
        <f t="shared" si="33"/>
        <v>17.62</v>
      </c>
      <c r="K94" s="114">
        <f t="shared" si="34"/>
        <v>362.97</v>
      </c>
      <c r="L94" s="159"/>
      <c r="M94" s="117"/>
      <c r="N94" s="117"/>
      <c r="O94" s="33"/>
      <c r="P94" s="33"/>
      <c r="Q94" s="33"/>
      <c r="R94" s="33"/>
      <c r="S94" s="33"/>
      <c r="T94" s="33"/>
      <c r="U94" s="33"/>
      <c r="V94" s="33"/>
      <c r="W94" s="33"/>
      <c r="X94" s="33"/>
      <c r="Y94" s="33"/>
      <c r="Z94" s="33"/>
      <c r="AA94" s="33"/>
      <c r="AB94" s="33"/>
      <c r="AC94" s="33"/>
    </row>
    <row r="95" spans="1:29" ht="45" x14ac:dyDescent="0.2">
      <c r="A95" s="149" t="s">
        <v>22</v>
      </c>
      <c r="B95" s="132" t="s">
        <v>343</v>
      </c>
      <c r="C95" s="133" t="s">
        <v>81</v>
      </c>
      <c r="D95" s="134" t="s">
        <v>294</v>
      </c>
      <c r="E95" s="156" t="s">
        <v>295</v>
      </c>
      <c r="F95" s="137" t="s">
        <v>87</v>
      </c>
      <c r="G95" s="157">
        <v>839.84</v>
      </c>
      <c r="H95" s="138">
        <v>1.35</v>
      </c>
      <c r="I95" s="158">
        <f t="shared" si="32"/>
        <v>0.23419999999999999</v>
      </c>
      <c r="J95" s="114">
        <f t="shared" si="33"/>
        <v>1036.53</v>
      </c>
      <c r="K95" s="114">
        <f t="shared" si="34"/>
        <v>1399.32</v>
      </c>
      <c r="L95" s="159"/>
      <c r="M95" s="117"/>
      <c r="N95" s="117"/>
      <c r="O95" s="33"/>
      <c r="P95" s="33"/>
      <c r="Q95" s="33"/>
      <c r="R95" s="33"/>
      <c r="S95" s="33"/>
      <c r="T95" s="33"/>
      <c r="U95" s="33"/>
      <c r="V95" s="33"/>
      <c r="W95" s="33"/>
      <c r="X95" s="33"/>
      <c r="Y95" s="33"/>
      <c r="Z95" s="33"/>
      <c r="AA95" s="33"/>
      <c r="AB95" s="33"/>
      <c r="AC95" s="33"/>
    </row>
    <row r="96" spans="1:29" ht="60" x14ac:dyDescent="0.2">
      <c r="A96" s="149" t="s">
        <v>22</v>
      </c>
      <c r="B96" s="132" t="s">
        <v>344</v>
      </c>
      <c r="C96" s="133" t="s">
        <v>40</v>
      </c>
      <c r="D96" s="134" t="s">
        <v>277</v>
      </c>
      <c r="E96" s="156" t="s">
        <v>278</v>
      </c>
      <c r="F96" s="137" t="s">
        <v>67</v>
      </c>
      <c r="G96" s="157">
        <v>108.81</v>
      </c>
      <c r="H96" s="138">
        <v>12.84</v>
      </c>
      <c r="I96" s="158">
        <f t="shared" si="32"/>
        <v>0.23419999999999999</v>
      </c>
      <c r="J96" s="114">
        <f t="shared" si="33"/>
        <v>134.29</v>
      </c>
      <c r="K96" s="114">
        <f t="shared" si="34"/>
        <v>1724.28</v>
      </c>
      <c r="L96" s="159"/>
      <c r="M96" s="117"/>
      <c r="N96" s="117"/>
      <c r="O96" s="33"/>
      <c r="P96" s="33"/>
      <c r="Q96" s="33"/>
      <c r="R96" s="33"/>
      <c r="S96" s="33"/>
      <c r="T96" s="33"/>
      <c r="U96" s="33"/>
      <c r="V96" s="33"/>
      <c r="W96" s="33"/>
      <c r="X96" s="33"/>
      <c r="Y96" s="33"/>
      <c r="Z96" s="33"/>
      <c r="AA96" s="33"/>
      <c r="AB96" s="33"/>
      <c r="AC96" s="33"/>
    </row>
    <row r="97" spans="1:29" ht="15" x14ac:dyDescent="0.2">
      <c r="A97" s="160"/>
      <c r="B97" s="161"/>
      <c r="C97" s="159"/>
      <c r="D97" s="159"/>
      <c r="E97" s="159"/>
      <c r="F97" s="162"/>
      <c r="G97" s="162"/>
      <c r="H97" s="163"/>
      <c r="I97" s="159"/>
      <c r="J97" s="162"/>
      <c r="K97" s="162"/>
      <c r="L97" s="159"/>
      <c r="M97" s="117"/>
      <c r="N97" s="117"/>
      <c r="O97" s="33"/>
      <c r="P97" s="33"/>
      <c r="Q97" s="33"/>
      <c r="R97" s="33"/>
      <c r="S97" s="33"/>
      <c r="T97" s="33"/>
      <c r="U97" s="33"/>
      <c r="V97" s="33"/>
      <c r="W97" s="33"/>
      <c r="X97" s="33"/>
      <c r="Y97" s="33"/>
      <c r="Z97" s="33"/>
      <c r="AA97" s="33"/>
      <c r="AB97" s="33"/>
      <c r="AC97" s="33"/>
    </row>
    <row r="98" spans="1:29" ht="15" x14ac:dyDescent="0.2">
      <c r="A98" s="149" t="s">
        <v>190</v>
      </c>
      <c r="B98" s="125" t="s">
        <v>345</v>
      </c>
      <c r="C98" s="150"/>
      <c r="D98" s="151"/>
      <c r="E98" s="126" t="s">
        <v>346</v>
      </c>
      <c r="F98" s="152"/>
      <c r="G98" s="152"/>
      <c r="H98" s="153"/>
      <c r="I98" s="154"/>
      <c r="J98" s="152"/>
      <c r="K98" s="155"/>
      <c r="L98" s="131">
        <f>ROUND(SUM(K99:K103),2)</f>
        <v>3447.16</v>
      </c>
      <c r="M98" s="117"/>
      <c r="N98" s="117"/>
      <c r="O98" s="33"/>
      <c r="P98" s="33"/>
      <c r="Q98" s="33"/>
      <c r="R98" s="33"/>
      <c r="S98" s="33"/>
      <c r="T98" s="33"/>
      <c r="U98" s="33"/>
      <c r="V98" s="33"/>
      <c r="W98" s="33"/>
      <c r="X98" s="33"/>
      <c r="Y98" s="33"/>
      <c r="Z98" s="33"/>
      <c r="AA98" s="33"/>
      <c r="AB98" s="33"/>
      <c r="AC98" s="33"/>
    </row>
    <row r="99" spans="1:29" ht="60" x14ac:dyDescent="0.2">
      <c r="A99" s="149" t="s">
        <v>22</v>
      </c>
      <c r="B99" s="132" t="s">
        <v>347</v>
      </c>
      <c r="C99" s="133" t="s">
        <v>81</v>
      </c>
      <c r="D99" s="134" t="s">
        <v>291</v>
      </c>
      <c r="E99" s="156" t="s">
        <v>292</v>
      </c>
      <c r="F99" s="137" t="s">
        <v>137</v>
      </c>
      <c r="G99" s="157">
        <v>94.86</v>
      </c>
      <c r="H99" s="138">
        <v>10.3</v>
      </c>
      <c r="I99" s="158">
        <f t="shared" ref="I99:I103" si="35">$K$6</f>
        <v>0.23419999999999999</v>
      </c>
      <c r="J99" s="114">
        <f t="shared" ref="J99:J103" si="36">ROUND((G99*$K$7),2)</f>
        <v>117.08</v>
      </c>
      <c r="K99" s="114">
        <f t="shared" ref="K99:K103" si="37">ROUND((H99*J99),2)</f>
        <v>1205.92</v>
      </c>
      <c r="L99" s="159"/>
      <c r="M99" s="117"/>
      <c r="N99" s="117"/>
      <c r="O99" s="33"/>
      <c r="P99" s="33"/>
      <c r="Q99" s="33"/>
      <c r="R99" s="33"/>
      <c r="S99" s="33"/>
      <c r="T99" s="33"/>
      <c r="U99" s="33"/>
      <c r="V99" s="33"/>
      <c r="W99" s="33"/>
      <c r="X99" s="33"/>
      <c r="Y99" s="33"/>
      <c r="Z99" s="33"/>
      <c r="AA99" s="33"/>
      <c r="AB99" s="33"/>
      <c r="AC99" s="33"/>
    </row>
    <row r="100" spans="1:29" ht="60" x14ac:dyDescent="0.2">
      <c r="A100" s="149" t="s">
        <v>22</v>
      </c>
      <c r="B100" s="132" t="s">
        <v>348</v>
      </c>
      <c r="C100" s="133" t="s">
        <v>40</v>
      </c>
      <c r="D100" s="134" t="s">
        <v>302</v>
      </c>
      <c r="E100" s="156" t="s">
        <v>303</v>
      </c>
      <c r="F100" s="137" t="s">
        <v>67</v>
      </c>
      <c r="G100" s="157">
        <v>187.84</v>
      </c>
      <c r="H100" s="138">
        <v>2.97</v>
      </c>
      <c r="I100" s="158">
        <f t="shared" si="35"/>
        <v>0.23419999999999999</v>
      </c>
      <c r="J100" s="114">
        <f t="shared" si="36"/>
        <v>231.83</v>
      </c>
      <c r="K100" s="114">
        <f t="shared" si="37"/>
        <v>688.54</v>
      </c>
      <c r="L100" s="159"/>
      <c r="M100" s="117"/>
      <c r="N100" s="117"/>
      <c r="O100" s="33"/>
      <c r="P100" s="33"/>
      <c r="Q100" s="33"/>
      <c r="R100" s="33"/>
      <c r="S100" s="33"/>
      <c r="T100" s="33"/>
      <c r="U100" s="33"/>
      <c r="V100" s="33"/>
      <c r="W100" s="33"/>
      <c r="X100" s="33"/>
      <c r="Y100" s="33"/>
      <c r="Z100" s="33"/>
      <c r="AA100" s="33"/>
      <c r="AB100" s="33"/>
      <c r="AC100" s="33"/>
    </row>
    <row r="101" spans="1:29" ht="30" x14ac:dyDescent="0.2">
      <c r="A101" s="149" t="s">
        <v>22</v>
      </c>
      <c r="B101" s="132" t="s">
        <v>349</v>
      </c>
      <c r="C101" s="133" t="s">
        <v>81</v>
      </c>
      <c r="D101" s="134" t="s">
        <v>82</v>
      </c>
      <c r="E101" s="156" t="s">
        <v>83</v>
      </c>
      <c r="F101" s="137" t="s">
        <v>84</v>
      </c>
      <c r="G101" s="157">
        <v>13.94</v>
      </c>
      <c r="H101" s="138">
        <v>32</v>
      </c>
      <c r="I101" s="158">
        <f t="shared" si="35"/>
        <v>0.23419999999999999</v>
      </c>
      <c r="J101" s="114">
        <f t="shared" si="36"/>
        <v>17.2</v>
      </c>
      <c r="K101" s="114">
        <f t="shared" si="37"/>
        <v>550.4</v>
      </c>
      <c r="L101" s="159"/>
      <c r="M101" s="117"/>
      <c r="N101" s="117"/>
      <c r="O101" s="33"/>
      <c r="P101" s="33"/>
      <c r="Q101" s="33"/>
      <c r="R101" s="33"/>
      <c r="S101" s="33"/>
      <c r="T101" s="33"/>
      <c r="U101" s="33"/>
      <c r="V101" s="33"/>
      <c r="W101" s="33"/>
      <c r="X101" s="33"/>
      <c r="Y101" s="33"/>
      <c r="Z101" s="33"/>
      <c r="AA101" s="33"/>
      <c r="AB101" s="33"/>
      <c r="AC101" s="33"/>
    </row>
    <row r="102" spans="1:29" ht="30" x14ac:dyDescent="0.2">
      <c r="A102" s="149" t="s">
        <v>22</v>
      </c>
      <c r="B102" s="132" t="s">
        <v>350</v>
      </c>
      <c r="C102" s="133" t="s">
        <v>81</v>
      </c>
      <c r="D102" s="134" t="s">
        <v>243</v>
      </c>
      <c r="E102" s="156" t="s">
        <v>244</v>
      </c>
      <c r="F102" s="137" t="s">
        <v>84</v>
      </c>
      <c r="G102" s="157">
        <v>14.28</v>
      </c>
      <c r="H102" s="138">
        <v>21</v>
      </c>
      <c r="I102" s="158">
        <f t="shared" si="35"/>
        <v>0.23419999999999999</v>
      </c>
      <c r="J102" s="114">
        <f t="shared" si="36"/>
        <v>17.62</v>
      </c>
      <c r="K102" s="114">
        <f t="shared" si="37"/>
        <v>370.02</v>
      </c>
      <c r="L102" s="159"/>
      <c r="M102" s="117"/>
      <c r="N102" s="117"/>
      <c r="O102" s="33"/>
      <c r="P102" s="33"/>
      <c r="Q102" s="33"/>
      <c r="R102" s="33"/>
      <c r="S102" s="33"/>
      <c r="T102" s="33"/>
      <c r="U102" s="33"/>
      <c r="V102" s="33"/>
      <c r="W102" s="33"/>
      <c r="X102" s="33"/>
      <c r="Y102" s="33"/>
      <c r="Z102" s="33"/>
      <c r="AA102" s="33"/>
      <c r="AB102" s="33"/>
      <c r="AC102" s="33"/>
    </row>
    <row r="103" spans="1:29" ht="45" x14ac:dyDescent="0.2">
      <c r="A103" s="149" t="s">
        <v>22</v>
      </c>
      <c r="B103" s="132" t="s">
        <v>351</v>
      </c>
      <c r="C103" s="133" t="s">
        <v>81</v>
      </c>
      <c r="D103" s="134" t="s">
        <v>294</v>
      </c>
      <c r="E103" s="156" t="s">
        <v>295</v>
      </c>
      <c r="F103" s="137" t="s">
        <v>87</v>
      </c>
      <c r="G103" s="157">
        <v>839.84</v>
      </c>
      <c r="H103" s="138">
        <v>0.61</v>
      </c>
      <c r="I103" s="158">
        <f t="shared" si="35"/>
        <v>0.23419999999999999</v>
      </c>
      <c r="J103" s="114">
        <f t="shared" si="36"/>
        <v>1036.53</v>
      </c>
      <c r="K103" s="114">
        <f t="shared" si="37"/>
        <v>632.28</v>
      </c>
      <c r="L103" s="159"/>
      <c r="M103" s="117"/>
      <c r="N103" s="117"/>
      <c r="O103" s="33"/>
      <c r="P103" s="33"/>
      <c r="Q103" s="33"/>
      <c r="R103" s="33"/>
      <c r="S103" s="33"/>
      <c r="T103" s="33"/>
      <c r="U103" s="33"/>
      <c r="V103" s="33"/>
      <c r="W103" s="33"/>
      <c r="X103" s="33"/>
      <c r="Y103" s="33"/>
      <c r="Z103" s="33"/>
      <c r="AA103" s="33"/>
      <c r="AB103" s="33"/>
      <c r="AC103" s="33"/>
    </row>
    <row r="104" spans="1:29" ht="15" x14ac:dyDescent="0.2">
      <c r="A104" s="88"/>
      <c r="B104" s="148"/>
      <c r="C104" s="33"/>
      <c r="D104" s="33"/>
      <c r="E104" s="33"/>
      <c r="F104" s="35"/>
      <c r="G104" s="35"/>
      <c r="H104" s="123"/>
      <c r="I104" s="33"/>
      <c r="J104" s="35"/>
      <c r="K104" s="35"/>
      <c r="L104" s="42"/>
      <c r="M104" s="117"/>
      <c r="N104" s="117"/>
      <c r="O104" s="33"/>
      <c r="P104" s="33"/>
      <c r="Q104" s="33"/>
      <c r="R104" s="33"/>
      <c r="S104" s="33"/>
      <c r="T104" s="33"/>
      <c r="U104" s="33"/>
      <c r="V104" s="33"/>
      <c r="W104" s="33"/>
      <c r="X104" s="33"/>
      <c r="Y104" s="33"/>
      <c r="Z104" s="33"/>
      <c r="AA104" s="33"/>
      <c r="AB104" s="33"/>
      <c r="AC104" s="33"/>
    </row>
    <row r="105" spans="1:29" ht="15" x14ac:dyDescent="0.2">
      <c r="A105" s="100" t="s">
        <v>190</v>
      </c>
      <c r="B105" s="125" t="s">
        <v>352</v>
      </c>
      <c r="C105" s="126"/>
      <c r="D105" s="127"/>
      <c r="E105" s="126" t="s">
        <v>353</v>
      </c>
      <c r="F105" s="127"/>
      <c r="G105" s="128"/>
      <c r="H105" s="129"/>
      <c r="I105" s="127"/>
      <c r="J105" s="127"/>
      <c r="K105" s="130"/>
      <c r="L105" s="131">
        <f>ROUND(SUM(K106),2)</f>
        <v>1304.24</v>
      </c>
      <c r="M105" s="117"/>
      <c r="N105" s="117"/>
      <c r="O105" s="33"/>
      <c r="P105" s="33"/>
      <c r="Q105" s="33"/>
      <c r="R105" s="33"/>
      <c r="S105" s="33"/>
      <c r="T105" s="33"/>
      <c r="U105" s="33"/>
      <c r="V105" s="33"/>
      <c r="W105" s="33"/>
      <c r="X105" s="33"/>
      <c r="Y105" s="33"/>
      <c r="Z105" s="33"/>
      <c r="AA105" s="33"/>
      <c r="AB105" s="33"/>
      <c r="AC105" s="33"/>
    </row>
    <row r="106" spans="1:29" ht="60" x14ac:dyDescent="0.2">
      <c r="A106" s="100" t="s">
        <v>22</v>
      </c>
      <c r="B106" s="132" t="s">
        <v>354</v>
      </c>
      <c r="C106" s="133" t="s">
        <v>81</v>
      </c>
      <c r="D106" s="134" t="s">
        <v>355</v>
      </c>
      <c r="E106" s="135" t="s">
        <v>356</v>
      </c>
      <c r="F106" s="136" t="s">
        <v>137</v>
      </c>
      <c r="G106" s="137">
        <v>5.77</v>
      </c>
      <c r="H106" s="138">
        <v>183.18</v>
      </c>
      <c r="I106" s="139">
        <f>$K$6</f>
        <v>0.23419999999999999</v>
      </c>
      <c r="J106" s="137">
        <f>ROUND((G106*$K$7),2)</f>
        <v>7.12</v>
      </c>
      <c r="K106" s="137">
        <f>ROUND((H106*J106),2)</f>
        <v>1304.24</v>
      </c>
      <c r="L106" s="42"/>
      <c r="M106" s="117"/>
      <c r="N106" s="117"/>
      <c r="O106" s="33"/>
      <c r="P106" s="33"/>
      <c r="Q106" s="33"/>
      <c r="R106" s="33"/>
      <c r="S106" s="33"/>
      <c r="T106" s="33"/>
      <c r="U106" s="33"/>
      <c r="V106" s="33"/>
      <c r="W106" s="33"/>
      <c r="X106" s="33"/>
      <c r="Y106" s="33"/>
      <c r="Z106" s="33"/>
      <c r="AA106" s="33"/>
      <c r="AB106" s="33"/>
      <c r="AC106" s="33"/>
    </row>
    <row r="107" spans="1:29" ht="15" x14ac:dyDescent="0.2">
      <c r="A107" s="88"/>
      <c r="B107" s="148"/>
      <c r="C107" s="33"/>
      <c r="D107" s="33"/>
      <c r="E107" s="33"/>
      <c r="F107" s="35"/>
      <c r="G107" s="35"/>
      <c r="H107" s="123"/>
      <c r="I107" s="33"/>
      <c r="J107" s="35"/>
      <c r="K107" s="35"/>
      <c r="L107" s="42"/>
      <c r="M107" s="117"/>
      <c r="N107" s="117"/>
      <c r="O107" s="33"/>
      <c r="P107" s="33"/>
      <c r="Q107" s="33"/>
      <c r="R107" s="33"/>
      <c r="S107" s="33"/>
      <c r="T107" s="33"/>
      <c r="U107" s="33"/>
      <c r="V107" s="33"/>
      <c r="W107" s="33"/>
      <c r="X107" s="33"/>
      <c r="Y107" s="33"/>
      <c r="Z107" s="33"/>
      <c r="AA107" s="33"/>
      <c r="AB107" s="33"/>
      <c r="AC107" s="33"/>
    </row>
    <row r="108" spans="1:29" ht="15" x14ac:dyDescent="0.2">
      <c r="A108" s="100" t="s">
        <v>190</v>
      </c>
      <c r="B108" s="125" t="s">
        <v>357</v>
      </c>
      <c r="C108" s="126"/>
      <c r="D108" s="127"/>
      <c r="E108" s="126" t="s">
        <v>358</v>
      </c>
      <c r="F108" s="127"/>
      <c r="G108" s="128"/>
      <c r="H108" s="129"/>
      <c r="I108" s="127"/>
      <c r="J108" s="127"/>
      <c r="K108" s="130"/>
      <c r="L108" s="131">
        <f>ROUND(SUM(K109),2)</f>
        <v>12257.33</v>
      </c>
      <c r="M108" s="117"/>
      <c r="N108" s="117"/>
      <c r="O108" s="33"/>
      <c r="P108" s="33"/>
      <c r="Q108" s="33"/>
      <c r="R108" s="33"/>
      <c r="S108" s="33"/>
      <c r="T108" s="33"/>
      <c r="U108" s="33"/>
      <c r="V108" s="33"/>
      <c r="W108" s="33"/>
      <c r="X108" s="33"/>
      <c r="Y108" s="33"/>
      <c r="Z108" s="33"/>
      <c r="AA108" s="33"/>
      <c r="AB108" s="33"/>
      <c r="AC108" s="33"/>
    </row>
    <row r="109" spans="1:29" ht="60" x14ac:dyDescent="0.2">
      <c r="A109" s="100" t="s">
        <v>22</v>
      </c>
      <c r="B109" s="132" t="s">
        <v>359</v>
      </c>
      <c r="C109" s="133" t="s">
        <v>40</v>
      </c>
      <c r="D109" s="134" t="s">
        <v>360</v>
      </c>
      <c r="E109" s="164" t="s">
        <v>361</v>
      </c>
      <c r="F109" s="136" t="s">
        <v>67</v>
      </c>
      <c r="G109" s="137">
        <v>109.96</v>
      </c>
      <c r="H109" s="138">
        <v>90.32</v>
      </c>
      <c r="I109" s="139">
        <f>$K$6</f>
        <v>0.23419999999999999</v>
      </c>
      <c r="J109" s="114">
        <f>ROUND((G109*$K$7),2)</f>
        <v>135.71</v>
      </c>
      <c r="K109" s="114">
        <f>ROUND((H109*J109),2)</f>
        <v>12257.33</v>
      </c>
      <c r="L109" s="42"/>
      <c r="M109" s="117"/>
      <c r="N109" s="117"/>
      <c r="O109" s="33"/>
      <c r="P109" s="33"/>
      <c r="Q109" s="33"/>
      <c r="R109" s="33"/>
      <c r="S109" s="33"/>
      <c r="T109" s="33"/>
      <c r="U109" s="33"/>
      <c r="V109" s="33"/>
      <c r="W109" s="33"/>
      <c r="X109" s="33"/>
      <c r="Y109" s="33"/>
      <c r="Z109" s="33"/>
      <c r="AA109" s="33"/>
      <c r="AB109" s="33"/>
      <c r="AC109" s="33"/>
    </row>
    <row r="110" spans="1:29" ht="15" x14ac:dyDescent="0.2">
      <c r="A110" s="88"/>
      <c r="B110" s="148"/>
      <c r="C110" s="33"/>
      <c r="D110" s="33"/>
      <c r="E110" s="33"/>
      <c r="F110" s="35"/>
      <c r="G110" s="35"/>
      <c r="H110" s="123"/>
      <c r="I110" s="33"/>
      <c r="J110" s="35"/>
      <c r="K110" s="35"/>
      <c r="L110" s="42"/>
      <c r="M110" s="117"/>
      <c r="N110" s="117"/>
      <c r="O110" s="33"/>
      <c r="P110" s="33"/>
      <c r="Q110" s="33"/>
      <c r="R110" s="33"/>
      <c r="S110" s="33"/>
      <c r="T110" s="33"/>
      <c r="U110" s="33"/>
      <c r="V110" s="33"/>
      <c r="W110" s="33"/>
      <c r="X110" s="33"/>
      <c r="Y110" s="33"/>
      <c r="Z110" s="33"/>
      <c r="AA110" s="33"/>
      <c r="AB110" s="33"/>
      <c r="AC110" s="33"/>
    </row>
    <row r="111" spans="1:29" ht="15" x14ac:dyDescent="0.2">
      <c r="A111" s="100" t="s">
        <v>190</v>
      </c>
      <c r="B111" s="125" t="s">
        <v>362</v>
      </c>
      <c r="C111" s="126"/>
      <c r="D111" s="127"/>
      <c r="E111" s="126" t="s">
        <v>363</v>
      </c>
      <c r="F111" s="127"/>
      <c r="G111" s="128"/>
      <c r="H111" s="129"/>
      <c r="I111" s="127"/>
      <c r="J111" s="127"/>
      <c r="K111" s="130"/>
      <c r="L111" s="131">
        <f>ROUND(SUM(K112),2)</f>
        <v>21626.75</v>
      </c>
      <c r="M111" s="117"/>
      <c r="N111" s="117"/>
      <c r="O111" s="33"/>
      <c r="P111" s="33"/>
      <c r="Q111" s="33"/>
      <c r="R111" s="33"/>
      <c r="S111" s="33"/>
      <c r="T111" s="33"/>
      <c r="U111" s="33"/>
      <c r="V111" s="33"/>
      <c r="W111" s="33"/>
      <c r="X111" s="33"/>
      <c r="Y111" s="33"/>
      <c r="Z111" s="33"/>
      <c r="AA111" s="33"/>
      <c r="AB111" s="33"/>
      <c r="AC111" s="33"/>
    </row>
    <row r="112" spans="1:29" ht="60" x14ac:dyDescent="0.2">
      <c r="A112" s="100" t="s">
        <v>22</v>
      </c>
      <c r="B112" s="132" t="s">
        <v>364</v>
      </c>
      <c r="C112" s="133" t="s">
        <v>40</v>
      </c>
      <c r="D112" s="134" t="s">
        <v>360</v>
      </c>
      <c r="E112" s="164" t="s">
        <v>361</v>
      </c>
      <c r="F112" s="136" t="s">
        <v>67</v>
      </c>
      <c r="G112" s="137">
        <v>109.96</v>
      </c>
      <c r="H112" s="138">
        <v>159.36000000000001</v>
      </c>
      <c r="I112" s="139">
        <f>$K$6</f>
        <v>0.23419999999999999</v>
      </c>
      <c r="J112" s="114">
        <f>ROUND((G112*$K$7),2)</f>
        <v>135.71</v>
      </c>
      <c r="K112" s="114">
        <f>ROUND((H112*J112),2)</f>
        <v>21626.75</v>
      </c>
      <c r="L112" s="42"/>
      <c r="M112" s="117"/>
      <c r="N112" s="117"/>
      <c r="O112" s="33"/>
      <c r="P112" s="33"/>
      <c r="Q112" s="33"/>
      <c r="R112" s="33"/>
      <c r="S112" s="33"/>
      <c r="T112" s="33"/>
      <c r="U112" s="33"/>
      <c r="V112" s="33"/>
      <c r="W112" s="33"/>
      <c r="X112" s="33"/>
      <c r="Y112" s="33"/>
      <c r="Z112" s="33"/>
      <c r="AA112" s="33"/>
      <c r="AB112" s="33"/>
      <c r="AC112" s="33"/>
    </row>
    <row r="113" spans="1:29" ht="15" x14ac:dyDescent="0.2">
      <c r="A113" s="88"/>
      <c r="B113" s="148"/>
      <c r="C113" s="33"/>
      <c r="D113" s="33"/>
      <c r="E113" s="33"/>
      <c r="F113" s="35"/>
      <c r="G113" s="35"/>
      <c r="H113" s="123"/>
      <c r="I113" s="33"/>
      <c r="J113" s="35"/>
      <c r="K113" s="35"/>
      <c r="L113" s="42"/>
      <c r="M113" s="117"/>
      <c r="N113" s="117"/>
      <c r="O113" s="33"/>
      <c r="P113" s="33"/>
      <c r="Q113" s="33"/>
      <c r="R113" s="33"/>
      <c r="S113" s="33"/>
      <c r="T113" s="33"/>
      <c r="U113" s="33"/>
      <c r="V113" s="33"/>
      <c r="W113" s="33"/>
      <c r="X113" s="33"/>
      <c r="Y113" s="33"/>
      <c r="Z113" s="33"/>
      <c r="AA113" s="33"/>
      <c r="AB113" s="33"/>
      <c r="AC113" s="33"/>
    </row>
    <row r="114" spans="1:29" ht="15" x14ac:dyDescent="0.2">
      <c r="A114" s="100" t="s">
        <v>190</v>
      </c>
      <c r="B114" s="125" t="s">
        <v>365</v>
      </c>
      <c r="C114" s="126"/>
      <c r="D114" s="127"/>
      <c r="E114" s="126" t="s">
        <v>366</v>
      </c>
      <c r="F114" s="127"/>
      <c r="G114" s="128"/>
      <c r="H114" s="129"/>
      <c r="I114" s="127"/>
      <c r="J114" s="127"/>
      <c r="K114" s="130"/>
      <c r="L114" s="131">
        <f>K115+K116</f>
        <v>2046.55</v>
      </c>
      <c r="M114" s="117"/>
      <c r="N114" s="117"/>
      <c r="O114" s="33"/>
      <c r="P114" s="33"/>
      <c r="Q114" s="33"/>
      <c r="R114" s="33"/>
      <c r="S114" s="33"/>
      <c r="T114" s="33"/>
      <c r="U114" s="33"/>
      <c r="V114" s="33"/>
      <c r="W114" s="33"/>
      <c r="X114" s="33"/>
      <c r="Y114" s="33"/>
      <c r="Z114" s="33"/>
      <c r="AA114" s="33"/>
      <c r="AB114" s="33"/>
      <c r="AC114" s="33"/>
    </row>
    <row r="115" spans="1:29" ht="60" x14ac:dyDescent="0.2">
      <c r="A115" s="100" t="s">
        <v>22</v>
      </c>
      <c r="B115" s="132" t="s">
        <v>367</v>
      </c>
      <c r="C115" s="133" t="s">
        <v>40</v>
      </c>
      <c r="D115" s="134" t="s">
        <v>368</v>
      </c>
      <c r="E115" s="164" t="s">
        <v>369</v>
      </c>
      <c r="F115" s="136" t="s">
        <v>67</v>
      </c>
      <c r="G115" s="137">
        <v>146.44999999999999</v>
      </c>
      <c r="H115" s="138">
        <v>5.57</v>
      </c>
      <c r="I115" s="139">
        <f t="shared" ref="I115:I116" si="38">$K$6</f>
        <v>0.23419999999999999</v>
      </c>
      <c r="J115" s="114">
        <f t="shared" ref="J115:J116" si="39">ROUND((G115*$K$7),2)</f>
        <v>180.75</v>
      </c>
      <c r="K115" s="114">
        <f t="shared" ref="K115:K116" si="40">ROUND((H115*J115),2)</f>
        <v>1006.78</v>
      </c>
      <c r="L115" s="42"/>
      <c r="M115" s="117"/>
      <c r="N115" s="117"/>
      <c r="O115" s="33"/>
      <c r="P115" s="33"/>
      <c r="Q115" s="33"/>
      <c r="R115" s="33"/>
      <c r="S115" s="33"/>
      <c r="T115" s="33"/>
      <c r="U115" s="33"/>
      <c r="V115" s="33"/>
      <c r="W115" s="33"/>
      <c r="X115" s="33"/>
      <c r="Y115" s="33"/>
      <c r="Z115" s="33"/>
      <c r="AA115" s="33"/>
      <c r="AB115" s="33"/>
      <c r="AC115" s="33"/>
    </row>
    <row r="116" spans="1:29" ht="75" x14ac:dyDescent="0.2">
      <c r="A116" s="100" t="s">
        <v>22</v>
      </c>
      <c r="B116" s="132" t="s">
        <v>370</v>
      </c>
      <c r="C116" s="133" t="s">
        <v>81</v>
      </c>
      <c r="D116" s="134" t="s">
        <v>371</v>
      </c>
      <c r="E116" s="164" t="s">
        <v>372</v>
      </c>
      <c r="F116" s="136" t="s">
        <v>137</v>
      </c>
      <c r="G116" s="137">
        <v>280.82</v>
      </c>
      <c r="H116" s="138">
        <v>3</v>
      </c>
      <c r="I116" s="139">
        <f t="shared" si="38"/>
        <v>0.23419999999999999</v>
      </c>
      <c r="J116" s="114">
        <f t="shared" si="39"/>
        <v>346.59</v>
      </c>
      <c r="K116" s="114">
        <f t="shared" si="40"/>
        <v>1039.77</v>
      </c>
      <c r="L116" s="42"/>
      <c r="M116" s="117"/>
      <c r="N116" s="117"/>
      <c r="O116" s="33"/>
      <c r="P116" s="33"/>
      <c r="Q116" s="33"/>
      <c r="R116" s="33"/>
      <c r="S116" s="33"/>
      <c r="T116" s="33"/>
      <c r="U116" s="33"/>
      <c r="V116" s="33"/>
      <c r="W116" s="33"/>
      <c r="X116" s="33"/>
      <c r="Y116" s="33"/>
      <c r="Z116" s="33"/>
      <c r="AA116" s="33"/>
      <c r="AB116" s="33"/>
      <c r="AC116" s="33"/>
    </row>
    <row r="117" spans="1:29" ht="15" x14ac:dyDescent="0.2">
      <c r="A117" s="88"/>
      <c r="B117" s="148"/>
      <c r="C117" s="33"/>
      <c r="D117" s="33"/>
      <c r="E117" s="33"/>
      <c r="F117" s="35"/>
      <c r="G117" s="35"/>
      <c r="H117" s="123"/>
      <c r="I117" s="33"/>
      <c r="J117" s="35"/>
      <c r="K117" s="35"/>
      <c r="L117" s="42"/>
      <c r="M117" s="117"/>
      <c r="N117" s="117"/>
      <c r="O117" s="33"/>
      <c r="P117" s="33"/>
      <c r="Q117" s="33"/>
      <c r="R117" s="33"/>
      <c r="S117" s="33"/>
      <c r="T117" s="33"/>
      <c r="U117" s="33"/>
      <c r="V117" s="33"/>
      <c r="W117" s="33"/>
      <c r="X117" s="33"/>
      <c r="Y117" s="33"/>
      <c r="Z117" s="33"/>
      <c r="AA117" s="33"/>
      <c r="AB117" s="33"/>
      <c r="AC117" s="33"/>
    </row>
    <row r="118" spans="1:29" ht="15" x14ac:dyDescent="0.2">
      <c r="A118" s="100" t="s">
        <v>190</v>
      </c>
      <c r="B118" s="125" t="s">
        <v>373</v>
      </c>
      <c r="C118" s="126"/>
      <c r="D118" s="127"/>
      <c r="E118" s="126" t="s">
        <v>374</v>
      </c>
      <c r="F118" s="127"/>
      <c r="G118" s="128"/>
      <c r="H118" s="129"/>
      <c r="I118" s="127"/>
      <c r="J118" s="127"/>
      <c r="K118" s="130"/>
      <c r="L118" s="131">
        <f>K119</f>
        <v>356.08</v>
      </c>
      <c r="M118" s="117"/>
      <c r="N118" s="117"/>
      <c r="O118" s="33"/>
      <c r="P118" s="33"/>
      <c r="Q118" s="33"/>
      <c r="R118" s="33"/>
      <c r="S118" s="33"/>
      <c r="T118" s="33"/>
      <c r="U118" s="33"/>
      <c r="V118" s="33"/>
      <c r="W118" s="33"/>
      <c r="X118" s="33"/>
      <c r="Y118" s="33"/>
      <c r="Z118" s="33"/>
      <c r="AA118" s="33"/>
      <c r="AB118" s="33"/>
      <c r="AC118" s="33"/>
    </row>
    <row r="119" spans="1:29" ht="60" x14ac:dyDescent="0.2">
      <c r="A119" s="100" t="s">
        <v>22</v>
      </c>
      <c r="B119" s="132" t="s">
        <v>375</v>
      </c>
      <c r="C119" s="133" t="s">
        <v>40</v>
      </c>
      <c r="D119" s="134" t="s">
        <v>368</v>
      </c>
      <c r="E119" s="164" t="s">
        <v>369</v>
      </c>
      <c r="F119" s="136" t="s">
        <v>67</v>
      </c>
      <c r="G119" s="137">
        <v>146.44999999999999</v>
      </c>
      <c r="H119" s="138">
        <v>1.97</v>
      </c>
      <c r="I119" s="139">
        <f>$K$6</f>
        <v>0.23419999999999999</v>
      </c>
      <c r="J119" s="114">
        <f>ROUND((G119*$K$7),2)</f>
        <v>180.75</v>
      </c>
      <c r="K119" s="114">
        <f>ROUND((H119*J119),2)</f>
        <v>356.08</v>
      </c>
      <c r="L119" s="42"/>
      <c r="M119" s="117"/>
      <c r="N119" s="117"/>
      <c r="O119" s="33"/>
      <c r="P119" s="33"/>
      <c r="Q119" s="33"/>
      <c r="R119" s="33"/>
      <c r="S119" s="33"/>
      <c r="T119" s="33"/>
      <c r="U119" s="33"/>
      <c r="V119" s="33"/>
      <c r="W119" s="33"/>
      <c r="X119" s="33"/>
      <c r="Y119" s="33"/>
      <c r="Z119" s="33"/>
      <c r="AA119" s="33"/>
      <c r="AB119" s="33"/>
      <c r="AC119" s="33"/>
    </row>
    <row r="120" spans="1:29" ht="15" x14ac:dyDescent="0.2">
      <c r="A120" s="88"/>
      <c r="B120" s="148"/>
      <c r="C120" s="33"/>
      <c r="D120" s="33"/>
      <c r="E120" s="33"/>
      <c r="F120" s="35"/>
      <c r="G120" s="35"/>
      <c r="H120" s="123"/>
      <c r="I120" s="33"/>
      <c r="J120" s="35"/>
      <c r="K120" s="35"/>
      <c r="L120" s="42"/>
      <c r="M120" s="117"/>
      <c r="N120" s="117"/>
      <c r="O120" s="33"/>
      <c r="P120" s="33"/>
      <c r="Q120" s="33"/>
      <c r="R120" s="33"/>
      <c r="S120" s="33"/>
      <c r="T120" s="33"/>
      <c r="U120" s="33"/>
      <c r="V120" s="33"/>
      <c r="W120" s="33"/>
      <c r="X120" s="33"/>
      <c r="Y120" s="33"/>
      <c r="Z120" s="33"/>
      <c r="AA120" s="33"/>
      <c r="AB120" s="33"/>
      <c r="AC120" s="33"/>
    </row>
    <row r="121" spans="1:29" ht="15" x14ac:dyDescent="0.2">
      <c r="A121" s="100" t="s">
        <v>190</v>
      </c>
      <c r="B121" s="125" t="s">
        <v>376</v>
      </c>
      <c r="C121" s="126"/>
      <c r="D121" s="127"/>
      <c r="E121" s="126" t="s">
        <v>377</v>
      </c>
      <c r="F121" s="127"/>
      <c r="G121" s="128"/>
      <c r="H121" s="129"/>
      <c r="I121" s="127"/>
      <c r="J121" s="127"/>
      <c r="K121" s="130"/>
      <c r="L121" s="131">
        <f>K122</f>
        <v>2500.16</v>
      </c>
      <c r="M121" s="117"/>
      <c r="N121" s="117"/>
      <c r="O121" s="33"/>
      <c r="P121" s="33"/>
      <c r="Q121" s="33"/>
      <c r="R121" s="33"/>
      <c r="S121" s="33"/>
      <c r="T121" s="33"/>
      <c r="U121" s="33"/>
      <c r="V121" s="33"/>
      <c r="W121" s="33"/>
      <c r="X121" s="33"/>
      <c r="Y121" s="33"/>
      <c r="Z121" s="33"/>
      <c r="AA121" s="33"/>
      <c r="AB121" s="33"/>
      <c r="AC121" s="33"/>
    </row>
    <row r="122" spans="1:29" ht="75" x14ac:dyDescent="0.2">
      <c r="A122" s="100" t="s">
        <v>22</v>
      </c>
      <c r="B122" s="132" t="s">
        <v>378</v>
      </c>
      <c r="C122" s="133" t="s">
        <v>81</v>
      </c>
      <c r="D122" s="134" t="s">
        <v>379</v>
      </c>
      <c r="E122" s="164" t="s">
        <v>380</v>
      </c>
      <c r="F122" s="136" t="s">
        <v>137</v>
      </c>
      <c r="G122" s="137">
        <v>154.99</v>
      </c>
      <c r="H122" s="138">
        <v>13.07</v>
      </c>
      <c r="I122" s="139">
        <f>$K$6</f>
        <v>0.23419999999999999</v>
      </c>
      <c r="J122" s="114">
        <f>ROUND((G122*$K$7),2)</f>
        <v>191.29</v>
      </c>
      <c r="K122" s="114">
        <f>ROUND((H122*J122),2)</f>
        <v>2500.16</v>
      </c>
      <c r="L122" s="42"/>
      <c r="M122" s="117"/>
      <c r="N122" s="117"/>
      <c r="O122" s="33"/>
      <c r="P122" s="33"/>
      <c r="Q122" s="33"/>
      <c r="R122" s="33"/>
      <c r="S122" s="33"/>
      <c r="T122" s="33"/>
      <c r="U122" s="33"/>
      <c r="V122" s="33"/>
      <c r="W122" s="33"/>
      <c r="X122" s="33"/>
      <c r="Y122" s="33"/>
      <c r="Z122" s="33"/>
      <c r="AA122" s="33"/>
      <c r="AB122" s="33"/>
      <c r="AC122" s="33"/>
    </row>
    <row r="123" spans="1:29" ht="15" x14ac:dyDescent="0.2">
      <c r="A123" s="88"/>
      <c r="B123" s="148"/>
      <c r="C123" s="33"/>
      <c r="D123" s="33"/>
      <c r="E123" s="33"/>
      <c r="F123" s="35"/>
      <c r="G123" s="35"/>
      <c r="H123" s="123"/>
      <c r="I123" s="33"/>
      <c r="J123" s="35"/>
      <c r="K123" s="35"/>
      <c r="L123" s="42"/>
      <c r="M123" s="117"/>
      <c r="N123" s="117"/>
      <c r="O123" s="33"/>
      <c r="P123" s="33"/>
      <c r="Q123" s="33"/>
      <c r="R123" s="33"/>
      <c r="S123" s="33"/>
      <c r="T123" s="33"/>
      <c r="U123" s="33"/>
      <c r="V123" s="33"/>
      <c r="W123" s="33"/>
      <c r="X123" s="33"/>
      <c r="Y123" s="33"/>
      <c r="Z123" s="33"/>
      <c r="AA123" s="33"/>
      <c r="AB123" s="33"/>
      <c r="AC123" s="33"/>
    </row>
    <row r="124" spans="1:29" ht="15" x14ac:dyDescent="0.2">
      <c r="A124" s="100" t="s">
        <v>190</v>
      </c>
      <c r="B124" s="125" t="s">
        <v>381</v>
      </c>
      <c r="C124" s="126"/>
      <c r="D124" s="127"/>
      <c r="E124" s="126" t="s">
        <v>382</v>
      </c>
      <c r="F124" s="127"/>
      <c r="G124" s="128"/>
      <c r="H124" s="129"/>
      <c r="I124" s="127"/>
      <c r="J124" s="127"/>
      <c r="K124" s="130"/>
      <c r="L124" s="131">
        <f>ROUND(SUM(K125),2)</f>
        <v>2095.36</v>
      </c>
      <c r="M124" s="117"/>
      <c r="N124" s="117"/>
      <c r="O124" s="33"/>
      <c r="P124" s="33"/>
      <c r="Q124" s="33"/>
      <c r="R124" s="33"/>
      <c r="S124" s="33"/>
      <c r="T124" s="33"/>
      <c r="U124" s="33"/>
      <c r="V124" s="33"/>
      <c r="W124" s="33"/>
      <c r="X124" s="33"/>
      <c r="Y124" s="33"/>
      <c r="Z124" s="33"/>
      <c r="AA124" s="33"/>
      <c r="AB124" s="33"/>
      <c r="AC124" s="33"/>
    </row>
    <row r="125" spans="1:29" ht="60" x14ac:dyDescent="0.2">
      <c r="A125" s="100" t="s">
        <v>22</v>
      </c>
      <c r="B125" s="132" t="s">
        <v>383</v>
      </c>
      <c r="C125" s="133" t="s">
        <v>40</v>
      </c>
      <c r="D125" s="134" t="s">
        <v>360</v>
      </c>
      <c r="E125" s="164" t="s">
        <v>361</v>
      </c>
      <c r="F125" s="136" t="s">
        <v>67</v>
      </c>
      <c r="G125" s="137">
        <v>109.96</v>
      </c>
      <c r="H125" s="138">
        <v>15.44</v>
      </c>
      <c r="I125" s="139">
        <f>$K$6</f>
        <v>0.23419999999999999</v>
      </c>
      <c r="J125" s="114">
        <f>ROUND((G125*$K$7),2)</f>
        <v>135.71</v>
      </c>
      <c r="K125" s="114">
        <f>ROUND((H125*J125),2)</f>
        <v>2095.36</v>
      </c>
      <c r="L125" s="42"/>
      <c r="M125" s="117"/>
      <c r="N125" s="117"/>
      <c r="O125" s="33"/>
      <c r="P125" s="33"/>
      <c r="Q125" s="33"/>
      <c r="R125" s="33"/>
      <c r="S125" s="33"/>
      <c r="T125" s="33"/>
      <c r="U125" s="33"/>
      <c r="V125" s="33"/>
      <c r="W125" s="33"/>
      <c r="X125" s="33"/>
      <c r="Y125" s="33"/>
      <c r="Z125" s="33"/>
      <c r="AA125" s="33"/>
      <c r="AB125" s="33"/>
      <c r="AC125" s="33"/>
    </row>
    <row r="126" spans="1:29" ht="15" x14ac:dyDescent="0.2">
      <c r="A126" s="88"/>
      <c r="B126" s="148"/>
      <c r="C126" s="33"/>
      <c r="D126" s="33"/>
      <c r="E126" s="33"/>
      <c r="F126" s="35"/>
      <c r="G126" s="35"/>
      <c r="H126" s="123"/>
      <c r="I126" s="33"/>
      <c r="J126" s="35"/>
      <c r="K126" s="35"/>
      <c r="L126" s="42"/>
      <c r="M126" s="117"/>
      <c r="N126" s="117"/>
      <c r="O126" s="33"/>
      <c r="P126" s="33"/>
      <c r="Q126" s="33"/>
      <c r="R126" s="33"/>
      <c r="S126" s="33"/>
      <c r="T126" s="33"/>
      <c r="U126" s="33"/>
      <c r="V126" s="33"/>
      <c r="W126" s="33"/>
      <c r="X126" s="33"/>
      <c r="Y126" s="33"/>
      <c r="Z126" s="33"/>
      <c r="AA126" s="33"/>
      <c r="AB126" s="33"/>
      <c r="AC126" s="33"/>
    </row>
    <row r="127" spans="1:29" ht="15" x14ac:dyDescent="0.2">
      <c r="A127" s="149" t="s">
        <v>190</v>
      </c>
      <c r="B127" s="125" t="s">
        <v>384</v>
      </c>
      <c r="C127" s="150"/>
      <c r="D127" s="151"/>
      <c r="E127" s="126" t="s">
        <v>385</v>
      </c>
      <c r="F127" s="152"/>
      <c r="G127" s="152"/>
      <c r="H127" s="153"/>
      <c r="I127" s="151"/>
      <c r="J127" s="152"/>
      <c r="K127" s="155"/>
      <c r="L127" s="131">
        <f>ROUND(SUM(K128:K164),2)</f>
        <v>17568.78</v>
      </c>
      <c r="M127" s="117"/>
      <c r="N127" s="117"/>
      <c r="O127" s="33"/>
      <c r="P127" s="33"/>
      <c r="Q127" s="33"/>
      <c r="R127" s="33"/>
      <c r="S127" s="33"/>
      <c r="T127" s="33"/>
      <c r="U127" s="33"/>
      <c r="V127" s="33"/>
      <c r="W127" s="33"/>
      <c r="X127" s="33"/>
      <c r="Y127" s="33"/>
      <c r="Z127" s="33"/>
      <c r="AA127" s="33"/>
      <c r="AB127" s="33"/>
      <c r="AC127" s="33"/>
    </row>
    <row r="128" spans="1:29" ht="90" x14ac:dyDescent="0.2">
      <c r="A128" s="149" t="s">
        <v>22</v>
      </c>
      <c r="B128" s="132" t="s">
        <v>386</v>
      </c>
      <c r="C128" s="133" t="s">
        <v>81</v>
      </c>
      <c r="D128" s="134" t="s">
        <v>387</v>
      </c>
      <c r="E128" s="156" t="s">
        <v>388</v>
      </c>
      <c r="F128" s="137" t="s">
        <v>130</v>
      </c>
      <c r="G128" s="157">
        <v>479.29</v>
      </c>
      <c r="H128" s="138">
        <v>2</v>
      </c>
      <c r="I128" s="158">
        <f t="shared" ref="I128:I164" si="41">$K$6</f>
        <v>0.23419999999999999</v>
      </c>
      <c r="J128" s="114">
        <f t="shared" ref="J128:J164" si="42">ROUND((G128*$K$7),2)</f>
        <v>591.54</v>
      </c>
      <c r="K128" s="114">
        <f t="shared" ref="K128:K164" si="43">ROUND((H128*J128),2)</f>
        <v>1183.08</v>
      </c>
      <c r="L128" s="159"/>
      <c r="M128" s="117"/>
      <c r="N128" s="117"/>
      <c r="O128" s="33"/>
      <c r="P128" s="33"/>
      <c r="Q128" s="33"/>
      <c r="R128" s="33"/>
      <c r="S128" s="33"/>
      <c r="T128" s="33"/>
      <c r="U128" s="33"/>
      <c r="V128" s="33"/>
      <c r="W128" s="33"/>
      <c r="X128" s="33"/>
      <c r="Y128" s="33"/>
      <c r="Z128" s="33"/>
      <c r="AA128" s="33"/>
      <c r="AB128" s="33"/>
      <c r="AC128" s="33"/>
    </row>
    <row r="129" spans="1:29" ht="90" x14ac:dyDescent="0.2">
      <c r="A129" s="149" t="s">
        <v>22</v>
      </c>
      <c r="B129" s="132" t="s">
        <v>389</v>
      </c>
      <c r="C129" s="133" t="s">
        <v>81</v>
      </c>
      <c r="D129" s="134" t="s">
        <v>390</v>
      </c>
      <c r="E129" s="156" t="s">
        <v>391</v>
      </c>
      <c r="F129" s="137" t="s">
        <v>130</v>
      </c>
      <c r="G129" s="157">
        <v>181.86</v>
      </c>
      <c r="H129" s="138">
        <v>3</v>
      </c>
      <c r="I129" s="158">
        <f t="shared" si="41"/>
        <v>0.23419999999999999</v>
      </c>
      <c r="J129" s="114">
        <f t="shared" si="42"/>
        <v>224.45</v>
      </c>
      <c r="K129" s="114">
        <f t="shared" si="43"/>
        <v>673.35</v>
      </c>
      <c r="L129" s="159"/>
      <c r="M129" s="117"/>
      <c r="N129" s="117"/>
      <c r="O129" s="33"/>
      <c r="P129" s="33"/>
      <c r="Q129" s="33"/>
      <c r="R129" s="33"/>
      <c r="S129" s="33"/>
      <c r="T129" s="33"/>
      <c r="U129" s="33"/>
      <c r="V129" s="33"/>
      <c r="W129" s="33"/>
      <c r="X129" s="33"/>
      <c r="Y129" s="33"/>
      <c r="Z129" s="33"/>
      <c r="AA129" s="33"/>
      <c r="AB129" s="33"/>
      <c r="AC129" s="33"/>
    </row>
    <row r="130" spans="1:29" ht="60" x14ac:dyDescent="0.2">
      <c r="A130" s="149" t="s">
        <v>22</v>
      </c>
      <c r="B130" s="132" t="s">
        <v>392</v>
      </c>
      <c r="C130" s="133" t="s">
        <v>40</v>
      </c>
      <c r="D130" s="134" t="s">
        <v>393</v>
      </c>
      <c r="E130" s="156" t="s">
        <v>394</v>
      </c>
      <c r="F130" s="137" t="s">
        <v>158</v>
      </c>
      <c r="G130" s="157">
        <v>77.27</v>
      </c>
      <c r="H130" s="138">
        <v>8</v>
      </c>
      <c r="I130" s="158">
        <f t="shared" si="41"/>
        <v>0.23419999999999999</v>
      </c>
      <c r="J130" s="114">
        <f t="shared" si="42"/>
        <v>95.37</v>
      </c>
      <c r="K130" s="114">
        <f t="shared" si="43"/>
        <v>762.96</v>
      </c>
      <c r="L130" s="159"/>
      <c r="M130" s="117"/>
      <c r="N130" s="117"/>
      <c r="O130" s="33"/>
      <c r="P130" s="33"/>
      <c r="Q130" s="33"/>
      <c r="R130" s="33"/>
      <c r="S130" s="33"/>
      <c r="T130" s="33"/>
      <c r="U130" s="33"/>
      <c r="V130" s="33"/>
      <c r="W130" s="33"/>
      <c r="X130" s="33"/>
      <c r="Y130" s="33"/>
      <c r="Z130" s="33"/>
      <c r="AA130" s="33"/>
      <c r="AB130" s="33"/>
      <c r="AC130" s="33"/>
    </row>
    <row r="131" spans="1:29" ht="60" x14ac:dyDescent="0.2">
      <c r="A131" s="149" t="s">
        <v>22</v>
      </c>
      <c r="B131" s="132" t="s">
        <v>395</v>
      </c>
      <c r="C131" s="133" t="s">
        <v>40</v>
      </c>
      <c r="D131" s="134" t="s">
        <v>396</v>
      </c>
      <c r="E131" s="156" t="s">
        <v>397</v>
      </c>
      <c r="F131" s="137" t="s">
        <v>158</v>
      </c>
      <c r="G131" s="157">
        <v>113.46</v>
      </c>
      <c r="H131" s="138">
        <v>2</v>
      </c>
      <c r="I131" s="158">
        <f t="shared" si="41"/>
        <v>0.23419999999999999</v>
      </c>
      <c r="J131" s="114">
        <f t="shared" si="42"/>
        <v>140.03</v>
      </c>
      <c r="K131" s="114">
        <f t="shared" si="43"/>
        <v>280.06</v>
      </c>
      <c r="L131" s="159"/>
      <c r="M131" s="117"/>
      <c r="N131" s="117"/>
      <c r="O131" s="33"/>
      <c r="P131" s="33"/>
      <c r="Q131" s="33"/>
      <c r="R131" s="33"/>
      <c r="S131" s="33"/>
      <c r="T131" s="33"/>
      <c r="U131" s="33"/>
      <c r="V131" s="33"/>
      <c r="W131" s="33"/>
      <c r="X131" s="33"/>
      <c r="Y131" s="33"/>
      <c r="Z131" s="33"/>
      <c r="AA131" s="33"/>
      <c r="AB131" s="33"/>
      <c r="AC131" s="33"/>
    </row>
    <row r="132" spans="1:29" ht="30" x14ac:dyDescent="0.2">
      <c r="A132" s="149" t="s">
        <v>22</v>
      </c>
      <c r="B132" s="132" t="s">
        <v>398</v>
      </c>
      <c r="C132" s="133" t="s">
        <v>40</v>
      </c>
      <c r="D132" s="134" t="s">
        <v>399</v>
      </c>
      <c r="E132" s="156" t="s">
        <v>400</v>
      </c>
      <c r="F132" s="137" t="s">
        <v>158</v>
      </c>
      <c r="G132" s="157">
        <v>230.64</v>
      </c>
      <c r="H132" s="138">
        <v>10</v>
      </c>
      <c r="I132" s="158">
        <f t="shared" si="41"/>
        <v>0.23419999999999999</v>
      </c>
      <c r="J132" s="114">
        <f t="shared" si="42"/>
        <v>284.66000000000003</v>
      </c>
      <c r="K132" s="114">
        <f t="shared" si="43"/>
        <v>2846.6</v>
      </c>
      <c r="L132" s="159"/>
      <c r="M132" s="117"/>
      <c r="N132" s="117"/>
      <c r="O132" s="33"/>
      <c r="P132" s="33"/>
      <c r="Q132" s="33"/>
      <c r="R132" s="33"/>
      <c r="S132" s="33"/>
      <c r="T132" s="33"/>
      <c r="U132" s="33"/>
      <c r="V132" s="33"/>
      <c r="W132" s="33"/>
      <c r="X132" s="33"/>
      <c r="Y132" s="33"/>
      <c r="Z132" s="33"/>
      <c r="AA132" s="33"/>
      <c r="AB132" s="33"/>
      <c r="AC132" s="33"/>
    </row>
    <row r="133" spans="1:29" ht="45" x14ac:dyDescent="0.2">
      <c r="A133" s="149" t="s">
        <v>22</v>
      </c>
      <c r="B133" s="132" t="s">
        <v>401</v>
      </c>
      <c r="C133" s="133" t="s">
        <v>81</v>
      </c>
      <c r="D133" s="134" t="s">
        <v>402</v>
      </c>
      <c r="E133" s="156" t="s">
        <v>403</v>
      </c>
      <c r="F133" s="137" t="s">
        <v>130</v>
      </c>
      <c r="G133" s="157">
        <v>240.44</v>
      </c>
      <c r="H133" s="138">
        <v>2</v>
      </c>
      <c r="I133" s="158">
        <f t="shared" si="41"/>
        <v>0.23419999999999999</v>
      </c>
      <c r="J133" s="114">
        <f t="shared" si="42"/>
        <v>296.75</v>
      </c>
      <c r="K133" s="114">
        <f t="shared" si="43"/>
        <v>593.5</v>
      </c>
      <c r="L133" s="159"/>
      <c r="M133" s="117"/>
      <c r="N133" s="117"/>
      <c r="O133" s="33"/>
      <c r="P133" s="33"/>
      <c r="Q133" s="33"/>
      <c r="R133" s="33"/>
      <c r="S133" s="33"/>
      <c r="T133" s="33"/>
      <c r="U133" s="33"/>
      <c r="V133" s="33"/>
      <c r="W133" s="33"/>
      <c r="X133" s="33"/>
      <c r="Y133" s="33"/>
      <c r="Z133" s="33"/>
      <c r="AA133" s="33"/>
      <c r="AB133" s="33"/>
      <c r="AC133" s="33"/>
    </row>
    <row r="134" spans="1:29" ht="45" x14ac:dyDescent="0.2">
      <c r="A134" s="149" t="s">
        <v>22</v>
      </c>
      <c r="B134" s="132" t="s">
        <v>404</v>
      </c>
      <c r="C134" s="133" t="s">
        <v>81</v>
      </c>
      <c r="D134" s="134" t="s">
        <v>405</v>
      </c>
      <c r="E134" s="156" t="s">
        <v>406</v>
      </c>
      <c r="F134" s="137" t="s">
        <v>130</v>
      </c>
      <c r="G134" s="157">
        <v>91.1</v>
      </c>
      <c r="H134" s="138">
        <v>10</v>
      </c>
      <c r="I134" s="158">
        <f t="shared" si="41"/>
        <v>0.23419999999999999</v>
      </c>
      <c r="J134" s="114">
        <f t="shared" si="42"/>
        <v>112.44</v>
      </c>
      <c r="K134" s="114">
        <f t="shared" si="43"/>
        <v>1124.4000000000001</v>
      </c>
      <c r="L134" s="159"/>
      <c r="M134" s="117"/>
      <c r="N134" s="117"/>
      <c r="O134" s="33"/>
      <c r="P134" s="33"/>
      <c r="Q134" s="33"/>
      <c r="R134" s="33"/>
      <c r="S134" s="33"/>
      <c r="T134" s="33"/>
      <c r="U134" s="33"/>
      <c r="V134" s="33"/>
      <c r="W134" s="33"/>
      <c r="X134" s="33"/>
      <c r="Y134" s="33"/>
      <c r="Z134" s="33"/>
      <c r="AA134" s="33"/>
      <c r="AB134" s="33"/>
      <c r="AC134" s="33"/>
    </row>
    <row r="135" spans="1:29" ht="45" x14ac:dyDescent="0.2">
      <c r="A135" s="149" t="s">
        <v>22</v>
      </c>
      <c r="B135" s="132" t="s">
        <v>407</v>
      </c>
      <c r="C135" s="133" t="s">
        <v>81</v>
      </c>
      <c r="D135" s="134" t="s">
        <v>408</v>
      </c>
      <c r="E135" s="156" t="s">
        <v>409</v>
      </c>
      <c r="F135" s="137" t="s">
        <v>130</v>
      </c>
      <c r="G135" s="157">
        <v>78.55</v>
      </c>
      <c r="H135" s="138">
        <v>2</v>
      </c>
      <c r="I135" s="158">
        <f t="shared" si="41"/>
        <v>0.23419999999999999</v>
      </c>
      <c r="J135" s="114">
        <f t="shared" si="42"/>
        <v>96.95</v>
      </c>
      <c r="K135" s="114">
        <f t="shared" si="43"/>
        <v>193.9</v>
      </c>
      <c r="L135" s="159"/>
      <c r="M135" s="117"/>
      <c r="N135" s="117"/>
      <c r="O135" s="33"/>
      <c r="P135" s="33"/>
      <c r="Q135" s="33"/>
      <c r="R135" s="33"/>
      <c r="S135" s="33"/>
      <c r="T135" s="33"/>
      <c r="U135" s="33"/>
      <c r="V135" s="33"/>
      <c r="W135" s="33"/>
      <c r="X135" s="33"/>
      <c r="Y135" s="33"/>
      <c r="Z135" s="33"/>
      <c r="AA135" s="33"/>
      <c r="AB135" s="33"/>
      <c r="AC135" s="33"/>
    </row>
    <row r="136" spans="1:29" ht="75" x14ac:dyDescent="0.2">
      <c r="A136" s="149" t="s">
        <v>22</v>
      </c>
      <c r="B136" s="132" t="s">
        <v>410</v>
      </c>
      <c r="C136" s="133" t="s">
        <v>40</v>
      </c>
      <c r="D136" s="134" t="s">
        <v>411</v>
      </c>
      <c r="E136" s="156" t="s">
        <v>412</v>
      </c>
      <c r="F136" s="137" t="s">
        <v>158</v>
      </c>
      <c r="G136" s="157">
        <v>11.8</v>
      </c>
      <c r="H136" s="138">
        <v>3</v>
      </c>
      <c r="I136" s="158">
        <f t="shared" si="41"/>
        <v>0.23419999999999999</v>
      </c>
      <c r="J136" s="114">
        <f t="shared" si="42"/>
        <v>14.56</v>
      </c>
      <c r="K136" s="114">
        <f t="shared" si="43"/>
        <v>43.68</v>
      </c>
      <c r="L136" s="159"/>
      <c r="M136" s="117"/>
      <c r="N136" s="117"/>
      <c r="O136" s="33"/>
      <c r="P136" s="33"/>
      <c r="Q136" s="33"/>
      <c r="R136" s="33"/>
      <c r="S136" s="33"/>
      <c r="T136" s="33"/>
      <c r="U136" s="33"/>
      <c r="V136" s="33"/>
      <c r="W136" s="33"/>
      <c r="X136" s="33"/>
      <c r="Y136" s="33"/>
      <c r="Z136" s="33"/>
      <c r="AA136" s="33"/>
      <c r="AB136" s="33"/>
      <c r="AC136" s="33"/>
    </row>
    <row r="137" spans="1:29" ht="30" x14ac:dyDescent="0.2">
      <c r="A137" s="149" t="s">
        <v>22</v>
      </c>
      <c r="B137" s="132" t="s">
        <v>413</v>
      </c>
      <c r="C137" s="133" t="s">
        <v>48</v>
      </c>
      <c r="D137" s="134" t="s">
        <v>414</v>
      </c>
      <c r="E137" s="156" t="s">
        <v>415</v>
      </c>
      <c r="F137" s="137" t="s">
        <v>158</v>
      </c>
      <c r="G137" s="137">
        <v>72.040000000000006</v>
      </c>
      <c r="H137" s="138">
        <v>11</v>
      </c>
      <c r="I137" s="158">
        <f t="shared" si="41"/>
        <v>0.23419999999999999</v>
      </c>
      <c r="J137" s="114">
        <f t="shared" si="42"/>
        <v>88.91</v>
      </c>
      <c r="K137" s="114">
        <f t="shared" si="43"/>
        <v>978.01</v>
      </c>
      <c r="L137" s="159"/>
      <c r="M137" s="117"/>
      <c r="N137" s="117"/>
      <c r="O137" s="33"/>
      <c r="P137" s="33"/>
      <c r="Q137" s="33"/>
      <c r="R137" s="33"/>
      <c r="S137" s="33"/>
      <c r="T137" s="33"/>
      <c r="U137" s="33"/>
      <c r="V137" s="33"/>
      <c r="W137" s="33"/>
      <c r="X137" s="33"/>
      <c r="Y137" s="33"/>
      <c r="Z137" s="33"/>
      <c r="AA137" s="33"/>
      <c r="AB137" s="33"/>
      <c r="AC137" s="33"/>
    </row>
    <row r="138" spans="1:29" ht="30" x14ac:dyDescent="0.2">
      <c r="A138" s="149" t="s">
        <v>22</v>
      </c>
      <c r="B138" s="132" t="s">
        <v>416</v>
      </c>
      <c r="C138" s="133" t="s">
        <v>48</v>
      </c>
      <c r="D138" s="134" t="s">
        <v>417</v>
      </c>
      <c r="E138" s="156" t="s">
        <v>418</v>
      </c>
      <c r="F138" s="137" t="s">
        <v>158</v>
      </c>
      <c r="G138" s="137">
        <v>62.52</v>
      </c>
      <c r="H138" s="138">
        <v>2</v>
      </c>
      <c r="I138" s="158">
        <f t="shared" si="41"/>
        <v>0.23419999999999999</v>
      </c>
      <c r="J138" s="114">
        <f t="shared" si="42"/>
        <v>77.16</v>
      </c>
      <c r="K138" s="114">
        <f t="shared" si="43"/>
        <v>154.32</v>
      </c>
      <c r="L138" s="159"/>
      <c r="M138" s="117"/>
      <c r="N138" s="117"/>
      <c r="O138" s="33"/>
      <c r="P138" s="33"/>
      <c r="Q138" s="33"/>
      <c r="R138" s="33"/>
      <c r="S138" s="33"/>
      <c r="T138" s="33"/>
      <c r="U138" s="33"/>
      <c r="V138" s="33"/>
      <c r="W138" s="33"/>
      <c r="X138" s="33"/>
      <c r="Y138" s="33"/>
      <c r="Z138" s="33"/>
      <c r="AA138" s="33"/>
      <c r="AB138" s="33"/>
      <c r="AC138" s="33"/>
    </row>
    <row r="139" spans="1:29" ht="30" x14ac:dyDescent="0.2">
      <c r="A139" s="149" t="s">
        <v>22</v>
      </c>
      <c r="B139" s="132" t="s">
        <v>419</v>
      </c>
      <c r="C139" s="133" t="s">
        <v>48</v>
      </c>
      <c r="D139" s="134" t="s">
        <v>420</v>
      </c>
      <c r="E139" s="156" t="s">
        <v>421</v>
      </c>
      <c r="F139" s="137" t="s">
        <v>158</v>
      </c>
      <c r="G139" s="137">
        <v>23.16</v>
      </c>
      <c r="H139" s="138">
        <v>2</v>
      </c>
      <c r="I139" s="158">
        <f t="shared" si="41"/>
        <v>0.23419999999999999</v>
      </c>
      <c r="J139" s="114">
        <f t="shared" si="42"/>
        <v>28.58</v>
      </c>
      <c r="K139" s="114">
        <f t="shared" si="43"/>
        <v>57.16</v>
      </c>
      <c r="L139" s="159"/>
      <c r="M139" s="117"/>
      <c r="N139" s="117"/>
      <c r="O139" s="33"/>
      <c r="P139" s="33"/>
      <c r="Q139" s="33"/>
      <c r="R139" s="33"/>
      <c r="S139" s="33"/>
      <c r="T139" s="33"/>
      <c r="U139" s="33"/>
      <c r="V139" s="33"/>
      <c r="W139" s="33"/>
      <c r="X139" s="33"/>
      <c r="Y139" s="33"/>
      <c r="Z139" s="33"/>
      <c r="AA139" s="33"/>
      <c r="AB139" s="33"/>
      <c r="AC139" s="33"/>
    </row>
    <row r="140" spans="1:29" ht="15" x14ac:dyDescent="0.2">
      <c r="A140" s="149" t="s">
        <v>22</v>
      </c>
      <c r="B140" s="132" t="s">
        <v>422</v>
      </c>
      <c r="C140" s="133" t="s">
        <v>48</v>
      </c>
      <c r="D140" s="134" t="s">
        <v>423</v>
      </c>
      <c r="E140" s="156" t="s">
        <v>424</v>
      </c>
      <c r="F140" s="137" t="s">
        <v>158</v>
      </c>
      <c r="G140" s="137">
        <v>41.46</v>
      </c>
      <c r="H140" s="138">
        <v>6</v>
      </c>
      <c r="I140" s="158">
        <f t="shared" si="41"/>
        <v>0.23419999999999999</v>
      </c>
      <c r="J140" s="114">
        <f t="shared" si="42"/>
        <v>51.17</v>
      </c>
      <c r="K140" s="114">
        <f t="shared" si="43"/>
        <v>307.02</v>
      </c>
      <c r="L140" s="159"/>
      <c r="M140" s="117"/>
      <c r="N140" s="117"/>
      <c r="O140" s="33"/>
      <c r="P140" s="33"/>
      <c r="Q140" s="33"/>
      <c r="R140" s="33"/>
      <c r="S140" s="33"/>
      <c r="T140" s="33"/>
      <c r="U140" s="33"/>
      <c r="V140" s="33"/>
      <c r="W140" s="33"/>
      <c r="X140" s="33"/>
      <c r="Y140" s="33"/>
      <c r="Z140" s="33"/>
      <c r="AA140" s="33"/>
      <c r="AB140" s="33"/>
      <c r="AC140" s="33"/>
    </row>
    <row r="141" spans="1:29" ht="30" x14ac:dyDescent="0.2">
      <c r="A141" s="149" t="s">
        <v>22</v>
      </c>
      <c r="B141" s="132" t="s">
        <v>425</v>
      </c>
      <c r="C141" s="133" t="s">
        <v>48</v>
      </c>
      <c r="D141" s="134" t="s">
        <v>426</v>
      </c>
      <c r="E141" s="156" t="s">
        <v>427</v>
      </c>
      <c r="F141" s="137" t="s">
        <v>158</v>
      </c>
      <c r="G141" s="137">
        <v>12.71</v>
      </c>
      <c r="H141" s="138">
        <v>23</v>
      </c>
      <c r="I141" s="158">
        <f t="shared" si="41"/>
        <v>0.23419999999999999</v>
      </c>
      <c r="J141" s="114">
        <f t="shared" si="42"/>
        <v>15.69</v>
      </c>
      <c r="K141" s="114">
        <f t="shared" si="43"/>
        <v>360.87</v>
      </c>
      <c r="L141" s="159"/>
      <c r="M141" s="117"/>
      <c r="N141" s="117"/>
      <c r="O141" s="33"/>
      <c r="P141" s="33"/>
      <c r="Q141" s="33"/>
      <c r="R141" s="33"/>
      <c r="S141" s="33"/>
      <c r="T141" s="33"/>
      <c r="U141" s="33"/>
      <c r="V141" s="33"/>
      <c r="W141" s="33"/>
      <c r="X141" s="33"/>
      <c r="Y141" s="33"/>
      <c r="Z141" s="33"/>
      <c r="AA141" s="33"/>
      <c r="AB141" s="33"/>
      <c r="AC141" s="33"/>
    </row>
    <row r="142" spans="1:29" ht="60" x14ac:dyDescent="0.2">
      <c r="A142" s="149" t="s">
        <v>22</v>
      </c>
      <c r="B142" s="132" t="s">
        <v>428</v>
      </c>
      <c r="C142" s="133" t="s">
        <v>40</v>
      </c>
      <c r="D142" s="134" t="s">
        <v>429</v>
      </c>
      <c r="E142" s="156" t="s">
        <v>430</v>
      </c>
      <c r="F142" s="137" t="s">
        <v>158</v>
      </c>
      <c r="G142" s="157">
        <v>11.75</v>
      </c>
      <c r="H142" s="138">
        <v>21</v>
      </c>
      <c r="I142" s="158">
        <f t="shared" si="41"/>
        <v>0.23419999999999999</v>
      </c>
      <c r="J142" s="114">
        <f t="shared" si="42"/>
        <v>14.5</v>
      </c>
      <c r="K142" s="114">
        <f t="shared" si="43"/>
        <v>304.5</v>
      </c>
      <c r="L142" s="159"/>
      <c r="M142" s="117"/>
      <c r="N142" s="117"/>
      <c r="O142" s="33"/>
      <c r="P142" s="33"/>
      <c r="Q142" s="33"/>
      <c r="R142" s="33"/>
      <c r="S142" s="33"/>
      <c r="T142" s="33"/>
      <c r="U142" s="33"/>
      <c r="V142" s="33"/>
      <c r="W142" s="33"/>
      <c r="X142" s="33"/>
      <c r="Y142" s="33"/>
      <c r="Z142" s="33"/>
      <c r="AA142" s="33"/>
      <c r="AB142" s="33"/>
      <c r="AC142" s="33"/>
    </row>
    <row r="143" spans="1:29" ht="60" x14ac:dyDescent="0.2">
      <c r="A143" s="149" t="s">
        <v>22</v>
      </c>
      <c r="B143" s="132" t="s">
        <v>431</v>
      </c>
      <c r="C143" s="133" t="s">
        <v>40</v>
      </c>
      <c r="D143" s="134" t="s">
        <v>432</v>
      </c>
      <c r="E143" s="156" t="s">
        <v>433</v>
      </c>
      <c r="F143" s="137" t="s">
        <v>158</v>
      </c>
      <c r="G143" s="157">
        <v>10.95</v>
      </c>
      <c r="H143" s="138">
        <v>3</v>
      </c>
      <c r="I143" s="158">
        <f t="shared" si="41"/>
        <v>0.23419999999999999</v>
      </c>
      <c r="J143" s="114">
        <f t="shared" si="42"/>
        <v>13.51</v>
      </c>
      <c r="K143" s="114">
        <f t="shared" si="43"/>
        <v>40.53</v>
      </c>
      <c r="L143" s="159"/>
      <c r="M143" s="117"/>
      <c r="N143" s="117"/>
      <c r="O143" s="33"/>
      <c r="P143" s="33"/>
      <c r="Q143" s="33"/>
      <c r="R143" s="33"/>
      <c r="S143" s="33"/>
      <c r="T143" s="33"/>
      <c r="U143" s="33"/>
      <c r="V143" s="33"/>
      <c r="W143" s="33"/>
      <c r="X143" s="33"/>
      <c r="Y143" s="33"/>
      <c r="Z143" s="33"/>
      <c r="AA143" s="33"/>
      <c r="AB143" s="33"/>
      <c r="AC143" s="33"/>
    </row>
    <row r="144" spans="1:29" ht="60" x14ac:dyDescent="0.2">
      <c r="A144" s="149" t="s">
        <v>22</v>
      </c>
      <c r="B144" s="132" t="s">
        <v>434</v>
      </c>
      <c r="C144" s="133" t="s">
        <v>40</v>
      </c>
      <c r="D144" s="134" t="s">
        <v>435</v>
      </c>
      <c r="E144" s="156" t="s">
        <v>436</v>
      </c>
      <c r="F144" s="137" t="s">
        <v>158</v>
      </c>
      <c r="G144" s="157">
        <v>11.5</v>
      </c>
      <c r="H144" s="138">
        <v>3</v>
      </c>
      <c r="I144" s="158">
        <f t="shared" si="41"/>
        <v>0.23419999999999999</v>
      </c>
      <c r="J144" s="114">
        <f t="shared" si="42"/>
        <v>14.19</v>
      </c>
      <c r="K144" s="114">
        <f t="shared" si="43"/>
        <v>42.57</v>
      </c>
      <c r="L144" s="159"/>
      <c r="M144" s="117"/>
      <c r="N144" s="117"/>
      <c r="O144" s="33"/>
      <c r="P144" s="33"/>
      <c r="Q144" s="33"/>
      <c r="R144" s="33"/>
      <c r="S144" s="33"/>
      <c r="T144" s="33"/>
      <c r="U144" s="33"/>
      <c r="V144" s="33"/>
      <c r="W144" s="33"/>
      <c r="X144" s="33"/>
      <c r="Y144" s="33"/>
      <c r="Z144" s="33"/>
      <c r="AA144" s="33"/>
      <c r="AB144" s="33"/>
      <c r="AC144" s="33"/>
    </row>
    <row r="145" spans="1:29" ht="60" x14ac:dyDescent="0.2">
      <c r="A145" s="149" t="s">
        <v>22</v>
      </c>
      <c r="B145" s="132" t="s">
        <v>437</v>
      </c>
      <c r="C145" s="133" t="s">
        <v>40</v>
      </c>
      <c r="D145" s="134" t="s">
        <v>438</v>
      </c>
      <c r="E145" s="156" t="s">
        <v>439</v>
      </c>
      <c r="F145" s="137" t="s">
        <v>158</v>
      </c>
      <c r="G145" s="157">
        <v>10.17</v>
      </c>
      <c r="H145" s="138">
        <v>3</v>
      </c>
      <c r="I145" s="158">
        <f t="shared" si="41"/>
        <v>0.23419999999999999</v>
      </c>
      <c r="J145" s="114">
        <f t="shared" si="42"/>
        <v>12.55</v>
      </c>
      <c r="K145" s="114">
        <f t="shared" si="43"/>
        <v>37.65</v>
      </c>
      <c r="L145" s="159"/>
      <c r="M145" s="117"/>
      <c r="N145" s="117"/>
      <c r="O145" s="33"/>
      <c r="P145" s="33"/>
      <c r="Q145" s="33"/>
      <c r="R145" s="33"/>
      <c r="S145" s="33"/>
      <c r="T145" s="33"/>
      <c r="U145" s="33"/>
      <c r="V145" s="33"/>
      <c r="W145" s="33"/>
      <c r="X145" s="33"/>
      <c r="Y145" s="33"/>
      <c r="Z145" s="33"/>
      <c r="AA145" s="33"/>
      <c r="AB145" s="33"/>
      <c r="AC145" s="33"/>
    </row>
    <row r="146" spans="1:29" ht="30" x14ac:dyDescent="0.2">
      <c r="A146" s="149" t="s">
        <v>22</v>
      </c>
      <c r="B146" s="132" t="s">
        <v>440</v>
      </c>
      <c r="C146" s="133" t="s">
        <v>48</v>
      </c>
      <c r="D146" s="134" t="s">
        <v>441</v>
      </c>
      <c r="E146" s="156" t="s">
        <v>442</v>
      </c>
      <c r="F146" s="137" t="s">
        <v>158</v>
      </c>
      <c r="G146" s="137">
        <v>46.23</v>
      </c>
      <c r="H146" s="138">
        <v>5</v>
      </c>
      <c r="I146" s="158">
        <f t="shared" si="41"/>
        <v>0.23419999999999999</v>
      </c>
      <c r="J146" s="114">
        <f t="shared" si="42"/>
        <v>57.06</v>
      </c>
      <c r="K146" s="114">
        <f t="shared" si="43"/>
        <v>285.3</v>
      </c>
      <c r="L146" s="159"/>
      <c r="M146" s="117"/>
      <c r="N146" s="117"/>
      <c r="O146" s="33"/>
      <c r="P146" s="33"/>
      <c r="Q146" s="33"/>
      <c r="R146" s="33"/>
      <c r="S146" s="33"/>
      <c r="T146" s="33"/>
      <c r="U146" s="33"/>
      <c r="V146" s="33"/>
      <c r="W146" s="33"/>
      <c r="X146" s="33"/>
      <c r="Y146" s="33"/>
      <c r="Z146" s="33"/>
      <c r="AA146" s="33"/>
      <c r="AB146" s="33"/>
      <c r="AC146" s="33"/>
    </row>
    <row r="147" spans="1:29" ht="30" x14ac:dyDescent="0.2">
      <c r="A147" s="149" t="s">
        <v>22</v>
      </c>
      <c r="B147" s="132" t="s">
        <v>443</v>
      </c>
      <c r="C147" s="133" t="s">
        <v>48</v>
      </c>
      <c r="D147" s="134" t="s">
        <v>444</v>
      </c>
      <c r="E147" s="156" t="s">
        <v>445</v>
      </c>
      <c r="F147" s="137" t="s">
        <v>158</v>
      </c>
      <c r="G147" s="137">
        <v>53.41</v>
      </c>
      <c r="H147" s="138">
        <v>4</v>
      </c>
      <c r="I147" s="158">
        <f t="shared" si="41"/>
        <v>0.23419999999999999</v>
      </c>
      <c r="J147" s="114">
        <f t="shared" si="42"/>
        <v>65.92</v>
      </c>
      <c r="K147" s="114">
        <f t="shared" si="43"/>
        <v>263.68</v>
      </c>
      <c r="L147" s="159"/>
      <c r="M147" s="117"/>
      <c r="N147" s="117"/>
      <c r="O147" s="33"/>
      <c r="P147" s="33"/>
      <c r="Q147" s="33"/>
      <c r="R147" s="33"/>
      <c r="S147" s="33"/>
      <c r="T147" s="33"/>
      <c r="U147" s="33"/>
      <c r="V147" s="33"/>
      <c r="W147" s="33"/>
      <c r="X147" s="33"/>
      <c r="Y147" s="33"/>
      <c r="Z147" s="33"/>
      <c r="AA147" s="33"/>
      <c r="AB147" s="33"/>
      <c r="AC147" s="33"/>
    </row>
    <row r="148" spans="1:29" ht="30" x14ac:dyDescent="0.2">
      <c r="A148" s="149" t="s">
        <v>22</v>
      </c>
      <c r="B148" s="132" t="s">
        <v>446</v>
      </c>
      <c r="C148" s="133" t="s">
        <v>48</v>
      </c>
      <c r="D148" s="134" t="s">
        <v>447</v>
      </c>
      <c r="E148" s="156" t="s">
        <v>448</v>
      </c>
      <c r="F148" s="137" t="s">
        <v>158</v>
      </c>
      <c r="G148" s="137">
        <v>52.55</v>
      </c>
      <c r="H148" s="138">
        <v>2</v>
      </c>
      <c r="I148" s="158">
        <f t="shared" si="41"/>
        <v>0.23419999999999999</v>
      </c>
      <c r="J148" s="114">
        <f t="shared" si="42"/>
        <v>64.86</v>
      </c>
      <c r="K148" s="114">
        <f t="shared" si="43"/>
        <v>129.72</v>
      </c>
      <c r="L148" s="159"/>
      <c r="M148" s="117"/>
      <c r="N148" s="117"/>
      <c r="O148" s="33"/>
      <c r="P148" s="33"/>
      <c r="Q148" s="33"/>
      <c r="R148" s="33"/>
      <c r="S148" s="33"/>
      <c r="T148" s="33"/>
      <c r="U148" s="33"/>
      <c r="V148" s="33"/>
      <c r="W148" s="33"/>
      <c r="X148" s="33"/>
      <c r="Y148" s="33"/>
      <c r="Z148" s="33"/>
      <c r="AA148" s="33"/>
      <c r="AB148" s="33"/>
      <c r="AC148" s="33"/>
    </row>
    <row r="149" spans="1:29" ht="30" x14ac:dyDescent="0.2">
      <c r="A149" s="149" t="s">
        <v>22</v>
      </c>
      <c r="B149" s="132" t="s">
        <v>449</v>
      </c>
      <c r="C149" s="133" t="s">
        <v>48</v>
      </c>
      <c r="D149" s="134" t="s">
        <v>450</v>
      </c>
      <c r="E149" s="156" t="s">
        <v>451</v>
      </c>
      <c r="F149" s="137" t="s">
        <v>158</v>
      </c>
      <c r="G149" s="137">
        <v>36.35</v>
      </c>
      <c r="H149" s="138">
        <v>1</v>
      </c>
      <c r="I149" s="158">
        <f t="shared" si="41"/>
        <v>0.23419999999999999</v>
      </c>
      <c r="J149" s="114">
        <f t="shared" si="42"/>
        <v>44.86</v>
      </c>
      <c r="K149" s="114">
        <f t="shared" si="43"/>
        <v>44.86</v>
      </c>
      <c r="L149" s="159"/>
      <c r="M149" s="117"/>
      <c r="N149" s="117"/>
      <c r="O149" s="33"/>
      <c r="P149" s="33"/>
      <c r="Q149" s="33"/>
      <c r="R149" s="33"/>
      <c r="S149" s="33"/>
      <c r="T149" s="33"/>
      <c r="U149" s="33"/>
      <c r="V149" s="33"/>
      <c r="W149" s="33"/>
      <c r="X149" s="33"/>
      <c r="Y149" s="33"/>
      <c r="Z149" s="33"/>
      <c r="AA149" s="33"/>
      <c r="AB149" s="33"/>
      <c r="AC149" s="33"/>
    </row>
    <row r="150" spans="1:29" ht="30" x14ac:dyDescent="0.2">
      <c r="A150" s="149" t="s">
        <v>22</v>
      </c>
      <c r="B150" s="132" t="s">
        <v>452</v>
      </c>
      <c r="C150" s="133" t="s">
        <v>48</v>
      </c>
      <c r="D150" s="134" t="s">
        <v>453</v>
      </c>
      <c r="E150" s="156" t="s">
        <v>454</v>
      </c>
      <c r="F150" s="137" t="s">
        <v>158</v>
      </c>
      <c r="G150" s="137">
        <v>41.81</v>
      </c>
      <c r="H150" s="138">
        <v>1</v>
      </c>
      <c r="I150" s="158">
        <f t="shared" si="41"/>
        <v>0.23419999999999999</v>
      </c>
      <c r="J150" s="114">
        <f t="shared" si="42"/>
        <v>51.6</v>
      </c>
      <c r="K150" s="114">
        <f t="shared" si="43"/>
        <v>51.6</v>
      </c>
      <c r="L150" s="159"/>
      <c r="M150" s="117"/>
      <c r="N150" s="117"/>
      <c r="O150" s="33"/>
      <c r="P150" s="33"/>
      <c r="Q150" s="33"/>
      <c r="R150" s="33"/>
      <c r="S150" s="33"/>
      <c r="T150" s="33"/>
      <c r="U150" s="33"/>
      <c r="V150" s="33"/>
      <c r="W150" s="33"/>
      <c r="X150" s="33"/>
      <c r="Y150" s="33"/>
      <c r="Z150" s="33"/>
      <c r="AA150" s="33"/>
      <c r="AB150" s="33"/>
      <c r="AC150" s="33"/>
    </row>
    <row r="151" spans="1:29" ht="60" x14ac:dyDescent="0.2">
      <c r="A151" s="149" t="s">
        <v>22</v>
      </c>
      <c r="B151" s="132" t="s">
        <v>455</v>
      </c>
      <c r="C151" s="133" t="s">
        <v>40</v>
      </c>
      <c r="D151" s="134" t="s">
        <v>456</v>
      </c>
      <c r="E151" s="156" t="s">
        <v>457</v>
      </c>
      <c r="F151" s="137" t="s">
        <v>158</v>
      </c>
      <c r="G151" s="157">
        <v>8.5299999999999994</v>
      </c>
      <c r="H151" s="138">
        <v>34</v>
      </c>
      <c r="I151" s="158">
        <f t="shared" si="41"/>
        <v>0.23419999999999999</v>
      </c>
      <c r="J151" s="114">
        <f t="shared" si="42"/>
        <v>10.53</v>
      </c>
      <c r="K151" s="114">
        <f t="shared" si="43"/>
        <v>358.02</v>
      </c>
      <c r="L151" s="159"/>
      <c r="M151" s="117"/>
      <c r="N151" s="117"/>
      <c r="O151" s="33"/>
      <c r="P151" s="33"/>
      <c r="Q151" s="33"/>
      <c r="R151" s="33"/>
      <c r="S151" s="33"/>
      <c r="T151" s="33"/>
      <c r="U151" s="33"/>
      <c r="V151" s="33"/>
      <c r="W151" s="33"/>
      <c r="X151" s="33"/>
      <c r="Y151" s="33"/>
      <c r="Z151" s="33"/>
      <c r="AA151" s="33"/>
      <c r="AB151" s="33"/>
      <c r="AC151" s="33"/>
    </row>
    <row r="152" spans="1:29" ht="60" x14ac:dyDescent="0.2">
      <c r="A152" s="149" t="s">
        <v>22</v>
      </c>
      <c r="B152" s="132" t="s">
        <v>458</v>
      </c>
      <c r="C152" s="133" t="s">
        <v>40</v>
      </c>
      <c r="D152" s="134" t="s">
        <v>459</v>
      </c>
      <c r="E152" s="156" t="s">
        <v>460</v>
      </c>
      <c r="F152" s="137" t="s">
        <v>158</v>
      </c>
      <c r="G152" s="157">
        <v>19.579999999999998</v>
      </c>
      <c r="H152" s="138">
        <v>36</v>
      </c>
      <c r="I152" s="158">
        <f t="shared" si="41"/>
        <v>0.23419999999999999</v>
      </c>
      <c r="J152" s="114">
        <f t="shared" si="42"/>
        <v>24.17</v>
      </c>
      <c r="K152" s="114">
        <f t="shared" si="43"/>
        <v>870.12</v>
      </c>
      <c r="L152" s="159"/>
      <c r="M152" s="117"/>
      <c r="N152" s="117"/>
      <c r="O152" s="33"/>
      <c r="P152" s="33"/>
      <c r="Q152" s="33"/>
      <c r="R152" s="33"/>
      <c r="S152" s="33"/>
      <c r="T152" s="33"/>
      <c r="U152" s="33"/>
      <c r="V152" s="33"/>
      <c r="W152" s="33"/>
      <c r="X152" s="33"/>
      <c r="Y152" s="33"/>
      <c r="Z152" s="33"/>
      <c r="AA152" s="33"/>
      <c r="AB152" s="33"/>
      <c r="AC152" s="33"/>
    </row>
    <row r="153" spans="1:29" ht="60" x14ac:dyDescent="0.2">
      <c r="A153" s="149" t="s">
        <v>22</v>
      </c>
      <c r="B153" s="132" t="s">
        <v>461</v>
      </c>
      <c r="C153" s="133" t="s">
        <v>40</v>
      </c>
      <c r="D153" s="134" t="s">
        <v>462</v>
      </c>
      <c r="E153" s="156" t="s">
        <v>463</v>
      </c>
      <c r="F153" s="137" t="s">
        <v>158</v>
      </c>
      <c r="G153" s="157">
        <v>10.35</v>
      </c>
      <c r="H153" s="138">
        <v>19</v>
      </c>
      <c r="I153" s="158">
        <f t="shared" si="41"/>
        <v>0.23419999999999999</v>
      </c>
      <c r="J153" s="114">
        <f t="shared" si="42"/>
        <v>12.77</v>
      </c>
      <c r="K153" s="114">
        <f t="shared" si="43"/>
        <v>242.63</v>
      </c>
      <c r="L153" s="159"/>
      <c r="M153" s="117"/>
      <c r="N153" s="117"/>
      <c r="O153" s="33"/>
      <c r="P153" s="33"/>
      <c r="Q153" s="33"/>
      <c r="R153" s="33"/>
      <c r="S153" s="33"/>
      <c r="T153" s="33"/>
      <c r="U153" s="33"/>
      <c r="V153" s="33"/>
      <c r="W153" s="33"/>
      <c r="X153" s="33"/>
      <c r="Y153" s="33"/>
      <c r="Z153" s="33"/>
      <c r="AA153" s="33"/>
      <c r="AB153" s="33"/>
      <c r="AC153" s="33"/>
    </row>
    <row r="154" spans="1:29" ht="60" x14ac:dyDescent="0.2">
      <c r="A154" s="149" t="s">
        <v>22</v>
      </c>
      <c r="B154" s="132" t="s">
        <v>464</v>
      </c>
      <c r="C154" s="133" t="s">
        <v>40</v>
      </c>
      <c r="D154" s="134" t="s">
        <v>465</v>
      </c>
      <c r="E154" s="156" t="s">
        <v>466</v>
      </c>
      <c r="F154" s="137" t="s">
        <v>158</v>
      </c>
      <c r="G154" s="157">
        <v>17.079999999999998</v>
      </c>
      <c r="H154" s="138">
        <v>10</v>
      </c>
      <c r="I154" s="158">
        <f t="shared" si="41"/>
        <v>0.23419999999999999</v>
      </c>
      <c r="J154" s="114">
        <f t="shared" si="42"/>
        <v>21.08</v>
      </c>
      <c r="K154" s="114">
        <f t="shared" si="43"/>
        <v>210.8</v>
      </c>
      <c r="L154" s="159"/>
      <c r="M154" s="117"/>
      <c r="N154" s="117"/>
      <c r="O154" s="33"/>
      <c r="P154" s="33"/>
      <c r="Q154" s="33"/>
      <c r="R154" s="33"/>
      <c r="S154" s="33"/>
      <c r="T154" s="33"/>
      <c r="U154" s="33"/>
      <c r="V154" s="33"/>
      <c r="W154" s="33"/>
      <c r="X154" s="33"/>
      <c r="Y154" s="33"/>
      <c r="Z154" s="33"/>
      <c r="AA154" s="33"/>
      <c r="AB154" s="33"/>
      <c r="AC154" s="33"/>
    </row>
    <row r="155" spans="1:29" ht="30" x14ac:dyDescent="0.2">
      <c r="A155" s="149" t="s">
        <v>22</v>
      </c>
      <c r="B155" s="132" t="s">
        <v>467</v>
      </c>
      <c r="C155" s="133" t="s">
        <v>48</v>
      </c>
      <c r="D155" s="134" t="s">
        <v>468</v>
      </c>
      <c r="E155" s="156" t="s">
        <v>469</v>
      </c>
      <c r="F155" s="137" t="s">
        <v>158</v>
      </c>
      <c r="G155" s="137">
        <v>24.38</v>
      </c>
      <c r="H155" s="138">
        <v>1</v>
      </c>
      <c r="I155" s="158">
        <f t="shared" si="41"/>
        <v>0.23419999999999999</v>
      </c>
      <c r="J155" s="114">
        <f t="shared" si="42"/>
        <v>30.09</v>
      </c>
      <c r="K155" s="114">
        <f t="shared" si="43"/>
        <v>30.09</v>
      </c>
      <c r="L155" s="159"/>
      <c r="M155" s="117"/>
      <c r="N155" s="117"/>
      <c r="O155" s="33"/>
      <c r="P155" s="33"/>
      <c r="Q155" s="33"/>
      <c r="R155" s="33"/>
      <c r="S155" s="33"/>
      <c r="T155" s="33"/>
      <c r="U155" s="33"/>
      <c r="V155" s="33"/>
      <c r="W155" s="33"/>
      <c r="X155" s="33"/>
      <c r="Y155" s="33"/>
      <c r="Z155" s="33"/>
      <c r="AA155" s="33"/>
      <c r="AB155" s="33"/>
      <c r="AC155" s="33"/>
    </row>
    <row r="156" spans="1:29" ht="30" x14ac:dyDescent="0.2">
      <c r="A156" s="149" t="s">
        <v>22</v>
      </c>
      <c r="B156" s="132" t="s">
        <v>470</v>
      </c>
      <c r="C156" s="133" t="s">
        <v>48</v>
      </c>
      <c r="D156" s="134" t="s">
        <v>471</v>
      </c>
      <c r="E156" s="156" t="s">
        <v>472</v>
      </c>
      <c r="F156" s="137" t="s">
        <v>158</v>
      </c>
      <c r="G156" s="137">
        <v>20.23</v>
      </c>
      <c r="H156" s="138">
        <v>3</v>
      </c>
      <c r="I156" s="158">
        <f t="shared" si="41"/>
        <v>0.23419999999999999</v>
      </c>
      <c r="J156" s="114">
        <f t="shared" si="42"/>
        <v>24.97</v>
      </c>
      <c r="K156" s="114">
        <f t="shared" si="43"/>
        <v>74.91</v>
      </c>
      <c r="L156" s="159"/>
      <c r="M156" s="117"/>
      <c r="N156" s="117"/>
      <c r="O156" s="33"/>
      <c r="P156" s="33"/>
      <c r="Q156" s="33"/>
      <c r="R156" s="33"/>
      <c r="S156" s="33"/>
      <c r="T156" s="33"/>
      <c r="U156" s="33"/>
      <c r="V156" s="33"/>
      <c r="W156" s="33"/>
      <c r="X156" s="33"/>
      <c r="Y156" s="33"/>
      <c r="Z156" s="33"/>
      <c r="AA156" s="33"/>
      <c r="AB156" s="33"/>
      <c r="AC156" s="33"/>
    </row>
    <row r="157" spans="1:29" ht="60" x14ac:dyDescent="0.2">
      <c r="A157" s="149" t="s">
        <v>22</v>
      </c>
      <c r="B157" s="132" t="s">
        <v>473</v>
      </c>
      <c r="C157" s="133" t="s">
        <v>40</v>
      </c>
      <c r="D157" s="134" t="s">
        <v>474</v>
      </c>
      <c r="E157" s="156" t="s">
        <v>475</v>
      </c>
      <c r="F157" s="137" t="s">
        <v>78</v>
      </c>
      <c r="G157" s="157">
        <v>42.23</v>
      </c>
      <c r="H157" s="138">
        <v>37.1</v>
      </c>
      <c r="I157" s="158">
        <f t="shared" si="41"/>
        <v>0.23419999999999999</v>
      </c>
      <c r="J157" s="114">
        <f t="shared" si="42"/>
        <v>52.12</v>
      </c>
      <c r="K157" s="114">
        <f t="shared" si="43"/>
        <v>1933.65</v>
      </c>
      <c r="L157" s="159"/>
      <c r="M157" s="117"/>
      <c r="N157" s="117"/>
      <c r="O157" s="33"/>
      <c r="P157" s="33"/>
      <c r="Q157" s="33"/>
      <c r="R157" s="33"/>
      <c r="S157" s="33"/>
      <c r="T157" s="33"/>
      <c r="U157" s="33"/>
      <c r="V157" s="33"/>
      <c r="W157" s="33"/>
      <c r="X157" s="33"/>
      <c r="Y157" s="33"/>
      <c r="Z157" s="33"/>
      <c r="AA157" s="33"/>
      <c r="AB157" s="33"/>
      <c r="AC157" s="33"/>
    </row>
    <row r="158" spans="1:29" ht="45" x14ac:dyDescent="0.2">
      <c r="A158" s="149" t="s">
        <v>22</v>
      </c>
      <c r="B158" s="132" t="s">
        <v>476</v>
      </c>
      <c r="C158" s="133" t="s">
        <v>40</v>
      </c>
      <c r="D158" s="134" t="s">
        <v>477</v>
      </c>
      <c r="E158" s="156" t="s">
        <v>478</v>
      </c>
      <c r="F158" s="137" t="s">
        <v>78</v>
      </c>
      <c r="G158" s="157">
        <v>18.600000000000001</v>
      </c>
      <c r="H158" s="138">
        <v>32.200000000000003</v>
      </c>
      <c r="I158" s="158">
        <f t="shared" si="41"/>
        <v>0.23419999999999999</v>
      </c>
      <c r="J158" s="114">
        <f t="shared" si="42"/>
        <v>22.96</v>
      </c>
      <c r="K158" s="114">
        <f t="shared" si="43"/>
        <v>739.31</v>
      </c>
      <c r="L158" s="159"/>
      <c r="M158" s="117"/>
      <c r="N158" s="117"/>
      <c r="O158" s="33"/>
      <c r="P158" s="33"/>
      <c r="Q158" s="33"/>
      <c r="R158" s="33"/>
      <c r="S158" s="33"/>
      <c r="T158" s="33"/>
      <c r="U158" s="33"/>
      <c r="V158" s="33"/>
      <c r="W158" s="33"/>
      <c r="X158" s="33"/>
      <c r="Y158" s="33"/>
      <c r="Z158" s="33"/>
      <c r="AA158" s="33"/>
      <c r="AB158" s="33"/>
      <c r="AC158" s="33"/>
    </row>
    <row r="159" spans="1:29" ht="60" x14ac:dyDescent="0.2">
      <c r="A159" s="149" t="s">
        <v>22</v>
      </c>
      <c r="B159" s="132" t="s">
        <v>479</v>
      </c>
      <c r="C159" s="133" t="s">
        <v>40</v>
      </c>
      <c r="D159" s="134" t="s">
        <v>480</v>
      </c>
      <c r="E159" s="156" t="s">
        <v>481</v>
      </c>
      <c r="F159" s="137" t="s">
        <v>78</v>
      </c>
      <c r="G159" s="157">
        <v>30.33</v>
      </c>
      <c r="H159" s="138">
        <v>9.6999999999999993</v>
      </c>
      <c r="I159" s="158">
        <f t="shared" si="41"/>
        <v>0.23419999999999999</v>
      </c>
      <c r="J159" s="114">
        <f t="shared" si="42"/>
        <v>37.43</v>
      </c>
      <c r="K159" s="114">
        <f t="shared" si="43"/>
        <v>363.07</v>
      </c>
      <c r="L159" s="159"/>
      <c r="M159" s="117"/>
      <c r="N159" s="117"/>
      <c r="O159" s="33"/>
      <c r="P159" s="33"/>
      <c r="Q159" s="33"/>
      <c r="R159" s="33"/>
      <c r="S159" s="33"/>
      <c r="T159" s="33"/>
      <c r="U159" s="33"/>
      <c r="V159" s="33"/>
      <c r="W159" s="33"/>
      <c r="X159" s="33"/>
      <c r="Y159" s="33"/>
      <c r="Z159" s="33"/>
      <c r="AA159" s="33"/>
      <c r="AB159" s="33"/>
      <c r="AC159" s="33"/>
    </row>
    <row r="160" spans="1:29" ht="60" x14ac:dyDescent="0.2">
      <c r="A160" s="149" t="s">
        <v>22</v>
      </c>
      <c r="B160" s="132" t="s">
        <v>482</v>
      </c>
      <c r="C160" s="133" t="s">
        <v>40</v>
      </c>
      <c r="D160" s="134" t="s">
        <v>483</v>
      </c>
      <c r="E160" s="156" t="s">
        <v>484</v>
      </c>
      <c r="F160" s="137" t="s">
        <v>78</v>
      </c>
      <c r="G160" s="157">
        <v>37.74</v>
      </c>
      <c r="H160" s="138">
        <v>6.5</v>
      </c>
      <c r="I160" s="158">
        <f t="shared" si="41"/>
        <v>0.23419999999999999</v>
      </c>
      <c r="J160" s="114">
        <f t="shared" si="42"/>
        <v>46.58</v>
      </c>
      <c r="K160" s="114">
        <f t="shared" si="43"/>
        <v>302.77</v>
      </c>
      <c r="L160" s="159"/>
      <c r="M160" s="117"/>
      <c r="N160" s="117"/>
      <c r="O160" s="33"/>
      <c r="P160" s="33"/>
      <c r="Q160" s="33"/>
      <c r="R160" s="33"/>
      <c r="S160" s="33"/>
      <c r="T160" s="33"/>
      <c r="U160" s="33"/>
      <c r="V160" s="33"/>
      <c r="W160" s="33"/>
      <c r="X160" s="33"/>
      <c r="Y160" s="33"/>
      <c r="Z160" s="33"/>
      <c r="AA160" s="33"/>
      <c r="AB160" s="33"/>
      <c r="AC160" s="33"/>
    </row>
    <row r="161" spans="1:29" ht="30" x14ac:dyDescent="0.2">
      <c r="A161" s="149" t="s">
        <v>22</v>
      </c>
      <c r="B161" s="132" t="s">
        <v>485</v>
      </c>
      <c r="C161" s="133" t="s">
        <v>48</v>
      </c>
      <c r="D161" s="134" t="s">
        <v>486</v>
      </c>
      <c r="E161" s="156" t="s">
        <v>487</v>
      </c>
      <c r="F161" s="137" t="s">
        <v>158</v>
      </c>
      <c r="G161" s="137">
        <v>50.16</v>
      </c>
      <c r="H161" s="138">
        <v>1</v>
      </c>
      <c r="I161" s="158">
        <f t="shared" si="41"/>
        <v>0.23419999999999999</v>
      </c>
      <c r="J161" s="114">
        <f t="shared" si="42"/>
        <v>61.91</v>
      </c>
      <c r="K161" s="114">
        <f t="shared" si="43"/>
        <v>61.91</v>
      </c>
      <c r="L161" s="159"/>
      <c r="M161" s="117"/>
      <c r="N161" s="117"/>
      <c r="O161" s="33"/>
      <c r="P161" s="33"/>
      <c r="Q161" s="33"/>
      <c r="R161" s="33"/>
      <c r="S161" s="33"/>
      <c r="T161" s="33"/>
      <c r="U161" s="33"/>
      <c r="V161" s="33"/>
      <c r="W161" s="33"/>
      <c r="X161" s="33"/>
      <c r="Y161" s="33"/>
      <c r="Z161" s="33"/>
      <c r="AA161" s="33"/>
      <c r="AB161" s="33"/>
      <c r="AC161" s="33"/>
    </row>
    <row r="162" spans="1:29" ht="75" x14ac:dyDescent="0.2">
      <c r="A162" s="149" t="s">
        <v>22</v>
      </c>
      <c r="B162" s="132" t="s">
        <v>488</v>
      </c>
      <c r="C162" s="133" t="s">
        <v>81</v>
      </c>
      <c r="D162" s="134" t="s">
        <v>489</v>
      </c>
      <c r="E162" s="156" t="s">
        <v>490</v>
      </c>
      <c r="F162" s="137" t="s">
        <v>130</v>
      </c>
      <c r="G162" s="157">
        <v>246.03</v>
      </c>
      <c r="H162" s="138">
        <v>1</v>
      </c>
      <c r="I162" s="158">
        <f t="shared" si="41"/>
        <v>0.23419999999999999</v>
      </c>
      <c r="J162" s="114">
        <f t="shared" si="42"/>
        <v>303.64999999999998</v>
      </c>
      <c r="K162" s="114">
        <f t="shared" si="43"/>
        <v>303.64999999999998</v>
      </c>
      <c r="L162" s="159"/>
      <c r="M162" s="117"/>
      <c r="N162" s="117"/>
      <c r="O162" s="33"/>
      <c r="P162" s="33"/>
      <c r="Q162" s="33"/>
      <c r="R162" s="33"/>
      <c r="S162" s="33"/>
      <c r="T162" s="33"/>
      <c r="U162" s="33"/>
      <c r="V162" s="33"/>
      <c r="W162" s="33"/>
      <c r="X162" s="33"/>
      <c r="Y162" s="33"/>
      <c r="Z162" s="33"/>
      <c r="AA162" s="33"/>
      <c r="AB162" s="33"/>
      <c r="AC162" s="33"/>
    </row>
    <row r="163" spans="1:29" ht="15" x14ac:dyDescent="0.2">
      <c r="A163" s="149" t="s">
        <v>22</v>
      </c>
      <c r="B163" s="132" t="s">
        <v>491</v>
      </c>
      <c r="C163" s="133" t="s">
        <v>40</v>
      </c>
      <c r="D163" s="134" t="s">
        <v>492</v>
      </c>
      <c r="E163" s="156" t="s">
        <v>493</v>
      </c>
      <c r="F163" s="137" t="s">
        <v>255</v>
      </c>
      <c r="G163" s="157">
        <v>93.27</v>
      </c>
      <c r="H163" s="138">
        <v>6.84</v>
      </c>
      <c r="I163" s="158">
        <f t="shared" si="41"/>
        <v>0.23419999999999999</v>
      </c>
      <c r="J163" s="114">
        <f t="shared" si="42"/>
        <v>115.11</v>
      </c>
      <c r="K163" s="114">
        <f t="shared" si="43"/>
        <v>787.35</v>
      </c>
      <c r="L163" s="159"/>
      <c r="M163" s="117"/>
      <c r="N163" s="117"/>
      <c r="O163" s="33"/>
      <c r="P163" s="33"/>
      <c r="Q163" s="33"/>
      <c r="R163" s="33"/>
      <c r="S163" s="33"/>
      <c r="T163" s="33"/>
      <c r="U163" s="33"/>
      <c r="V163" s="33"/>
      <c r="W163" s="33"/>
      <c r="X163" s="33"/>
      <c r="Y163" s="33"/>
      <c r="Z163" s="33"/>
      <c r="AA163" s="33"/>
      <c r="AB163" s="33"/>
      <c r="AC163" s="33"/>
    </row>
    <row r="164" spans="1:29" ht="45" x14ac:dyDescent="0.2">
      <c r="A164" s="149" t="s">
        <v>22</v>
      </c>
      <c r="B164" s="132" t="s">
        <v>494</v>
      </c>
      <c r="C164" s="133" t="s">
        <v>81</v>
      </c>
      <c r="D164" s="134" t="s">
        <v>495</v>
      </c>
      <c r="E164" s="156" t="s">
        <v>496</v>
      </c>
      <c r="F164" s="137" t="s">
        <v>87</v>
      </c>
      <c r="G164" s="157">
        <v>48.41</v>
      </c>
      <c r="H164" s="138">
        <v>8.89</v>
      </c>
      <c r="I164" s="158">
        <f t="shared" si="41"/>
        <v>0.23419999999999999</v>
      </c>
      <c r="J164" s="114">
        <f t="shared" si="42"/>
        <v>59.75</v>
      </c>
      <c r="K164" s="114">
        <f t="shared" si="43"/>
        <v>531.17999999999995</v>
      </c>
      <c r="L164" s="159"/>
      <c r="M164" s="117"/>
      <c r="N164" s="117"/>
      <c r="O164" s="33"/>
      <c r="P164" s="33"/>
      <c r="Q164" s="33"/>
      <c r="R164" s="33"/>
      <c r="S164" s="33"/>
      <c r="T164" s="33"/>
      <c r="U164" s="33"/>
      <c r="V164" s="33"/>
      <c r="W164" s="33"/>
      <c r="X164" s="33"/>
      <c r="Y164" s="33"/>
      <c r="Z164" s="33"/>
      <c r="AA164" s="33"/>
      <c r="AB164" s="33"/>
      <c r="AC164" s="33"/>
    </row>
    <row r="165" spans="1:29" ht="15" x14ac:dyDescent="0.2">
      <c r="A165" s="88"/>
      <c r="B165" s="148"/>
      <c r="C165" s="33"/>
      <c r="D165" s="33"/>
      <c r="E165" s="33"/>
      <c r="F165" s="35"/>
      <c r="G165" s="35"/>
      <c r="H165" s="123"/>
      <c r="I165" s="33"/>
      <c r="J165" s="35"/>
      <c r="K165" s="35"/>
      <c r="L165" s="42"/>
      <c r="M165" s="117"/>
      <c r="N165" s="117"/>
      <c r="O165" s="33"/>
      <c r="P165" s="33"/>
      <c r="Q165" s="33"/>
      <c r="R165" s="33"/>
      <c r="S165" s="33"/>
      <c r="T165" s="33"/>
      <c r="U165" s="33"/>
      <c r="V165" s="33"/>
      <c r="W165" s="33"/>
      <c r="X165" s="33"/>
      <c r="Y165" s="33"/>
      <c r="Z165" s="33"/>
      <c r="AA165" s="33"/>
      <c r="AB165" s="33"/>
      <c r="AC165" s="33"/>
    </row>
    <row r="166" spans="1:29" ht="15" x14ac:dyDescent="0.2">
      <c r="A166" s="149" t="s">
        <v>190</v>
      </c>
      <c r="B166" s="125" t="s">
        <v>497</v>
      </c>
      <c r="C166" s="150"/>
      <c r="D166" s="151"/>
      <c r="E166" s="126" t="s">
        <v>498</v>
      </c>
      <c r="F166" s="152"/>
      <c r="G166" s="152"/>
      <c r="H166" s="153"/>
      <c r="I166" s="151"/>
      <c r="J166" s="152"/>
      <c r="K166" s="155"/>
      <c r="L166" s="131">
        <f>ROUND(SUM(K167:K173),2)</f>
        <v>2004.52</v>
      </c>
      <c r="M166" s="117"/>
      <c r="N166" s="117"/>
      <c r="O166" s="33"/>
      <c r="P166" s="33"/>
      <c r="Q166" s="33"/>
      <c r="R166" s="33"/>
      <c r="S166" s="33"/>
      <c r="T166" s="33"/>
      <c r="U166" s="33"/>
      <c r="V166" s="33"/>
      <c r="W166" s="33"/>
      <c r="X166" s="33"/>
      <c r="Y166" s="33"/>
      <c r="Z166" s="33"/>
      <c r="AA166" s="33"/>
      <c r="AB166" s="33"/>
      <c r="AC166" s="33"/>
    </row>
    <row r="167" spans="1:29" ht="60" x14ac:dyDescent="0.2">
      <c r="A167" s="149" t="s">
        <v>22</v>
      </c>
      <c r="B167" s="132" t="s">
        <v>499</v>
      </c>
      <c r="C167" s="133" t="s">
        <v>40</v>
      </c>
      <c r="D167" s="134" t="s">
        <v>432</v>
      </c>
      <c r="E167" s="156" t="s">
        <v>433</v>
      </c>
      <c r="F167" s="137" t="s">
        <v>158</v>
      </c>
      <c r="G167" s="157">
        <v>10.95</v>
      </c>
      <c r="H167" s="138">
        <v>2</v>
      </c>
      <c r="I167" s="158">
        <f t="shared" ref="I167:I173" si="44">$K$6</f>
        <v>0.23419999999999999</v>
      </c>
      <c r="J167" s="114">
        <f t="shared" ref="J167:J173" si="45">ROUND((G167*$K$7),2)</f>
        <v>13.51</v>
      </c>
      <c r="K167" s="114">
        <f t="shared" ref="K167:K173" si="46">ROUND((H167*J167),2)</f>
        <v>27.02</v>
      </c>
      <c r="L167" s="159"/>
      <c r="M167" s="117"/>
      <c r="N167" s="117"/>
      <c r="O167" s="33"/>
      <c r="P167" s="33"/>
      <c r="Q167" s="33"/>
      <c r="R167" s="33"/>
      <c r="S167" s="33"/>
      <c r="T167" s="33"/>
      <c r="U167" s="33"/>
      <c r="V167" s="33"/>
      <c r="W167" s="33"/>
      <c r="X167" s="33"/>
      <c r="Y167" s="33"/>
      <c r="Z167" s="33"/>
      <c r="AA167" s="33"/>
      <c r="AB167" s="33"/>
      <c r="AC167" s="33"/>
    </row>
    <row r="168" spans="1:29" ht="60" x14ac:dyDescent="0.2">
      <c r="A168" s="149" t="s">
        <v>22</v>
      </c>
      <c r="B168" s="132" t="s">
        <v>500</v>
      </c>
      <c r="C168" s="133" t="s">
        <v>40</v>
      </c>
      <c r="D168" s="134" t="s">
        <v>438</v>
      </c>
      <c r="E168" s="156" t="s">
        <v>439</v>
      </c>
      <c r="F168" s="137" t="s">
        <v>158</v>
      </c>
      <c r="G168" s="157">
        <v>10.17</v>
      </c>
      <c r="H168" s="138">
        <v>16</v>
      </c>
      <c r="I168" s="158">
        <f t="shared" si="44"/>
        <v>0.23419999999999999</v>
      </c>
      <c r="J168" s="114">
        <f t="shared" si="45"/>
        <v>12.55</v>
      </c>
      <c r="K168" s="114">
        <f t="shared" si="46"/>
        <v>200.8</v>
      </c>
      <c r="L168" s="159"/>
      <c r="M168" s="117"/>
      <c r="N168" s="117"/>
      <c r="O168" s="33"/>
      <c r="P168" s="33"/>
      <c r="Q168" s="33"/>
      <c r="R168" s="33"/>
      <c r="S168" s="33"/>
      <c r="T168" s="33"/>
      <c r="U168" s="33"/>
      <c r="V168" s="33"/>
      <c r="W168" s="33"/>
      <c r="X168" s="33"/>
      <c r="Y168" s="33"/>
      <c r="Z168" s="33"/>
      <c r="AA168" s="33"/>
      <c r="AB168" s="33"/>
      <c r="AC168" s="33"/>
    </row>
    <row r="169" spans="1:29" ht="30" x14ac:dyDescent="0.2">
      <c r="A169" s="149" t="s">
        <v>22</v>
      </c>
      <c r="B169" s="132" t="s">
        <v>501</v>
      </c>
      <c r="C169" s="133" t="s">
        <v>48</v>
      </c>
      <c r="D169" s="134" t="s">
        <v>502</v>
      </c>
      <c r="E169" s="156" t="s">
        <v>503</v>
      </c>
      <c r="F169" s="137" t="s">
        <v>158</v>
      </c>
      <c r="G169" s="157">
        <v>24.78</v>
      </c>
      <c r="H169" s="138">
        <v>1</v>
      </c>
      <c r="I169" s="158">
        <f t="shared" si="44"/>
        <v>0.23419999999999999</v>
      </c>
      <c r="J169" s="114">
        <f t="shared" si="45"/>
        <v>30.58</v>
      </c>
      <c r="K169" s="114">
        <f t="shared" si="46"/>
        <v>30.58</v>
      </c>
      <c r="L169" s="159"/>
      <c r="M169" s="117"/>
      <c r="N169" s="117"/>
      <c r="O169" s="33"/>
      <c r="P169" s="33"/>
      <c r="Q169" s="33"/>
      <c r="R169" s="33"/>
      <c r="S169" s="33"/>
      <c r="T169" s="33"/>
      <c r="U169" s="33"/>
      <c r="V169" s="33"/>
      <c r="W169" s="33"/>
      <c r="X169" s="33"/>
      <c r="Y169" s="33"/>
      <c r="Z169" s="33"/>
      <c r="AA169" s="33"/>
      <c r="AB169" s="33"/>
      <c r="AC169" s="33"/>
    </row>
    <row r="170" spans="1:29" ht="60" x14ac:dyDescent="0.2">
      <c r="A170" s="149" t="s">
        <v>22</v>
      </c>
      <c r="B170" s="132" t="s">
        <v>504</v>
      </c>
      <c r="C170" s="133" t="s">
        <v>40</v>
      </c>
      <c r="D170" s="134" t="s">
        <v>505</v>
      </c>
      <c r="E170" s="156" t="s">
        <v>506</v>
      </c>
      <c r="F170" s="137" t="s">
        <v>158</v>
      </c>
      <c r="G170" s="157">
        <v>12.02</v>
      </c>
      <c r="H170" s="138">
        <v>8</v>
      </c>
      <c r="I170" s="158">
        <f t="shared" si="44"/>
        <v>0.23419999999999999</v>
      </c>
      <c r="J170" s="114">
        <f t="shared" si="45"/>
        <v>14.84</v>
      </c>
      <c r="K170" s="114">
        <f t="shared" si="46"/>
        <v>118.72</v>
      </c>
      <c r="L170" s="159"/>
      <c r="M170" s="117"/>
      <c r="N170" s="117"/>
      <c r="O170" s="33"/>
      <c r="P170" s="33"/>
      <c r="Q170" s="33"/>
      <c r="R170" s="33"/>
      <c r="S170" s="33"/>
      <c r="T170" s="33"/>
      <c r="U170" s="33"/>
      <c r="V170" s="33"/>
      <c r="W170" s="33"/>
      <c r="X170" s="33"/>
      <c r="Y170" s="33"/>
      <c r="Z170" s="33"/>
      <c r="AA170" s="33"/>
      <c r="AB170" s="33"/>
      <c r="AC170" s="33"/>
    </row>
    <row r="171" spans="1:29" ht="60" x14ac:dyDescent="0.2">
      <c r="A171" s="149" t="s">
        <v>22</v>
      </c>
      <c r="B171" s="132" t="s">
        <v>507</v>
      </c>
      <c r="C171" s="133" t="s">
        <v>40</v>
      </c>
      <c r="D171" s="134" t="s">
        <v>480</v>
      </c>
      <c r="E171" s="156" t="s">
        <v>481</v>
      </c>
      <c r="F171" s="137" t="s">
        <v>78</v>
      </c>
      <c r="G171" s="157">
        <v>30.33</v>
      </c>
      <c r="H171" s="138">
        <v>35.9</v>
      </c>
      <c r="I171" s="158">
        <f t="shared" si="44"/>
        <v>0.23419999999999999</v>
      </c>
      <c r="J171" s="114">
        <f t="shared" si="45"/>
        <v>37.43</v>
      </c>
      <c r="K171" s="114">
        <f t="shared" si="46"/>
        <v>1343.74</v>
      </c>
      <c r="L171" s="159"/>
      <c r="M171" s="117"/>
      <c r="N171" s="117"/>
      <c r="O171" s="33"/>
      <c r="P171" s="33"/>
      <c r="Q171" s="33"/>
      <c r="R171" s="33"/>
      <c r="S171" s="33"/>
      <c r="T171" s="33"/>
      <c r="U171" s="33"/>
      <c r="V171" s="33"/>
      <c r="W171" s="33"/>
      <c r="X171" s="33"/>
      <c r="Y171" s="33"/>
      <c r="Z171" s="33"/>
      <c r="AA171" s="33"/>
      <c r="AB171" s="33"/>
      <c r="AC171" s="33"/>
    </row>
    <row r="172" spans="1:29" ht="30" x14ac:dyDescent="0.2">
      <c r="A172" s="149" t="s">
        <v>22</v>
      </c>
      <c r="B172" s="132" t="s">
        <v>508</v>
      </c>
      <c r="C172" s="133" t="s">
        <v>48</v>
      </c>
      <c r="D172" s="134" t="s">
        <v>509</v>
      </c>
      <c r="E172" s="156" t="s">
        <v>510</v>
      </c>
      <c r="F172" s="137" t="s">
        <v>158</v>
      </c>
      <c r="G172" s="137">
        <v>23.9</v>
      </c>
      <c r="H172" s="138">
        <v>6</v>
      </c>
      <c r="I172" s="158">
        <f t="shared" si="44"/>
        <v>0.23419999999999999</v>
      </c>
      <c r="J172" s="114">
        <f t="shared" si="45"/>
        <v>29.5</v>
      </c>
      <c r="K172" s="114">
        <f t="shared" si="46"/>
        <v>177</v>
      </c>
      <c r="L172" s="159"/>
      <c r="M172" s="117"/>
      <c r="N172" s="117"/>
      <c r="O172" s="33"/>
      <c r="P172" s="33"/>
      <c r="Q172" s="33"/>
      <c r="R172" s="33"/>
      <c r="S172" s="33"/>
      <c r="T172" s="33"/>
      <c r="U172" s="33"/>
      <c r="V172" s="33"/>
      <c r="W172" s="33"/>
      <c r="X172" s="33"/>
      <c r="Y172" s="33"/>
      <c r="Z172" s="33"/>
      <c r="AA172" s="33"/>
      <c r="AB172" s="33"/>
      <c r="AC172" s="33"/>
    </row>
    <row r="173" spans="1:29" ht="30" x14ac:dyDescent="0.2">
      <c r="A173" s="149" t="s">
        <v>22</v>
      </c>
      <c r="B173" s="132" t="s">
        <v>511</v>
      </c>
      <c r="C173" s="133" t="s">
        <v>48</v>
      </c>
      <c r="D173" s="134" t="s">
        <v>512</v>
      </c>
      <c r="E173" s="156" t="s">
        <v>513</v>
      </c>
      <c r="F173" s="137" t="s">
        <v>158</v>
      </c>
      <c r="G173" s="137">
        <v>43.21</v>
      </c>
      <c r="H173" s="138">
        <v>2</v>
      </c>
      <c r="I173" s="158">
        <f t="shared" si="44"/>
        <v>0.23419999999999999</v>
      </c>
      <c r="J173" s="114">
        <f t="shared" si="45"/>
        <v>53.33</v>
      </c>
      <c r="K173" s="114">
        <f t="shared" si="46"/>
        <v>106.66</v>
      </c>
      <c r="L173" s="159"/>
      <c r="M173" s="117"/>
      <c r="N173" s="117"/>
      <c r="O173" s="33"/>
      <c r="P173" s="33"/>
      <c r="Q173" s="33"/>
      <c r="R173" s="33"/>
      <c r="S173" s="33"/>
      <c r="T173" s="33"/>
      <c r="U173" s="33"/>
      <c r="V173" s="33"/>
      <c r="W173" s="33"/>
      <c r="X173" s="33"/>
      <c r="Y173" s="33"/>
      <c r="Z173" s="33"/>
      <c r="AA173" s="33"/>
      <c r="AB173" s="33"/>
      <c r="AC173" s="33"/>
    </row>
    <row r="174" spans="1:29" ht="15" x14ac:dyDescent="0.2">
      <c r="A174" s="88"/>
      <c r="B174" s="148"/>
      <c r="C174" s="33"/>
      <c r="D174" s="33"/>
      <c r="E174" s="33"/>
      <c r="F174" s="35"/>
      <c r="G174" s="35"/>
      <c r="H174" s="123"/>
      <c r="I174" s="33"/>
      <c r="J174" s="35"/>
      <c r="K174" s="35"/>
      <c r="L174" s="42"/>
      <c r="M174" s="117"/>
      <c r="N174" s="117"/>
      <c r="O174" s="33"/>
      <c r="P174" s="33"/>
      <c r="Q174" s="33"/>
      <c r="R174" s="33"/>
      <c r="S174" s="33"/>
      <c r="T174" s="33"/>
      <c r="U174" s="33"/>
      <c r="V174" s="33"/>
      <c r="W174" s="33"/>
      <c r="X174" s="33"/>
      <c r="Y174" s="33"/>
      <c r="Z174" s="33"/>
      <c r="AA174" s="33"/>
      <c r="AB174" s="33"/>
      <c r="AC174" s="33"/>
    </row>
    <row r="175" spans="1:29" ht="15" x14ac:dyDescent="0.2">
      <c r="A175" s="149" t="s">
        <v>190</v>
      </c>
      <c r="B175" s="125" t="s">
        <v>514</v>
      </c>
      <c r="C175" s="150"/>
      <c r="D175" s="151"/>
      <c r="E175" s="126" t="s">
        <v>515</v>
      </c>
      <c r="F175" s="152"/>
      <c r="G175" s="152"/>
      <c r="H175" s="153"/>
      <c r="I175" s="151"/>
      <c r="J175" s="152"/>
      <c r="K175" s="155"/>
      <c r="L175" s="131">
        <f>ROUND(SUM(K176:K181),2)</f>
        <v>650.87</v>
      </c>
      <c r="M175" s="117"/>
      <c r="N175" s="117"/>
      <c r="O175" s="33"/>
      <c r="P175" s="33"/>
      <c r="Q175" s="33"/>
      <c r="R175" s="33"/>
      <c r="S175" s="33"/>
      <c r="T175" s="33"/>
      <c r="U175" s="33"/>
      <c r="V175" s="33"/>
      <c r="W175" s="33"/>
      <c r="X175" s="33"/>
      <c r="Y175" s="33"/>
      <c r="Z175" s="33"/>
      <c r="AA175" s="33"/>
      <c r="AB175" s="33"/>
      <c r="AC175" s="33"/>
    </row>
    <row r="176" spans="1:29" ht="60" x14ac:dyDescent="0.2">
      <c r="A176" s="149" t="s">
        <v>22</v>
      </c>
      <c r="B176" s="132" t="s">
        <v>516</v>
      </c>
      <c r="C176" s="133" t="s">
        <v>40</v>
      </c>
      <c r="D176" s="134" t="s">
        <v>517</v>
      </c>
      <c r="E176" s="156" t="s">
        <v>518</v>
      </c>
      <c r="F176" s="137" t="s">
        <v>158</v>
      </c>
      <c r="G176" s="157">
        <v>38.89</v>
      </c>
      <c r="H176" s="138">
        <v>1</v>
      </c>
      <c r="I176" s="158">
        <f t="shared" ref="I176:I181" si="47">$K$6</f>
        <v>0.23419999999999999</v>
      </c>
      <c r="J176" s="114">
        <f t="shared" ref="J176:J181" si="48">ROUND((G176*$K$7),2)</f>
        <v>48</v>
      </c>
      <c r="K176" s="114">
        <f t="shared" ref="K176:K181" si="49">ROUND((H176*J176),2)</f>
        <v>48</v>
      </c>
      <c r="L176" s="159"/>
      <c r="M176" s="117"/>
      <c r="N176" s="117"/>
      <c r="O176" s="33"/>
      <c r="P176" s="33"/>
      <c r="Q176" s="33"/>
      <c r="R176" s="33"/>
      <c r="S176" s="33"/>
      <c r="T176" s="33"/>
      <c r="U176" s="33"/>
      <c r="V176" s="33"/>
      <c r="W176" s="33"/>
      <c r="X176" s="33"/>
      <c r="Y176" s="33"/>
      <c r="Z176" s="33"/>
      <c r="AA176" s="33"/>
      <c r="AB176" s="33"/>
      <c r="AC176" s="33"/>
    </row>
    <row r="177" spans="1:29" ht="45" x14ac:dyDescent="0.2">
      <c r="A177" s="149" t="s">
        <v>22</v>
      </c>
      <c r="B177" s="132" t="s">
        <v>519</v>
      </c>
      <c r="C177" s="133" t="s">
        <v>40</v>
      </c>
      <c r="D177" s="134" t="s">
        <v>520</v>
      </c>
      <c r="E177" s="156" t="s">
        <v>521</v>
      </c>
      <c r="F177" s="137" t="s">
        <v>78</v>
      </c>
      <c r="G177" s="157">
        <v>54.3</v>
      </c>
      <c r="H177" s="138">
        <v>2.6</v>
      </c>
      <c r="I177" s="158">
        <f t="shared" si="47"/>
        <v>0.23419999999999999</v>
      </c>
      <c r="J177" s="114">
        <f t="shared" si="48"/>
        <v>67.02</v>
      </c>
      <c r="K177" s="114">
        <f t="shared" si="49"/>
        <v>174.25</v>
      </c>
      <c r="L177" s="159"/>
      <c r="M177" s="117"/>
      <c r="N177" s="117"/>
      <c r="O177" s="33"/>
      <c r="P177" s="33"/>
      <c r="Q177" s="33"/>
      <c r="R177" s="33"/>
      <c r="S177" s="33"/>
      <c r="T177" s="33"/>
      <c r="U177" s="33"/>
      <c r="V177" s="33"/>
      <c r="W177" s="33"/>
      <c r="X177" s="33"/>
      <c r="Y177" s="33"/>
      <c r="Z177" s="33"/>
      <c r="AA177" s="33"/>
      <c r="AB177" s="33"/>
      <c r="AC177" s="33"/>
    </row>
    <row r="178" spans="1:29" ht="15" x14ac:dyDescent="0.2">
      <c r="A178" s="149" t="s">
        <v>22</v>
      </c>
      <c r="B178" s="132" t="s">
        <v>522</v>
      </c>
      <c r="C178" s="133" t="s">
        <v>40</v>
      </c>
      <c r="D178" s="134" t="s">
        <v>492</v>
      </c>
      <c r="E178" s="156" t="s">
        <v>493</v>
      </c>
      <c r="F178" s="137" t="s">
        <v>255</v>
      </c>
      <c r="G178" s="157">
        <v>93.27</v>
      </c>
      <c r="H178" s="138">
        <v>0.21</v>
      </c>
      <c r="I178" s="158">
        <f t="shared" si="47"/>
        <v>0.23419999999999999</v>
      </c>
      <c r="J178" s="114">
        <f t="shared" si="48"/>
        <v>115.11</v>
      </c>
      <c r="K178" s="114">
        <f t="shared" si="49"/>
        <v>24.17</v>
      </c>
      <c r="L178" s="159"/>
      <c r="M178" s="117"/>
      <c r="N178" s="117"/>
      <c r="O178" s="33"/>
      <c r="P178" s="33"/>
      <c r="Q178" s="33"/>
      <c r="R178" s="33"/>
      <c r="S178" s="33"/>
      <c r="T178" s="33"/>
      <c r="U178" s="33"/>
      <c r="V178" s="33"/>
      <c r="W178" s="33"/>
      <c r="X178" s="33"/>
      <c r="Y178" s="33"/>
      <c r="Z178" s="33"/>
      <c r="AA178" s="33"/>
      <c r="AB178" s="33"/>
      <c r="AC178" s="33"/>
    </row>
    <row r="179" spans="1:29" ht="45" x14ac:dyDescent="0.2">
      <c r="A179" s="149" t="s">
        <v>22</v>
      </c>
      <c r="B179" s="132" t="s">
        <v>523</v>
      </c>
      <c r="C179" s="133" t="s">
        <v>81</v>
      </c>
      <c r="D179" s="134" t="s">
        <v>495</v>
      </c>
      <c r="E179" s="156" t="s">
        <v>496</v>
      </c>
      <c r="F179" s="137" t="s">
        <v>87</v>
      </c>
      <c r="G179" s="157">
        <v>48.41</v>
      </c>
      <c r="H179" s="138">
        <v>0.27</v>
      </c>
      <c r="I179" s="158">
        <f t="shared" si="47"/>
        <v>0.23419999999999999</v>
      </c>
      <c r="J179" s="114">
        <f t="shared" si="48"/>
        <v>59.75</v>
      </c>
      <c r="K179" s="114">
        <f t="shared" si="49"/>
        <v>16.13</v>
      </c>
      <c r="L179" s="159"/>
      <c r="M179" s="117"/>
      <c r="N179" s="117"/>
      <c r="O179" s="33"/>
      <c r="P179" s="33"/>
      <c r="Q179" s="33"/>
      <c r="R179" s="33"/>
      <c r="S179" s="33"/>
      <c r="T179" s="33"/>
      <c r="U179" s="33"/>
      <c r="V179" s="33"/>
      <c r="W179" s="33"/>
      <c r="X179" s="33"/>
      <c r="Y179" s="33"/>
      <c r="Z179" s="33"/>
      <c r="AA179" s="33"/>
      <c r="AB179" s="33"/>
      <c r="AC179" s="33"/>
    </row>
    <row r="180" spans="1:29" ht="75" x14ac:dyDescent="0.2">
      <c r="A180" s="149" t="s">
        <v>22</v>
      </c>
      <c r="B180" s="132" t="s">
        <v>524</v>
      </c>
      <c r="C180" s="133" t="s">
        <v>81</v>
      </c>
      <c r="D180" s="134" t="s">
        <v>525</v>
      </c>
      <c r="E180" s="156" t="s">
        <v>526</v>
      </c>
      <c r="F180" s="137" t="s">
        <v>240</v>
      </c>
      <c r="G180" s="157">
        <v>142.63</v>
      </c>
      <c r="H180" s="138">
        <v>1</v>
      </c>
      <c r="I180" s="158">
        <f t="shared" si="47"/>
        <v>0.23419999999999999</v>
      </c>
      <c r="J180" s="114">
        <f t="shared" si="48"/>
        <v>176.03</v>
      </c>
      <c r="K180" s="114">
        <f t="shared" si="49"/>
        <v>176.03</v>
      </c>
      <c r="L180" s="159"/>
      <c r="M180" s="117"/>
      <c r="N180" s="117"/>
      <c r="O180" s="33"/>
      <c r="P180" s="33"/>
      <c r="Q180" s="33"/>
      <c r="R180" s="33"/>
      <c r="S180" s="33"/>
      <c r="T180" s="33"/>
      <c r="U180" s="33"/>
      <c r="V180" s="33"/>
      <c r="W180" s="33"/>
      <c r="X180" s="33"/>
      <c r="Y180" s="33"/>
      <c r="Z180" s="33"/>
      <c r="AA180" s="33"/>
      <c r="AB180" s="33"/>
      <c r="AC180" s="33"/>
    </row>
    <row r="181" spans="1:29" ht="60" x14ac:dyDescent="0.2">
      <c r="A181" s="149" t="s">
        <v>22</v>
      </c>
      <c r="B181" s="132" t="s">
        <v>527</v>
      </c>
      <c r="C181" s="133" t="s">
        <v>40</v>
      </c>
      <c r="D181" s="134" t="s">
        <v>528</v>
      </c>
      <c r="E181" s="156" t="s">
        <v>529</v>
      </c>
      <c r="F181" s="137" t="s">
        <v>158</v>
      </c>
      <c r="G181" s="157">
        <v>172.01</v>
      </c>
      <c r="H181" s="138">
        <v>1</v>
      </c>
      <c r="I181" s="158">
        <f t="shared" si="47"/>
        <v>0.23419999999999999</v>
      </c>
      <c r="J181" s="114">
        <f t="shared" si="48"/>
        <v>212.29</v>
      </c>
      <c r="K181" s="114">
        <f t="shared" si="49"/>
        <v>212.29</v>
      </c>
      <c r="L181" s="159"/>
      <c r="M181" s="117"/>
      <c r="N181" s="117"/>
      <c r="O181" s="33"/>
      <c r="P181" s="33"/>
      <c r="Q181" s="33"/>
      <c r="R181" s="33"/>
      <c r="S181" s="33"/>
      <c r="T181" s="33"/>
      <c r="U181" s="33"/>
      <c r="V181" s="33"/>
      <c r="W181" s="33"/>
      <c r="X181" s="33"/>
      <c r="Y181" s="33"/>
      <c r="Z181" s="33"/>
      <c r="AA181" s="33"/>
      <c r="AB181" s="33"/>
      <c r="AC181" s="33"/>
    </row>
    <row r="182" spans="1:29" ht="15" x14ac:dyDescent="0.2">
      <c r="A182" s="88"/>
      <c r="B182" s="148"/>
      <c r="C182" s="33"/>
      <c r="D182" s="33"/>
      <c r="E182" s="33"/>
      <c r="F182" s="35"/>
      <c r="G182" s="35"/>
      <c r="H182" s="123"/>
      <c r="I182" s="33"/>
      <c r="J182" s="35"/>
      <c r="K182" s="35"/>
      <c r="L182" s="42"/>
      <c r="M182" s="117"/>
      <c r="N182" s="117"/>
      <c r="O182" s="33"/>
      <c r="P182" s="33"/>
      <c r="Q182" s="33"/>
      <c r="R182" s="33"/>
      <c r="S182" s="33"/>
      <c r="T182" s="33"/>
      <c r="U182" s="33"/>
      <c r="V182" s="33"/>
      <c r="W182" s="33"/>
      <c r="X182" s="33"/>
      <c r="Y182" s="33"/>
      <c r="Z182" s="33"/>
      <c r="AA182" s="33"/>
      <c r="AB182" s="33"/>
      <c r="AC182" s="33"/>
    </row>
    <row r="183" spans="1:29" ht="15" x14ac:dyDescent="0.2">
      <c r="A183" s="149" t="s">
        <v>190</v>
      </c>
      <c r="B183" s="125" t="s">
        <v>530</v>
      </c>
      <c r="C183" s="150"/>
      <c r="D183" s="151"/>
      <c r="E183" s="126" t="s">
        <v>531</v>
      </c>
      <c r="F183" s="152"/>
      <c r="G183" s="152"/>
      <c r="H183" s="153"/>
      <c r="I183" s="151"/>
      <c r="J183" s="152"/>
      <c r="K183" s="155"/>
      <c r="L183" s="131">
        <f>ROUND(SUM(K184:K196),2)</f>
        <v>3302.39</v>
      </c>
      <c r="M183" s="117"/>
      <c r="N183" s="117"/>
      <c r="O183" s="33"/>
      <c r="P183" s="33"/>
      <c r="Q183" s="33"/>
      <c r="R183" s="33"/>
      <c r="S183" s="33"/>
      <c r="T183" s="33"/>
      <c r="U183" s="33"/>
      <c r="V183" s="33"/>
      <c r="W183" s="33"/>
      <c r="X183" s="33"/>
      <c r="Y183" s="33"/>
      <c r="Z183" s="33"/>
      <c r="AA183" s="33"/>
      <c r="AB183" s="33"/>
      <c r="AC183" s="33"/>
    </row>
    <row r="184" spans="1:29" ht="75" x14ac:dyDescent="0.2">
      <c r="A184" s="149" t="s">
        <v>22</v>
      </c>
      <c r="B184" s="132" t="s">
        <v>532</v>
      </c>
      <c r="C184" s="133" t="s">
        <v>40</v>
      </c>
      <c r="D184" s="134" t="s">
        <v>533</v>
      </c>
      <c r="E184" s="156" t="s">
        <v>534</v>
      </c>
      <c r="F184" s="137" t="s">
        <v>158</v>
      </c>
      <c r="G184" s="157">
        <v>21.95</v>
      </c>
      <c r="H184" s="138">
        <v>8</v>
      </c>
      <c r="I184" s="158">
        <f t="shared" ref="I184:I196" si="50">$K$6</f>
        <v>0.23419999999999999</v>
      </c>
      <c r="J184" s="114">
        <f t="shared" ref="J184:J196" si="51">ROUND((G184*$K$7),2)</f>
        <v>27.09</v>
      </c>
      <c r="K184" s="114">
        <f t="shared" ref="K184:K196" si="52">ROUND((H184*J184),2)</f>
        <v>216.72</v>
      </c>
      <c r="L184" s="159"/>
      <c r="M184" s="117"/>
      <c r="N184" s="117"/>
      <c r="O184" s="33"/>
      <c r="P184" s="33"/>
      <c r="Q184" s="33"/>
      <c r="R184" s="33"/>
      <c r="S184" s="33"/>
      <c r="T184" s="33"/>
      <c r="U184" s="33"/>
      <c r="V184" s="33"/>
      <c r="W184" s="33"/>
      <c r="X184" s="33"/>
      <c r="Y184" s="33"/>
      <c r="Z184" s="33"/>
      <c r="AA184" s="33"/>
      <c r="AB184" s="33"/>
      <c r="AC184" s="33"/>
    </row>
    <row r="185" spans="1:29" ht="75" x14ac:dyDescent="0.2">
      <c r="A185" s="149" t="s">
        <v>22</v>
      </c>
      <c r="B185" s="132" t="s">
        <v>535</v>
      </c>
      <c r="C185" s="133" t="s">
        <v>40</v>
      </c>
      <c r="D185" s="134" t="s">
        <v>536</v>
      </c>
      <c r="E185" s="156" t="s">
        <v>537</v>
      </c>
      <c r="F185" s="137" t="s">
        <v>158</v>
      </c>
      <c r="G185" s="157">
        <v>24.14</v>
      </c>
      <c r="H185" s="138">
        <v>3</v>
      </c>
      <c r="I185" s="158">
        <f t="shared" si="50"/>
        <v>0.23419999999999999</v>
      </c>
      <c r="J185" s="114">
        <f t="shared" si="51"/>
        <v>29.79</v>
      </c>
      <c r="K185" s="114">
        <f t="shared" si="52"/>
        <v>89.37</v>
      </c>
      <c r="L185" s="159"/>
      <c r="M185" s="117"/>
      <c r="N185" s="117"/>
      <c r="O185" s="33"/>
      <c r="P185" s="33"/>
      <c r="Q185" s="33"/>
      <c r="R185" s="33"/>
      <c r="S185" s="33"/>
      <c r="T185" s="33"/>
      <c r="U185" s="33"/>
      <c r="V185" s="33"/>
      <c r="W185" s="33"/>
      <c r="X185" s="33"/>
      <c r="Y185" s="33"/>
      <c r="Z185" s="33"/>
      <c r="AA185" s="33"/>
      <c r="AB185" s="33"/>
      <c r="AC185" s="33"/>
    </row>
    <row r="186" spans="1:29" ht="45" x14ac:dyDescent="0.2">
      <c r="A186" s="149" t="s">
        <v>22</v>
      </c>
      <c r="B186" s="132" t="s">
        <v>538</v>
      </c>
      <c r="C186" s="133" t="s">
        <v>81</v>
      </c>
      <c r="D186" s="134" t="s">
        <v>539</v>
      </c>
      <c r="E186" s="156" t="s">
        <v>540</v>
      </c>
      <c r="F186" s="137" t="s">
        <v>240</v>
      </c>
      <c r="G186" s="157">
        <v>123.75</v>
      </c>
      <c r="H186" s="138">
        <v>3.3</v>
      </c>
      <c r="I186" s="158">
        <f t="shared" si="50"/>
        <v>0.23419999999999999</v>
      </c>
      <c r="J186" s="114">
        <f t="shared" si="51"/>
        <v>152.72999999999999</v>
      </c>
      <c r="K186" s="114">
        <f t="shared" si="52"/>
        <v>504.01</v>
      </c>
      <c r="L186" s="159"/>
      <c r="M186" s="117"/>
      <c r="N186" s="117"/>
      <c r="O186" s="33"/>
      <c r="P186" s="33"/>
      <c r="Q186" s="33"/>
      <c r="R186" s="33"/>
      <c r="S186" s="33"/>
      <c r="T186" s="33"/>
      <c r="U186" s="33"/>
      <c r="V186" s="33"/>
      <c r="W186" s="33"/>
      <c r="X186" s="33"/>
      <c r="Y186" s="33"/>
      <c r="Z186" s="33"/>
      <c r="AA186" s="33"/>
      <c r="AB186" s="33"/>
      <c r="AC186" s="33"/>
    </row>
    <row r="187" spans="1:29" ht="60" x14ac:dyDescent="0.2">
      <c r="A187" s="149" t="s">
        <v>22</v>
      </c>
      <c r="B187" s="132" t="s">
        <v>541</v>
      </c>
      <c r="C187" s="133" t="s">
        <v>40</v>
      </c>
      <c r="D187" s="134" t="s">
        <v>542</v>
      </c>
      <c r="E187" s="156" t="s">
        <v>543</v>
      </c>
      <c r="F187" s="137" t="s">
        <v>158</v>
      </c>
      <c r="G187" s="157">
        <v>27.45</v>
      </c>
      <c r="H187" s="138">
        <v>3</v>
      </c>
      <c r="I187" s="158">
        <f t="shared" si="50"/>
        <v>0.23419999999999999</v>
      </c>
      <c r="J187" s="114">
        <f t="shared" si="51"/>
        <v>33.880000000000003</v>
      </c>
      <c r="K187" s="114">
        <f t="shared" si="52"/>
        <v>101.64</v>
      </c>
      <c r="L187" s="159"/>
      <c r="M187" s="117"/>
      <c r="N187" s="117"/>
      <c r="O187" s="33"/>
      <c r="P187" s="33"/>
      <c r="Q187" s="33"/>
      <c r="R187" s="33"/>
      <c r="S187" s="33"/>
      <c r="T187" s="33"/>
      <c r="U187" s="33"/>
      <c r="V187" s="33"/>
      <c r="W187" s="33"/>
      <c r="X187" s="33"/>
      <c r="Y187" s="33"/>
      <c r="Z187" s="33"/>
      <c r="AA187" s="33"/>
      <c r="AB187" s="33"/>
      <c r="AC187" s="33"/>
    </row>
    <row r="188" spans="1:29" ht="75" x14ac:dyDescent="0.2">
      <c r="A188" s="149" t="s">
        <v>22</v>
      </c>
      <c r="B188" s="132" t="s">
        <v>544</v>
      </c>
      <c r="C188" s="133" t="s">
        <v>40</v>
      </c>
      <c r="D188" s="134" t="s">
        <v>545</v>
      </c>
      <c r="E188" s="156" t="s">
        <v>546</v>
      </c>
      <c r="F188" s="137" t="s">
        <v>158</v>
      </c>
      <c r="G188" s="157">
        <v>20.25</v>
      </c>
      <c r="H188" s="138">
        <v>1</v>
      </c>
      <c r="I188" s="158">
        <f t="shared" si="50"/>
        <v>0.23419999999999999</v>
      </c>
      <c r="J188" s="114">
        <f t="shared" si="51"/>
        <v>24.99</v>
      </c>
      <c r="K188" s="114">
        <f t="shared" si="52"/>
        <v>24.99</v>
      </c>
      <c r="L188" s="159"/>
      <c r="M188" s="117"/>
      <c r="N188" s="117"/>
      <c r="O188" s="33"/>
      <c r="P188" s="33"/>
      <c r="Q188" s="33"/>
      <c r="R188" s="33"/>
      <c r="S188" s="33"/>
      <c r="T188" s="33"/>
      <c r="U188" s="33"/>
      <c r="V188" s="33"/>
      <c r="W188" s="33"/>
      <c r="X188" s="33"/>
      <c r="Y188" s="33"/>
      <c r="Z188" s="33"/>
      <c r="AA188" s="33"/>
      <c r="AB188" s="33"/>
      <c r="AC188" s="33"/>
    </row>
    <row r="189" spans="1:29" ht="15" x14ac:dyDescent="0.2">
      <c r="A189" s="149" t="s">
        <v>22</v>
      </c>
      <c r="B189" s="132" t="s">
        <v>547</v>
      </c>
      <c r="C189" s="133" t="s">
        <v>81</v>
      </c>
      <c r="D189" s="134" t="s">
        <v>548</v>
      </c>
      <c r="E189" s="156" t="s">
        <v>549</v>
      </c>
      <c r="F189" s="137" t="s">
        <v>550</v>
      </c>
      <c r="G189" s="157">
        <v>577.46</v>
      </c>
      <c r="H189" s="138">
        <v>2</v>
      </c>
      <c r="I189" s="158">
        <f t="shared" si="50"/>
        <v>0.23419999999999999</v>
      </c>
      <c r="J189" s="114">
        <f t="shared" si="51"/>
        <v>712.7</v>
      </c>
      <c r="K189" s="114">
        <f t="shared" si="52"/>
        <v>1425.4</v>
      </c>
      <c r="L189" s="159"/>
      <c r="M189" s="117"/>
      <c r="N189" s="117"/>
      <c r="O189" s="33"/>
      <c r="P189" s="33"/>
      <c r="Q189" s="33"/>
      <c r="R189" s="33"/>
      <c r="S189" s="33"/>
      <c r="T189" s="33"/>
      <c r="U189" s="33"/>
      <c r="V189" s="33"/>
      <c r="W189" s="33"/>
      <c r="X189" s="33"/>
      <c r="Y189" s="33"/>
      <c r="Z189" s="33"/>
      <c r="AA189" s="33"/>
      <c r="AB189" s="33"/>
      <c r="AC189" s="33"/>
    </row>
    <row r="190" spans="1:29" ht="30" x14ac:dyDescent="0.2">
      <c r="A190" s="149" t="s">
        <v>22</v>
      </c>
      <c r="B190" s="132" t="s">
        <v>551</v>
      </c>
      <c r="C190" s="133" t="s">
        <v>40</v>
      </c>
      <c r="D190" s="134" t="s">
        <v>552</v>
      </c>
      <c r="E190" s="156" t="s">
        <v>553</v>
      </c>
      <c r="F190" s="137" t="s">
        <v>158</v>
      </c>
      <c r="G190" s="157">
        <v>72.489999999999995</v>
      </c>
      <c r="H190" s="138">
        <v>1</v>
      </c>
      <c r="I190" s="158">
        <f t="shared" si="50"/>
        <v>0.23419999999999999</v>
      </c>
      <c r="J190" s="114">
        <f t="shared" si="51"/>
        <v>89.47</v>
      </c>
      <c r="K190" s="114">
        <f t="shared" si="52"/>
        <v>89.47</v>
      </c>
      <c r="L190" s="159"/>
      <c r="M190" s="117"/>
      <c r="N190" s="117"/>
      <c r="O190" s="33"/>
      <c r="P190" s="33"/>
      <c r="Q190" s="33"/>
      <c r="R190" s="33"/>
      <c r="S190" s="33"/>
      <c r="T190" s="33"/>
      <c r="U190" s="33"/>
      <c r="V190" s="33"/>
      <c r="W190" s="33"/>
      <c r="X190" s="33"/>
      <c r="Y190" s="33"/>
      <c r="Z190" s="33"/>
      <c r="AA190" s="33"/>
      <c r="AB190" s="33"/>
      <c r="AC190" s="33"/>
    </row>
    <row r="191" spans="1:29" ht="60" x14ac:dyDescent="0.2">
      <c r="A191" s="149" t="s">
        <v>22</v>
      </c>
      <c r="B191" s="132" t="s">
        <v>554</v>
      </c>
      <c r="C191" s="133" t="s">
        <v>81</v>
      </c>
      <c r="D191" s="134" t="s">
        <v>555</v>
      </c>
      <c r="E191" s="156" t="s">
        <v>556</v>
      </c>
      <c r="F191" s="137" t="s">
        <v>130</v>
      </c>
      <c r="G191" s="157">
        <v>31.47</v>
      </c>
      <c r="H191" s="138">
        <v>1</v>
      </c>
      <c r="I191" s="158">
        <f t="shared" si="50"/>
        <v>0.23419999999999999</v>
      </c>
      <c r="J191" s="114">
        <f t="shared" si="51"/>
        <v>38.840000000000003</v>
      </c>
      <c r="K191" s="114">
        <f t="shared" si="52"/>
        <v>38.840000000000003</v>
      </c>
      <c r="L191" s="159"/>
      <c r="M191" s="117"/>
      <c r="N191" s="117"/>
      <c r="O191" s="33"/>
      <c r="P191" s="33"/>
      <c r="Q191" s="33"/>
      <c r="R191" s="33"/>
      <c r="S191" s="33"/>
      <c r="T191" s="33"/>
      <c r="U191" s="33"/>
      <c r="V191" s="33"/>
      <c r="W191" s="33"/>
      <c r="X191" s="33"/>
      <c r="Y191" s="33"/>
      <c r="Z191" s="33"/>
      <c r="AA191" s="33"/>
      <c r="AB191" s="33"/>
      <c r="AC191" s="33"/>
    </row>
    <row r="192" spans="1:29" ht="45" x14ac:dyDescent="0.2">
      <c r="A192" s="149" t="s">
        <v>22</v>
      </c>
      <c r="B192" s="132" t="s">
        <v>557</v>
      </c>
      <c r="C192" s="133" t="s">
        <v>40</v>
      </c>
      <c r="D192" s="134" t="s">
        <v>558</v>
      </c>
      <c r="E192" s="156" t="s">
        <v>559</v>
      </c>
      <c r="F192" s="137" t="s">
        <v>158</v>
      </c>
      <c r="G192" s="157">
        <v>158.35</v>
      </c>
      <c r="H192" s="138">
        <v>1</v>
      </c>
      <c r="I192" s="158">
        <f t="shared" si="50"/>
        <v>0.23419999999999999</v>
      </c>
      <c r="J192" s="114">
        <f t="shared" si="51"/>
        <v>195.44</v>
      </c>
      <c r="K192" s="114">
        <f t="shared" si="52"/>
        <v>195.44</v>
      </c>
      <c r="L192" s="159"/>
      <c r="M192" s="117"/>
      <c r="N192" s="117"/>
      <c r="O192" s="33"/>
      <c r="P192" s="33"/>
      <c r="Q192" s="33"/>
      <c r="R192" s="33"/>
      <c r="S192" s="33"/>
      <c r="T192" s="33"/>
      <c r="U192" s="33"/>
      <c r="V192" s="33"/>
      <c r="W192" s="33"/>
      <c r="X192" s="33"/>
      <c r="Y192" s="33"/>
      <c r="Z192" s="33"/>
      <c r="AA192" s="33"/>
      <c r="AB192" s="33"/>
      <c r="AC192" s="33"/>
    </row>
    <row r="193" spans="1:29" ht="30" x14ac:dyDescent="0.2">
      <c r="A193" s="149" t="s">
        <v>22</v>
      </c>
      <c r="B193" s="132" t="s">
        <v>560</v>
      </c>
      <c r="C193" s="133" t="s">
        <v>40</v>
      </c>
      <c r="D193" s="134" t="s">
        <v>561</v>
      </c>
      <c r="E193" s="156" t="s">
        <v>562</v>
      </c>
      <c r="F193" s="137" t="s">
        <v>158</v>
      </c>
      <c r="G193" s="157">
        <v>84.8</v>
      </c>
      <c r="H193" s="138">
        <v>4</v>
      </c>
      <c r="I193" s="158">
        <f t="shared" si="50"/>
        <v>0.23419999999999999</v>
      </c>
      <c r="J193" s="114">
        <f t="shared" si="51"/>
        <v>104.66</v>
      </c>
      <c r="K193" s="114">
        <f t="shared" si="52"/>
        <v>418.64</v>
      </c>
      <c r="L193" s="159"/>
      <c r="M193" s="117"/>
      <c r="N193" s="117"/>
      <c r="O193" s="33"/>
      <c r="P193" s="33"/>
      <c r="Q193" s="33"/>
      <c r="R193" s="33"/>
      <c r="S193" s="33"/>
      <c r="T193" s="33"/>
      <c r="U193" s="33"/>
      <c r="V193" s="33"/>
      <c r="W193" s="33"/>
      <c r="X193" s="33"/>
      <c r="Y193" s="33"/>
      <c r="Z193" s="33"/>
      <c r="AA193" s="33"/>
      <c r="AB193" s="33"/>
      <c r="AC193" s="33"/>
    </row>
    <row r="194" spans="1:29" ht="60" x14ac:dyDescent="0.2">
      <c r="A194" s="149" t="s">
        <v>22</v>
      </c>
      <c r="B194" s="132" t="s">
        <v>563</v>
      </c>
      <c r="C194" s="133" t="s">
        <v>40</v>
      </c>
      <c r="D194" s="134" t="s">
        <v>564</v>
      </c>
      <c r="E194" s="156" t="s">
        <v>565</v>
      </c>
      <c r="F194" s="137" t="s">
        <v>78</v>
      </c>
      <c r="G194" s="157">
        <v>25.78</v>
      </c>
      <c r="H194" s="138">
        <v>5.3</v>
      </c>
      <c r="I194" s="158">
        <f t="shared" si="50"/>
        <v>0.23419999999999999</v>
      </c>
      <c r="J194" s="114">
        <f t="shared" si="51"/>
        <v>31.82</v>
      </c>
      <c r="K194" s="114">
        <f t="shared" si="52"/>
        <v>168.65</v>
      </c>
      <c r="L194" s="159"/>
      <c r="M194" s="117"/>
      <c r="N194" s="117"/>
      <c r="O194" s="33"/>
      <c r="P194" s="33"/>
      <c r="Q194" s="33"/>
      <c r="R194" s="33"/>
      <c r="S194" s="33"/>
      <c r="T194" s="33"/>
      <c r="U194" s="33"/>
      <c r="V194" s="33"/>
      <c r="W194" s="33"/>
      <c r="X194" s="33"/>
      <c r="Y194" s="33"/>
      <c r="Z194" s="33"/>
      <c r="AA194" s="33"/>
      <c r="AB194" s="33"/>
      <c r="AC194" s="33"/>
    </row>
    <row r="195" spans="1:29" ht="15" x14ac:dyDescent="0.2">
      <c r="A195" s="149" t="s">
        <v>22</v>
      </c>
      <c r="B195" s="132" t="s">
        <v>566</v>
      </c>
      <c r="C195" s="133" t="s">
        <v>40</v>
      </c>
      <c r="D195" s="134" t="s">
        <v>492</v>
      </c>
      <c r="E195" s="156" t="s">
        <v>493</v>
      </c>
      <c r="F195" s="137" t="s">
        <v>255</v>
      </c>
      <c r="G195" s="157">
        <v>93.27</v>
      </c>
      <c r="H195" s="138">
        <v>0.15</v>
      </c>
      <c r="I195" s="158">
        <f t="shared" si="50"/>
        <v>0.23419999999999999</v>
      </c>
      <c r="J195" s="114">
        <f t="shared" si="51"/>
        <v>115.11</v>
      </c>
      <c r="K195" s="114">
        <f t="shared" si="52"/>
        <v>17.27</v>
      </c>
      <c r="L195" s="159"/>
      <c r="M195" s="117"/>
      <c r="N195" s="117"/>
      <c r="O195" s="33"/>
      <c r="P195" s="33"/>
      <c r="Q195" s="33"/>
      <c r="R195" s="33"/>
      <c r="S195" s="33"/>
      <c r="T195" s="33"/>
      <c r="U195" s="33"/>
      <c r="V195" s="33"/>
      <c r="W195" s="33"/>
      <c r="X195" s="33"/>
      <c r="Y195" s="33"/>
      <c r="Z195" s="33"/>
      <c r="AA195" s="33"/>
      <c r="AB195" s="33"/>
      <c r="AC195" s="33"/>
    </row>
    <row r="196" spans="1:29" ht="45" x14ac:dyDescent="0.2">
      <c r="A196" s="149" t="s">
        <v>22</v>
      </c>
      <c r="B196" s="132" t="s">
        <v>567</v>
      </c>
      <c r="C196" s="133" t="s">
        <v>81</v>
      </c>
      <c r="D196" s="134" t="s">
        <v>495</v>
      </c>
      <c r="E196" s="156" t="s">
        <v>496</v>
      </c>
      <c r="F196" s="137" t="s">
        <v>87</v>
      </c>
      <c r="G196" s="157">
        <v>48.41</v>
      </c>
      <c r="H196" s="138">
        <v>0.2</v>
      </c>
      <c r="I196" s="158">
        <f t="shared" si="50"/>
        <v>0.23419999999999999</v>
      </c>
      <c r="J196" s="114">
        <f t="shared" si="51"/>
        <v>59.75</v>
      </c>
      <c r="K196" s="114">
        <f t="shared" si="52"/>
        <v>11.95</v>
      </c>
      <c r="L196" s="159"/>
      <c r="M196" s="117"/>
      <c r="N196" s="117"/>
      <c r="O196" s="33"/>
      <c r="P196" s="33"/>
      <c r="Q196" s="33"/>
      <c r="R196" s="33"/>
      <c r="S196" s="33"/>
      <c r="T196" s="33"/>
      <c r="U196" s="33"/>
      <c r="V196" s="33"/>
      <c r="W196" s="33"/>
      <c r="X196" s="33"/>
      <c r="Y196" s="33"/>
      <c r="Z196" s="33"/>
      <c r="AA196" s="33"/>
      <c r="AB196" s="33"/>
      <c r="AC196" s="33"/>
    </row>
    <row r="197" spans="1:29" ht="15" x14ac:dyDescent="0.2">
      <c r="A197" s="88"/>
      <c r="B197" s="148"/>
      <c r="C197" s="33"/>
      <c r="D197" s="33"/>
      <c r="E197" s="33"/>
      <c r="F197" s="35"/>
      <c r="G197" s="35"/>
      <c r="H197" s="123"/>
      <c r="I197" s="33"/>
      <c r="J197" s="35"/>
      <c r="K197" s="35"/>
      <c r="L197" s="42"/>
      <c r="M197" s="117"/>
      <c r="N197" s="117"/>
      <c r="O197" s="33"/>
      <c r="P197" s="33"/>
      <c r="Q197" s="33"/>
      <c r="R197" s="33"/>
      <c r="S197" s="33"/>
      <c r="T197" s="33"/>
      <c r="U197" s="33"/>
      <c r="V197" s="33"/>
      <c r="W197" s="33"/>
      <c r="X197" s="33"/>
      <c r="Y197" s="33"/>
      <c r="Z197" s="33"/>
      <c r="AA197" s="33"/>
      <c r="AB197" s="33"/>
      <c r="AC197" s="33"/>
    </row>
    <row r="198" spans="1:29" ht="15" x14ac:dyDescent="0.2">
      <c r="A198" s="149" t="s">
        <v>190</v>
      </c>
      <c r="B198" s="125" t="s">
        <v>568</v>
      </c>
      <c r="C198" s="150"/>
      <c r="D198" s="165"/>
      <c r="E198" s="126" t="s">
        <v>569</v>
      </c>
      <c r="F198" s="152"/>
      <c r="G198" s="152"/>
      <c r="H198" s="153"/>
      <c r="I198" s="154"/>
      <c r="J198" s="152"/>
      <c r="K198" s="155"/>
      <c r="L198" s="131">
        <f>ROUND(SUM(K199:K239),2)</f>
        <v>19760.79</v>
      </c>
      <c r="M198" s="117"/>
      <c r="N198" s="117"/>
      <c r="O198" s="33"/>
      <c r="P198" s="33"/>
      <c r="Q198" s="33"/>
      <c r="R198" s="33"/>
      <c r="S198" s="33"/>
      <c r="T198" s="33"/>
      <c r="U198" s="33"/>
      <c r="V198" s="33"/>
      <c r="W198" s="33"/>
      <c r="X198" s="33"/>
      <c r="Y198" s="33"/>
      <c r="Z198" s="33"/>
      <c r="AA198" s="33"/>
      <c r="AB198" s="33"/>
      <c r="AC198" s="33"/>
    </row>
    <row r="199" spans="1:29" ht="30" x14ac:dyDescent="0.2">
      <c r="A199" s="149" t="s">
        <v>22</v>
      </c>
      <c r="B199" s="132" t="s">
        <v>570</v>
      </c>
      <c r="C199" s="133" t="s">
        <v>72</v>
      </c>
      <c r="D199" s="134" t="s">
        <v>571</v>
      </c>
      <c r="E199" s="156" t="s">
        <v>572</v>
      </c>
      <c r="F199" s="137" t="s">
        <v>158</v>
      </c>
      <c r="G199" s="157">
        <v>8.57</v>
      </c>
      <c r="H199" s="138">
        <v>3</v>
      </c>
      <c r="I199" s="158">
        <f t="shared" ref="I199:I239" si="53">$K$6</f>
        <v>0.23419999999999999</v>
      </c>
      <c r="J199" s="114">
        <f t="shared" ref="J199:J239" si="54">ROUND((G199*$K$7),2)</f>
        <v>10.58</v>
      </c>
      <c r="K199" s="114">
        <f t="shared" ref="K199:K239" si="55">ROUND((H199*J199),2)</f>
        <v>31.74</v>
      </c>
      <c r="L199" s="159"/>
      <c r="M199" s="117"/>
      <c r="N199" s="117"/>
      <c r="O199" s="33"/>
      <c r="P199" s="33"/>
      <c r="Q199" s="33"/>
      <c r="R199" s="33"/>
      <c r="S199" s="33"/>
      <c r="T199" s="33"/>
      <c r="U199" s="33"/>
      <c r="V199" s="33"/>
      <c r="W199" s="33"/>
      <c r="X199" s="33"/>
      <c r="Y199" s="33"/>
      <c r="Z199" s="33"/>
      <c r="AA199" s="33"/>
      <c r="AB199" s="33"/>
      <c r="AC199" s="33"/>
    </row>
    <row r="200" spans="1:29" ht="30" x14ac:dyDescent="0.2">
      <c r="A200" s="149" t="s">
        <v>22</v>
      </c>
      <c r="B200" s="132" t="s">
        <v>573</v>
      </c>
      <c r="C200" s="133" t="s">
        <v>81</v>
      </c>
      <c r="D200" s="134" t="s">
        <v>574</v>
      </c>
      <c r="E200" s="156" t="s">
        <v>575</v>
      </c>
      <c r="F200" s="137" t="s">
        <v>130</v>
      </c>
      <c r="G200" s="157">
        <v>4.42</v>
      </c>
      <c r="H200" s="138">
        <v>2</v>
      </c>
      <c r="I200" s="158">
        <f t="shared" si="53"/>
        <v>0.23419999999999999</v>
      </c>
      <c r="J200" s="114">
        <f t="shared" si="54"/>
        <v>5.46</v>
      </c>
      <c r="K200" s="114">
        <f t="shared" si="55"/>
        <v>10.92</v>
      </c>
      <c r="L200" s="159"/>
      <c r="M200" s="117"/>
      <c r="N200" s="117"/>
      <c r="O200" s="33"/>
      <c r="P200" s="33"/>
      <c r="Q200" s="33"/>
      <c r="R200" s="33"/>
      <c r="S200" s="33"/>
      <c r="T200" s="33"/>
      <c r="U200" s="33"/>
      <c r="V200" s="33"/>
      <c r="W200" s="33"/>
      <c r="X200" s="33"/>
      <c r="Y200" s="33"/>
      <c r="Z200" s="33"/>
      <c r="AA200" s="33"/>
      <c r="AB200" s="33"/>
      <c r="AC200" s="33"/>
    </row>
    <row r="201" spans="1:29" ht="30" x14ac:dyDescent="0.2">
      <c r="A201" s="149" t="s">
        <v>22</v>
      </c>
      <c r="B201" s="132" t="s">
        <v>576</v>
      </c>
      <c r="C201" s="133" t="s">
        <v>40</v>
      </c>
      <c r="D201" s="134" t="s">
        <v>577</v>
      </c>
      <c r="E201" s="156" t="s">
        <v>578</v>
      </c>
      <c r="F201" s="137" t="s">
        <v>158</v>
      </c>
      <c r="G201" s="157">
        <v>20.49</v>
      </c>
      <c r="H201" s="138">
        <v>15</v>
      </c>
      <c r="I201" s="158">
        <f t="shared" si="53"/>
        <v>0.23419999999999999</v>
      </c>
      <c r="J201" s="114">
        <f t="shared" si="54"/>
        <v>25.29</v>
      </c>
      <c r="K201" s="114">
        <f t="shared" si="55"/>
        <v>379.35</v>
      </c>
      <c r="L201" s="159"/>
      <c r="M201" s="117"/>
      <c r="N201" s="117"/>
      <c r="O201" s="33"/>
      <c r="P201" s="33"/>
      <c r="Q201" s="33"/>
      <c r="R201" s="33"/>
      <c r="S201" s="33"/>
      <c r="T201" s="33"/>
      <c r="U201" s="33"/>
      <c r="V201" s="33"/>
      <c r="W201" s="33"/>
      <c r="X201" s="33"/>
      <c r="Y201" s="33"/>
      <c r="Z201" s="33"/>
      <c r="AA201" s="33"/>
      <c r="AB201" s="33"/>
      <c r="AC201" s="33"/>
    </row>
    <row r="202" spans="1:29" ht="30" x14ac:dyDescent="0.2">
      <c r="A202" s="149" t="s">
        <v>22</v>
      </c>
      <c r="B202" s="132" t="s">
        <v>579</v>
      </c>
      <c r="C202" s="133" t="s">
        <v>72</v>
      </c>
      <c r="D202" s="134" t="s">
        <v>580</v>
      </c>
      <c r="E202" s="156" t="s">
        <v>581</v>
      </c>
      <c r="F202" s="137" t="s">
        <v>158</v>
      </c>
      <c r="G202" s="157">
        <v>92.46</v>
      </c>
      <c r="H202" s="138">
        <v>3</v>
      </c>
      <c r="I202" s="158">
        <f t="shared" si="53"/>
        <v>0.23419999999999999</v>
      </c>
      <c r="J202" s="114">
        <f t="shared" si="54"/>
        <v>114.11</v>
      </c>
      <c r="K202" s="114">
        <f t="shared" si="55"/>
        <v>342.33</v>
      </c>
      <c r="L202" s="159"/>
      <c r="M202" s="117"/>
      <c r="N202" s="117"/>
      <c r="O202" s="33"/>
      <c r="P202" s="33"/>
      <c r="Q202" s="33"/>
      <c r="R202" s="33"/>
      <c r="S202" s="33"/>
      <c r="T202" s="33"/>
      <c r="U202" s="33"/>
      <c r="V202" s="33"/>
      <c r="W202" s="33"/>
      <c r="X202" s="33"/>
      <c r="Y202" s="33"/>
      <c r="Z202" s="33"/>
      <c r="AA202" s="33"/>
      <c r="AB202" s="33"/>
      <c r="AC202" s="33"/>
    </row>
    <row r="203" spans="1:29" ht="45" x14ac:dyDescent="0.2">
      <c r="A203" s="149" t="s">
        <v>22</v>
      </c>
      <c r="B203" s="132" t="s">
        <v>582</v>
      </c>
      <c r="C203" s="133" t="s">
        <v>40</v>
      </c>
      <c r="D203" s="134" t="s">
        <v>583</v>
      </c>
      <c r="E203" s="156" t="s">
        <v>584</v>
      </c>
      <c r="F203" s="137" t="s">
        <v>158</v>
      </c>
      <c r="G203" s="157">
        <v>57.58</v>
      </c>
      <c r="H203" s="138">
        <v>3</v>
      </c>
      <c r="I203" s="158">
        <f t="shared" si="53"/>
        <v>0.23419999999999999</v>
      </c>
      <c r="J203" s="114">
        <f t="shared" si="54"/>
        <v>71.069999999999993</v>
      </c>
      <c r="K203" s="114">
        <f t="shared" si="55"/>
        <v>213.21</v>
      </c>
      <c r="L203" s="159"/>
      <c r="M203" s="117"/>
      <c r="N203" s="117"/>
      <c r="O203" s="33"/>
      <c r="P203" s="33"/>
      <c r="Q203" s="33"/>
      <c r="R203" s="33"/>
      <c r="S203" s="33"/>
      <c r="T203" s="33"/>
      <c r="U203" s="33"/>
      <c r="V203" s="33"/>
      <c r="W203" s="33"/>
      <c r="X203" s="33"/>
      <c r="Y203" s="33"/>
      <c r="Z203" s="33"/>
      <c r="AA203" s="33"/>
      <c r="AB203" s="33"/>
      <c r="AC203" s="33"/>
    </row>
    <row r="204" spans="1:29" ht="45" x14ac:dyDescent="0.2">
      <c r="A204" s="149" t="s">
        <v>22</v>
      </c>
      <c r="B204" s="132" t="s">
        <v>585</v>
      </c>
      <c r="C204" s="133" t="s">
        <v>72</v>
      </c>
      <c r="D204" s="134" t="s">
        <v>586</v>
      </c>
      <c r="E204" s="156" t="s">
        <v>587</v>
      </c>
      <c r="F204" s="137" t="s">
        <v>158</v>
      </c>
      <c r="G204" s="157">
        <v>133.51</v>
      </c>
      <c r="H204" s="138">
        <v>3</v>
      </c>
      <c r="I204" s="158">
        <f t="shared" si="53"/>
        <v>0.23419999999999999</v>
      </c>
      <c r="J204" s="114">
        <f t="shared" si="54"/>
        <v>164.78</v>
      </c>
      <c r="K204" s="114">
        <f t="shared" si="55"/>
        <v>494.34</v>
      </c>
      <c r="L204" s="159"/>
      <c r="M204" s="117"/>
      <c r="N204" s="117"/>
      <c r="O204" s="33"/>
      <c r="P204" s="33"/>
      <c r="Q204" s="33"/>
      <c r="R204" s="33"/>
      <c r="S204" s="33"/>
      <c r="T204" s="33"/>
      <c r="U204" s="33"/>
      <c r="V204" s="33"/>
      <c r="W204" s="33"/>
      <c r="X204" s="33"/>
      <c r="Y204" s="33"/>
      <c r="Z204" s="33"/>
      <c r="AA204" s="33"/>
      <c r="AB204" s="33"/>
      <c r="AC204" s="33"/>
    </row>
    <row r="205" spans="1:29" ht="75" x14ac:dyDescent="0.2">
      <c r="A205" s="149" t="s">
        <v>22</v>
      </c>
      <c r="B205" s="132" t="s">
        <v>588</v>
      </c>
      <c r="C205" s="133" t="s">
        <v>81</v>
      </c>
      <c r="D205" s="134" t="s">
        <v>589</v>
      </c>
      <c r="E205" s="156" t="s">
        <v>590</v>
      </c>
      <c r="F205" s="137" t="s">
        <v>240</v>
      </c>
      <c r="G205" s="157">
        <v>3.93</v>
      </c>
      <c r="H205" s="138">
        <v>281.60000000000002</v>
      </c>
      <c r="I205" s="158">
        <f t="shared" si="53"/>
        <v>0.23419999999999999</v>
      </c>
      <c r="J205" s="114">
        <f t="shared" si="54"/>
        <v>4.8499999999999996</v>
      </c>
      <c r="K205" s="114">
        <f t="shared" si="55"/>
        <v>1365.76</v>
      </c>
      <c r="L205" s="159"/>
      <c r="M205" s="117"/>
      <c r="N205" s="117"/>
      <c r="O205" s="33"/>
      <c r="P205" s="33"/>
      <c r="Q205" s="33"/>
      <c r="R205" s="33"/>
      <c r="S205" s="33"/>
      <c r="T205" s="33"/>
      <c r="U205" s="33"/>
      <c r="V205" s="33"/>
      <c r="W205" s="33"/>
      <c r="X205" s="33"/>
      <c r="Y205" s="33"/>
      <c r="Z205" s="33"/>
      <c r="AA205" s="33"/>
      <c r="AB205" s="33"/>
      <c r="AC205" s="33"/>
    </row>
    <row r="206" spans="1:29" ht="75" x14ac:dyDescent="0.2">
      <c r="A206" s="149" t="s">
        <v>22</v>
      </c>
      <c r="B206" s="132" t="s">
        <v>591</v>
      </c>
      <c r="C206" s="133" t="s">
        <v>81</v>
      </c>
      <c r="D206" s="134" t="s">
        <v>592</v>
      </c>
      <c r="E206" s="156" t="s">
        <v>593</v>
      </c>
      <c r="F206" s="137" t="s">
        <v>240</v>
      </c>
      <c r="G206" s="157">
        <v>5.31</v>
      </c>
      <c r="H206" s="138">
        <v>361.25</v>
      </c>
      <c r="I206" s="158">
        <f t="shared" si="53"/>
        <v>0.23419999999999999</v>
      </c>
      <c r="J206" s="114">
        <f t="shared" si="54"/>
        <v>6.55</v>
      </c>
      <c r="K206" s="114">
        <f t="shared" si="55"/>
        <v>2366.19</v>
      </c>
      <c r="L206" s="159"/>
      <c r="M206" s="117"/>
      <c r="N206" s="117"/>
      <c r="O206" s="33"/>
      <c r="P206" s="33"/>
      <c r="Q206" s="33"/>
      <c r="R206" s="33"/>
      <c r="S206" s="33"/>
      <c r="T206" s="33"/>
      <c r="U206" s="33"/>
      <c r="V206" s="33"/>
      <c r="W206" s="33"/>
      <c r="X206" s="33"/>
      <c r="Y206" s="33"/>
      <c r="Z206" s="33"/>
      <c r="AA206" s="33"/>
      <c r="AB206" s="33"/>
      <c r="AC206" s="33"/>
    </row>
    <row r="207" spans="1:29" ht="75" x14ac:dyDescent="0.2">
      <c r="A207" s="149" t="s">
        <v>22</v>
      </c>
      <c r="B207" s="132" t="s">
        <v>594</v>
      </c>
      <c r="C207" s="133" t="s">
        <v>81</v>
      </c>
      <c r="D207" s="134" t="s">
        <v>595</v>
      </c>
      <c r="E207" s="156" t="s">
        <v>596</v>
      </c>
      <c r="F207" s="137" t="s">
        <v>240</v>
      </c>
      <c r="G207" s="157">
        <v>7.81</v>
      </c>
      <c r="H207" s="138">
        <v>52</v>
      </c>
      <c r="I207" s="158">
        <f t="shared" si="53"/>
        <v>0.23419999999999999</v>
      </c>
      <c r="J207" s="114">
        <f t="shared" si="54"/>
        <v>9.64</v>
      </c>
      <c r="K207" s="114">
        <f t="shared" si="55"/>
        <v>501.28</v>
      </c>
      <c r="L207" s="159"/>
      <c r="M207" s="117"/>
      <c r="N207" s="117"/>
      <c r="O207" s="33"/>
      <c r="P207" s="33"/>
      <c r="Q207" s="33"/>
      <c r="R207" s="33"/>
      <c r="S207" s="33"/>
      <c r="T207" s="33"/>
      <c r="U207" s="33"/>
      <c r="V207" s="33"/>
      <c r="W207" s="33"/>
      <c r="X207" s="33"/>
      <c r="Y207" s="33"/>
      <c r="Z207" s="33"/>
      <c r="AA207" s="33"/>
      <c r="AB207" s="33"/>
      <c r="AC207" s="33"/>
    </row>
    <row r="208" spans="1:29" ht="75" x14ac:dyDescent="0.2">
      <c r="A208" s="149" t="s">
        <v>22</v>
      </c>
      <c r="B208" s="132" t="s">
        <v>597</v>
      </c>
      <c r="C208" s="133" t="s">
        <v>81</v>
      </c>
      <c r="D208" s="134" t="s">
        <v>598</v>
      </c>
      <c r="E208" s="156" t="s">
        <v>599</v>
      </c>
      <c r="F208" s="137" t="s">
        <v>240</v>
      </c>
      <c r="G208" s="157">
        <v>22.62</v>
      </c>
      <c r="H208" s="138">
        <v>67</v>
      </c>
      <c r="I208" s="158">
        <f t="shared" si="53"/>
        <v>0.23419999999999999</v>
      </c>
      <c r="J208" s="114">
        <f t="shared" si="54"/>
        <v>27.92</v>
      </c>
      <c r="K208" s="114">
        <f t="shared" si="55"/>
        <v>1870.64</v>
      </c>
      <c r="L208" s="159"/>
      <c r="M208" s="117"/>
      <c r="N208" s="117"/>
      <c r="O208" s="33"/>
      <c r="P208" s="33"/>
      <c r="Q208" s="33"/>
      <c r="R208" s="33"/>
      <c r="S208" s="33"/>
      <c r="T208" s="33"/>
      <c r="U208" s="33"/>
      <c r="V208" s="33"/>
      <c r="W208" s="33"/>
      <c r="X208" s="33"/>
      <c r="Y208" s="33"/>
      <c r="Z208" s="33"/>
      <c r="AA208" s="33"/>
      <c r="AB208" s="33"/>
      <c r="AC208" s="33"/>
    </row>
    <row r="209" spans="1:29" ht="30" x14ac:dyDescent="0.2">
      <c r="A209" s="149" t="s">
        <v>22</v>
      </c>
      <c r="B209" s="132" t="s">
        <v>600</v>
      </c>
      <c r="C209" s="133" t="s">
        <v>40</v>
      </c>
      <c r="D209" s="134" t="s">
        <v>601</v>
      </c>
      <c r="E209" s="156" t="s">
        <v>602</v>
      </c>
      <c r="F209" s="137" t="s">
        <v>78</v>
      </c>
      <c r="G209" s="157">
        <v>62.8</v>
      </c>
      <c r="H209" s="138">
        <v>4.4000000000000004</v>
      </c>
      <c r="I209" s="158">
        <f t="shared" si="53"/>
        <v>0.23419999999999999</v>
      </c>
      <c r="J209" s="114">
        <f t="shared" si="54"/>
        <v>77.510000000000005</v>
      </c>
      <c r="K209" s="114">
        <f t="shared" si="55"/>
        <v>341.04</v>
      </c>
      <c r="L209" s="159"/>
      <c r="M209" s="117"/>
      <c r="N209" s="117"/>
      <c r="O209" s="33"/>
      <c r="P209" s="33"/>
      <c r="Q209" s="33"/>
      <c r="R209" s="33"/>
      <c r="S209" s="33"/>
      <c r="T209" s="33"/>
      <c r="U209" s="33"/>
      <c r="V209" s="33"/>
      <c r="W209" s="33"/>
      <c r="X209" s="33"/>
      <c r="Y209" s="33"/>
      <c r="Z209" s="33"/>
      <c r="AA209" s="33"/>
      <c r="AB209" s="33"/>
      <c r="AC209" s="33"/>
    </row>
    <row r="210" spans="1:29" ht="60" x14ac:dyDescent="0.2">
      <c r="A210" s="149" t="s">
        <v>22</v>
      </c>
      <c r="B210" s="132" t="s">
        <v>603</v>
      </c>
      <c r="C210" s="133" t="s">
        <v>81</v>
      </c>
      <c r="D210" s="134" t="s">
        <v>604</v>
      </c>
      <c r="E210" s="156" t="s">
        <v>605</v>
      </c>
      <c r="F210" s="137" t="s">
        <v>130</v>
      </c>
      <c r="G210" s="157">
        <v>92.95</v>
      </c>
      <c r="H210" s="138">
        <v>1</v>
      </c>
      <c r="I210" s="158">
        <f t="shared" si="53"/>
        <v>0.23419999999999999</v>
      </c>
      <c r="J210" s="114">
        <f t="shared" si="54"/>
        <v>114.72</v>
      </c>
      <c r="K210" s="114">
        <f t="shared" si="55"/>
        <v>114.72</v>
      </c>
      <c r="L210" s="159"/>
      <c r="M210" s="117"/>
      <c r="N210" s="117"/>
      <c r="O210" s="33"/>
      <c r="P210" s="33"/>
      <c r="Q210" s="33"/>
      <c r="R210" s="33"/>
      <c r="S210" s="33"/>
      <c r="T210" s="33"/>
      <c r="U210" s="33"/>
      <c r="V210" s="33"/>
      <c r="W210" s="33"/>
      <c r="X210" s="33"/>
      <c r="Y210" s="33"/>
      <c r="Z210" s="33"/>
      <c r="AA210" s="33"/>
      <c r="AB210" s="33"/>
      <c r="AC210" s="33"/>
    </row>
    <row r="211" spans="1:29" ht="45" x14ac:dyDescent="0.2">
      <c r="A211" s="149" t="s">
        <v>22</v>
      </c>
      <c r="B211" s="132" t="s">
        <v>606</v>
      </c>
      <c r="C211" s="133" t="s">
        <v>40</v>
      </c>
      <c r="D211" s="134" t="s">
        <v>607</v>
      </c>
      <c r="E211" s="156" t="s">
        <v>608</v>
      </c>
      <c r="F211" s="137" t="s">
        <v>158</v>
      </c>
      <c r="G211" s="157">
        <v>50.73</v>
      </c>
      <c r="H211" s="138">
        <v>11</v>
      </c>
      <c r="I211" s="158">
        <f t="shared" si="53"/>
        <v>0.23419999999999999</v>
      </c>
      <c r="J211" s="114">
        <f t="shared" si="54"/>
        <v>62.61</v>
      </c>
      <c r="K211" s="114">
        <f t="shared" si="55"/>
        <v>688.71</v>
      </c>
      <c r="L211" s="159"/>
      <c r="M211" s="117"/>
      <c r="N211" s="117"/>
      <c r="O211" s="33"/>
      <c r="P211" s="33"/>
      <c r="Q211" s="33"/>
      <c r="R211" s="33"/>
      <c r="S211" s="33"/>
      <c r="T211" s="33"/>
      <c r="U211" s="33"/>
      <c r="V211" s="33"/>
      <c r="W211" s="33"/>
      <c r="X211" s="33"/>
      <c r="Y211" s="33"/>
      <c r="Z211" s="33"/>
      <c r="AA211" s="33"/>
      <c r="AB211" s="33"/>
      <c r="AC211" s="33"/>
    </row>
    <row r="212" spans="1:29" ht="45" x14ac:dyDescent="0.2">
      <c r="A212" s="149" t="s">
        <v>22</v>
      </c>
      <c r="B212" s="132" t="s">
        <v>609</v>
      </c>
      <c r="C212" s="133" t="s">
        <v>40</v>
      </c>
      <c r="D212" s="134" t="s">
        <v>610</v>
      </c>
      <c r="E212" s="156" t="s">
        <v>611</v>
      </c>
      <c r="F212" s="137" t="s">
        <v>158</v>
      </c>
      <c r="G212" s="157">
        <v>33</v>
      </c>
      <c r="H212" s="138">
        <v>2</v>
      </c>
      <c r="I212" s="158">
        <f t="shared" si="53"/>
        <v>0.23419999999999999</v>
      </c>
      <c r="J212" s="114">
        <f t="shared" si="54"/>
        <v>40.729999999999997</v>
      </c>
      <c r="K212" s="114">
        <f t="shared" si="55"/>
        <v>81.459999999999994</v>
      </c>
      <c r="L212" s="159"/>
      <c r="M212" s="117"/>
      <c r="N212" s="117"/>
      <c r="O212" s="33"/>
      <c r="P212" s="33"/>
      <c r="Q212" s="33"/>
      <c r="R212" s="33"/>
      <c r="S212" s="33"/>
      <c r="T212" s="33"/>
      <c r="U212" s="33"/>
      <c r="V212" s="33"/>
      <c r="W212" s="33"/>
      <c r="X212" s="33"/>
      <c r="Y212" s="33"/>
      <c r="Z212" s="33"/>
      <c r="AA212" s="33"/>
      <c r="AB212" s="33"/>
      <c r="AC212" s="33"/>
    </row>
    <row r="213" spans="1:29" ht="45" x14ac:dyDescent="0.2">
      <c r="A213" s="149" t="s">
        <v>22</v>
      </c>
      <c r="B213" s="132" t="s">
        <v>612</v>
      </c>
      <c r="C213" s="133" t="s">
        <v>40</v>
      </c>
      <c r="D213" s="134" t="s">
        <v>613</v>
      </c>
      <c r="E213" s="156" t="s">
        <v>614</v>
      </c>
      <c r="F213" s="137" t="s">
        <v>158</v>
      </c>
      <c r="G213" s="157">
        <v>13.17</v>
      </c>
      <c r="H213" s="138">
        <v>13</v>
      </c>
      <c r="I213" s="158">
        <f t="shared" si="53"/>
        <v>0.23419999999999999</v>
      </c>
      <c r="J213" s="114">
        <f t="shared" si="54"/>
        <v>16.25</v>
      </c>
      <c r="K213" s="114">
        <f t="shared" si="55"/>
        <v>211.25</v>
      </c>
      <c r="L213" s="159"/>
      <c r="M213" s="117"/>
      <c r="N213" s="117"/>
      <c r="O213" s="33"/>
      <c r="P213" s="33"/>
      <c r="Q213" s="33"/>
      <c r="R213" s="33"/>
      <c r="S213" s="33"/>
      <c r="T213" s="33"/>
      <c r="U213" s="33"/>
      <c r="V213" s="33"/>
      <c r="W213" s="33"/>
      <c r="X213" s="33"/>
      <c r="Y213" s="33"/>
      <c r="Z213" s="33"/>
      <c r="AA213" s="33"/>
      <c r="AB213" s="33"/>
      <c r="AC213" s="33"/>
    </row>
    <row r="214" spans="1:29" ht="45" x14ac:dyDescent="0.2">
      <c r="A214" s="149" t="s">
        <v>22</v>
      </c>
      <c r="B214" s="132" t="s">
        <v>615</v>
      </c>
      <c r="C214" s="133" t="s">
        <v>40</v>
      </c>
      <c r="D214" s="134" t="s">
        <v>616</v>
      </c>
      <c r="E214" s="156" t="s">
        <v>617</v>
      </c>
      <c r="F214" s="137" t="s">
        <v>158</v>
      </c>
      <c r="G214" s="157">
        <v>59.58</v>
      </c>
      <c r="H214" s="138">
        <v>5</v>
      </c>
      <c r="I214" s="158">
        <f t="shared" si="53"/>
        <v>0.23419999999999999</v>
      </c>
      <c r="J214" s="114">
        <f t="shared" si="54"/>
        <v>73.53</v>
      </c>
      <c r="K214" s="114">
        <f t="shared" si="55"/>
        <v>367.65</v>
      </c>
      <c r="L214" s="159"/>
      <c r="M214" s="117"/>
      <c r="N214" s="117"/>
      <c r="O214" s="33"/>
      <c r="P214" s="33"/>
      <c r="Q214" s="33"/>
      <c r="R214" s="33"/>
      <c r="S214" s="33"/>
      <c r="T214" s="33"/>
      <c r="U214" s="33"/>
      <c r="V214" s="33"/>
      <c r="W214" s="33"/>
      <c r="X214" s="33"/>
      <c r="Y214" s="33"/>
      <c r="Z214" s="33"/>
      <c r="AA214" s="33"/>
      <c r="AB214" s="33"/>
      <c r="AC214" s="33"/>
    </row>
    <row r="215" spans="1:29" ht="45" x14ac:dyDescent="0.2">
      <c r="A215" s="149" t="s">
        <v>22</v>
      </c>
      <c r="B215" s="132" t="s">
        <v>618</v>
      </c>
      <c r="C215" s="133" t="s">
        <v>40</v>
      </c>
      <c r="D215" s="134" t="s">
        <v>619</v>
      </c>
      <c r="E215" s="156" t="s">
        <v>620</v>
      </c>
      <c r="F215" s="137" t="s">
        <v>158</v>
      </c>
      <c r="G215" s="157">
        <v>87.76</v>
      </c>
      <c r="H215" s="138">
        <v>1</v>
      </c>
      <c r="I215" s="158">
        <f t="shared" si="53"/>
        <v>0.23419999999999999</v>
      </c>
      <c r="J215" s="114">
        <f t="shared" si="54"/>
        <v>108.31</v>
      </c>
      <c r="K215" s="114">
        <f t="shared" si="55"/>
        <v>108.31</v>
      </c>
      <c r="L215" s="159"/>
      <c r="M215" s="117"/>
      <c r="N215" s="117"/>
      <c r="O215" s="33"/>
      <c r="P215" s="33"/>
      <c r="Q215" s="33"/>
      <c r="R215" s="33"/>
      <c r="S215" s="33"/>
      <c r="T215" s="33"/>
      <c r="U215" s="33"/>
      <c r="V215" s="33"/>
      <c r="W215" s="33"/>
      <c r="X215" s="33"/>
      <c r="Y215" s="33"/>
      <c r="Z215" s="33"/>
      <c r="AA215" s="33"/>
      <c r="AB215" s="33"/>
      <c r="AC215" s="33"/>
    </row>
    <row r="216" spans="1:29" ht="45" x14ac:dyDescent="0.2">
      <c r="A216" s="149" t="s">
        <v>22</v>
      </c>
      <c r="B216" s="132" t="s">
        <v>621</v>
      </c>
      <c r="C216" s="133" t="s">
        <v>40</v>
      </c>
      <c r="D216" s="134" t="s">
        <v>622</v>
      </c>
      <c r="E216" s="156" t="s">
        <v>623</v>
      </c>
      <c r="F216" s="137" t="s">
        <v>158</v>
      </c>
      <c r="G216" s="157">
        <v>39.42</v>
      </c>
      <c r="H216" s="138">
        <v>5</v>
      </c>
      <c r="I216" s="158">
        <f t="shared" si="53"/>
        <v>0.23419999999999999</v>
      </c>
      <c r="J216" s="114">
        <f t="shared" si="54"/>
        <v>48.65</v>
      </c>
      <c r="K216" s="114">
        <f t="shared" si="55"/>
        <v>243.25</v>
      </c>
      <c r="L216" s="159"/>
      <c r="M216" s="117"/>
      <c r="N216" s="117"/>
      <c r="O216" s="33"/>
      <c r="P216" s="33"/>
      <c r="Q216" s="33"/>
      <c r="R216" s="33"/>
      <c r="S216" s="33"/>
      <c r="T216" s="33"/>
      <c r="U216" s="33"/>
      <c r="V216" s="33"/>
      <c r="W216" s="33"/>
      <c r="X216" s="33"/>
      <c r="Y216" s="33"/>
      <c r="Z216" s="33"/>
      <c r="AA216" s="33"/>
      <c r="AB216" s="33"/>
      <c r="AC216" s="33"/>
    </row>
    <row r="217" spans="1:29" ht="45" x14ac:dyDescent="0.2">
      <c r="A217" s="149" t="s">
        <v>22</v>
      </c>
      <c r="B217" s="132" t="s">
        <v>624</v>
      </c>
      <c r="C217" s="133" t="s">
        <v>40</v>
      </c>
      <c r="D217" s="134" t="s">
        <v>625</v>
      </c>
      <c r="E217" s="156" t="s">
        <v>626</v>
      </c>
      <c r="F217" s="137" t="s">
        <v>158</v>
      </c>
      <c r="G217" s="157">
        <v>20.62</v>
      </c>
      <c r="H217" s="138">
        <v>16</v>
      </c>
      <c r="I217" s="158">
        <f t="shared" si="53"/>
        <v>0.23419999999999999</v>
      </c>
      <c r="J217" s="114">
        <f t="shared" si="54"/>
        <v>25.45</v>
      </c>
      <c r="K217" s="114">
        <f t="shared" si="55"/>
        <v>407.2</v>
      </c>
      <c r="L217" s="159"/>
      <c r="M217" s="117"/>
      <c r="N217" s="117"/>
      <c r="O217" s="33"/>
      <c r="P217" s="33"/>
      <c r="Q217" s="33"/>
      <c r="R217" s="33"/>
      <c r="S217" s="33"/>
      <c r="T217" s="33"/>
      <c r="U217" s="33"/>
      <c r="V217" s="33"/>
      <c r="W217" s="33"/>
      <c r="X217" s="33"/>
      <c r="Y217" s="33"/>
      <c r="Z217" s="33"/>
      <c r="AA217" s="33"/>
      <c r="AB217" s="33"/>
      <c r="AC217" s="33"/>
    </row>
    <row r="218" spans="1:29" ht="45" x14ac:dyDescent="0.2">
      <c r="A218" s="149" t="s">
        <v>22</v>
      </c>
      <c r="B218" s="132" t="s">
        <v>627</v>
      </c>
      <c r="C218" s="133" t="s">
        <v>40</v>
      </c>
      <c r="D218" s="134" t="s">
        <v>628</v>
      </c>
      <c r="E218" s="156" t="s">
        <v>629</v>
      </c>
      <c r="F218" s="137" t="s">
        <v>158</v>
      </c>
      <c r="G218" s="157">
        <v>48.77</v>
      </c>
      <c r="H218" s="138">
        <v>3</v>
      </c>
      <c r="I218" s="158">
        <f t="shared" si="53"/>
        <v>0.23419999999999999</v>
      </c>
      <c r="J218" s="114">
        <f t="shared" si="54"/>
        <v>60.19</v>
      </c>
      <c r="K218" s="114">
        <f t="shared" si="55"/>
        <v>180.57</v>
      </c>
      <c r="L218" s="159"/>
      <c r="M218" s="117"/>
      <c r="N218" s="117"/>
      <c r="O218" s="33"/>
      <c r="P218" s="33"/>
      <c r="Q218" s="33"/>
      <c r="R218" s="33"/>
      <c r="S218" s="33"/>
      <c r="T218" s="33"/>
      <c r="U218" s="33"/>
      <c r="V218" s="33"/>
      <c r="W218" s="33"/>
      <c r="X218" s="33"/>
      <c r="Y218" s="33"/>
      <c r="Z218" s="33"/>
      <c r="AA218" s="33"/>
      <c r="AB218" s="33"/>
      <c r="AC218" s="33"/>
    </row>
    <row r="219" spans="1:29" ht="45" x14ac:dyDescent="0.2">
      <c r="A219" s="149" t="s">
        <v>22</v>
      </c>
      <c r="B219" s="132" t="s">
        <v>630</v>
      </c>
      <c r="C219" s="133" t="s">
        <v>40</v>
      </c>
      <c r="D219" s="134" t="s">
        <v>631</v>
      </c>
      <c r="E219" s="156" t="s">
        <v>632</v>
      </c>
      <c r="F219" s="137" t="s">
        <v>158</v>
      </c>
      <c r="G219" s="157">
        <v>35.82</v>
      </c>
      <c r="H219" s="138">
        <v>3</v>
      </c>
      <c r="I219" s="158">
        <f t="shared" si="53"/>
        <v>0.23419999999999999</v>
      </c>
      <c r="J219" s="114">
        <f t="shared" si="54"/>
        <v>44.21</v>
      </c>
      <c r="K219" s="114">
        <f t="shared" si="55"/>
        <v>132.63</v>
      </c>
      <c r="L219" s="159"/>
      <c r="M219" s="117"/>
      <c r="N219" s="117"/>
      <c r="O219" s="33"/>
      <c r="P219" s="33"/>
      <c r="Q219" s="33"/>
      <c r="R219" s="33"/>
      <c r="S219" s="33"/>
      <c r="T219" s="33"/>
      <c r="U219" s="33"/>
      <c r="V219" s="33"/>
      <c r="W219" s="33"/>
      <c r="X219" s="33"/>
      <c r="Y219" s="33"/>
      <c r="Z219" s="33"/>
      <c r="AA219" s="33"/>
      <c r="AB219" s="33"/>
      <c r="AC219" s="33"/>
    </row>
    <row r="220" spans="1:29" ht="45" x14ac:dyDescent="0.2">
      <c r="A220" s="149" t="s">
        <v>22</v>
      </c>
      <c r="B220" s="132" t="s">
        <v>633</v>
      </c>
      <c r="C220" s="133" t="s">
        <v>40</v>
      </c>
      <c r="D220" s="134" t="s">
        <v>634</v>
      </c>
      <c r="E220" s="156" t="s">
        <v>635</v>
      </c>
      <c r="F220" s="137" t="s">
        <v>158</v>
      </c>
      <c r="G220" s="157">
        <v>31.54</v>
      </c>
      <c r="H220" s="138">
        <v>3</v>
      </c>
      <c r="I220" s="158">
        <f t="shared" si="53"/>
        <v>0.23419999999999999</v>
      </c>
      <c r="J220" s="114">
        <f t="shared" si="54"/>
        <v>38.93</v>
      </c>
      <c r="K220" s="114">
        <f t="shared" si="55"/>
        <v>116.79</v>
      </c>
      <c r="L220" s="159"/>
      <c r="M220" s="117"/>
      <c r="N220" s="117"/>
      <c r="O220" s="33"/>
      <c r="P220" s="33"/>
      <c r="Q220" s="33"/>
      <c r="R220" s="33"/>
      <c r="S220" s="33"/>
      <c r="T220" s="33"/>
      <c r="U220" s="33"/>
      <c r="V220" s="33"/>
      <c r="W220" s="33"/>
      <c r="X220" s="33"/>
      <c r="Y220" s="33"/>
      <c r="Z220" s="33"/>
      <c r="AA220" s="33"/>
      <c r="AB220" s="33"/>
      <c r="AC220" s="33"/>
    </row>
    <row r="221" spans="1:29" ht="45" x14ac:dyDescent="0.2">
      <c r="A221" s="149" t="s">
        <v>22</v>
      </c>
      <c r="B221" s="132" t="s">
        <v>636</v>
      </c>
      <c r="C221" s="133" t="s">
        <v>40</v>
      </c>
      <c r="D221" s="134" t="s">
        <v>637</v>
      </c>
      <c r="E221" s="156" t="s">
        <v>638</v>
      </c>
      <c r="F221" s="137" t="s">
        <v>158</v>
      </c>
      <c r="G221" s="157">
        <v>47.85</v>
      </c>
      <c r="H221" s="138">
        <v>2</v>
      </c>
      <c r="I221" s="158">
        <f t="shared" si="53"/>
        <v>0.23419999999999999</v>
      </c>
      <c r="J221" s="114">
        <f t="shared" si="54"/>
        <v>59.06</v>
      </c>
      <c r="K221" s="114">
        <f t="shared" si="55"/>
        <v>118.12</v>
      </c>
      <c r="L221" s="159"/>
      <c r="M221" s="117"/>
      <c r="N221" s="117"/>
      <c r="O221" s="33"/>
      <c r="P221" s="33"/>
      <c r="Q221" s="33"/>
      <c r="R221" s="33"/>
      <c r="S221" s="33"/>
      <c r="T221" s="33"/>
      <c r="U221" s="33"/>
      <c r="V221" s="33"/>
      <c r="W221" s="33"/>
      <c r="X221" s="33"/>
      <c r="Y221" s="33"/>
      <c r="Z221" s="33"/>
      <c r="AA221" s="33"/>
      <c r="AB221" s="33"/>
      <c r="AC221" s="33"/>
    </row>
    <row r="222" spans="1:29" ht="45" x14ac:dyDescent="0.2">
      <c r="A222" s="149" t="s">
        <v>22</v>
      </c>
      <c r="B222" s="132" t="s">
        <v>639</v>
      </c>
      <c r="C222" s="133" t="s">
        <v>81</v>
      </c>
      <c r="D222" s="134" t="s">
        <v>640</v>
      </c>
      <c r="E222" s="156" t="s">
        <v>641</v>
      </c>
      <c r="F222" s="137" t="s">
        <v>130</v>
      </c>
      <c r="G222" s="157">
        <v>189.36</v>
      </c>
      <c r="H222" s="138">
        <v>1</v>
      </c>
      <c r="I222" s="158">
        <f t="shared" si="53"/>
        <v>0.23419999999999999</v>
      </c>
      <c r="J222" s="114">
        <f t="shared" si="54"/>
        <v>233.71</v>
      </c>
      <c r="K222" s="114">
        <f t="shared" si="55"/>
        <v>233.71</v>
      </c>
      <c r="L222" s="159"/>
      <c r="M222" s="117"/>
      <c r="N222" s="117"/>
      <c r="O222" s="33"/>
      <c r="P222" s="33"/>
      <c r="Q222" s="33"/>
      <c r="R222" s="33"/>
      <c r="S222" s="33"/>
      <c r="T222" s="33"/>
      <c r="U222" s="33"/>
      <c r="V222" s="33"/>
      <c r="W222" s="33"/>
      <c r="X222" s="33"/>
      <c r="Y222" s="33"/>
      <c r="Z222" s="33"/>
      <c r="AA222" s="33"/>
      <c r="AB222" s="33"/>
      <c r="AC222" s="33"/>
    </row>
    <row r="223" spans="1:29" ht="45" x14ac:dyDescent="0.2">
      <c r="A223" s="149" t="s">
        <v>22</v>
      </c>
      <c r="B223" s="132" t="s">
        <v>642</v>
      </c>
      <c r="C223" s="133" t="s">
        <v>40</v>
      </c>
      <c r="D223" s="134" t="s">
        <v>643</v>
      </c>
      <c r="E223" s="156" t="s">
        <v>644</v>
      </c>
      <c r="F223" s="137" t="s">
        <v>158</v>
      </c>
      <c r="G223" s="157">
        <v>71.14</v>
      </c>
      <c r="H223" s="138">
        <v>3</v>
      </c>
      <c r="I223" s="158">
        <f t="shared" si="53"/>
        <v>0.23419999999999999</v>
      </c>
      <c r="J223" s="114">
        <f t="shared" si="54"/>
        <v>87.8</v>
      </c>
      <c r="K223" s="114">
        <f t="shared" si="55"/>
        <v>263.39999999999998</v>
      </c>
      <c r="L223" s="159"/>
      <c r="M223" s="117"/>
      <c r="N223" s="117"/>
      <c r="O223" s="33"/>
      <c r="P223" s="33"/>
      <c r="Q223" s="33"/>
      <c r="R223" s="33"/>
      <c r="S223" s="33"/>
      <c r="T223" s="33"/>
      <c r="U223" s="33"/>
      <c r="V223" s="33"/>
      <c r="W223" s="33"/>
      <c r="X223" s="33"/>
      <c r="Y223" s="33"/>
      <c r="Z223" s="33"/>
      <c r="AA223" s="33"/>
      <c r="AB223" s="33"/>
      <c r="AC223" s="33"/>
    </row>
    <row r="224" spans="1:29" ht="45" x14ac:dyDescent="0.2">
      <c r="A224" s="149" t="s">
        <v>22</v>
      </c>
      <c r="B224" s="132" t="s">
        <v>645</v>
      </c>
      <c r="C224" s="133" t="s">
        <v>40</v>
      </c>
      <c r="D224" s="134" t="s">
        <v>646</v>
      </c>
      <c r="E224" s="156" t="s">
        <v>647</v>
      </c>
      <c r="F224" s="137" t="s">
        <v>158</v>
      </c>
      <c r="G224" s="157">
        <v>71.14</v>
      </c>
      <c r="H224" s="138">
        <v>3</v>
      </c>
      <c r="I224" s="158">
        <f t="shared" si="53"/>
        <v>0.23419999999999999</v>
      </c>
      <c r="J224" s="114">
        <f t="shared" si="54"/>
        <v>87.8</v>
      </c>
      <c r="K224" s="114">
        <f t="shared" si="55"/>
        <v>263.39999999999998</v>
      </c>
      <c r="L224" s="159"/>
      <c r="M224" s="117"/>
      <c r="N224" s="117"/>
      <c r="O224" s="33"/>
      <c r="P224" s="33"/>
      <c r="Q224" s="33"/>
      <c r="R224" s="33"/>
      <c r="S224" s="33"/>
      <c r="T224" s="33"/>
      <c r="U224" s="33"/>
      <c r="V224" s="33"/>
      <c r="W224" s="33"/>
      <c r="X224" s="33"/>
      <c r="Y224" s="33"/>
      <c r="Z224" s="33"/>
      <c r="AA224" s="33"/>
      <c r="AB224" s="33"/>
      <c r="AC224" s="33"/>
    </row>
    <row r="225" spans="1:29" ht="45" x14ac:dyDescent="0.2">
      <c r="A225" s="149" t="s">
        <v>22</v>
      </c>
      <c r="B225" s="132" t="s">
        <v>648</v>
      </c>
      <c r="C225" s="133" t="s">
        <v>40</v>
      </c>
      <c r="D225" s="134" t="s">
        <v>649</v>
      </c>
      <c r="E225" s="156" t="s">
        <v>650</v>
      </c>
      <c r="F225" s="137" t="s">
        <v>158</v>
      </c>
      <c r="G225" s="157">
        <v>78.709999999999994</v>
      </c>
      <c r="H225" s="138">
        <v>1</v>
      </c>
      <c r="I225" s="158">
        <f t="shared" si="53"/>
        <v>0.23419999999999999</v>
      </c>
      <c r="J225" s="114">
        <f t="shared" si="54"/>
        <v>97.14</v>
      </c>
      <c r="K225" s="114">
        <f t="shared" si="55"/>
        <v>97.14</v>
      </c>
      <c r="L225" s="159"/>
      <c r="M225" s="117"/>
      <c r="N225" s="117"/>
      <c r="O225" s="33"/>
      <c r="P225" s="33"/>
      <c r="Q225" s="33"/>
      <c r="R225" s="33"/>
      <c r="S225" s="33"/>
      <c r="T225" s="33"/>
      <c r="U225" s="33"/>
      <c r="V225" s="33"/>
      <c r="W225" s="33"/>
      <c r="X225" s="33"/>
      <c r="Y225" s="33"/>
      <c r="Z225" s="33"/>
      <c r="AA225" s="33"/>
      <c r="AB225" s="33"/>
      <c r="AC225" s="33"/>
    </row>
    <row r="226" spans="1:29" ht="60" x14ac:dyDescent="0.2">
      <c r="A226" s="149" t="s">
        <v>22</v>
      </c>
      <c r="B226" s="132" t="s">
        <v>651</v>
      </c>
      <c r="C226" s="133" t="s">
        <v>81</v>
      </c>
      <c r="D226" s="134" t="s">
        <v>652</v>
      </c>
      <c r="E226" s="156" t="s">
        <v>653</v>
      </c>
      <c r="F226" s="137" t="s">
        <v>130</v>
      </c>
      <c r="G226" s="157">
        <v>174.98</v>
      </c>
      <c r="H226" s="138">
        <v>1</v>
      </c>
      <c r="I226" s="158">
        <f t="shared" si="53"/>
        <v>0.23419999999999999</v>
      </c>
      <c r="J226" s="114">
        <f t="shared" si="54"/>
        <v>215.96</v>
      </c>
      <c r="K226" s="114">
        <f t="shared" si="55"/>
        <v>215.96</v>
      </c>
      <c r="L226" s="159"/>
      <c r="M226" s="117"/>
      <c r="N226" s="117"/>
      <c r="O226" s="33"/>
      <c r="P226" s="33"/>
      <c r="Q226" s="33"/>
      <c r="R226" s="33"/>
      <c r="S226" s="33"/>
      <c r="T226" s="33"/>
      <c r="U226" s="33"/>
      <c r="V226" s="33"/>
      <c r="W226" s="33"/>
      <c r="X226" s="33"/>
      <c r="Y226" s="33"/>
      <c r="Z226" s="33"/>
      <c r="AA226" s="33"/>
      <c r="AB226" s="33"/>
      <c r="AC226" s="33"/>
    </row>
    <row r="227" spans="1:29" ht="45" x14ac:dyDescent="0.2">
      <c r="A227" s="149" t="s">
        <v>22</v>
      </c>
      <c r="B227" s="132" t="s">
        <v>654</v>
      </c>
      <c r="C227" s="134" t="s">
        <v>40</v>
      </c>
      <c r="D227" s="134" t="s">
        <v>655</v>
      </c>
      <c r="E227" s="156" t="s">
        <v>656</v>
      </c>
      <c r="F227" s="137" t="s">
        <v>158</v>
      </c>
      <c r="G227" s="157">
        <v>14.65</v>
      </c>
      <c r="H227" s="138">
        <v>4</v>
      </c>
      <c r="I227" s="158">
        <f t="shared" si="53"/>
        <v>0.23419999999999999</v>
      </c>
      <c r="J227" s="114">
        <f t="shared" si="54"/>
        <v>18.079999999999998</v>
      </c>
      <c r="K227" s="114">
        <f t="shared" si="55"/>
        <v>72.319999999999993</v>
      </c>
      <c r="L227" s="159"/>
      <c r="M227" s="117"/>
      <c r="N227" s="117"/>
      <c r="O227" s="33"/>
      <c r="P227" s="33"/>
      <c r="Q227" s="33"/>
      <c r="R227" s="33"/>
      <c r="S227" s="33"/>
      <c r="T227" s="33"/>
      <c r="U227" s="33"/>
      <c r="V227" s="33"/>
      <c r="W227" s="33"/>
      <c r="X227" s="33"/>
      <c r="Y227" s="33"/>
      <c r="Z227" s="33"/>
      <c r="AA227" s="33"/>
      <c r="AB227" s="33"/>
      <c r="AC227" s="33"/>
    </row>
    <row r="228" spans="1:29" ht="45" x14ac:dyDescent="0.2">
      <c r="A228" s="149" t="s">
        <v>22</v>
      </c>
      <c r="B228" s="132" t="s">
        <v>657</v>
      </c>
      <c r="C228" s="133" t="s">
        <v>81</v>
      </c>
      <c r="D228" s="134" t="s">
        <v>658</v>
      </c>
      <c r="E228" s="156" t="s">
        <v>659</v>
      </c>
      <c r="F228" s="137" t="s">
        <v>130</v>
      </c>
      <c r="G228" s="157">
        <v>47.1</v>
      </c>
      <c r="H228" s="138">
        <v>8</v>
      </c>
      <c r="I228" s="158">
        <f t="shared" si="53"/>
        <v>0.23419999999999999</v>
      </c>
      <c r="J228" s="114">
        <f t="shared" si="54"/>
        <v>58.13</v>
      </c>
      <c r="K228" s="114">
        <f t="shared" si="55"/>
        <v>465.04</v>
      </c>
      <c r="L228" s="159"/>
      <c r="M228" s="117"/>
      <c r="N228" s="117"/>
      <c r="O228" s="33"/>
      <c r="P228" s="33"/>
      <c r="Q228" s="33"/>
      <c r="R228" s="33"/>
      <c r="S228" s="33"/>
      <c r="T228" s="33"/>
      <c r="U228" s="33"/>
      <c r="V228" s="33"/>
      <c r="W228" s="33"/>
      <c r="X228" s="33"/>
      <c r="Y228" s="33"/>
      <c r="Z228" s="33"/>
      <c r="AA228" s="33"/>
      <c r="AB228" s="33"/>
      <c r="AC228" s="33"/>
    </row>
    <row r="229" spans="1:29" ht="60" x14ac:dyDescent="0.2">
      <c r="A229" s="149" t="s">
        <v>22</v>
      </c>
      <c r="B229" s="132" t="s">
        <v>660</v>
      </c>
      <c r="C229" s="133" t="s">
        <v>81</v>
      </c>
      <c r="D229" s="134" t="s">
        <v>661</v>
      </c>
      <c r="E229" s="156" t="s">
        <v>662</v>
      </c>
      <c r="F229" s="137" t="s">
        <v>130</v>
      </c>
      <c r="G229" s="157">
        <v>137.51</v>
      </c>
      <c r="H229" s="138">
        <v>1</v>
      </c>
      <c r="I229" s="158">
        <f t="shared" si="53"/>
        <v>0.23419999999999999</v>
      </c>
      <c r="J229" s="114">
        <f t="shared" si="54"/>
        <v>169.71</v>
      </c>
      <c r="K229" s="114">
        <f t="shared" si="55"/>
        <v>169.71</v>
      </c>
      <c r="L229" s="159"/>
      <c r="M229" s="117"/>
      <c r="N229" s="117"/>
      <c r="O229" s="33"/>
      <c r="P229" s="33"/>
      <c r="Q229" s="33"/>
      <c r="R229" s="33"/>
      <c r="S229" s="33"/>
      <c r="T229" s="33"/>
      <c r="U229" s="33"/>
      <c r="V229" s="33"/>
      <c r="W229" s="33"/>
      <c r="X229" s="33"/>
      <c r="Y229" s="33"/>
      <c r="Z229" s="33"/>
      <c r="AA229" s="33"/>
      <c r="AB229" s="33"/>
      <c r="AC229" s="33"/>
    </row>
    <row r="230" spans="1:29" ht="60" x14ac:dyDescent="0.2">
      <c r="A230" s="149" t="s">
        <v>22</v>
      </c>
      <c r="B230" s="132" t="s">
        <v>663</v>
      </c>
      <c r="C230" s="133" t="s">
        <v>81</v>
      </c>
      <c r="D230" s="134" t="s">
        <v>664</v>
      </c>
      <c r="E230" s="156" t="s">
        <v>665</v>
      </c>
      <c r="F230" s="137" t="s">
        <v>130</v>
      </c>
      <c r="G230" s="157">
        <v>171.87</v>
      </c>
      <c r="H230" s="138">
        <v>1</v>
      </c>
      <c r="I230" s="158">
        <f t="shared" si="53"/>
        <v>0.23419999999999999</v>
      </c>
      <c r="J230" s="114">
        <f t="shared" si="54"/>
        <v>212.12</v>
      </c>
      <c r="K230" s="114">
        <f t="shared" si="55"/>
        <v>212.12</v>
      </c>
      <c r="L230" s="159"/>
      <c r="M230" s="117"/>
      <c r="N230" s="117"/>
      <c r="O230" s="33"/>
      <c r="P230" s="33"/>
      <c r="Q230" s="33"/>
      <c r="R230" s="33"/>
      <c r="S230" s="33"/>
      <c r="T230" s="33"/>
      <c r="U230" s="33"/>
      <c r="V230" s="33"/>
      <c r="W230" s="33"/>
      <c r="X230" s="33"/>
      <c r="Y230" s="33"/>
      <c r="Z230" s="33"/>
      <c r="AA230" s="33"/>
      <c r="AB230" s="33"/>
      <c r="AC230" s="33"/>
    </row>
    <row r="231" spans="1:29" ht="60" x14ac:dyDescent="0.2">
      <c r="A231" s="149" t="s">
        <v>22</v>
      </c>
      <c r="B231" s="132" t="s">
        <v>666</v>
      </c>
      <c r="C231" s="133" t="s">
        <v>81</v>
      </c>
      <c r="D231" s="134" t="s">
        <v>652</v>
      </c>
      <c r="E231" s="156" t="s">
        <v>653</v>
      </c>
      <c r="F231" s="137" t="s">
        <v>130</v>
      </c>
      <c r="G231" s="157">
        <v>174.98</v>
      </c>
      <c r="H231" s="138">
        <v>1</v>
      </c>
      <c r="I231" s="158">
        <f t="shared" si="53"/>
        <v>0.23419999999999999</v>
      </c>
      <c r="J231" s="114">
        <f t="shared" si="54"/>
        <v>215.96</v>
      </c>
      <c r="K231" s="114">
        <f t="shared" si="55"/>
        <v>215.96</v>
      </c>
      <c r="L231" s="159"/>
      <c r="M231" s="117"/>
      <c r="N231" s="117"/>
      <c r="O231" s="33"/>
      <c r="P231" s="33"/>
      <c r="Q231" s="33"/>
      <c r="R231" s="33"/>
      <c r="S231" s="33"/>
      <c r="T231" s="33"/>
      <c r="U231" s="33"/>
      <c r="V231" s="33"/>
      <c r="W231" s="33"/>
      <c r="X231" s="33"/>
      <c r="Y231" s="33"/>
      <c r="Z231" s="33"/>
      <c r="AA231" s="33"/>
      <c r="AB231" s="33"/>
      <c r="AC231" s="33"/>
    </row>
    <row r="232" spans="1:29" ht="45" x14ac:dyDescent="0.2">
      <c r="A232" s="149" t="s">
        <v>22</v>
      </c>
      <c r="B232" s="132" t="s">
        <v>667</v>
      </c>
      <c r="C232" s="133" t="s">
        <v>81</v>
      </c>
      <c r="D232" s="134" t="s">
        <v>668</v>
      </c>
      <c r="E232" s="156" t="s">
        <v>669</v>
      </c>
      <c r="F232" s="137" t="s">
        <v>240</v>
      </c>
      <c r="G232" s="157">
        <v>9.52</v>
      </c>
      <c r="H232" s="138">
        <v>85.9</v>
      </c>
      <c r="I232" s="158">
        <f t="shared" si="53"/>
        <v>0.23419999999999999</v>
      </c>
      <c r="J232" s="114">
        <f t="shared" si="54"/>
        <v>11.75</v>
      </c>
      <c r="K232" s="114">
        <f t="shared" si="55"/>
        <v>1009.33</v>
      </c>
      <c r="L232" s="159"/>
      <c r="M232" s="117"/>
      <c r="N232" s="117"/>
      <c r="O232" s="33"/>
      <c r="P232" s="33"/>
      <c r="Q232" s="33"/>
      <c r="R232" s="33"/>
      <c r="S232" s="33"/>
      <c r="T232" s="33"/>
      <c r="U232" s="33"/>
      <c r="V232" s="33"/>
      <c r="W232" s="33"/>
      <c r="X232" s="33"/>
      <c r="Y232" s="33"/>
      <c r="Z232" s="33"/>
      <c r="AA232" s="33"/>
      <c r="AB232" s="33"/>
      <c r="AC232" s="33"/>
    </row>
    <row r="233" spans="1:29" ht="45" x14ac:dyDescent="0.2">
      <c r="A233" s="149" t="s">
        <v>22</v>
      </c>
      <c r="B233" s="132" t="s">
        <v>670</v>
      </c>
      <c r="C233" s="133" t="s">
        <v>81</v>
      </c>
      <c r="D233" s="134" t="s">
        <v>671</v>
      </c>
      <c r="E233" s="156" t="s">
        <v>672</v>
      </c>
      <c r="F233" s="137" t="s">
        <v>240</v>
      </c>
      <c r="G233" s="157">
        <v>13.04</v>
      </c>
      <c r="H233" s="138">
        <v>38.799999999999997</v>
      </c>
      <c r="I233" s="158">
        <f t="shared" si="53"/>
        <v>0.23419999999999999</v>
      </c>
      <c r="J233" s="114">
        <f t="shared" si="54"/>
        <v>16.09</v>
      </c>
      <c r="K233" s="114">
        <f t="shared" si="55"/>
        <v>624.29</v>
      </c>
      <c r="L233" s="159"/>
      <c r="M233" s="117"/>
      <c r="N233" s="117"/>
      <c r="O233" s="33"/>
      <c r="P233" s="33"/>
      <c r="Q233" s="33"/>
      <c r="R233" s="33"/>
      <c r="S233" s="33"/>
      <c r="T233" s="33"/>
      <c r="U233" s="33"/>
      <c r="V233" s="33"/>
      <c r="W233" s="33"/>
      <c r="X233" s="33"/>
      <c r="Y233" s="33"/>
      <c r="Z233" s="33"/>
      <c r="AA233" s="33"/>
      <c r="AB233" s="33"/>
      <c r="AC233" s="33"/>
    </row>
    <row r="234" spans="1:29" ht="75" x14ac:dyDescent="0.2">
      <c r="A234" s="149" t="s">
        <v>22</v>
      </c>
      <c r="B234" s="132" t="s">
        <v>673</v>
      </c>
      <c r="C234" s="133" t="s">
        <v>81</v>
      </c>
      <c r="D234" s="134" t="s">
        <v>674</v>
      </c>
      <c r="E234" s="156" t="s">
        <v>675</v>
      </c>
      <c r="F234" s="137" t="s">
        <v>240</v>
      </c>
      <c r="G234" s="157">
        <v>32.22</v>
      </c>
      <c r="H234" s="138">
        <v>10.7</v>
      </c>
      <c r="I234" s="158">
        <f t="shared" si="53"/>
        <v>0.23419999999999999</v>
      </c>
      <c r="J234" s="114">
        <f t="shared" si="54"/>
        <v>39.770000000000003</v>
      </c>
      <c r="K234" s="114">
        <f t="shared" si="55"/>
        <v>425.54</v>
      </c>
      <c r="L234" s="159"/>
      <c r="M234" s="117"/>
      <c r="N234" s="117"/>
      <c r="O234" s="33"/>
      <c r="P234" s="33"/>
      <c r="Q234" s="33"/>
      <c r="R234" s="33"/>
      <c r="S234" s="33"/>
      <c r="T234" s="33"/>
      <c r="U234" s="33"/>
      <c r="V234" s="33"/>
      <c r="W234" s="33"/>
      <c r="X234" s="33"/>
      <c r="Y234" s="33"/>
      <c r="Z234" s="33"/>
      <c r="AA234" s="33"/>
      <c r="AB234" s="33"/>
      <c r="AC234" s="33"/>
    </row>
    <row r="235" spans="1:29" ht="60" x14ac:dyDescent="0.2">
      <c r="A235" s="149" t="s">
        <v>22</v>
      </c>
      <c r="B235" s="132" t="s">
        <v>676</v>
      </c>
      <c r="C235" s="133" t="s">
        <v>40</v>
      </c>
      <c r="D235" s="134" t="s">
        <v>677</v>
      </c>
      <c r="E235" s="156" t="s">
        <v>678</v>
      </c>
      <c r="F235" s="137" t="s">
        <v>78</v>
      </c>
      <c r="G235" s="157">
        <v>9.34</v>
      </c>
      <c r="H235" s="138">
        <v>3.4</v>
      </c>
      <c r="I235" s="158">
        <f t="shared" si="53"/>
        <v>0.23419999999999999</v>
      </c>
      <c r="J235" s="114">
        <f t="shared" si="54"/>
        <v>11.53</v>
      </c>
      <c r="K235" s="114">
        <f t="shared" si="55"/>
        <v>39.200000000000003</v>
      </c>
      <c r="L235" s="159"/>
      <c r="M235" s="117"/>
      <c r="N235" s="117"/>
      <c r="O235" s="33"/>
      <c r="P235" s="33"/>
      <c r="Q235" s="33"/>
      <c r="R235" s="33"/>
      <c r="S235" s="33"/>
      <c r="T235" s="33"/>
      <c r="U235" s="33"/>
      <c r="V235" s="33"/>
      <c r="W235" s="33"/>
      <c r="X235" s="33"/>
      <c r="Y235" s="33"/>
      <c r="Z235" s="33"/>
      <c r="AA235" s="33"/>
      <c r="AB235" s="33"/>
      <c r="AC235" s="33"/>
    </row>
    <row r="236" spans="1:29" ht="75" x14ac:dyDescent="0.2">
      <c r="A236" s="149" t="s">
        <v>22</v>
      </c>
      <c r="B236" s="132" t="s">
        <v>679</v>
      </c>
      <c r="C236" s="133" t="s">
        <v>81</v>
      </c>
      <c r="D236" s="134" t="s">
        <v>680</v>
      </c>
      <c r="E236" s="156" t="s">
        <v>681</v>
      </c>
      <c r="F236" s="137" t="s">
        <v>130</v>
      </c>
      <c r="G236" s="157">
        <v>2791.45</v>
      </c>
      <c r="H236" s="138">
        <v>1</v>
      </c>
      <c r="I236" s="158">
        <f t="shared" si="53"/>
        <v>0.23419999999999999</v>
      </c>
      <c r="J236" s="114">
        <f t="shared" si="54"/>
        <v>3445.21</v>
      </c>
      <c r="K236" s="114">
        <f t="shared" si="55"/>
        <v>3445.21</v>
      </c>
      <c r="L236" s="159"/>
      <c r="M236" s="117"/>
      <c r="N236" s="117"/>
      <c r="O236" s="33"/>
      <c r="P236" s="33"/>
      <c r="Q236" s="33"/>
      <c r="R236" s="33"/>
      <c r="S236" s="33"/>
      <c r="T236" s="33"/>
      <c r="U236" s="33"/>
      <c r="V236" s="33"/>
      <c r="W236" s="33"/>
      <c r="X236" s="33"/>
      <c r="Y236" s="33"/>
      <c r="Z236" s="33"/>
      <c r="AA236" s="33"/>
      <c r="AB236" s="33"/>
      <c r="AC236" s="33"/>
    </row>
    <row r="237" spans="1:29" ht="75" x14ac:dyDescent="0.2">
      <c r="A237" s="149" t="s">
        <v>22</v>
      </c>
      <c r="B237" s="132" t="s">
        <v>682</v>
      </c>
      <c r="C237" s="133" t="s">
        <v>40</v>
      </c>
      <c r="D237" s="134" t="s">
        <v>683</v>
      </c>
      <c r="E237" s="156" t="s">
        <v>684</v>
      </c>
      <c r="F237" s="137" t="s">
        <v>158</v>
      </c>
      <c r="G237" s="157">
        <v>995.54</v>
      </c>
      <c r="H237" s="138">
        <v>1</v>
      </c>
      <c r="I237" s="158">
        <f t="shared" si="53"/>
        <v>0.23419999999999999</v>
      </c>
      <c r="J237" s="114">
        <f t="shared" si="54"/>
        <v>1228.7</v>
      </c>
      <c r="K237" s="114">
        <f t="shared" si="55"/>
        <v>1228.7</v>
      </c>
      <c r="L237" s="159"/>
      <c r="M237" s="117"/>
      <c r="N237" s="117"/>
      <c r="O237" s="33"/>
      <c r="P237" s="33"/>
      <c r="Q237" s="33"/>
      <c r="R237" s="33"/>
      <c r="S237" s="33"/>
      <c r="T237" s="33"/>
      <c r="U237" s="33"/>
      <c r="V237" s="33"/>
      <c r="W237" s="33"/>
      <c r="X237" s="33"/>
      <c r="Y237" s="33"/>
      <c r="Z237" s="33"/>
      <c r="AA237" s="33"/>
      <c r="AB237" s="33"/>
      <c r="AC237" s="33"/>
    </row>
    <row r="238" spans="1:29" ht="15" x14ac:dyDescent="0.2">
      <c r="A238" s="149" t="s">
        <v>22</v>
      </c>
      <c r="B238" s="132" t="s">
        <v>685</v>
      </c>
      <c r="C238" s="133" t="s">
        <v>40</v>
      </c>
      <c r="D238" s="134" t="s">
        <v>492</v>
      </c>
      <c r="E238" s="156" t="s">
        <v>493</v>
      </c>
      <c r="F238" s="137" t="s">
        <v>255</v>
      </c>
      <c r="G238" s="157">
        <v>93.27</v>
      </c>
      <c r="H238" s="138">
        <v>0.48</v>
      </c>
      <c r="I238" s="158">
        <f t="shared" si="53"/>
        <v>0.23419999999999999</v>
      </c>
      <c r="J238" s="114">
        <f t="shared" si="54"/>
        <v>115.11</v>
      </c>
      <c r="K238" s="114">
        <f t="shared" si="55"/>
        <v>55.25</v>
      </c>
      <c r="L238" s="159"/>
      <c r="M238" s="117"/>
      <c r="N238" s="117"/>
      <c r="O238" s="33"/>
      <c r="P238" s="33"/>
      <c r="Q238" s="33"/>
      <c r="R238" s="33"/>
      <c r="S238" s="33"/>
      <c r="T238" s="33"/>
      <c r="U238" s="33"/>
      <c r="V238" s="33"/>
      <c r="W238" s="33"/>
      <c r="X238" s="33"/>
      <c r="Y238" s="33"/>
      <c r="Z238" s="33"/>
      <c r="AA238" s="33"/>
      <c r="AB238" s="33"/>
      <c r="AC238" s="33"/>
    </row>
    <row r="239" spans="1:29" ht="45" x14ac:dyDescent="0.2">
      <c r="A239" s="149" t="s">
        <v>22</v>
      </c>
      <c r="B239" s="132" t="s">
        <v>686</v>
      </c>
      <c r="C239" s="133" t="s">
        <v>81</v>
      </c>
      <c r="D239" s="134" t="s">
        <v>495</v>
      </c>
      <c r="E239" s="156" t="s">
        <v>496</v>
      </c>
      <c r="F239" s="137" t="s">
        <v>87</v>
      </c>
      <c r="G239" s="157">
        <v>48.41</v>
      </c>
      <c r="H239" s="138">
        <v>0.62</v>
      </c>
      <c r="I239" s="158">
        <f t="shared" si="53"/>
        <v>0.23419999999999999</v>
      </c>
      <c r="J239" s="114">
        <f t="shared" si="54"/>
        <v>59.75</v>
      </c>
      <c r="K239" s="114">
        <f t="shared" si="55"/>
        <v>37.049999999999997</v>
      </c>
      <c r="L239" s="159"/>
      <c r="M239" s="117"/>
      <c r="N239" s="117"/>
      <c r="O239" s="33"/>
      <c r="P239" s="33"/>
      <c r="Q239" s="33"/>
      <c r="R239" s="33"/>
      <c r="S239" s="33"/>
      <c r="T239" s="33"/>
      <c r="U239" s="33"/>
      <c r="V239" s="33"/>
      <c r="W239" s="33"/>
      <c r="X239" s="33"/>
      <c r="Y239" s="33"/>
      <c r="Z239" s="33"/>
      <c r="AA239" s="33"/>
      <c r="AB239" s="33"/>
      <c r="AC239" s="33"/>
    </row>
    <row r="240" spans="1:29" ht="15" x14ac:dyDescent="0.2">
      <c r="A240" s="88"/>
      <c r="B240" s="148"/>
      <c r="C240" s="33"/>
      <c r="D240" s="33"/>
      <c r="E240" s="33"/>
      <c r="F240" s="35"/>
      <c r="G240" s="35"/>
      <c r="H240" s="123"/>
      <c r="I240" s="33"/>
      <c r="J240" s="35"/>
      <c r="K240" s="35"/>
      <c r="L240" s="42"/>
      <c r="M240" s="117"/>
      <c r="N240" s="117"/>
      <c r="O240" s="33"/>
      <c r="P240" s="33"/>
      <c r="Q240" s="33"/>
      <c r="R240" s="33"/>
      <c r="S240" s="33"/>
      <c r="T240" s="33"/>
      <c r="U240" s="33"/>
      <c r="V240" s="33"/>
      <c r="W240" s="33"/>
      <c r="X240" s="33"/>
      <c r="Y240" s="33"/>
      <c r="Z240" s="33"/>
      <c r="AA240" s="33"/>
      <c r="AB240" s="33"/>
      <c r="AC240" s="33"/>
    </row>
    <row r="241" spans="1:29" ht="15" x14ac:dyDescent="0.2">
      <c r="A241" s="149" t="s">
        <v>190</v>
      </c>
      <c r="B241" s="125" t="s">
        <v>687</v>
      </c>
      <c r="C241" s="150"/>
      <c r="D241" s="151"/>
      <c r="E241" s="126" t="s">
        <v>688</v>
      </c>
      <c r="F241" s="152"/>
      <c r="G241" s="152"/>
      <c r="H241" s="153"/>
      <c r="I241" s="151"/>
      <c r="J241" s="152"/>
      <c r="K241" s="155"/>
      <c r="L241" s="131">
        <f>ROUND(SUM(K242:K247),2)</f>
        <v>1000.2</v>
      </c>
      <c r="M241" s="117"/>
      <c r="N241" s="117"/>
      <c r="O241" s="33"/>
      <c r="P241" s="33"/>
      <c r="Q241" s="33"/>
      <c r="R241" s="33"/>
      <c r="S241" s="33"/>
      <c r="T241" s="33"/>
      <c r="U241" s="33"/>
      <c r="V241" s="33"/>
      <c r="W241" s="33"/>
      <c r="X241" s="33"/>
      <c r="Y241" s="33"/>
      <c r="Z241" s="33"/>
      <c r="AA241" s="33"/>
      <c r="AB241" s="33"/>
      <c r="AC241" s="33"/>
    </row>
    <row r="242" spans="1:29" ht="45" x14ac:dyDescent="0.2">
      <c r="A242" s="159" t="s">
        <v>22</v>
      </c>
      <c r="B242" s="132" t="s">
        <v>689</v>
      </c>
      <c r="C242" s="133" t="s">
        <v>40</v>
      </c>
      <c r="D242" s="134" t="s">
        <v>690</v>
      </c>
      <c r="E242" s="166" t="s">
        <v>691</v>
      </c>
      <c r="F242" s="137" t="s">
        <v>158</v>
      </c>
      <c r="G242" s="157">
        <v>40.01</v>
      </c>
      <c r="H242" s="138">
        <v>2</v>
      </c>
      <c r="I242" s="158">
        <f t="shared" ref="I242:I247" si="56">$K$6</f>
        <v>0.23419999999999999</v>
      </c>
      <c r="J242" s="167">
        <f t="shared" ref="J242:J247" si="57">ROUND((G242*$K$7),2)</f>
        <v>49.38</v>
      </c>
      <c r="K242" s="167">
        <f t="shared" ref="K242:K247" si="58">ROUND((H242*J242),2)</f>
        <v>98.76</v>
      </c>
      <c r="L242" s="159"/>
      <c r="M242" s="117"/>
      <c r="N242" s="117"/>
      <c r="O242" s="33"/>
      <c r="P242" s="33"/>
      <c r="Q242" s="33"/>
      <c r="R242" s="33"/>
      <c r="S242" s="33"/>
      <c r="T242" s="33"/>
      <c r="U242" s="33"/>
      <c r="V242" s="33"/>
      <c r="W242" s="33"/>
      <c r="X242" s="33"/>
      <c r="Y242" s="33"/>
      <c r="Z242" s="33"/>
      <c r="AA242" s="33"/>
      <c r="AB242" s="33"/>
      <c r="AC242" s="33"/>
    </row>
    <row r="243" spans="1:29" ht="60" x14ac:dyDescent="0.2">
      <c r="A243" s="149" t="s">
        <v>22</v>
      </c>
      <c r="B243" s="132" t="s">
        <v>692</v>
      </c>
      <c r="C243" s="133" t="s">
        <v>81</v>
      </c>
      <c r="D243" s="134" t="s">
        <v>604</v>
      </c>
      <c r="E243" s="156" t="s">
        <v>605</v>
      </c>
      <c r="F243" s="137" t="s">
        <v>130</v>
      </c>
      <c r="G243" s="157">
        <v>92.95</v>
      </c>
      <c r="H243" s="138">
        <v>1</v>
      </c>
      <c r="I243" s="158">
        <f t="shared" si="56"/>
        <v>0.23419999999999999</v>
      </c>
      <c r="J243" s="167">
        <f t="shared" si="57"/>
        <v>114.72</v>
      </c>
      <c r="K243" s="167">
        <f t="shared" si="58"/>
        <v>114.72</v>
      </c>
      <c r="L243" s="159"/>
      <c r="M243" s="117"/>
      <c r="N243" s="117"/>
      <c r="O243" s="33"/>
      <c r="P243" s="33"/>
      <c r="Q243" s="33"/>
      <c r="R243" s="33"/>
      <c r="S243" s="33"/>
      <c r="T243" s="33"/>
      <c r="U243" s="33"/>
      <c r="V243" s="33"/>
      <c r="W243" s="33"/>
      <c r="X243" s="33"/>
      <c r="Y243" s="33"/>
      <c r="Z243" s="33"/>
      <c r="AA243" s="33"/>
      <c r="AB243" s="33"/>
      <c r="AC243" s="33"/>
    </row>
    <row r="244" spans="1:29" ht="45" x14ac:dyDescent="0.2">
      <c r="A244" s="149" t="s">
        <v>22</v>
      </c>
      <c r="B244" s="132" t="s">
        <v>693</v>
      </c>
      <c r="C244" s="133" t="s">
        <v>81</v>
      </c>
      <c r="D244" s="134" t="s">
        <v>668</v>
      </c>
      <c r="E244" s="156" t="s">
        <v>669</v>
      </c>
      <c r="F244" s="137" t="s">
        <v>240</v>
      </c>
      <c r="G244" s="157">
        <v>9.52</v>
      </c>
      <c r="H244" s="138">
        <v>11.6</v>
      </c>
      <c r="I244" s="158">
        <f t="shared" si="56"/>
        <v>0.23419999999999999</v>
      </c>
      <c r="J244" s="114">
        <f t="shared" si="57"/>
        <v>11.75</v>
      </c>
      <c r="K244" s="114">
        <f t="shared" si="58"/>
        <v>136.30000000000001</v>
      </c>
      <c r="L244" s="159"/>
      <c r="M244" s="117"/>
      <c r="N244" s="117"/>
      <c r="O244" s="33"/>
      <c r="P244" s="33"/>
      <c r="Q244" s="33"/>
      <c r="R244" s="33"/>
      <c r="S244" s="33"/>
      <c r="T244" s="33"/>
      <c r="U244" s="33"/>
      <c r="V244" s="33"/>
      <c r="W244" s="33"/>
      <c r="X244" s="33"/>
      <c r="Y244" s="33"/>
      <c r="Z244" s="33"/>
      <c r="AA244" s="33"/>
      <c r="AB244" s="33"/>
      <c r="AC244" s="33"/>
    </row>
    <row r="245" spans="1:29" ht="45" x14ac:dyDescent="0.2">
      <c r="A245" s="149" t="s">
        <v>22</v>
      </c>
      <c r="B245" s="132" t="s">
        <v>694</v>
      </c>
      <c r="C245" s="133" t="s">
        <v>81</v>
      </c>
      <c r="D245" s="134" t="s">
        <v>671</v>
      </c>
      <c r="E245" s="156" t="s">
        <v>672</v>
      </c>
      <c r="F245" s="137" t="s">
        <v>240</v>
      </c>
      <c r="G245" s="157">
        <v>13.04</v>
      </c>
      <c r="H245" s="138">
        <v>26.3</v>
      </c>
      <c r="I245" s="158">
        <f t="shared" si="56"/>
        <v>0.23419999999999999</v>
      </c>
      <c r="J245" s="114">
        <f t="shared" si="57"/>
        <v>16.09</v>
      </c>
      <c r="K245" s="114">
        <f t="shared" si="58"/>
        <v>423.17</v>
      </c>
      <c r="L245" s="159"/>
      <c r="M245" s="117"/>
      <c r="N245" s="117"/>
      <c r="O245" s="33"/>
      <c r="P245" s="33"/>
      <c r="Q245" s="33"/>
      <c r="R245" s="33"/>
      <c r="S245" s="33"/>
      <c r="T245" s="33"/>
      <c r="U245" s="33"/>
      <c r="V245" s="33"/>
      <c r="W245" s="33"/>
      <c r="X245" s="33"/>
      <c r="Y245" s="33"/>
      <c r="Z245" s="33"/>
      <c r="AA245" s="33"/>
      <c r="AB245" s="33"/>
      <c r="AC245" s="33"/>
    </row>
    <row r="246" spans="1:29" ht="15" x14ac:dyDescent="0.2">
      <c r="A246" s="149" t="s">
        <v>22</v>
      </c>
      <c r="B246" s="132" t="s">
        <v>695</v>
      </c>
      <c r="C246" s="133" t="s">
        <v>40</v>
      </c>
      <c r="D246" s="134" t="s">
        <v>492</v>
      </c>
      <c r="E246" s="156" t="s">
        <v>493</v>
      </c>
      <c r="F246" s="137" t="s">
        <v>255</v>
      </c>
      <c r="G246" s="157">
        <v>93.27</v>
      </c>
      <c r="H246" s="138">
        <v>1.18</v>
      </c>
      <c r="I246" s="158">
        <f t="shared" si="56"/>
        <v>0.23419999999999999</v>
      </c>
      <c r="J246" s="114">
        <f t="shared" si="57"/>
        <v>115.11</v>
      </c>
      <c r="K246" s="114">
        <f t="shared" si="58"/>
        <v>135.83000000000001</v>
      </c>
      <c r="L246" s="159"/>
      <c r="M246" s="117"/>
      <c r="N246" s="117"/>
      <c r="O246" s="33"/>
      <c r="P246" s="33"/>
      <c r="Q246" s="33"/>
      <c r="R246" s="33"/>
      <c r="S246" s="33"/>
      <c r="T246" s="33"/>
      <c r="U246" s="33"/>
      <c r="V246" s="33"/>
      <c r="W246" s="33"/>
      <c r="X246" s="33"/>
      <c r="Y246" s="33"/>
      <c r="Z246" s="33"/>
      <c r="AA246" s="33"/>
      <c r="AB246" s="33"/>
      <c r="AC246" s="33"/>
    </row>
    <row r="247" spans="1:29" ht="45" x14ac:dyDescent="0.2">
      <c r="A247" s="149" t="s">
        <v>22</v>
      </c>
      <c r="B247" s="132" t="s">
        <v>696</v>
      </c>
      <c r="C247" s="133" t="s">
        <v>81</v>
      </c>
      <c r="D247" s="134" t="s">
        <v>495</v>
      </c>
      <c r="E247" s="156" t="s">
        <v>496</v>
      </c>
      <c r="F247" s="137" t="s">
        <v>87</v>
      </c>
      <c r="G247" s="157">
        <v>48.41</v>
      </c>
      <c r="H247" s="138">
        <v>1.53</v>
      </c>
      <c r="I247" s="158">
        <f t="shared" si="56"/>
        <v>0.23419999999999999</v>
      </c>
      <c r="J247" s="114">
        <f t="shared" si="57"/>
        <v>59.75</v>
      </c>
      <c r="K247" s="114">
        <f t="shared" si="58"/>
        <v>91.42</v>
      </c>
      <c r="L247" s="159"/>
      <c r="M247" s="117"/>
      <c r="N247" s="117"/>
      <c r="O247" s="33"/>
      <c r="P247" s="33"/>
      <c r="Q247" s="33"/>
      <c r="R247" s="33"/>
      <c r="S247" s="33"/>
      <c r="T247" s="33"/>
      <c r="U247" s="33"/>
      <c r="V247" s="33"/>
      <c r="W247" s="33"/>
      <c r="X247" s="33"/>
      <c r="Y247" s="33"/>
      <c r="Z247" s="33"/>
      <c r="AA247" s="33"/>
      <c r="AB247" s="33"/>
      <c r="AC247" s="33"/>
    </row>
    <row r="248" spans="1:29" ht="15" x14ac:dyDescent="0.2">
      <c r="A248" s="88"/>
      <c r="B248" s="148"/>
      <c r="C248" s="33"/>
      <c r="D248" s="33"/>
      <c r="E248" s="33"/>
      <c r="F248" s="35"/>
      <c r="G248" s="35"/>
      <c r="H248" s="123"/>
      <c r="I248" s="33"/>
      <c r="J248" s="35"/>
      <c r="K248" s="35"/>
      <c r="L248" s="42"/>
      <c r="M248" s="117"/>
      <c r="N248" s="117"/>
      <c r="O248" s="33"/>
      <c r="P248" s="33"/>
      <c r="Q248" s="33"/>
      <c r="R248" s="33"/>
      <c r="S248" s="33"/>
      <c r="T248" s="33"/>
      <c r="U248" s="33"/>
      <c r="V248" s="33"/>
      <c r="W248" s="33"/>
      <c r="X248" s="33"/>
      <c r="Y248" s="33"/>
      <c r="Z248" s="33"/>
      <c r="AA248" s="33"/>
      <c r="AB248" s="33"/>
      <c r="AC248" s="33"/>
    </row>
    <row r="249" spans="1:29" ht="15" x14ac:dyDescent="0.2">
      <c r="A249" s="149" t="s">
        <v>190</v>
      </c>
      <c r="B249" s="125" t="s">
        <v>697</v>
      </c>
      <c r="C249" s="150"/>
      <c r="D249" s="151"/>
      <c r="E249" s="126" t="s">
        <v>698</v>
      </c>
      <c r="F249" s="152"/>
      <c r="G249" s="152"/>
      <c r="H249" s="153"/>
      <c r="I249" s="151"/>
      <c r="J249" s="152"/>
      <c r="K249" s="155"/>
      <c r="L249" s="131">
        <f>ROUND(SUM(K250:K262),2)</f>
        <v>928.14</v>
      </c>
      <c r="M249" s="117"/>
      <c r="N249" s="117"/>
      <c r="O249" s="33"/>
      <c r="P249" s="33"/>
      <c r="Q249" s="33"/>
      <c r="R249" s="33"/>
      <c r="S249" s="33"/>
      <c r="T249" s="33"/>
      <c r="U249" s="33"/>
      <c r="V249" s="33"/>
      <c r="W249" s="33"/>
      <c r="X249" s="33"/>
      <c r="Y249" s="33"/>
      <c r="Z249" s="33"/>
      <c r="AA249" s="33"/>
      <c r="AB249" s="33"/>
      <c r="AC249" s="33"/>
    </row>
    <row r="250" spans="1:29" ht="30" x14ac:dyDescent="0.2">
      <c r="A250" s="149" t="s">
        <v>22</v>
      </c>
      <c r="B250" s="132" t="s">
        <v>699</v>
      </c>
      <c r="C250" s="133" t="s">
        <v>40</v>
      </c>
      <c r="D250" s="134" t="s">
        <v>700</v>
      </c>
      <c r="E250" s="156" t="s">
        <v>701</v>
      </c>
      <c r="F250" s="137" t="s">
        <v>158</v>
      </c>
      <c r="G250" s="157">
        <v>18.79</v>
      </c>
      <c r="H250" s="138">
        <v>1</v>
      </c>
      <c r="I250" s="158">
        <f t="shared" ref="I250:I262" si="59">$K$6</f>
        <v>0.23419999999999999</v>
      </c>
      <c r="J250" s="114">
        <f t="shared" ref="J250:J262" si="60">ROUND((G250*$K$7),2)</f>
        <v>23.19</v>
      </c>
      <c r="K250" s="114">
        <f t="shared" ref="K250:K262" si="61">ROUND((H250*J250),2)</f>
        <v>23.19</v>
      </c>
      <c r="L250" s="159"/>
      <c r="M250" s="117"/>
      <c r="N250" s="117"/>
      <c r="O250" s="33"/>
      <c r="P250" s="33"/>
      <c r="Q250" s="33"/>
      <c r="R250" s="33"/>
      <c r="S250" s="33"/>
      <c r="T250" s="33"/>
      <c r="U250" s="33"/>
      <c r="V250" s="33"/>
      <c r="W250" s="33"/>
      <c r="X250" s="33"/>
      <c r="Y250" s="33"/>
      <c r="Z250" s="33"/>
      <c r="AA250" s="33"/>
      <c r="AB250" s="33"/>
      <c r="AC250" s="33"/>
    </row>
    <row r="251" spans="1:29" ht="45" x14ac:dyDescent="0.2">
      <c r="A251" s="149" t="s">
        <v>22</v>
      </c>
      <c r="B251" s="132" t="s">
        <v>702</v>
      </c>
      <c r="C251" s="133" t="s">
        <v>40</v>
      </c>
      <c r="D251" s="134" t="s">
        <v>703</v>
      </c>
      <c r="E251" s="156" t="s">
        <v>704</v>
      </c>
      <c r="F251" s="137" t="s">
        <v>158</v>
      </c>
      <c r="G251" s="157">
        <v>20.16</v>
      </c>
      <c r="H251" s="138">
        <v>2</v>
      </c>
      <c r="I251" s="158">
        <f t="shared" si="59"/>
        <v>0.23419999999999999</v>
      </c>
      <c r="J251" s="114">
        <f t="shared" si="60"/>
        <v>24.88</v>
      </c>
      <c r="K251" s="114">
        <f t="shared" si="61"/>
        <v>49.76</v>
      </c>
      <c r="L251" s="159"/>
      <c r="M251" s="117"/>
      <c r="N251" s="117"/>
      <c r="O251" s="33"/>
      <c r="P251" s="33"/>
      <c r="Q251" s="33"/>
      <c r="R251" s="33"/>
      <c r="S251" s="33"/>
      <c r="T251" s="33"/>
      <c r="U251" s="33"/>
      <c r="V251" s="33"/>
      <c r="W251" s="33"/>
      <c r="X251" s="33"/>
      <c r="Y251" s="33"/>
      <c r="Z251" s="33"/>
      <c r="AA251" s="33"/>
      <c r="AB251" s="33"/>
      <c r="AC251" s="33"/>
    </row>
    <row r="252" spans="1:29" ht="30" x14ac:dyDescent="0.2">
      <c r="A252" s="149" t="s">
        <v>22</v>
      </c>
      <c r="B252" s="132" t="s">
        <v>705</v>
      </c>
      <c r="C252" s="133" t="s">
        <v>72</v>
      </c>
      <c r="D252" s="134" t="s">
        <v>706</v>
      </c>
      <c r="E252" s="156" t="s">
        <v>707</v>
      </c>
      <c r="F252" s="137" t="s">
        <v>158</v>
      </c>
      <c r="G252" s="157">
        <v>2.06</v>
      </c>
      <c r="H252" s="138">
        <v>1</v>
      </c>
      <c r="I252" s="158">
        <f t="shared" si="59"/>
        <v>0.23419999999999999</v>
      </c>
      <c r="J252" s="114">
        <f t="shared" si="60"/>
        <v>2.54</v>
      </c>
      <c r="K252" s="114">
        <f t="shared" si="61"/>
        <v>2.54</v>
      </c>
      <c r="L252" s="159"/>
      <c r="M252" s="117"/>
      <c r="N252" s="117"/>
      <c r="O252" s="33"/>
      <c r="P252" s="33"/>
      <c r="Q252" s="33"/>
      <c r="R252" s="33"/>
      <c r="S252" s="33"/>
      <c r="T252" s="33"/>
      <c r="U252" s="33"/>
      <c r="V252" s="33"/>
      <c r="W252" s="33"/>
      <c r="X252" s="33"/>
      <c r="Y252" s="33"/>
      <c r="Z252" s="33"/>
      <c r="AA252" s="33"/>
      <c r="AB252" s="33"/>
      <c r="AC252" s="33"/>
    </row>
    <row r="253" spans="1:29" ht="60" x14ac:dyDescent="0.2">
      <c r="A253" s="149" t="s">
        <v>22</v>
      </c>
      <c r="B253" s="132" t="s">
        <v>708</v>
      </c>
      <c r="C253" s="133" t="s">
        <v>40</v>
      </c>
      <c r="D253" s="134" t="s">
        <v>709</v>
      </c>
      <c r="E253" s="156" t="s">
        <v>710</v>
      </c>
      <c r="F253" s="137" t="s">
        <v>158</v>
      </c>
      <c r="G253" s="157">
        <v>19.64</v>
      </c>
      <c r="H253" s="138">
        <v>1</v>
      </c>
      <c r="I253" s="158">
        <f t="shared" si="59"/>
        <v>0.23419999999999999</v>
      </c>
      <c r="J253" s="114">
        <f t="shared" si="60"/>
        <v>24.24</v>
      </c>
      <c r="K253" s="114">
        <f t="shared" si="61"/>
        <v>24.24</v>
      </c>
      <c r="L253" s="159"/>
      <c r="M253" s="117"/>
      <c r="N253" s="117"/>
      <c r="O253" s="33"/>
      <c r="P253" s="33"/>
      <c r="Q253" s="33"/>
      <c r="R253" s="33"/>
      <c r="S253" s="33"/>
      <c r="T253" s="33"/>
      <c r="U253" s="33"/>
      <c r="V253" s="33"/>
      <c r="W253" s="33"/>
      <c r="X253" s="33"/>
      <c r="Y253" s="33"/>
      <c r="Z253" s="33"/>
      <c r="AA253" s="33"/>
      <c r="AB253" s="33"/>
      <c r="AC253" s="33"/>
    </row>
    <row r="254" spans="1:29" ht="60" x14ac:dyDescent="0.2">
      <c r="A254" s="149" t="s">
        <v>22</v>
      </c>
      <c r="B254" s="132" t="s">
        <v>711</v>
      </c>
      <c r="C254" s="133" t="s">
        <v>40</v>
      </c>
      <c r="D254" s="134" t="s">
        <v>712</v>
      </c>
      <c r="E254" s="156" t="s">
        <v>713</v>
      </c>
      <c r="F254" s="137" t="s">
        <v>158</v>
      </c>
      <c r="G254" s="157">
        <v>6.32</v>
      </c>
      <c r="H254" s="138">
        <v>1</v>
      </c>
      <c r="I254" s="158">
        <f t="shared" si="59"/>
        <v>0.23419999999999999</v>
      </c>
      <c r="J254" s="114">
        <f t="shared" si="60"/>
        <v>7.8</v>
      </c>
      <c r="K254" s="114">
        <f t="shared" si="61"/>
        <v>7.8</v>
      </c>
      <c r="L254" s="159"/>
      <c r="M254" s="117"/>
      <c r="N254" s="117"/>
      <c r="O254" s="33"/>
      <c r="P254" s="33"/>
      <c r="Q254" s="33"/>
      <c r="R254" s="33"/>
      <c r="S254" s="33"/>
      <c r="T254" s="33"/>
      <c r="U254" s="33"/>
      <c r="V254" s="33"/>
      <c r="W254" s="33"/>
      <c r="X254" s="33"/>
      <c r="Y254" s="33"/>
      <c r="Z254" s="33"/>
      <c r="AA254" s="33"/>
      <c r="AB254" s="33"/>
      <c r="AC254" s="33"/>
    </row>
    <row r="255" spans="1:29" ht="45" x14ac:dyDescent="0.2">
      <c r="A255" s="149" t="s">
        <v>22</v>
      </c>
      <c r="B255" s="132" t="s">
        <v>714</v>
      </c>
      <c r="C255" s="133" t="s">
        <v>40</v>
      </c>
      <c r="D255" s="134" t="s">
        <v>715</v>
      </c>
      <c r="E255" s="156" t="s">
        <v>716</v>
      </c>
      <c r="F255" s="137" t="s">
        <v>158</v>
      </c>
      <c r="G255" s="157">
        <v>10.54</v>
      </c>
      <c r="H255" s="138">
        <v>10</v>
      </c>
      <c r="I255" s="158">
        <f t="shared" si="59"/>
        <v>0.23419999999999999</v>
      </c>
      <c r="J255" s="114">
        <f t="shared" si="60"/>
        <v>13.01</v>
      </c>
      <c r="K255" s="114">
        <f t="shared" si="61"/>
        <v>130.1</v>
      </c>
      <c r="L255" s="159"/>
      <c r="M255" s="117"/>
      <c r="N255" s="117"/>
      <c r="O255" s="33"/>
      <c r="P255" s="33"/>
      <c r="Q255" s="33"/>
      <c r="R255" s="33"/>
      <c r="S255" s="33"/>
      <c r="T255" s="33"/>
      <c r="U255" s="33"/>
      <c r="V255" s="33"/>
      <c r="W255" s="33"/>
      <c r="X255" s="33"/>
      <c r="Y255" s="33"/>
      <c r="Z255" s="33"/>
      <c r="AA255" s="33"/>
      <c r="AB255" s="33"/>
      <c r="AC255" s="33"/>
    </row>
    <row r="256" spans="1:29" ht="45" x14ac:dyDescent="0.2">
      <c r="A256" s="149" t="s">
        <v>22</v>
      </c>
      <c r="B256" s="132" t="s">
        <v>717</v>
      </c>
      <c r="C256" s="133" t="s">
        <v>40</v>
      </c>
      <c r="D256" s="134" t="s">
        <v>718</v>
      </c>
      <c r="E256" s="156" t="s">
        <v>719</v>
      </c>
      <c r="F256" s="137" t="s">
        <v>158</v>
      </c>
      <c r="G256" s="157">
        <v>6.67</v>
      </c>
      <c r="H256" s="138">
        <v>1</v>
      </c>
      <c r="I256" s="158">
        <f t="shared" si="59"/>
        <v>0.23419999999999999</v>
      </c>
      <c r="J256" s="114">
        <f t="shared" si="60"/>
        <v>8.23</v>
      </c>
      <c r="K256" s="114">
        <f t="shared" si="61"/>
        <v>8.23</v>
      </c>
      <c r="L256" s="159"/>
      <c r="M256" s="117"/>
      <c r="N256" s="117"/>
      <c r="O256" s="33"/>
      <c r="P256" s="33"/>
      <c r="Q256" s="33"/>
      <c r="R256" s="33"/>
      <c r="S256" s="33"/>
      <c r="T256" s="33"/>
      <c r="U256" s="33"/>
      <c r="V256" s="33"/>
      <c r="W256" s="33"/>
      <c r="X256" s="33"/>
      <c r="Y256" s="33"/>
      <c r="Z256" s="33"/>
      <c r="AA256" s="33"/>
      <c r="AB256" s="33"/>
      <c r="AC256" s="33"/>
    </row>
    <row r="257" spans="1:29" ht="45" x14ac:dyDescent="0.2">
      <c r="A257" s="149" t="s">
        <v>22</v>
      </c>
      <c r="B257" s="132" t="s">
        <v>720</v>
      </c>
      <c r="C257" s="133" t="s">
        <v>40</v>
      </c>
      <c r="D257" s="134" t="s">
        <v>721</v>
      </c>
      <c r="E257" s="156" t="s">
        <v>722</v>
      </c>
      <c r="F257" s="137" t="s">
        <v>158</v>
      </c>
      <c r="G257" s="157">
        <v>32.450000000000003</v>
      </c>
      <c r="H257" s="138">
        <v>1</v>
      </c>
      <c r="I257" s="158">
        <f t="shared" si="59"/>
        <v>0.23419999999999999</v>
      </c>
      <c r="J257" s="114">
        <f t="shared" si="60"/>
        <v>40.049999999999997</v>
      </c>
      <c r="K257" s="114">
        <f t="shared" si="61"/>
        <v>40.049999999999997</v>
      </c>
      <c r="L257" s="159"/>
      <c r="M257" s="117"/>
      <c r="N257" s="117"/>
      <c r="O257" s="33"/>
      <c r="P257" s="33"/>
      <c r="Q257" s="33"/>
      <c r="R257" s="33"/>
      <c r="S257" s="33"/>
      <c r="T257" s="33"/>
      <c r="U257" s="33"/>
      <c r="V257" s="33"/>
      <c r="W257" s="33"/>
      <c r="X257" s="33"/>
      <c r="Y257" s="33"/>
      <c r="Z257" s="33"/>
      <c r="AA257" s="33"/>
      <c r="AB257" s="33"/>
      <c r="AC257" s="33"/>
    </row>
    <row r="258" spans="1:29" ht="45" x14ac:dyDescent="0.2">
      <c r="A258" s="149" t="s">
        <v>22</v>
      </c>
      <c r="B258" s="132" t="s">
        <v>723</v>
      </c>
      <c r="C258" s="133" t="s">
        <v>40</v>
      </c>
      <c r="D258" s="134" t="s">
        <v>724</v>
      </c>
      <c r="E258" s="156" t="s">
        <v>725</v>
      </c>
      <c r="F258" s="137" t="s">
        <v>78</v>
      </c>
      <c r="G258" s="157">
        <v>11.83</v>
      </c>
      <c r="H258" s="138">
        <v>15.9</v>
      </c>
      <c r="I258" s="158">
        <f t="shared" si="59"/>
        <v>0.23419999999999999</v>
      </c>
      <c r="J258" s="114">
        <f t="shared" si="60"/>
        <v>14.6</v>
      </c>
      <c r="K258" s="114">
        <f t="shared" si="61"/>
        <v>232.14</v>
      </c>
      <c r="L258" s="159"/>
      <c r="M258" s="117"/>
      <c r="N258" s="117"/>
      <c r="O258" s="33"/>
      <c r="P258" s="33"/>
      <c r="Q258" s="33"/>
      <c r="R258" s="33"/>
      <c r="S258" s="33"/>
      <c r="T258" s="33"/>
      <c r="U258" s="33"/>
      <c r="V258" s="33"/>
      <c r="W258" s="33"/>
      <c r="X258" s="33"/>
      <c r="Y258" s="33"/>
      <c r="Z258" s="33"/>
      <c r="AA258" s="33"/>
      <c r="AB258" s="33"/>
      <c r="AC258" s="33"/>
    </row>
    <row r="259" spans="1:29" ht="45" x14ac:dyDescent="0.2">
      <c r="A259" s="149" t="s">
        <v>22</v>
      </c>
      <c r="B259" s="132" t="s">
        <v>726</v>
      </c>
      <c r="C259" s="133" t="s">
        <v>40</v>
      </c>
      <c r="D259" s="134" t="s">
        <v>727</v>
      </c>
      <c r="E259" s="156" t="s">
        <v>728</v>
      </c>
      <c r="F259" s="137" t="s">
        <v>158</v>
      </c>
      <c r="G259" s="157">
        <v>135.34</v>
      </c>
      <c r="H259" s="138">
        <v>1</v>
      </c>
      <c r="I259" s="158">
        <f t="shared" si="59"/>
        <v>0.23419999999999999</v>
      </c>
      <c r="J259" s="114">
        <f t="shared" si="60"/>
        <v>167.04</v>
      </c>
      <c r="K259" s="114">
        <f t="shared" si="61"/>
        <v>167.04</v>
      </c>
      <c r="L259" s="159"/>
      <c r="M259" s="117"/>
      <c r="N259" s="117"/>
      <c r="O259" s="33"/>
      <c r="P259" s="33"/>
      <c r="Q259" s="33"/>
      <c r="R259" s="33"/>
      <c r="S259" s="33"/>
      <c r="T259" s="33"/>
      <c r="U259" s="33"/>
      <c r="V259" s="33"/>
      <c r="W259" s="33"/>
      <c r="X259" s="33"/>
      <c r="Y259" s="33"/>
      <c r="Z259" s="33"/>
      <c r="AA259" s="33"/>
      <c r="AB259" s="33"/>
      <c r="AC259" s="33"/>
    </row>
    <row r="260" spans="1:29" ht="30" x14ac:dyDescent="0.2">
      <c r="A260" s="149" t="s">
        <v>22</v>
      </c>
      <c r="B260" s="132" t="s">
        <v>729</v>
      </c>
      <c r="C260" s="133" t="s">
        <v>40</v>
      </c>
      <c r="D260" s="134" t="s">
        <v>730</v>
      </c>
      <c r="E260" s="156" t="s">
        <v>731</v>
      </c>
      <c r="F260" s="137" t="s">
        <v>158</v>
      </c>
      <c r="G260" s="157">
        <v>171.84</v>
      </c>
      <c r="H260" s="138">
        <v>1</v>
      </c>
      <c r="I260" s="158">
        <f t="shared" si="59"/>
        <v>0.23419999999999999</v>
      </c>
      <c r="J260" s="114">
        <f t="shared" si="60"/>
        <v>212.08</v>
      </c>
      <c r="K260" s="114">
        <f t="shared" si="61"/>
        <v>212.08</v>
      </c>
      <c r="L260" s="159"/>
      <c r="M260" s="117"/>
      <c r="N260" s="117"/>
      <c r="O260" s="33"/>
      <c r="P260" s="33"/>
      <c r="Q260" s="33"/>
      <c r="R260" s="33"/>
      <c r="S260" s="33"/>
      <c r="T260" s="33"/>
      <c r="U260" s="33"/>
      <c r="V260" s="33"/>
      <c r="W260" s="33"/>
      <c r="X260" s="33"/>
      <c r="Y260" s="33"/>
      <c r="Z260" s="33"/>
      <c r="AA260" s="33"/>
      <c r="AB260" s="33"/>
      <c r="AC260" s="33"/>
    </row>
    <row r="261" spans="1:29" ht="15" x14ac:dyDescent="0.2">
      <c r="A261" s="149" t="s">
        <v>22</v>
      </c>
      <c r="B261" s="132" t="s">
        <v>732</v>
      </c>
      <c r="C261" s="133" t="s">
        <v>40</v>
      </c>
      <c r="D261" s="134" t="s">
        <v>492</v>
      </c>
      <c r="E261" s="156" t="s">
        <v>493</v>
      </c>
      <c r="F261" s="137" t="s">
        <v>255</v>
      </c>
      <c r="G261" s="157">
        <v>93.27</v>
      </c>
      <c r="H261" s="138">
        <v>0.16</v>
      </c>
      <c r="I261" s="158">
        <f t="shared" si="59"/>
        <v>0.23419999999999999</v>
      </c>
      <c r="J261" s="114">
        <f t="shared" si="60"/>
        <v>115.11</v>
      </c>
      <c r="K261" s="114">
        <f t="shared" si="61"/>
        <v>18.420000000000002</v>
      </c>
      <c r="L261" s="159"/>
      <c r="M261" s="117"/>
      <c r="N261" s="117"/>
      <c r="O261" s="33"/>
      <c r="P261" s="33"/>
      <c r="Q261" s="33"/>
      <c r="R261" s="33"/>
      <c r="S261" s="33"/>
      <c r="T261" s="33"/>
      <c r="U261" s="33"/>
      <c r="V261" s="33"/>
      <c r="W261" s="33"/>
      <c r="X261" s="33"/>
      <c r="Y261" s="33"/>
      <c r="Z261" s="33"/>
      <c r="AA261" s="33"/>
      <c r="AB261" s="33"/>
      <c r="AC261" s="33"/>
    </row>
    <row r="262" spans="1:29" ht="45" x14ac:dyDescent="0.2">
      <c r="A262" s="149" t="s">
        <v>22</v>
      </c>
      <c r="B262" s="132" t="s">
        <v>733</v>
      </c>
      <c r="C262" s="133" t="s">
        <v>81</v>
      </c>
      <c r="D262" s="134" t="s">
        <v>495</v>
      </c>
      <c r="E262" s="156" t="s">
        <v>496</v>
      </c>
      <c r="F262" s="137" t="s">
        <v>87</v>
      </c>
      <c r="G262" s="157">
        <v>48.41</v>
      </c>
      <c r="H262" s="138">
        <v>0.21</v>
      </c>
      <c r="I262" s="158">
        <f t="shared" si="59"/>
        <v>0.23419999999999999</v>
      </c>
      <c r="J262" s="114">
        <f t="shared" si="60"/>
        <v>59.75</v>
      </c>
      <c r="K262" s="114">
        <f t="shared" si="61"/>
        <v>12.55</v>
      </c>
      <c r="L262" s="159"/>
      <c r="M262" s="117"/>
      <c r="N262" s="117"/>
      <c r="O262" s="33"/>
      <c r="P262" s="33"/>
      <c r="Q262" s="33"/>
      <c r="R262" s="33"/>
      <c r="S262" s="33"/>
      <c r="T262" s="33"/>
      <c r="U262" s="33"/>
      <c r="V262" s="33"/>
      <c r="W262" s="33"/>
      <c r="X262" s="33"/>
      <c r="Y262" s="33"/>
      <c r="Z262" s="33"/>
      <c r="AA262" s="33"/>
      <c r="AB262" s="33"/>
      <c r="AC262" s="33"/>
    </row>
    <row r="263" spans="1:29" ht="15" x14ac:dyDescent="0.2">
      <c r="A263" s="168"/>
      <c r="B263" s="161"/>
      <c r="C263" s="159"/>
      <c r="D263" s="159"/>
      <c r="E263" s="159"/>
      <c r="F263" s="162"/>
      <c r="G263" s="162"/>
      <c r="H263" s="163"/>
      <c r="I263" s="159"/>
      <c r="J263" s="162"/>
      <c r="K263" s="162"/>
      <c r="L263" s="159"/>
      <c r="M263" s="117"/>
      <c r="N263" s="117"/>
      <c r="O263" s="33"/>
      <c r="P263" s="33"/>
      <c r="Q263" s="33"/>
      <c r="R263" s="33"/>
      <c r="S263" s="33"/>
      <c r="T263" s="33"/>
      <c r="U263" s="33"/>
      <c r="V263" s="33"/>
      <c r="W263" s="33"/>
      <c r="X263" s="33"/>
      <c r="Y263" s="33"/>
      <c r="Z263" s="33"/>
      <c r="AA263" s="33"/>
      <c r="AB263" s="33"/>
      <c r="AC263" s="33"/>
    </row>
    <row r="264" spans="1:29" ht="15" x14ac:dyDescent="0.2">
      <c r="A264" s="149" t="s">
        <v>190</v>
      </c>
      <c r="B264" s="125" t="s">
        <v>734</v>
      </c>
      <c r="C264" s="150"/>
      <c r="D264" s="151"/>
      <c r="E264" s="126" t="s">
        <v>735</v>
      </c>
      <c r="F264" s="152"/>
      <c r="G264" s="152"/>
      <c r="H264" s="153"/>
      <c r="I264" s="151"/>
      <c r="J264" s="152"/>
      <c r="K264" s="155"/>
      <c r="L264" s="131">
        <f>ROUND(SUM(K265:K309),2)</f>
        <v>16424.11</v>
      </c>
      <c r="M264" s="117"/>
      <c r="N264" s="117"/>
      <c r="O264" s="33"/>
      <c r="P264" s="33"/>
      <c r="Q264" s="33"/>
      <c r="R264" s="33"/>
      <c r="S264" s="33"/>
      <c r="T264" s="33"/>
      <c r="U264" s="33"/>
      <c r="V264" s="33"/>
      <c r="W264" s="33"/>
      <c r="X264" s="33"/>
      <c r="Y264" s="33"/>
      <c r="Z264" s="33"/>
      <c r="AA264" s="33"/>
      <c r="AB264" s="33"/>
      <c r="AC264" s="33"/>
    </row>
    <row r="265" spans="1:29" ht="60" x14ac:dyDescent="0.2">
      <c r="A265" s="149" t="s">
        <v>22</v>
      </c>
      <c r="B265" s="132" t="s">
        <v>736</v>
      </c>
      <c r="C265" s="133" t="s">
        <v>81</v>
      </c>
      <c r="D265" s="134" t="s">
        <v>737</v>
      </c>
      <c r="E265" s="156" t="s">
        <v>738</v>
      </c>
      <c r="F265" s="137" t="s">
        <v>130</v>
      </c>
      <c r="G265" s="157">
        <v>197.64</v>
      </c>
      <c r="H265" s="138">
        <v>6</v>
      </c>
      <c r="I265" s="158">
        <f t="shared" ref="I265:I309" si="62">$K$6</f>
        <v>0.23419999999999999</v>
      </c>
      <c r="J265" s="114">
        <f t="shared" ref="J265:J309" si="63">ROUND((G265*$K$7),2)</f>
        <v>243.93</v>
      </c>
      <c r="K265" s="114">
        <f t="shared" ref="K265:K309" si="64">ROUND((H265*J265),2)</f>
        <v>1463.58</v>
      </c>
      <c r="L265" s="159"/>
      <c r="M265" s="117"/>
      <c r="N265" s="117"/>
      <c r="O265" s="33"/>
      <c r="P265" s="33"/>
      <c r="Q265" s="33"/>
      <c r="R265" s="33"/>
      <c r="S265" s="33"/>
      <c r="T265" s="33"/>
      <c r="U265" s="33"/>
      <c r="V265" s="33"/>
      <c r="W265" s="33"/>
      <c r="X265" s="33"/>
      <c r="Y265" s="33"/>
      <c r="Z265" s="33"/>
      <c r="AA265" s="33"/>
      <c r="AB265" s="33"/>
      <c r="AC265" s="33"/>
    </row>
    <row r="266" spans="1:29" ht="60" x14ac:dyDescent="0.2">
      <c r="A266" s="149" t="s">
        <v>22</v>
      </c>
      <c r="B266" s="132" t="s">
        <v>739</v>
      </c>
      <c r="C266" s="133" t="s">
        <v>81</v>
      </c>
      <c r="D266" s="134" t="s">
        <v>740</v>
      </c>
      <c r="E266" s="156" t="s">
        <v>741</v>
      </c>
      <c r="F266" s="137" t="s">
        <v>130</v>
      </c>
      <c r="G266" s="157">
        <v>98.43</v>
      </c>
      <c r="H266" s="138">
        <v>7</v>
      </c>
      <c r="I266" s="158">
        <f t="shared" si="62"/>
        <v>0.23419999999999999</v>
      </c>
      <c r="J266" s="114">
        <f t="shared" si="63"/>
        <v>121.48</v>
      </c>
      <c r="K266" s="114">
        <f t="shared" si="64"/>
        <v>850.36</v>
      </c>
      <c r="L266" s="159"/>
      <c r="M266" s="117"/>
      <c r="N266" s="117"/>
      <c r="O266" s="33"/>
      <c r="P266" s="33"/>
      <c r="Q266" s="33"/>
      <c r="R266" s="33"/>
      <c r="S266" s="33"/>
      <c r="T266" s="33"/>
      <c r="U266" s="33"/>
      <c r="V266" s="33"/>
      <c r="W266" s="33"/>
      <c r="X266" s="33"/>
      <c r="Y266" s="33"/>
      <c r="Z266" s="33"/>
      <c r="AA266" s="33"/>
      <c r="AB266" s="33"/>
      <c r="AC266" s="33"/>
    </row>
    <row r="267" spans="1:29" ht="45" x14ac:dyDescent="0.2">
      <c r="A267" s="149" t="s">
        <v>22</v>
      </c>
      <c r="B267" s="132" t="s">
        <v>742</v>
      </c>
      <c r="C267" s="133" t="s">
        <v>40</v>
      </c>
      <c r="D267" s="134" t="s">
        <v>743</v>
      </c>
      <c r="E267" s="156" t="s">
        <v>744</v>
      </c>
      <c r="F267" s="137" t="s">
        <v>158</v>
      </c>
      <c r="G267" s="157">
        <v>49.2</v>
      </c>
      <c r="H267" s="138">
        <v>1</v>
      </c>
      <c r="I267" s="158">
        <f t="shared" si="62"/>
        <v>0.23419999999999999</v>
      </c>
      <c r="J267" s="114">
        <f t="shared" si="63"/>
        <v>60.72</v>
      </c>
      <c r="K267" s="114">
        <f t="shared" si="64"/>
        <v>60.72</v>
      </c>
      <c r="L267" s="159"/>
      <c r="M267" s="117"/>
      <c r="N267" s="117"/>
      <c r="O267" s="33"/>
      <c r="P267" s="33"/>
      <c r="Q267" s="33"/>
      <c r="R267" s="33"/>
      <c r="S267" s="33"/>
      <c r="T267" s="33"/>
      <c r="U267" s="33"/>
      <c r="V267" s="33"/>
      <c r="W267" s="33"/>
      <c r="X267" s="33"/>
      <c r="Y267" s="33"/>
      <c r="Z267" s="33"/>
      <c r="AA267" s="33"/>
      <c r="AB267" s="33"/>
      <c r="AC267" s="33"/>
    </row>
    <row r="268" spans="1:29" ht="45" x14ac:dyDescent="0.2">
      <c r="A268" s="149" t="s">
        <v>22</v>
      </c>
      <c r="B268" s="132" t="s">
        <v>745</v>
      </c>
      <c r="C268" s="133" t="s">
        <v>40</v>
      </c>
      <c r="D268" s="134" t="s">
        <v>746</v>
      </c>
      <c r="E268" s="156" t="s">
        <v>747</v>
      </c>
      <c r="F268" s="137" t="s">
        <v>158</v>
      </c>
      <c r="G268" s="157">
        <v>90.06</v>
      </c>
      <c r="H268" s="138">
        <v>2</v>
      </c>
      <c r="I268" s="158">
        <f t="shared" si="62"/>
        <v>0.23419999999999999</v>
      </c>
      <c r="J268" s="114">
        <f t="shared" si="63"/>
        <v>111.15</v>
      </c>
      <c r="K268" s="114">
        <f t="shared" si="64"/>
        <v>222.3</v>
      </c>
      <c r="L268" s="159"/>
      <c r="M268" s="117"/>
      <c r="N268" s="117"/>
      <c r="O268" s="33"/>
      <c r="P268" s="33"/>
      <c r="Q268" s="33"/>
      <c r="R268" s="33"/>
      <c r="S268" s="33"/>
      <c r="T268" s="33"/>
      <c r="U268" s="33"/>
      <c r="V268" s="33"/>
      <c r="W268" s="33"/>
      <c r="X268" s="33"/>
      <c r="Y268" s="33"/>
      <c r="Z268" s="33"/>
      <c r="AA268" s="33"/>
      <c r="AB268" s="33"/>
      <c r="AC268" s="33"/>
    </row>
    <row r="269" spans="1:29" ht="45" x14ac:dyDescent="0.2">
      <c r="A269" s="149" t="s">
        <v>22</v>
      </c>
      <c r="B269" s="132" t="s">
        <v>748</v>
      </c>
      <c r="C269" s="133" t="s">
        <v>40</v>
      </c>
      <c r="D269" s="134" t="s">
        <v>749</v>
      </c>
      <c r="E269" s="156" t="s">
        <v>750</v>
      </c>
      <c r="F269" s="137" t="s">
        <v>158</v>
      </c>
      <c r="G269" s="157">
        <v>334.09</v>
      </c>
      <c r="H269" s="138">
        <v>6</v>
      </c>
      <c r="I269" s="158">
        <f t="shared" si="62"/>
        <v>0.23419999999999999</v>
      </c>
      <c r="J269" s="114">
        <f t="shared" si="63"/>
        <v>412.33</v>
      </c>
      <c r="K269" s="114">
        <f t="shared" si="64"/>
        <v>2473.98</v>
      </c>
      <c r="L269" s="159"/>
      <c r="M269" s="117"/>
      <c r="N269" s="117"/>
      <c r="O269" s="33"/>
      <c r="P269" s="33"/>
      <c r="Q269" s="33"/>
      <c r="R269" s="33"/>
      <c r="S269" s="33"/>
      <c r="T269" s="33"/>
      <c r="U269" s="33"/>
      <c r="V269" s="33"/>
      <c r="W269" s="33"/>
      <c r="X269" s="33"/>
      <c r="Y269" s="33"/>
      <c r="Z269" s="33"/>
      <c r="AA269" s="33"/>
      <c r="AB269" s="33"/>
      <c r="AC269" s="33"/>
    </row>
    <row r="270" spans="1:29" ht="45" x14ac:dyDescent="0.2">
      <c r="A270" s="149" t="s">
        <v>22</v>
      </c>
      <c r="B270" s="132" t="s">
        <v>751</v>
      </c>
      <c r="C270" s="133" t="s">
        <v>81</v>
      </c>
      <c r="D270" s="134" t="s">
        <v>752</v>
      </c>
      <c r="E270" s="156" t="s">
        <v>753</v>
      </c>
      <c r="F270" s="137" t="s">
        <v>130</v>
      </c>
      <c r="G270" s="157">
        <v>284.23</v>
      </c>
      <c r="H270" s="138">
        <v>3</v>
      </c>
      <c r="I270" s="158">
        <f t="shared" si="62"/>
        <v>0.23419999999999999</v>
      </c>
      <c r="J270" s="114">
        <f t="shared" si="63"/>
        <v>350.8</v>
      </c>
      <c r="K270" s="114">
        <f t="shared" si="64"/>
        <v>1052.4000000000001</v>
      </c>
      <c r="L270" s="159"/>
      <c r="M270" s="117"/>
      <c r="N270" s="117"/>
      <c r="O270" s="33"/>
      <c r="P270" s="33"/>
      <c r="Q270" s="33"/>
      <c r="R270" s="33"/>
      <c r="S270" s="33"/>
      <c r="T270" s="33"/>
      <c r="U270" s="33"/>
      <c r="V270" s="33"/>
      <c r="W270" s="33"/>
      <c r="X270" s="33"/>
      <c r="Y270" s="33"/>
      <c r="Z270" s="33"/>
      <c r="AA270" s="33"/>
      <c r="AB270" s="33"/>
      <c r="AC270" s="33"/>
    </row>
    <row r="271" spans="1:29" ht="45" x14ac:dyDescent="0.2">
      <c r="A271" s="149" t="s">
        <v>22</v>
      </c>
      <c r="B271" s="132" t="s">
        <v>754</v>
      </c>
      <c r="C271" s="133" t="s">
        <v>81</v>
      </c>
      <c r="D271" s="134" t="s">
        <v>755</v>
      </c>
      <c r="E271" s="156" t="s">
        <v>756</v>
      </c>
      <c r="F271" s="137" t="s">
        <v>130</v>
      </c>
      <c r="G271" s="157">
        <v>24.49</v>
      </c>
      <c r="H271" s="138">
        <v>6</v>
      </c>
      <c r="I271" s="158">
        <f t="shared" si="62"/>
        <v>0.23419999999999999</v>
      </c>
      <c r="J271" s="114">
        <f t="shared" si="63"/>
        <v>30.23</v>
      </c>
      <c r="K271" s="114">
        <f t="shared" si="64"/>
        <v>181.38</v>
      </c>
      <c r="L271" s="159"/>
      <c r="M271" s="117"/>
      <c r="N271" s="117"/>
      <c r="O271" s="33"/>
      <c r="P271" s="33"/>
      <c r="Q271" s="33"/>
      <c r="R271" s="33"/>
      <c r="S271" s="33"/>
      <c r="T271" s="33"/>
      <c r="U271" s="33"/>
      <c r="V271" s="33"/>
      <c r="W271" s="33"/>
      <c r="X271" s="33"/>
      <c r="Y271" s="33"/>
      <c r="Z271" s="33"/>
      <c r="AA271" s="33"/>
      <c r="AB271" s="33"/>
      <c r="AC271" s="33"/>
    </row>
    <row r="272" spans="1:29" ht="30" x14ac:dyDescent="0.2">
      <c r="A272" s="149" t="s">
        <v>22</v>
      </c>
      <c r="B272" s="132" t="s">
        <v>757</v>
      </c>
      <c r="C272" s="133" t="s">
        <v>40</v>
      </c>
      <c r="D272" s="134" t="s">
        <v>758</v>
      </c>
      <c r="E272" s="156" t="s">
        <v>759</v>
      </c>
      <c r="F272" s="137" t="s">
        <v>158</v>
      </c>
      <c r="G272" s="157">
        <v>12.59</v>
      </c>
      <c r="H272" s="138">
        <v>9</v>
      </c>
      <c r="I272" s="158">
        <f t="shared" si="62"/>
        <v>0.23419999999999999</v>
      </c>
      <c r="J272" s="114">
        <f t="shared" si="63"/>
        <v>15.54</v>
      </c>
      <c r="K272" s="114">
        <f t="shared" si="64"/>
        <v>139.86000000000001</v>
      </c>
      <c r="L272" s="159"/>
      <c r="M272" s="117"/>
      <c r="N272" s="117"/>
      <c r="O272" s="33"/>
      <c r="P272" s="33"/>
      <c r="Q272" s="33"/>
      <c r="R272" s="33"/>
      <c r="S272" s="33"/>
      <c r="T272" s="33"/>
      <c r="U272" s="33"/>
      <c r="V272" s="33"/>
      <c r="W272" s="33"/>
      <c r="X272" s="33"/>
      <c r="Y272" s="33"/>
      <c r="Z272" s="33"/>
      <c r="AA272" s="33"/>
      <c r="AB272" s="33"/>
      <c r="AC272" s="33"/>
    </row>
    <row r="273" spans="1:29" ht="60" x14ac:dyDescent="0.2">
      <c r="A273" s="149" t="s">
        <v>22</v>
      </c>
      <c r="B273" s="132" t="s">
        <v>760</v>
      </c>
      <c r="C273" s="133" t="s">
        <v>81</v>
      </c>
      <c r="D273" s="134" t="s">
        <v>761</v>
      </c>
      <c r="E273" s="156" t="s">
        <v>762</v>
      </c>
      <c r="F273" s="137" t="s">
        <v>130</v>
      </c>
      <c r="G273" s="157">
        <v>158.06</v>
      </c>
      <c r="H273" s="138">
        <v>6</v>
      </c>
      <c r="I273" s="158">
        <f t="shared" si="62"/>
        <v>0.23419999999999999</v>
      </c>
      <c r="J273" s="114">
        <f t="shared" si="63"/>
        <v>195.08</v>
      </c>
      <c r="K273" s="114">
        <f t="shared" si="64"/>
        <v>1170.48</v>
      </c>
      <c r="L273" s="159"/>
      <c r="M273" s="117"/>
      <c r="N273" s="117"/>
      <c r="O273" s="33"/>
      <c r="P273" s="33"/>
      <c r="Q273" s="33"/>
      <c r="R273" s="33"/>
      <c r="S273" s="33"/>
      <c r="T273" s="33"/>
      <c r="U273" s="33"/>
      <c r="V273" s="33"/>
      <c r="W273" s="33"/>
      <c r="X273" s="33"/>
      <c r="Y273" s="33"/>
      <c r="Z273" s="33"/>
      <c r="AA273" s="33"/>
      <c r="AB273" s="33"/>
      <c r="AC273" s="33"/>
    </row>
    <row r="274" spans="1:29" ht="60" x14ac:dyDescent="0.2">
      <c r="A274" s="149" t="s">
        <v>22</v>
      </c>
      <c r="B274" s="132" t="s">
        <v>763</v>
      </c>
      <c r="C274" s="133" t="s">
        <v>40</v>
      </c>
      <c r="D274" s="134" t="s">
        <v>764</v>
      </c>
      <c r="E274" s="156" t="s">
        <v>765</v>
      </c>
      <c r="F274" s="137" t="s">
        <v>158</v>
      </c>
      <c r="G274" s="157">
        <v>8.0399999999999991</v>
      </c>
      <c r="H274" s="138">
        <v>2</v>
      </c>
      <c r="I274" s="158">
        <f t="shared" si="62"/>
        <v>0.23419999999999999</v>
      </c>
      <c r="J274" s="114">
        <f t="shared" si="63"/>
        <v>9.92</v>
      </c>
      <c r="K274" s="114">
        <f t="shared" si="64"/>
        <v>19.84</v>
      </c>
      <c r="L274" s="159"/>
      <c r="M274" s="117"/>
      <c r="N274" s="117"/>
      <c r="O274" s="33"/>
      <c r="P274" s="33"/>
      <c r="Q274" s="33"/>
      <c r="R274" s="33"/>
      <c r="S274" s="33"/>
      <c r="T274" s="33"/>
      <c r="U274" s="33"/>
      <c r="V274" s="33"/>
      <c r="W274" s="33"/>
      <c r="X274" s="33"/>
      <c r="Y274" s="33"/>
      <c r="Z274" s="33"/>
      <c r="AA274" s="33"/>
      <c r="AB274" s="33"/>
      <c r="AC274" s="33"/>
    </row>
    <row r="275" spans="1:29" ht="60" x14ac:dyDescent="0.2">
      <c r="A275" s="149" t="s">
        <v>22</v>
      </c>
      <c r="B275" s="132" t="s">
        <v>766</v>
      </c>
      <c r="C275" s="133" t="s">
        <v>40</v>
      </c>
      <c r="D275" s="134" t="s">
        <v>767</v>
      </c>
      <c r="E275" s="156" t="s">
        <v>768</v>
      </c>
      <c r="F275" s="137" t="s">
        <v>158</v>
      </c>
      <c r="G275" s="157">
        <v>37.22</v>
      </c>
      <c r="H275" s="138">
        <v>2</v>
      </c>
      <c r="I275" s="158">
        <f t="shared" si="62"/>
        <v>0.23419999999999999</v>
      </c>
      <c r="J275" s="114">
        <f t="shared" si="63"/>
        <v>45.94</v>
      </c>
      <c r="K275" s="114">
        <f t="shared" si="64"/>
        <v>91.88</v>
      </c>
      <c r="L275" s="159"/>
      <c r="M275" s="117"/>
      <c r="N275" s="117"/>
      <c r="O275" s="33"/>
      <c r="P275" s="33"/>
      <c r="Q275" s="33"/>
      <c r="R275" s="33"/>
      <c r="S275" s="33"/>
      <c r="T275" s="33"/>
      <c r="U275" s="33"/>
      <c r="V275" s="33"/>
      <c r="W275" s="33"/>
      <c r="X275" s="33"/>
      <c r="Y275" s="33"/>
      <c r="Z275" s="33"/>
      <c r="AA275" s="33"/>
      <c r="AB275" s="33"/>
      <c r="AC275" s="33"/>
    </row>
    <row r="276" spans="1:29" ht="60" x14ac:dyDescent="0.2">
      <c r="A276" s="149" t="s">
        <v>22</v>
      </c>
      <c r="B276" s="132" t="s">
        <v>769</v>
      </c>
      <c r="C276" s="133" t="s">
        <v>40</v>
      </c>
      <c r="D276" s="134" t="s">
        <v>770</v>
      </c>
      <c r="E276" s="156" t="s">
        <v>771</v>
      </c>
      <c r="F276" s="137" t="s">
        <v>158</v>
      </c>
      <c r="G276" s="157">
        <v>58.48</v>
      </c>
      <c r="H276" s="138">
        <v>2</v>
      </c>
      <c r="I276" s="158">
        <f t="shared" si="62"/>
        <v>0.23419999999999999</v>
      </c>
      <c r="J276" s="114">
        <f t="shared" si="63"/>
        <v>72.180000000000007</v>
      </c>
      <c r="K276" s="114">
        <f t="shared" si="64"/>
        <v>144.36000000000001</v>
      </c>
      <c r="L276" s="159"/>
      <c r="M276" s="117"/>
      <c r="N276" s="117"/>
      <c r="O276" s="33"/>
      <c r="P276" s="33"/>
      <c r="Q276" s="33"/>
      <c r="R276" s="33"/>
      <c r="S276" s="33"/>
      <c r="T276" s="33"/>
      <c r="U276" s="33"/>
      <c r="V276" s="33"/>
      <c r="W276" s="33"/>
      <c r="X276" s="33"/>
      <c r="Y276" s="33"/>
      <c r="Z276" s="33"/>
      <c r="AA276" s="33"/>
      <c r="AB276" s="33"/>
      <c r="AC276" s="33"/>
    </row>
    <row r="277" spans="1:29" ht="60" x14ac:dyDescent="0.2">
      <c r="A277" s="149" t="s">
        <v>22</v>
      </c>
      <c r="B277" s="132" t="s">
        <v>772</v>
      </c>
      <c r="C277" s="133" t="s">
        <v>40</v>
      </c>
      <c r="D277" s="134" t="s">
        <v>773</v>
      </c>
      <c r="E277" s="156" t="s">
        <v>774</v>
      </c>
      <c r="F277" s="137" t="s">
        <v>158</v>
      </c>
      <c r="G277" s="157">
        <v>6.81</v>
      </c>
      <c r="H277" s="138">
        <v>14</v>
      </c>
      <c r="I277" s="158">
        <f t="shared" si="62"/>
        <v>0.23419999999999999</v>
      </c>
      <c r="J277" s="114">
        <f t="shared" si="63"/>
        <v>8.4</v>
      </c>
      <c r="K277" s="114">
        <f t="shared" si="64"/>
        <v>117.6</v>
      </c>
      <c r="L277" s="159"/>
      <c r="M277" s="117"/>
      <c r="N277" s="117"/>
      <c r="O277" s="33"/>
      <c r="P277" s="33"/>
      <c r="Q277" s="33"/>
      <c r="R277" s="33"/>
      <c r="S277" s="33"/>
      <c r="T277" s="33"/>
      <c r="U277" s="33"/>
      <c r="V277" s="33"/>
      <c r="W277" s="33"/>
      <c r="X277" s="33"/>
      <c r="Y277" s="33"/>
      <c r="Z277" s="33"/>
      <c r="AA277" s="33"/>
      <c r="AB277" s="33"/>
      <c r="AC277" s="33"/>
    </row>
    <row r="278" spans="1:29" ht="60" x14ac:dyDescent="0.2">
      <c r="A278" s="149" t="s">
        <v>22</v>
      </c>
      <c r="B278" s="132" t="s">
        <v>775</v>
      </c>
      <c r="C278" s="133" t="s">
        <v>40</v>
      </c>
      <c r="D278" s="134" t="s">
        <v>776</v>
      </c>
      <c r="E278" s="156" t="s">
        <v>777</v>
      </c>
      <c r="F278" s="137" t="s">
        <v>158</v>
      </c>
      <c r="G278" s="157">
        <v>11.2</v>
      </c>
      <c r="H278" s="138">
        <v>12</v>
      </c>
      <c r="I278" s="158">
        <f t="shared" si="62"/>
        <v>0.23419999999999999</v>
      </c>
      <c r="J278" s="114">
        <f t="shared" si="63"/>
        <v>13.82</v>
      </c>
      <c r="K278" s="114">
        <f t="shared" si="64"/>
        <v>165.84</v>
      </c>
      <c r="L278" s="159"/>
      <c r="M278" s="117"/>
      <c r="N278" s="117"/>
      <c r="O278" s="33"/>
      <c r="P278" s="33"/>
      <c r="Q278" s="33"/>
      <c r="R278" s="33"/>
      <c r="S278" s="33"/>
      <c r="T278" s="33"/>
      <c r="U278" s="33"/>
      <c r="V278" s="33"/>
      <c r="W278" s="33"/>
      <c r="X278" s="33"/>
      <c r="Y278" s="33"/>
      <c r="Z278" s="33"/>
      <c r="AA278" s="33"/>
      <c r="AB278" s="33"/>
      <c r="AC278" s="33"/>
    </row>
    <row r="279" spans="1:29" ht="60" x14ac:dyDescent="0.2">
      <c r="A279" s="149" t="s">
        <v>22</v>
      </c>
      <c r="B279" s="132" t="s">
        <v>778</v>
      </c>
      <c r="C279" s="133" t="s">
        <v>40</v>
      </c>
      <c r="D279" s="134" t="s">
        <v>779</v>
      </c>
      <c r="E279" s="156" t="s">
        <v>780</v>
      </c>
      <c r="F279" s="137" t="s">
        <v>158</v>
      </c>
      <c r="G279" s="157">
        <v>18.64</v>
      </c>
      <c r="H279" s="138">
        <v>6</v>
      </c>
      <c r="I279" s="158">
        <f t="shared" si="62"/>
        <v>0.23419999999999999</v>
      </c>
      <c r="J279" s="114">
        <f t="shared" si="63"/>
        <v>23.01</v>
      </c>
      <c r="K279" s="114">
        <f t="shared" si="64"/>
        <v>138.06</v>
      </c>
      <c r="L279" s="159"/>
      <c r="M279" s="117"/>
      <c r="N279" s="117"/>
      <c r="O279" s="33"/>
      <c r="P279" s="33"/>
      <c r="Q279" s="33"/>
      <c r="R279" s="33"/>
      <c r="S279" s="33"/>
      <c r="T279" s="33"/>
      <c r="U279" s="33"/>
      <c r="V279" s="33"/>
      <c r="W279" s="33"/>
      <c r="X279" s="33"/>
      <c r="Y279" s="33"/>
      <c r="Z279" s="33"/>
      <c r="AA279" s="33"/>
      <c r="AB279" s="33"/>
      <c r="AC279" s="33"/>
    </row>
    <row r="280" spans="1:29" ht="45" x14ac:dyDescent="0.2">
      <c r="A280" s="149" t="s">
        <v>22</v>
      </c>
      <c r="B280" s="132" t="s">
        <v>781</v>
      </c>
      <c r="C280" s="133" t="s">
        <v>40</v>
      </c>
      <c r="D280" s="134" t="s">
        <v>782</v>
      </c>
      <c r="E280" s="156" t="s">
        <v>783</v>
      </c>
      <c r="F280" s="137" t="s">
        <v>158</v>
      </c>
      <c r="G280" s="157">
        <v>15.97</v>
      </c>
      <c r="H280" s="138">
        <v>2</v>
      </c>
      <c r="I280" s="158">
        <f t="shared" si="62"/>
        <v>0.23419999999999999</v>
      </c>
      <c r="J280" s="114">
        <f t="shared" si="63"/>
        <v>19.71</v>
      </c>
      <c r="K280" s="114">
        <f t="shared" si="64"/>
        <v>39.42</v>
      </c>
      <c r="L280" s="159"/>
      <c r="M280" s="117"/>
      <c r="N280" s="117"/>
      <c r="O280" s="33"/>
      <c r="P280" s="33"/>
      <c r="Q280" s="33"/>
      <c r="R280" s="33"/>
      <c r="S280" s="33"/>
      <c r="T280" s="33"/>
      <c r="U280" s="33"/>
      <c r="V280" s="33"/>
      <c r="W280" s="33"/>
      <c r="X280" s="33"/>
      <c r="Y280" s="33"/>
      <c r="Z280" s="33"/>
      <c r="AA280" s="33"/>
      <c r="AB280" s="33"/>
      <c r="AC280" s="33"/>
    </row>
    <row r="281" spans="1:29" ht="45" x14ac:dyDescent="0.2">
      <c r="A281" s="149" t="s">
        <v>22</v>
      </c>
      <c r="B281" s="132" t="s">
        <v>784</v>
      </c>
      <c r="C281" s="133" t="s">
        <v>40</v>
      </c>
      <c r="D281" s="134" t="s">
        <v>785</v>
      </c>
      <c r="E281" s="156" t="s">
        <v>786</v>
      </c>
      <c r="F281" s="137" t="s">
        <v>158</v>
      </c>
      <c r="G281" s="157">
        <v>20.56</v>
      </c>
      <c r="H281" s="138">
        <v>9</v>
      </c>
      <c r="I281" s="158">
        <f t="shared" si="62"/>
        <v>0.23419999999999999</v>
      </c>
      <c r="J281" s="114">
        <f t="shared" si="63"/>
        <v>25.38</v>
      </c>
      <c r="K281" s="114">
        <f t="shared" si="64"/>
        <v>228.42</v>
      </c>
      <c r="L281" s="159"/>
      <c r="M281" s="117"/>
      <c r="N281" s="117"/>
      <c r="O281" s="33"/>
      <c r="P281" s="33"/>
      <c r="Q281" s="33"/>
      <c r="R281" s="33"/>
      <c r="S281" s="33"/>
      <c r="T281" s="33"/>
      <c r="U281" s="33"/>
      <c r="V281" s="33"/>
      <c r="W281" s="33"/>
      <c r="X281" s="33"/>
      <c r="Y281" s="33"/>
      <c r="Z281" s="33"/>
      <c r="AA281" s="33"/>
      <c r="AB281" s="33"/>
      <c r="AC281" s="33"/>
    </row>
    <row r="282" spans="1:29" ht="45" x14ac:dyDescent="0.2">
      <c r="A282" s="149" t="s">
        <v>22</v>
      </c>
      <c r="B282" s="132" t="s">
        <v>787</v>
      </c>
      <c r="C282" s="133" t="s">
        <v>40</v>
      </c>
      <c r="D282" s="134" t="s">
        <v>788</v>
      </c>
      <c r="E282" s="156" t="s">
        <v>789</v>
      </c>
      <c r="F282" s="137" t="s">
        <v>158</v>
      </c>
      <c r="G282" s="157">
        <v>12.44</v>
      </c>
      <c r="H282" s="138">
        <v>2</v>
      </c>
      <c r="I282" s="158">
        <f t="shared" si="62"/>
        <v>0.23419999999999999</v>
      </c>
      <c r="J282" s="114">
        <f t="shared" si="63"/>
        <v>15.35</v>
      </c>
      <c r="K282" s="114">
        <f t="shared" si="64"/>
        <v>30.7</v>
      </c>
      <c r="L282" s="159"/>
      <c r="M282" s="117"/>
      <c r="N282" s="117"/>
      <c r="O282" s="33"/>
      <c r="P282" s="33"/>
      <c r="Q282" s="33"/>
      <c r="R282" s="33"/>
      <c r="S282" s="33"/>
      <c r="T282" s="33"/>
      <c r="U282" s="33"/>
      <c r="V282" s="33"/>
      <c r="W282" s="33"/>
      <c r="X282" s="33"/>
      <c r="Y282" s="33"/>
      <c r="Z282" s="33"/>
      <c r="AA282" s="33"/>
      <c r="AB282" s="33"/>
      <c r="AC282" s="33"/>
    </row>
    <row r="283" spans="1:29" ht="45" x14ac:dyDescent="0.2">
      <c r="A283" s="149" t="s">
        <v>22</v>
      </c>
      <c r="B283" s="132" t="s">
        <v>790</v>
      </c>
      <c r="C283" s="133" t="s">
        <v>40</v>
      </c>
      <c r="D283" s="134" t="s">
        <v>791</v>
      </c>
      <c r="E283" s="156" t="s">
        <v>792</v>
      </c>
      <c r="F283" s="137" t="s">
        <v>158</v>
      </c>
      <c r="G283" s="157">
        <v>16.64</v>
      </c>
      <c r="H283" s="138">
        <v>3</v>
      </c>
      <c r="I283" s="158">
        <f t="shared" si="62"/>
        <v>0.23419999999999999</v>
      </c>
      <c r="J283" s="114">
        <f t="shared" si="63"/>
        <v>20.54</v>
      </c>
      <c r="K283" s="114">
        <f t="shared" si="64"/>
        <v>61.62</v>
      </c>
      <c r="L283" s="159"/>
      <c r="M283" s="117"/>
      <c r="N283" s="117"/>
      <c r="O283" s="33"/>
      <c r="P283" s="33"/>
      <c r="Q283" s="33"/>
      <c r="R283" s="33"/>
      <c r="S283" s="33"/>
      <c r="T283" s="33"/>
      <c r="U283" s="33"/>
      <c r="V283" s="33"/>
      <c r="W283" s="33"/>
      <c r="X283" s="33"/>
      <c r="Y283" s="33"/>
      <c r="Z283" s="33"/>
      <c r="AA283" s="33"/>
      <c r="AB283" s="33"/>
      <c r="AC283" s="33"/>
    </row>
    <row r="284" spans="1:29" ht="45" x14ac:dyDescent="0.2">
      <c r="A284" s="149" t="s">
        <v>22</v>
      </c>
      <c r="B284" s="132" t="s">
        <v>793</v>
      </c>
      <c r="C284" s="133" t="s">
        <v>40</v>
      </c>
      <c r="D284" s="134" t="s">
        <v>794</v>
      </c>
      <c r="E284" s="156" t="s">
        <v>795</v>
      </c>
      <c r="F284" s="137" t="s">
        <v>158</v>
      </c>
      <c r="G284" s="157">
        <v>25.87</v>
      </c>
      <c r="H284" s="138">
        <v>3</v>
      </c>
      <c r="I284" s="158">
        <f t="shared" si="62"/>
        <v>0.23419999999999999</v>
      </c>
      <c r="J284" s="114">
        <f t="shared" si="63"/>
        <v>31.93</v>
      </c>
      <c r="K284" s="114">
        <f t="shared" si="64"/>
        <v>95.79</v>
      </c>
      <c r="L284" s="159"/>
      <c r="M284" s="117"/>
      <c r="N284" s="117"/>
      <c r="O284" s="33"/>
      <c r="P284" s="33"/>
      <c r="Q284" s="33"/>
      <c r="R284" s="33"/>
      <c r="S284" s="33"/>
      <c r="T284" s="33"/>
      <c r="U284" s="33"/>
      <c r="V284" s="33"/>
      <c r="W284" s="33"/>
      <c r="X284" s="33"/>
      <c r="Y284" s="33"/>
      <c r="Z284" s="33"/>
      <c r="AA284" s="33"/>
      <c r="AB284" s="33"/>
      <c r="AC284" s="33"/>
    </row>
    <row r="285" spans="1:29" ht="45" x14ac:dyDescent="0.2">
      <c r="A285" s="149" t="s">
        <v>22</v>
      </c>
      <c r="B285" s="132" t="s">
        <v>796</v>
      </c>
      <c r="C285" s="133" t="s">
        <v>40</v>
      </c>
      <c r="D285" s="134" t="s">
        <v>797</v>
      </c>
      <c r="E285" s="156" t="s">
        <v>798</v>
      </c>
      <c r="F285" s="137" t="s">
        <v>158</v>
      </c>
      <c r="G285" s="157">
        <v>12.06</v>
      </c>
      <c r="H285" s="138">
        <v>11</v>
      </c>
      <c r="I285" s="158">
        <f t="shared" si="62"/>
        <v>0.23419999999999999</v>
      </c>
      <c r="J285" s="114">
        <f t="shared" si="63"/>
        <v>14.88</v>
      </c>
      <c r="K285" s="114">
        <f t="shared" si="64"/>
        <v>163.68</v>
      </c>
      <c r="L285" s="159"/>
      <c r="M285" s="117"/>
      <c r="N285" s="117"/>
      <c r="O285" s="33"/>
      <c r="P285" s="33"/>
      <c r="Q285" s="33"/>
      <c r="R285" s="33"/>
      <c r="S285" s="33"/>
      <c r="T285" s="33"/>
      <c r="U285" s="33"/>
      <c r="V285" s="33"/>
      <c r="W285" s="33"/>
      <c r="X285" s="33"/>
      <c r="Y285" s="33"/>
      <c r="Z285" s="33"/>
      <c r="AA285" s="33"/>
      <c r="AB285" s="33"/>
      <c r="AC285" s="33"/>
    </row>
    <row r="286" spans="1:29" ht="45" x14ac:dyDescent="0.2">
      <c r="A286" s="149" t="s">
        <v>22</v>
      </c>
      <c r="B286" s="132" t="s">
        <v>799</v>
      </c>
      <c r="C286" s="133" t="s">
        <v>40</v>
      </c>
      <c r="D286" s="134" t="s">
        <v>800</v>
      </c>
      <c r="E286" s="156" t="s">
        <v>801</v>
      </c>
      <c r="F286" s="137" t="s">
        <v>158</v>
      </c>
      <c r="G286" s="157">
        <v>17.62</v>
      </c>
      <c r="H286" s="138">
        <v>3</v>
      </c>
      <c r="I286" s="158">
        <f t="shared" si="62"/>
        <v>0.23419999999999999</v>
      </c>
      <c r="J286" s="114">
        <f t="shared" si="63"/>
        <v>21.75</v>
      </c>
      <c r="K286" s="114">
        <f t="shared" si="64"/>
        <v>65.25</v>
      </c>
      <c r="L286" s="159"/>
      <c r="M286" s="117"/>
      <c r="N286" s="117"/>
      <c r="O286" s="33"/>
      <c r="P286" s="33"/>
      <c r="Q286" s="33"/>
      <c r="R286" s="33"/>
      <c r="S286" s="33"/>
      <c r="T286" s="33"/>
      <c r="U286" s="33"/>
      <c r="V286" s="33"/>
      <c r="W286" s="33"/>
      <c r="X286" s="33"/>
      <c r="Y286" s="33"/>
      <c r="Z286" s="33"/>
      <c r="AA286" s="33"/>
      <c r="AB286" s="33"/>
      <c r="AC286" s="33"/>
    </row>
    <row r="287" spans="1:29" ht="45" x14ac:dyDescent="0.2">
      <c r="A287" s="149" t="s">
        <v>22</v>
      </c>
      <c r="B287" s="132" t="s">
        <v>802</v>
      </c>
      <c r="C287" s="133" t="s">
        <v>40</v>
      </c>
      <c r="D287" s="134" t="s">
        <v>803</v>
      </c>
      <c r="E287" s="156" t="s">
        <v>804</v>
      </c>
      <c r="F287" s="137" t="s">
        <v>158</v>
      </c>
      <c r="G287" s="157">
        <v>29.8</v>
      </c>
      <c r="H287" s="138">
        <v>11</v>
      </c>
      <c r="I287" s="158">
        <f t="shared" si="62"/>
        <v>0.23419999999999999</v>
      </c>
      <c r="J287" s="114">
        <f t="shared" si="63"/>
        <v>36.78</v>
      </c>
      <c r="K287" s="114">
        <f t="shared" si="64"/>
        <v>404.58</v>
      </c>
      <c r="L287" s="159"/>
      <c r="M287" s="117"/>
      <c r="N287" s="117"/>
      <c r="O287" s="33"/>
      <c r="P287" s="33"/>
      <c r="Q287" s="33"/>
      <c r="R287" s="33"/>
      <c r="S287" s="33"/>
      <c r="T287" s="33"/>
      <c r="U287" s="33"/>
      <c r="V287" s="33"/>
      <c r="W287" s="33"/>
      <c r="X287" s="33"/>
      <c r="Y287" s="33"/>
      <c r="Z287" s="33"/>
      <c r="AA287" s="33"/>
      <c r="AB287" s="33"/>
      <c r="AC287" s="33"/>
    </row>
    <row r="288" spans="1:29" ht="45" x14ac:dyDescent="0.2">
      <c r="A288" s="149" t="s">
        <v>22</v>
      </c>
      <c r="B288" s="132" t="s">
        <v>805</v>
      </c>
      <c r="C288" s="133" t="s">
        <v>40</v>
      </c>
      <c r="D288" s="134" t="s">
        <v>806</v>
      </c>
      <c r="E288" s="156" t="s">
        <v>807</v>
      </c>
      <c r="F288" s="137" t="s">
        <v>158</v>
      </c>
      <c r="G288" s="157">
        <v>48.24</v>
      </c>
      <c r="H288" s="138">
        <v>4</v>
      </c>
      <c r="I288" s="158">
        <f t="shared" si="62"/>
        <v>0.23419999999999999</v>
      </c>
      <c r="J288" s="114">
        <f t="shared" si="63"/>
        <v>59.54</v>
      </c>
      <c r="K288" s="114">
        <f t="shared" si="64"/>
        <v>238.16</v>
      </c>
      <c r="L288" s="159"/>
      <c r="M288" s="117"/>
      <c r="N288" s="117"/>
      <c r="O288" s="33"/>
      <c r="P288" s="33"/>
      <c r="Q288" s="33"/>
      <c r="R288" s="33"/>
      <c r="S288" s="33"/>
      <c r="T288" s="33"/>
      <c r="U288" s="33"/>
      <c r="V288" s="33"/>
      <c r="W288" s="33"/>
      <c r="X288" s="33"/>
      <c r="Y288" s="33"/>
      <c r="Z288" s="33"/>
      <c r="AA288" s="33"/>
      <c r="AB288" s="33"/>
      <c r="AC288" s="33"/>
    </row>
    <row r="289" spans="1:29" ht="60" x14ac:dyDescent="0.2">
      <c r="A289" s="149" t="s">
        <v>22</v>
      </c>
      <c r="B289" s="132" t="s">
        <v>808</v>
      </c>
      <c r="C289" s="133" t="s">
        <v>40</v>
      </c>
      <c r="D289" s="134" t="s">
        <v>809</v>
      </c>
      <c r="E289" s="156" t="s">
        <v>810</v>
      </c>
      <c r="F289" s="137" t="s">
        <v>158</v>
      </c>
      <c r="G289" s="157">
        <v>15.32</v>
      </c>
      <c r="H289" s="138">
        <v>7</v>
      </c>
      <c r="I289" s="158">
        <f t="shared" si="62"/>
        <v>0.23419999999999999</v>
      </c>
      <c r="J289" s="114">
        <f t="shared" si="63"/>
        <v>18.91</v>
      </c>
      <c r="K289" s="114">
        <f t="shared" si="64"/>
        <v>132.37</v>
      </c>
      <c r="L289" s="159"/>
      <c r="M289" s="117"/>
      <c r="N289" s="117"/>
      <c r="O289" s="33"/>
      <c r="P289" s="33"/>
      <c r="Q289" s="33"/>
      <c r="R289" s="33"/>
      <c r="S289" s="33"/>
      <c r="T289" s="33"/>
      <c r="U289" s="33"/>
      <c r="V289" s="33"/>
      <c r="W289" s="33"/>
      <c r="X289" s="33"/>
      <c r="Y289" s="33"/>
      <c r="Z289" s="33"/>
      <c r="AA289" s="33"/>
      <c r="AB289" s="33"/>
      <c r="AC289" s="33"/>
    </row>
    <row r="290" spans="1:29" ht="45" x14ac:dyDescent="0.2">
      <c r="A290" s="149" t="s">
        <v>22</v>
      </c>
      <c r="B290" s="132" t="s">
        <v>811</v>
      </c>
      <c r="C290" s="133" t="s">
        <v>40</v>
      </c>
      <c r="D290" s="134" t="s">
        <v>812</v>
      </c>
      <c r="E290" s="156" t="s">
        <v>813</v>
      </c>
      <c r="F290" s="137" t="s">
        <v>158</v>
      </c>
      <c r="G290" s="157">
        <v>11.02</v>
      </c>
      <c r="H290" s="138">
        <v>2</v>
      </c>
      <c r="I290" s="158">
        <f t="shared" si="62"/>
        <v>0.23419999999999999</v>
      </c>
      <c r="J290" s="114">
        <f t="shared" si="63"/>
        <v>13.6</v>
      </c>
      <c r="K290" s="114">
        <f t="shared" si="64"/>
        <v>27.2</v>
      </c>
      <c r="L290" s="159"/>
      <c r="M290" s="117"/>
      <c r="N290" s="117"/>
      <c r="O290" s="33"/>
      <c r="P290" s="33"/>
      <c r="Q290" s="33"/>
      <c r="R290" s="33"/>
      <c r="S290" s="33"/>
      <c r="T290" s="33"/>
      <c r="U290" s="33"/>
      <c r="V290" s="33"/>
      <c r="W290" s="33"/>
      <c r="X290" s="33"/>
      <c r="Y290" s="33"/>
      <c r="Z290" s="33"/>
      <c r="AA290" s="33"/>
      <c r="AB290" s="33"/>
      <c r="AC290" s="33"/>
    </row>
    <row r="291" spans="1:29" ht="45" x14ac:dyDescent="0.2">
      <c r="A291" s="149" t="s">
        <v>22</v>
      </c>
      <c r="B291" s="132" t="s">
        <v>814</v>
      </c>
      <c r="C291" s="133" t="s">
        <v>40</v>
      </c>
      <c r="D291" s="134" t="s">
        <v>815</v>
      </c>
      <c r="E291" s="156" t="s">
        <v>816</v>
      </c>
      <c r="F291" s="137" t="s">
        <v>158</v>
      </c>
      <c r="G291" s="157">
        <v>7.86</v>
      </c>
      <c r="H291" s="138">
        <v>7</v>
      </c>
      <c r="I291" s="158">
        <f t="shared" si="62"/>
        <v>0.23419999999999999</v>
      </c>
      <c r="J291" s="114">
        <f t="shared" si="63"/>
        <v>9.6999999999999993</v>
      </c>
      <c r="K291" s="114">
        <f t="shared" si="64"/>
        <v>67.900000000000006</v>
      </c>
      <c r="L291" s="159"/>
      <c r="M291" s="117"/>
      <c r="N291" s="117"/>
      <c r="O291" s="33"/>
      <c r="P291" s="33"/>
      <c r="Q291" s="33"/>
      <c r="R291" s="33"/>
      <c r="S291" s="33"/>
      <c r="T291" s="33"/>
      <c r="U291" s="33"/>
      <c r="V291" s="33"/>
      <c r="W291" s="33"/>
      <c r="X291" s="33"/>
      <c r="Y291" s="33"/>
      <c r="Z291" s="33"/>
      <c r="AA291" s="33"/>
      <c r="AB291" s="33"/>
      <c r="AC291" s="33"/>
    </row>
    <row r="292" spans="1:29" ht="45" x14ac:dyDescent="0.2">
      <c r="A292" s="149" t="s">
        <v>22</v>
      </c>
      <c r="B292" s="132" t="s">
        <v>817</v>
      </c>
      <c r="C292" s="133" t="s">
        <v>40</v>
      </c>
      <c r="D292" s="134" t="s">
        <v>818</v>
      </c>
      <c r="E292" s="156" t="s">
        <v>819</v>
      </c>
      <c r="F292" s="137" t="s">
        <v>158</v>
      </c>
      <c r="G292" s="157">
        <v>16.43</v>
      </c>
      <c r="H292" s="138">
        <v>7</v>
      </c>
      <c r="I292" s="158">
        <f t="shared" si="62"/>
        <v>0.23419999999999999</v>
      </c>
      <c r="J292" s="114">
        <f t="shared" si="63"/>
        <v>20.28</v>
      </c>
      <c r="K292" s="114">
        <f t="shared" si="64"/>
        <v>141.96</v>
      </c>
      <c r="L292" s="159"/>
      <c r="M292" s="117"/>
      <c r="N292" s="117"/>
      <c r="O292" s="33"/>
      <c r="P292" s="33"/>
      <c r="Q292" s="33"/>
      <c r="R292" s="33"/>
      <c r="S292" s="33"/>
      <c r="T292" s="33"/>
      <c r="U292" s="33"/>
      <c r="V292" s="33"/>
      <c r="W292" s="33"/>
      <c r="X292" s="33"/>
      <c r="Y292" s="33"/>
      <c r="Z292" s="33"/>
      <c r="AA292" s="33"/>
      <c r="AB292" s="33"/>
      <c r="AC292" s="33"/>
    </row>
    <row r="293" spans="1:29" ht="45" x14ac:dyDescent="0.2">
      <c r="A293" s="149" t="s">
        <v>22</v>
      </c>
      <c r="B293" s="132" t="s">
        <v>820</v>
      </c>
      <c r="C293" s="133" t="s">
        <v>40</v>
      </c>
      <c r="D293" s="134" t="s">
        <v>821</v>
      </c>
      <c r="E293" s="156" t="s">
        <v>822</v>
      </c>
      <c r="F293" s="137" t="s">
        <v>158</v>
      </c>
      <c r="G293" s="157">
        <v>23.76</v>
      </c>
      <c r="H293" s="138">
        <v>8</v>
      </c>
      <c r="I293" s="158">
        <f t="shared" si="62"/>
        <v>0.23419999999999999</v>
      </c>
      <c r="J293" s="114">
        <f t="shared" si="63"/>
        <v>29.32</v>
      </c>
      <c r="K293" s="114">
        <f t="shared" si="64"/>
        <v>234.56</v>
      </c>
      <c r="L293" s="159"/>
      <c r="M293" s="117"/>
      <c r="N293" s="117"/>
      <c r="O293" s="33"/>
      <c r="P293" s="33"/>
      <c r="Q293" s="33"/>
      <c r="R293" s="33"/>
      <c r="S293" s="33"/>
      <c r="T293" s="33"/>
      <c r="U293" s="33"/>
      <c r="V293" s="33"/>
      <c r="W293" s="33"/>
      <c r="X293" s="33"/>
      <c r="Y293" s="33"/>
      <c r="Z293" s="33"/>
      <c r="AA293" s="33"/>
      <c r="AB293" s="33"/>
      <c r="AC293" s="33"/>
    </row>
    <row r="294" spans="1:29" ht="45" x14ac:dyDescent="0.2">
      <c r="A294" s="149" t="s">
        <v>22</v>
      </c>
      <c r="B294" s="132" t="s">
        <v>823</v>
      </c>
      <c r="C294" s="133" t="s">
        <v>40</v>
      </c>
      <c r="D294" s="134" t="s">
        <v>824</v>
      </c>
      <c r="E294" s="156" t="s">
        <v>825</v>
      </c>
      <c r="F294" s="137" t="s">
        <v>78</v>
      </c>
      <c r="G294" s="157">
        <v>26.28</v>
      </c>
      <c r="H294" s="138">
        <v>33</v>
      </c>
      <c r="I294" s="158">
        <f t="shared" si="62"/>
        <v>0.23419999999999999</v>
      </c>
      <c r="J294" s="114">
        <f t="shared" si="63"/>
        <v>32.43</v>
      </c>
      <c r="K294" s="114">
        <f t="shared" si="64"/>
        <v>1070.19</v>
      </c>
      <c r="L294" s="159"/>
      <c r="M294" s="117"/>
      <c r="N294" s="117"/>
      <c r="O294" s="33"/>
      <c r="P294" s="33"/>
      <c r="Q294" s="33"/>
      <c r="R294" s="33"/>
      <c r="S294" s="33"/>
      <c r="T294" s="33"/>
      <c r="U294" s="33"/>
      <c r="V294" s="33"/>
      <c r="W294" s="33"/>
      <c r="X294" s="33"/>
      <c r="Y294" s="33"/>
      <c r="Z294" s="33"/>
      <c r="AA294" s="33"/>
      <c r="AB294" s="33"/>
      <c r="AC294" s="33"/>
    </row>
    <row r="295" spans="1:29" ht="45" x14ac:dyDescent="0.2">
      <c r="A295" s="149" t="s">
        <v>22</v>
      </c>
      <c r="B295" s="132" t="s">
        <v>826</v>
      </c>
      <c r="C295" s="133" t="s">
        <v>40</v>
      </c>
      <c r="D295" s="134" t="s">
        <v>827</v>
      </c>
      <c r="E295" s="156" t="s">
        <v>828</v>
      </c>
      <c r="F295" s="137" t="s">
        <v>78</v>
      </c>
      <c r="G295" s="157">
        <v>35.72</v>
      </c>
      <c r="H295" s="138">
        <v>14.5</v>
      </c>
      <c r="I295" s="158">
        <f t="shared" si="62"/>
        <v>0.23419999999999999</v>
      </c>
      <c r="J295" s="114">
        <f t="shared" si="63"/>
        <v>44.09</v>
      </c>
      <c r="K295" s="114">
        <f t="shared" si="64"/>
        <v>639.30999999999995</v>
      </c>
      <c r="L295" s="159"/>
      <c r="M295" s="117"/>
      <c r="N295" s="117"/>
      <c r="O295" s="33"/>
      <c r="P295" s="33"/>
      <c r="Q295" s="33"/>
      <c r="R295" s="33"/>
      <c r="S295" s="33"/>
      <c r="T295" s="33"/>
      <c r="U295" s="33"/>
      <c r="V295" s="33"/>
      <c r="W295" s="33"/>
      <c r="X295" s="33"/>
      <c r="Y295" s="33"/>
      <c r="Z295" s="33"/>
      <c r="AA295" s="33"/>
      <c r="AB295" s="33"/>
      <c r="AC295" s="33"/>
    </row>
    <row r="296" spans="1:29" ht="45" x14ac:dyDescent="0.2">
      <c r="A296" s="149" t="s">
        <v>22</v>
      </c>
      <c r="B296" s="132" t="s">
        <v>829</v>
      </c>
      <c r="C296" s="133" t="s">
        <v>40</v>
      </c>
      <c r="D296" s="134" t="s">
        <v>830</v>
      </c>
      <c r="E296" s="156" t="s">
        <v>831</v>
      </c>
      <c r="F296" s="137" t="s">
        <v>78</v>
      </c>
      <c r="G296" s="157">
        <v>32.1</v>
      </c>
      <c r="H296" s="138">
        <v>26.2</v>
      </c>
      <c r="I296" s="158">
        <f t="shared" si="62"/>
        <v>0.23419999999999999</v>
      </c>
      <c r="J296" s="114">
        <f t="shared" si="63"/>
        <v>39.619999999999997</v>
      </c>
      <c r="K296" s="114">
        <f t="shared" si="64"/>
        <v>1038.04</v>
      </c>
      <c r="L296" s="159"/>
      <c r="M296" s="117"/>
      <c r="N296" s="117"/>
      <c r="O296" s="33"/>
      <c r="P296" s="33"/>
      <c r="Q296" s="33"/>
      <c r="R296" s="33"/>
      <c r="S296" s="33"/>
      <c r="T296" s="33"/>
      <c r="U296" s="33"/>
      <c r="V296" s="33"/>
      <c r="W296" s="33"/>
      <c r="X296" s="33"/>
      <c r="Y296" s="33"/>
      <c r="Z296" s="33"/>
      <c r="AA296" s="33"/>
      <c r="AB296" s="33"/>
      <c r="AC296" s="33"/>
    </row>
    <row r="297" spans="1:29" ht="45" x14ac:dyDescent="0.2">
      <c r="A297" s="149" t="s">
        <v>22</v>
      </c>
      <c r="B297" s="132" t="s">
        <v>832</v>
      </c>
      <c r="C297" s="133" t="s">
        <v>40</v>
      </c>
      <c r="D297" s="134" t="s">
        <v>833</v>
      </c>
      <c r="E297" s="156" t="s">
        <v>834</v>
      </c>
      <c r="F297" s="137" t="s">
        <v>78</v>
      </c>
      <c r="G297" s="157">
        <v>30.06</v>
      </c>
      <c r="H297" s="138">
        <v>16.399999999999999</v>
      </c>
      <c r="I297" s="158">
        <f t="shared" si="62"/>
        <v>0.23419999999999999</v>
      </c>
      <c r="J297" s="114">
        <f t="shared" si="63"/>
        <v>37.1</v>
      </c>
      <c r="K297" s="114">
        <f t="shared" si="64"/>
        <v>608.44000000000005</v>
      </c>
      <c r="L297" s="159"/>
      <c r="M297" s="117"/>
      <c r="N297" s="117"/>
      <c r="O297" s="33"/>
      <c r="P297" s="33"/>
      <c r="Q297" s="33"/>
      <c r="R297" s="33"/>
      <c r="S297" s="33"/>
      <c r="T297" s="33"/>
      <c r="U297" s="33"/>
      <c r="V297" s="33"/>
      <c r="W297" s="33"/>
      <c r="X297" s="33"/>
      <c r="Y297" s="33"/>
      <c r="Z297" s="33"/>
      <c r="AA297" s="33"/>
      <c r="AB297" s="33"/>
      <c r="AC297" s="33"/>
    </row>
    <row r="298" spans="1:29" ht="45" x14ac:dyDescent="0.2">
      <c r="A298" s="149" t="s">
        <v>22</v>
      </c>
      <c r="B298" s="132" t="s">
        <v>835</v>
      </c>
      <c r="C298" s="133" t="s">
        <v>40</v>
      </c>
      <c r="D298" s="134" t="s">
        <v>836</v>
      </c>
      <c r="E298" s="156" t="s">
        <v>837</v>
      </c>
      <c r="F298" s="137" t="s">
        <v>158</v>
      </c>
      <c r="G298" s="157">
        <v>7.4</v>
      </c>
      <c r="H298" s="138">
        <v>3</v>
      </c>
      <c r="I298" s="158">
        <f t="shared" si="62"/>
        <v>0.23419999999999999</v>
      </c>
      <c r="J298" s="114">
        <f t="shared" si="63"/>
        <v>9.1300000000000008</v>
      </c>
      <c r="K298" s="114">
        <f t="shared" si="64"/>
        <v>27.39</v>
      </c>
      <c r="L298" s="159"/>
      <c r="M298" s="117"/>
      <c r="N298" s="117"/>
      <c r="O298" s="33"/>
      <c r="P298" s="33"/>
      <c r="Q298" s="33"/>
      <c r="R298" s="33"/>
      <c r="S298" s="33"/>
      <c r="T298" s="33"/>
      <c r="U298" s="33"/>
      <c r="V298" s="33"/>
      <c r="W298" s="33"/>
      <c r="X298" s="33"/>
      <c r="Y298" s="33"/>
      <c r="Z298" s="33"/>
      <c r="AA298" s="33"/>
      <c r="AB298" s="33"/>
      <c r="AC298" s="33"/>
    </row>
    <row r="299" spans="1:29" ht="45" x14ac:dyDescent="0.2">
      <c r="A299" s="149" t="s">
        <v>22</v>
      </c>
      <c r="B299" s="132" t="s">
        <v>838</v>
      </c>
      <c r="C299" s="133" t="s">
        <v>40</v>
      </c>
      <c r="D299" s="134" t="s">
        <v>839</v>
      </c>
      <c r="E299" s="156" t="s">
        <v>840</v>
      </c>
      <c r="F299" s="137" t="s">
        <v>158</v>
      </c>
      <c r="G299" s="157">
        <v>25.31</v>
      </c>
      <c r="H299" s="138">
        <v>1</v>
      </c>
      <c r="I299" s="158">
        <f t="shared" si="62"/>
        <v>0.23419999999999999</v>
      </c>
      <c r="J299" s="114">
        <f t="shared" si="63"/>
        <v>31.24</v>
      </c>
      <c r="K299" s="114">
        <f t="shared" si="64"/>
        <v>31.24</v>
      </c>
      <c r="L299" s="159"/>
      <c r="M299" s="117"/>
      <c r="N299" s="117"/>
      <c r="O299" s="33"/>
      <c r="P299" s="33"/>
      <c r="Q299" s="33"/>
      <c r="R299" s="33"/>
      <c r="S299" s="33"/>
      <c r="T299" s="33"/>
      <c r="U299" s="33"/>
      <c r="V299" s="33"/>
      <c r="W299" s="33"/>
      <c r="X299" s="33"/>
      <c r="Y299" s="33"/>
      <c r="Z299" s="33"/>
      <c r="AA299" s="33"/>
      <c r="AB299" s="33"/>
      <c r="AC299" s="33"/>
    </row>
    <row r="300" spans="1:29" ht="45" x14ac:dyDescent="0.2">
      <c r="A300" s="149" t="s">
        <v>22</v>
      </c>
      <c r="B300" s="132" t="s">
        <v>841</v>
      </c>
      <c r="C300" s="133" t="s">
        <v>40</v>
      </c>
      <c r="D300" s="134" t="s">
        <v>842</v>
      </c>
      <c r="E300" s="156" t="s">
        <v>843</v>
      </c>
      <c r="F300" s="137" t="s">
        <v>158</v>
      </c>
      <c r="G300" s="157">
        <v>52.77</v>
      </c>
      <c r="H300" s="138">
        <v>9</v>
      </c>
      <c r="I300" s="158">
        <f t="shared" si="62"/>
        <v>0.23419999999999999</v>
      </c>
      <c r="J300" s="114">
        <f t="shared" si="63"/>
        <v>65.13</v>
      </c>
      <c r="K300" s="114">
        <f t="shared" si="64"/>
        <v>586.16999999999996</v>
      </c>
      <c r="L300" s="159"/>
      <c r="M300" s="117"/>
      <c r="N300" s="117"/>
      <c r="O300" s="33"/>
      <c r="P300" s="33"/>
      <c r="Q300" s="33"/>
      <c r="R300" s="33"/>
      <c r="S300" s="33"/>
      <c r="T300" s="33"/>
      <c r="U300" s="33"/>
      <c r="V300" s="33"/>
      <c r="W300" s="33"/>
      <c r="X300" s="33"/>
      <c r="Y300" s="33"/>
      <c r="Z300" s="33"/>
      <c r="AA300" s="33"/>
      <c r="AB300" s="33"/>
      <c r="AC300" s="33"/>
    </row>
    <row r="301" spans="1:29" ht="45" x14ac:dyDescent="0.2">
      <c r="A301" s="149" t="s">
        <v>22</v>
      </c>
      <c r="B301" s="132" t="s">
        <v>844</v>
      </c>
      <c r="C301" s="133" t="s">
        <v>40</v>
      </c>
      <c r="D301" s="134" t="s">
        <v>845</v>
      </c>
      <c r="E301" s="156" t="s">
        <v>846</v>
      </c>
      <c r="F301" s="137" t="s">
        <v>158</v>
      </c>
      <c r="G301" s="157">
        <v>27.07</v>
      </c>
      <c r="H301" s="138">
        <v>1</v>
      </c>
      <c r="I301" s="158">
        <f t="shared" si="62"/>
        <v>0.23419999999999999</v>
      </c>
      <c r="J301" s="114">
        <f t="shared" si="63"/>
        <v>33.409999999999997</v>
      </c>
      <c r="K301" s="114">
        <f t="shared" si="64"/>
        <v>33.409999999999997</v>
      </c>
      <c r="L301" s="159"/>
      <c r="M301" s="117"/>
      <c r="N301" s="117"/>
      <c r="O301" s="33"/>
      <c r="P301" s="33"/>
      <c r="Q301" s="33"/>
      <c r="R301" s="33"/>
      <c r="S301" s="33"/>
      <c r="T301" s="33"/>
      <c r="U301" s="33"/>
      <c r="V301" s="33"/>
      <c r="W301" s="33"/>
      <c r="X301" s="33"/>
      <c r="Y301" s="33"/>
      <c r="Z301" s="33"/>
      <c r="AA301" s="33"/>
      <c r="AB301" s="33"/>
      <c r="AC301" s="33"/>
    </row>
    <row r="302" spans="1:29" ht="45" x14ac:dyDescent="0.2">
      <c r="A302" s="149" t="s">
        <v>22</v>
      </c>
      <c r="B302" s="132" t="s">
        <v>847</v>
      </c>
      <c r="C302" s="133" t="s">
        <v>40</v>
      </c>
      <c r="D302" s="134" t="s">
        <v>848</v>
      </c>
      <c r="E302" s="156" t="s">
        <v>849</v>
      </c>
      <c r="F302" s="137" t="s">
        <v>158</v>
      </c>
      <c r="G302" s="157">
        <v>22.59</v>
      </c>
      <c r="H302" s="138">
        <v>4</v>
      </c>
      <c r="I302" s="158">
        <f t="shared" si="62"/>
        <v>0.23419999999999999</v>
      </c>
      <c r="J302" s="114">
        <f t="shared" si="63"/>
        <v>27.88</v>
      </c>
      <c r="K302" s="114">
        <f t="shared" si="64"/>
        <v>111.52</v>
      </c>
      <c r="L302" s="159"/>
      <c r="M302" s="117"/>
      <c r="N302" s="117"/>
      <c r="O302" s="33"/>
      <c r="P302" s="33"/>
      <c r="Q302" s="33"/>
      <c r="R302" s="33"/>
      <c r="S302" s="33"/>
      <c r="T302" s="33"/>
      <c r="U302" s="33"/>
      <c r="V302" s="33"/>
      <c r="W302" s="33"/>
      <c r="X302" s="33"/>
      <c r="Y302" s="33"/>
      <c r="Z302" s="33"/>
      <c r="AA302" s="33"/>
      <c r="AB302" s="33"/>
      <c r="AC302" s="33"/>
    </row>
    <row r="303" spans="1:29" ht="60" x14ac:dyDescent="0.2">
      <c r="A303" s="149" t="s">
        <v>22</v>
      </c>
      <c r="B303" s="132" t="s">
        <v>850</v>
      </c>
      <c r="C303" s="133" t="s">
        <v>40</v>
      </c>
      <c r="D303" s="134" t="s">
        <v>851</v>
      </c>
      <c r="E303" s="156" t="s">
        <v>852</v>
      </c>
      <c r="F303" s="137" t="s">
        <v>158</v>
      </c>
      <c r="G303" s="157">
        <v>17.52</v>
      </c>
      <c r="H303" s="138">
        <v>6</v>
      </c>
      <c r="I303" s="158">
        <f t="shared" si="62"/>
        <v>0.23419999999999999</v>
      </c>
      <c r="J303" s="114">
        <f t="shared" si="63"/>
        <v>21.62</v>
      </c>
      <c r="K303" s="114">
        <f t="shared" si="64"/>
        <v>129.72</v>
      </c>
      <c r="L303" s="159"/>
      <c r="M303" s="117"/>
      <c r="N303" s="117"/>
      <c r="O303" s="33"/>
      <c r="P303" s="33"/>
      <c r="Q303" s="33"/>
      <c r="R303" s="33"/>
      <c r="S303" s="33"/>
      <c r="T303" s="33"/>
      <c r="U303" s="33"/>
      <c r="V303" s="33"/>
      <c r="W303" s="33"/>
      <c r="X303" s="33"/>
      <c r="Y303" s="33"/>
      <c r="Z303" s="33"/>
      <c r="AA303" s="33"/>
      <c r="AB303" s="33"/>
      <c r="AC303" s="33"/>
    </row>
    <row r="304" spans="1:29" ht="60" x14ac:dyDescent="0.2">
      <c r="A304" s="149" t="s">
        <v>22</v>
      </c>
      <c r="B304" s="132" t="s">
        <v>853</v>
      </c>
      <c r="C304" s="133" t="s">
        <v>40</v>
      </c>
      <c r="D304" s="134" t="s">
        <v>854</v>
      </c>
      <c r="E304" s="156" t="s">
        <v>855</v>
      </c>
      <c r="F304" s="137" t="s">
        <v>158</v>
      </c>
      <c r="G304" s="157">
        <v>14.11</v>
      </c>
      <c r="H304" s="138">
        <v>5</v>
      </c>
      <c r="I304" s="158">
        <f t="shared" si="62"/>
        <v>0.23419999999999999</v>
      </c>
      <c r="J304" s="114">
        <f t="shared" si="63"/>
        <v>17.41</v>
      </c>
      <c r="K304" s="114">
        <f t="shared" si="64"/>
        <v>87.05</v>
      </c>
      <c r="L304" s="159"/>
      <c r="M304" s="117"/>
      <c r="N304" s="117"/>
      <c r="O304" s="33"/>
      <c r="P304" s="33"/>
      <c r="Q304" s="33"/>
      <c r="R304" s="33"/>
      <c r="S304" s="33"/>
      <c r="T304" s="33"/>
      <c r="U304" s="33"/>
      <c r="V304" s="33"/>
      <c r="W304" s="33"/>
      <c r="X304" s="33"/>
      <c r="Y304" s="33"/>
      <c r="Z304" s="33"/>
      <c r="AA304" s="33"/>
      <c r="AB304" s="33"/>
      <c r="AC304" s="33"/>
    </row>
    <row r="305" spans="1:29" ht="60" x14ac:dyDescent="0.2">
      <c r="A305" s="149" t="s">
        <v>22</v>
      </c>
      <c r="B305" s="132" t="s">
        <v>856</v>
      </c>
      <c r="C305" s="133" t="s">
        <v>40</v>
      </c>
      <c r="D305" s="134" t="s">
        <v>857</v>
      </c>
      <c r="E305" s="156" t="s">
        <v>858</v>
      </c>
      <c r="F305" s="137" t="s">
        <v>158</v>
      </c>
      <c r="G305" s="157">
        <v>21.98</v>
      </c>
      <c r="H305" s="138">
        <v>4</v>
      </c>
      <c r="I305" s="158">
        <f t="shared" si="62"/>
        <v>0.23419999999999999</v>
      </c>
      <c r="J305" s="114">
        <f t="shared" si="63"/>
        <v>27.13</v>
      </c>
      <c r="K305" s="114">
        <f t="shared" si="64"/>
        <v>108.52</v>
      </c>
      <c r="L305" s="159"/>
      <c r="M305" s="117"/>
      <c r="N305" s="117"/>
      <c r="O305" s="33"/>
      <c r="P305" s="33"/>
      <c r="Q305" s="33"/>
      <c r="R305" s="33"/>
      <c r="S305" s="33"/>
      <c r="T305" s="33"/>
      <c r="U305" s="33"/>
      <c r="V305" s="33"/>
      <c r="W305" s="33"/>
      <c r="X305" s="33"/>
      <c r="Y305" s="33"/>
      <c r="Z305" s="33"/>
      <c r="AA305" s="33"/>
      <c r="AB305" s="33"/>
      <c r="AC305" s="33"/>
    </row>
    <row r="306" spans="1:29" ht="60" x14ac:dyDescent="0.2">
      <c r="A306" s="149" t="s">
        <v>22</v>
      </c>
      <c r="B306" s="132" t="s">
        <v>859</v>
      </c>
      <c r="C306" s="133" t="s">
        <v>40</v>
      </c>
      <c r="D306" s="134" t="s">
        <v>860</v>
      </c>
      <c r="E306" s="156" t="s">
        <v>861</v>
      </c>
      <c r="F306" s="137" t="s">
        <v>158</v>
      </c>
      <c r="G306" s="157">
        <v>23.81</v>
      </c>
      <c r="H306" s="138">
        <v>1</v>
      </c>
      <c r="I306" s="158">
        <f t="shared" si="62"/>
        <v>0.23419999999999999</v>
      </c>
      <c r="J306" s="114">
        <f t="shared" si="63"/>
        <v>29.39</v>
      </c>
      <c r="K306" s="114">
        <f t="shared" si="64"/>
        <v>29.39</v>
      </c>
      <c r="L306" s="159"/>
      <c r="M306" s="117"/>
      <c r="N306" s="117"/>
      <c r="O306" s="33"/>
      <c r="P306" s="33"/>
      <c r="Q306" s="33"/>
      <c r="R306" s="33"/>
      <c r="S306" s="33"/>
      <c r="T306" s="33"/>
      <c r="U306" s="33"/>
      <c r="V306" s="33"/>
      <c r="W306" s="33"/>
      <c r="X306" s="33"/>
      <c r="Y306" s="33"/>
      <c r="Z306" s="33"/>
      <c r="AA306" s="33"/>
      <c r="AB306" s="33"/>
      <c r="AC306" s="33"/>
    </row>
    <row r="307" spans="1:29" ht="30" x14ac:dyDescent="0.2">
      <c r="A307" s="149" t="s">
        <v>22</v>
      </c>
      <c r="B307" s="132" t="s">
        <v>862</v>
      </c>
      <c r="C307" s="133" t="s">
        <v>40</v>
      </c>
      <c r="D307" s="134" t="s">
        <v>863</v>
      </c>
      <c r="E307" s="156" t="s">
        <v>864</v>
      </c>
      <c r="F307" s="137" t="s">
        <v>158</v>
      </c>
      <c r="G307" s="157">
        <v>1349.06</v>
      </c>
      <c r="H307" s="138">
        <v>1</v>
      </c>
      <c r="I307" s="158">
        <f t="shared" si="62"/>
        <v>0.23419999999999999</v>
      </c>
      <c r="J307" s="114">
        <f t="shared" si="63"/>
        <v>1665.01</v>
      </c>
      <c r="K307" s="114">
        <f t="shared" si="64"/>
        <v>1665.01</v>
      </c>
      <c r="L307" s="159"/>
      <c r="M307" s="117"/>
      <c r="N307" s="117"/>
      <c r="O307" s="33"/>
      <c r="P307" s="33"/>
      <c r="Q307" s="33"/>
      <c r="R307" s="33"/>
      <c r="S307" s="33"/>
      <c r="T307" s="33"/>
      <c r="U307" s="33"/>
      <c r="V307" s="33"/>
      <c r="W307" s="33"/>
      <c r="X307" s="33"/>
      <c r="Y307" s="33"/>
      <c r="Z307" s="33"/>
      <c r="AA307" s="33"/>
      <c r="AB307" s="33"/>
      <c r="AC307" s="33"/>
    </row>
    <row r="308" spans="1:29" ht="15" x14ac:dyDescent="0.2">
      <c r="A308" s="149" t="s">
        <v>22</v>
      </c>
      <c r="B308" s="132" t="s">
        <v>865</v>
      </c>
      <c r="C308" s="133" t="s">
        <v>40</v>
      </c>
      <c r="D308" s="134" t="s">
        <v>492</v>
      </c>
      <c r="E308" s="156" t="s">
        <v>493</v>
      </c>
      <c r="F308" s="137" t="s">
        <v>255</v>
      </c>
      <c r="G308" s="157">
        <v>93.27</v>
      </c>
      <c r="H308" s="138">
        <v>0.18</v>
      </c>
      <c r="I308" s="158">
        <f t="shared" si="62"/>
        <v>0.23419999999999999</v>
      </c>
      <c r="J308" s="114">
        <f t="shared" si="63"/>
        <v>115.11</v>
      </c>
      <c r="K308" s="114">
        <f t="shared" si="64"/>
        <v>20.72</v>
      </c>
      <c r="L308" s="159"/>
      <c r="M308" s="117"/>
      <c r="N308" s="117"/>
      <c r="O308" s="33"/>
      <c r="P308" s="33"/>
      <c r="Q308" s="33"/>
      <c r="R308" s="33"/>
      <c r="S308" s="33"/>
      <c r="T308" s="33"/>
      <c r="U308" s="33"/>
      <c r="V308" s="33"/>
      <c r="W308" s="33"/>
      <c r="X308" s="33"/>
      <c r="Y308" s="33"/>
      <c r="Z308" s="33"/>
      <c r="AA308" s="33"/>
      <c r="AB308" s="33"/>
      <c r="AC308" s="33"/>
    </row>
    <row r="309" spans="1:29" ht="45" x14ac:dyDescent="0.2">
      <c r="A309" s="149" t="s">
        <v>22</v>
      </c>
      <c r="B309" s="132" t="s">
        <v>866</v>
      </c>
      <c r="C309" s="133" t="s">
        <v>81</v>
      </c>
      <c r="D309" s="134" t="s">
        <v>495</v>
      </c>
      <c r="E309" s="156" t="s">
        <v>496</v>
      </c>
      <c r="F309" s="137" t="s">
        <v>87</v>
      </c>
      <c r="G309" s="157">
        <v>48.41</v>
      </c>
      <c r="H309" s="138">
        <v>0.23</v>
      </c>
      <c r="I309" s="158">
        <f t="shared" si="62"/>
        <v>0.23419999999999999</v>
      </c>
      <c r="J309" s="114">
        <f t="shared" si="63"/>
        <v>59.75</v>
      </c>
      <c r="K309" s="114">
        <f t="shared" si="64"/>
        <v>13.74</v>
      </c>
      <c r="L309" s="159"/>
      <c r="M309" s="117"/>
      <c r="N309" s="117"/>
      <c r="O309" s="33"/>
      <c r="P309" s="33"/>
      <c r="Q309" s="33"/>
      <c r="R309" s="33"/>
      <c r="S309" s="33"/>
      <c r="T309" s="33"/>
      <c r="U309" s="33"/>
      <c r="V309" s="33"/>
      <c r="W309" s="33"/>
      <c r="X309" s="33"/>
      <c r="Y309" s="33"/>
      <c r="Z309" s="33"/>
      <c r="AA309" s="33"/>
      <c r="AB309" s="33"/>
      <c r="AC309" s="33"/>
    </row>
    <row r="310" spans="1:29" ht="15" x14ac:dyDescent="0.2">
      <c r="A310" s="88"/>
      <c r="B310" s="148"/>
      <c r="C310" s="33"/>
      <c r="D310" s="33"/>
      <c r="E310" s="33"/>
      <c r="F310" s="35"/>
      <c r="G310" s="35"/>
      <c r="H310" s="123"/>
      <c r="I310" s="33"/>
      <c r="J310" s="35"/>
      <c r="K310" s="35"/>
      <c r="L310" s="42"/>
      <c r="M310" s="117"/>
      <c r="N310" s="117"/>
      <c r="O310" s="33"/>
      <c r="P310" s="33"/>
      <c r="Q310" s="33"/>
      <c r="R310" s="33"/>
      <c r="S310" s="33"/>
      <c r="T310" s="33"/>
      <c r="U310" s="33"/>
      <c r="V310" s="33"/>
      <c r="W310" s="33"/>
      <c r="X310" s="33"/>
      <c r="Y310" s="33"/>
      <c r="Z310" s="33"/>
      <c r="AA310" s="33"/>
      <c r="AB310" s="33"/>
      <c r="AC310" s="33"/>
    </row>
    <row r="311" spans="1:29" ht="15" x14ac:dyDescent="0.2">
      <c r="A311" s="100" t="s">
        <v>190</v>
      </c>
      <c r="B311" s="125" t="s">
        <v>867</v>
      </c>
      <c r="C311" s="126"/>
      <c r="D311" s="127"/>
      <c r="E311" s="126" t="s">
        <v>868</v>
      </c>
      <c r="F311" s="127"/>
      <c r="G311" s="128"/>
      <c r="H311" s="129"/>
      <c r="I311" s="127"/>
      <c r="J311" s="127"/>
      <c r="K311" s="130"/>
      <c r="L311" s="131">
        <f>ROUND(SUM(K312:K315),2)</f>
        <v>26736.34</v>
      </c>
      <c r="M311" s="117"/>
      <c r="N311" s="117"/>
      <c r="O311" s="33"/>
      <c r="P311" s="33"/>
      <c r="Q311" s="33"/>
      <c r="R311" s="33"/>
      <c r="S311" s="33"/>
      <c r="T311" s="33"/>
      <c r="U311" s="33"/>
      <c r="V311" s="33"/>
      <c r="W311" s="33"/>
      <c r="X311" s="33"/>
      <c r="Y311" s="33"/>
      <c r="Z311" s="33"/>
      <c r="AA311" s="33"/>
      <c r="AB311" s="33"/>
      <c r="AC311" s="33"/>
    </row>
    <row r="312" spans="1:29" ht="60" x14ac:dyDescent="0.2">
      <c r="A312" s="100" t="s">
        <v>22</v>
      </c>
      <c r="B312" s="132" t="s">
        <v>869</v>
      </c>
      <c r="C312" s="133" t="s">
        <v>40</v>
      </c>
      <c r="D312" s="134" t="s">
        <v>870</v>
      </c>
      <c r="E312" s="164" t="s">
        <v>871</v>
      </c>
      <c r="F312" s="136" t="s">
        <v>67</v>
      </c>
      <c r="G312" s="137">
        <v>84.93</v>
      </c>
      <c r="H312" s="138">
        <v>205.18</v>
      </c>
      <c r="I312" s="139">
        <f t="shared" ref="I312:I315" si="65">$K$6</f>
        <v>0.23419999999999999</v>
      </c>
      <c r="J312" s="114">
        <f t="shared" ref="J312:J315" si="66">ROUND((G312*$K$7),2)</f>
        <v>104.82</v>
      </c>
      <c r="K312" s="114">
        <f t="shared" ref="K312:K315" si="67">ROUND((H312*J312),2)</f>
        <v>21506.97</v>
      </c>
      <c r="L312" s="42"/>
      <c r="M312" s="117"/>
      <c r="N312" s="117"/>
      <c r="O312" s="33"/>
      <c r="P312" s="33"/>
      <c r="Q312" s="33"/>
      <c r="R312" s="33"/>
      <c r="S312" s="33"/>
      <c r="T312" s="33"/>
      <c r="U312" s="33"/>
      <c r="V312" s="33"/>
      <c r="W312" s="33"/>
      <c r="X312" s="33"/>
      <c r="Y312" s="33"/>
      <c r="Z312" s="33"/>
      <c r="AA312" s="33"/>
      <c r="AB312" s="33"/>
      <c r="AC312" s="33"/>
    </row>
    <row r="313" spans="1:29" ht="45" x14ac:dyDescent="0.2">
      <c r="A313" s="100" t="s">
        <v>22</v>
      </c>
      <c r="B313" s="132" t="s">
        <v>872</v>
      </c>
      <c r="C313" s="133" t="s">
        <v>40</v>
      </c>
      <c r="D313" s="134" t="s">
        <v>271</v>
      </c>
      <c r="E313" s="164" t="s">
        <v>272</v>
      </c>
      <c r="F313" s="136" t="s">
        <v>255</v>
      </c>
      <c r="G313" s="137">
        <v>263.39999999999998</v>
      </c>
      <c r="H313" s="138">
        <v>10.3</v>
      </c>
      <c r="I313" s="139">
        <f t="shared" si="65"/>
        <v>0.23419999999999999</v>
      </c>
      <c r="J313" s="114">
        <f t="shared" si="66"/>
        <v>325.08999999999997</v>
      </c>
      <c r="K313" s="114">
        <f t="shared" si="67"/>
        <v>3348.43</v>
      </c>
      <c r="L313" s="42"/>
      <c r="M313" s="117"/>
      <c r="N313" s="117"/>
      <c r="O313" s="33"/>
      <c r="P313" s="33"/>
      <c r="Q313" s="33"/>
      <c r="R313" s="33"/>
      <c r="S313" s="33"/>
      <c r="T313" s="33"/>
      <c r="U313" s="33"/>
      <c r="V313" s="33"/>
      <c r="W313" s="33"/>
      <c r="X313" s="33"/>
      <c r="Y313" s="33"/>
      <c r="Z313" s="33"/>
      <c r="AA313" s="33"/>
      <c r="AB313" s="33"/>
      <c r="AC313" s="33"/>
    </row>
    <row r="314" spans="1:29" ht="30" x14ac:dyDescent="0.2">
      <c r="A314" s="100" t="s">
        <v>22</v>
      </c>
      <c r="B314" s="132" t="s">
        <v>873</v>
      </c>
      <c r="C314" s="133" t="s">
        <v>81</v>
      </c>
      <c r="D314" s="134" t="s">
        <v>874</v>
      </c>
      <c r="E314" s="164" t="s">
        <v>875</v>
      </c>
      <c r="F314" s="136" t="s">
        <v>137</v>
      </c>
      <c r="G314" s="137">
        <v>3.74</v>
      </c>
      <c r="H314" s="138">
        <v>210</v>
      </c>
      <c r="I314" s="139">
        <f t="shared" si="65"/>
        <v>0.23419999999999999</v>
      </c>
      <c r="J314" s="114">
        <f t="shared" si="66"/>
        <v>4.62</v>
      </c>
      <c r="K314" s="114">
        <f t="shared" si="67"/>
        <v>970.2</v>
      </c>
      <c r="L314" s="42"/>
      <c r="M314" s="117"/>
      <c r="N314" s="117"/>
      <c r="O314" s="33"/>
      <c r="P314" s="33"/>
      <c r="Q314" s="33"/>
      <c r="R314" s="33"/>
      <c r="S314" s="33"/>
      <c r="T314" s="33"/>
      <c r="U314" s="33"/>
      <c r="V314" s="33"/>
      <c r="W314" s="33"/>
      <c r="X314" s="33"/>
      <c r="Y314" s="33"/>
      <c r="Z314" s="33"/>
      <c r="AA314" s="33"/>
      <c r="AB314" s="33"/>
      <c r="AC314" s="33"/>
    </row>
    <row r="315" spans="1:29" ht="30" x14ac:dyDescent="0.2">
      <c r="A315" s="100" t="s">
        <v>22</v>
      </c>
      <c r="B315" s="132" t="s">
        <v>876</v>
      </c>
      <c r="C315" s="133" t="s">
        <v>41</v>
      </c>
      <c r="D315" s="134" t="s">
        <v>877</v>
      </c>
      <c r="E315" s="164" t="s">
        <v>878</v>
      </c>
      <c r="F315" s="136" t="s">
        <v>240</v>
      </c>
      <c r="G315" s="137">
        <v>20.99</v>
      </c>
      <c r="H315" s="138">
        <v>35.15</v>
      </c>
      <c r="I315" s="139">
        <f t="shared" si="65"/>
        <v>0.23419999999999999</v>
      </c>
      <c r="J315" s="114">
        <f t="shared" si="66"/>
        <v>25.91</v>
      </c>
      <c r="K315" s="114">
        <f t="shared" si="67"/>
        <v>910.74</v>
      </c>
      <c r="L315" s="42"/>
      <c r="M315" s="117"/>
      <c r="N315" s="117"/>
      <c r="O315" s="33"/>
      <c r="P315" s="33"/>
      <c r="Q315" s="33"/>
      <c r="R315" s="33"/>
      <c r="S315" s="33"/>
      <c r="T315" s="33"/>
      <c r="U315" s="33"/>
      <c r="V315" s="33"/>
      <c r="W315" s="33"/>
      <c r="X315" s="33"/>
      <c r="Y315" s="33"/>
      <c r="Z315" s="33"/>
      <c r="AA315" s="33"/>
      <c r="AB315" s="33"/>
      <c r="AC315" s="33"/>
    </row>
    <row r="316" spans="1:29" ht="15" x14ac:dyDescent="0.2">
      <c r="A316" s="88"/>
      <c r="B316" s="148"/>
      <c r="C316" s="33"/>
      <c r="D316" s="33"/>
      <c r="E316" s="33"/>
      <c r="F316" s="35"/>
      <c r="G316" s="35"/>
      <c r="H316" s="123"/>
      <c r="I316" s="33"/>
      <c r="J316" s="35"/>
      <c r="K316" s="35"/>
      <c r="L316" s="42"/>
      <c r="M316" s="117"/>
      <c r="N316" s="117"/>
      <c r="O316" s="33"/>
      <c r="P316" s="33"/>
      <c r="Q316" s="33"/>
      <c r="R316" s="33"/>
      <c r="S316" s="33"/>
      <c r="T316" s="33"/>
      <c r="U316" s="33"/>
      <c r="V316" s="33"/>
      <c r="W316" s="33"/>
      <c r="X316" s="33"/>
      <c r="Y316" s="33"/>
      <c r="Z316" s="33"/>
      <c r="AA316" s="33"/>
      <c r="AB316" s="33"/>
      <c r="AC316" s="33"/>
    </row>
    <row r="317" spans="1:29" ht="15" x14ac:dyDescent="0.2">
      <c r="A317" s="100" t="s">
        <v>190</v>
      </c>
      <c r="B317" s="125" t="s">
        <v>879</v>
      </c>
      <c r="C317" s="126"/>
      <c r="D317" s="127"/>
      <c r="E317" s="126" t="s">
        <v>880</v>
      </c>
      <c r="F317" s="127"/>
      <c r="G317" s="128"/>
      <c r="H317" s="129"/>
      <c r="I317" s="169"/>
      <c r="J317" s="128"/>
      <c r="K317" s="170"/>
      <c r="L317" s="131">
        <f>ROUND(SUM(K318:K323),2)</f>
        <v>57613.73</v>
      </c>
      <c r="M317" s="117"/>
      <c r="N317" s="117"/>
      <c r="O317" s="33"/>
      <c r="P317" s="33"/>
      <c r="Q317" s="33"/>
      <c r="R317" s="33"/>
      <c r="S317" s="33"/>
      <c r="T317" s="33"/>
      <c r="U317" s="33"/>
      <c r="V317" s="33"/>
      <c r="W317" s="33"/>
      <c r="X317" s="33"/>
      <c r="Y317" s="33"/>
      <c r="Z317" s="33"/>
      <c r="AA317" s="33"/>
      <c r="AB317" s="33"/>
      <c r="AC317" s="33"/>
    </row>
    <row r="318" spans="1:29" ht="75" x14ac:dyDescent="0.2">
      <c r="A318" s="100" t="s">
        <v>22</v>
      </c>
      <c r="B318" s="132" t="s">
        <v>881</v>
      </c>
      <c r="C318" s="133" t="s">
        <v>58</v>
      </c>
      <c r="D318" s="134" t="s">
        <v>65</v>
      </c>
      <c r="E318" s="164" t="s">
        <v>882</v>
      </c>
      <c r="F318" s="136" t="s">
        <v>67</v>
      </c>
      <c r="G318" s="137">
        <v>68.209999999999994</v>
      </c>
      <c r="H318" s="138">
        <v>137.37</v>
      </c>
      <c r="I318" s="139">
        <f t="shared" ref="I318:I323" si="68">$K$6</f>
        <v>0.23419999999999999</v>
      </c>
      <c r="J318" s="114">
        <f t="shared" ref="J318:J323" si="69">ROUND((G318*$K$7),2)</f>
        <v>84.18</v>
      </c>
      <c r="K318" s="114">
        <f t="shared" ref="K318:K323" si="70">ROUND((H318*J318),2)</f>
        <v>11563.81</v>
      </c>
      <c r="L318" s="42"/>
      <c r="M318" s="117"/>
      <c r="N318" s="117"/>
      <c r="O318" s="33"/>
      <c r="P318" s="33"/>
      <c r="Q318" s="33"/>
      <c r="R318" s="33"/>
      <c r="S318" s="33"/>
      <c r="T318" s="33"/>
      <c r="U318" s="33"/>
      <c r="V318" s="33"/>
      <c r="W318" s="33"/>
      <c r="X318" s="33"/>
      <c r="Y318" s="33"/>
      <c r="Z318" s="33"/>
      <c r="AA318" s="33"/>
      <c r="AB318" s="33"/>
      <c r="AC318" s="33"/>
    </row>
    <row r="319" spans="1:29" ht="90" x14ac:dyDescent="0.2">
      <c r="A319" s="100" t="s">
        <v>22</v>
      </c>
      <c r="B319" s="132" t="s">
        <v>883</v>
      </c>
      <c r="C319" s="133" t="s">
        <v>58</v>
      </c>
      <c r="D319" s="134" t="s">
        <v>165</v>
      </c>
      <c r="E319" s="164" t="s">
        <v>166</v>
      </c>
      <c r="F319" s="136" t="s">
        <v>67</v>
      </c>
      <c r="G319" s="137">
        <v>230.07</v>
      </c>
      <c r="H319" s="138">
        <v>137.37</v>
      </c>
      <c r="I319" s="139">
        <f t="shared" si="68"/>
        <v>0.23419999999999999</v>
      </c>
      <c r="J319" s="114">
        <f t="shared" si="69"/>
        <v>283.95</v>
      </c>
      <c r="K319" s="114">
        <f t="shared" si="70"/>
        <v>39006.21</v>
      </c>
      <c r="L319" s="42"/>
      <c r="M319" s="117"/>
      <c r="N319" s="117"/>
      <c r="O319" s="33"/>
      <c r="P319" s="33"/>
      <c r="Q319" s="33"/>
      <c r="R319" s="33"/>
      <c r="S319" s="33"/>
      <c r="T319" s="33"/>
      <c r="U319" s="33"/>
      <c r="V319" s="33"/>
      <c r="W319" s="33"/>
      <c r="X319" s="33"/>
      <c r="Y319" s="33"/>
      <c r="Z319" s="33"/>
      <c r="AA319" s="33"/>
      <c r="AB319" s="33"/>
      <c r="AC319" s="33"/>
    </row>
    <row r="320" spans="1:29" ht="15" x14ac:dyDescent="0.2">
      <c r="A320" s="100" t="s">
        <v>22</v>
      </c>
      <c r="B320" s="132" t="s">
        <v>884</v>
      </c>
      <c r="C320" s="133" t="s">
        <v>48</v>
      </c>
      <c r="D320" s="134" t="s">
        <v>885</v>
      </c>
      <c r="E320" s="164" t="s">
        <v>886</v>
      </c>
      <c r="F320" s="136" t="s">
        <v>240</v>
      </c>
      <c r="G320" s="137">
        <v>154.19</v>
      </c>
      <c r="H320" s="138">
        <v>10.36</v>
      </c>
      <c r="I320" s="139">
        <f t="shared" si="68"/>
        <v>0.23419999999999999</v>
      </c>
      <c r="J320" s="114">
        <f t="shared" si="69"/>
        <v>190.3</v>
      </c>
      <c r="K320" s="114">
        <f t="shared" si="70"/>
        <v>1971.51</v>
      </c>
      <c r="L320" s="42"/>
      <c r="M320" s="117"/>
      <c r="N320" s="117"/>
      <c r="O320" s="33"/>
      <c r="P320" s="33"/>
      <c r="Q320" s="33"/>
      <c r="R320" s="33"/>
      <c r="S320" s="33"/>
      <c r="T320" s="33"/>
      <c r="U320" s="33"/>
      <c r="V320" s="33"/>
      <c r="W320" s="33"/>
      <c r="X320" s="33"/>
      <c r="Y320" s="33"/>
      <c r="Z320" s="33"/>
      <c r="AA320" s="33"/>
      <c r="AB320" s="33"/>
      <c r="AC320" s="33"/>
    </row>
    <row r="321" spans="1:29" ht="30" x14ac:dyDescent="0.2">
      <c r="A321" s="100" t="s">
        <v>22</v>
      </c>
      <c r="B321" s="132" t="s">
        <v>887</v>
      </c>
      <c r="C321" s="133" t="s">
        <v>48</v>
      </c>
      <c r="D321" s="134" t="s">
        <v>888</v>
      </c>
      <c r="E321" s="164" t="s">
        <v>889</v>
      </c>
      <c r="F321" s="136" t="s">
        <v>240</v>
      </c>
      <c r="G321" s="137">
        <v>20.079999999999998</v>
      </c>
      <c r="H321" s="138">
        <v>43.95</v>
      </c>
      <c r="I321" s="139">
        <f t="shared" si="68"/>
        <v>0.23419999999999999</v>
      </c>
      <c r="J321" s="114">
        <f t="shared" si="69"/>
        <v>24.78</v>
      </c>
      <c r="K321" s="114">
        <f t="shared" si="70"/>
        <v>1089.08</v>
      </c>
      <c r="L321" s="42"/>
      <c r="M321" s="117"/>
      <c r="N321" s="117"/>
      <c r="O321" s="33"/>
      <c r="P321" s="33"/>
      <c r="Q321" s="33"/>
      <c r="R321" s="33"/>
      <c r="S321" s="33"/>
      <c r="T321" s="33"/>
      <c r="U321" s="33"/>
      <c r="V321" s="33"/>
      <c r="W321" s="33"/>
      <c r="X321" s="33"/>
      <c r="Y321" s="33"/>
      <c r="Z321" s="33"/>
      <c r="AA321" s="33"/>
      <c r="AB321" s="33"/>
      <c r="AC321" s="33"/>
    </row>
    <row r="322" spans="1:29" ht="30" x14ac:dyDescent="0.2">
      <c r="A322" s="100" t="s">
        <v>22</v>
      </c>
      <c r="B322" s="132" t="s">
        <v>890</v>
      </c>
      <c r="C322" s="133" t="s">
        <v>58</v>
      </c>
      <c r="D322" s="134" t="s">
        <v>79</v>
      </c>
      <c r="E322" s="164" t="s">
        <v>80</v>
      </c>
      <c r="F322" s="136" t="s">
        <v>67</v>
      </c>
      <c r="G322" s="137">
        <v>366.52</v>
      </c>
      <c r="H322" s="138">
        <v>5.49</v>
      </c>
      <c r="I322" s="139">
        <f t="shared" si="68"/>
        <v>0.23419999999999999</v>
      </c>
      <c r="J322" s="114">
        <f t="shared" si="69"/>
        <v>452.36</v>
      </c>
      <c r="K322" s="114">
        <f t="shared" si="70"/>
        <v>2483.46</v>
      </c>
      <c r="L322" s="42"/>
      <c r="M322" s="117"/>
      <c r="N322" s="117"/>
      <c r="O322" s="33"/>
      <c r="P322" s="33"/>
      <c r="Q322" s="33"/>
      <c r="R322" s="33"/>
      <c r="S322" s="33"/>
      <c r="T322" s="33"/>
      <c r="U322" s="33"/>
      <c r="V322" s="33"/>
      <c r="W322" s="33"/>
      <c r="X322" s="33"/>
      <c r="Y322" s="33"/>
      <c r="Z322" s="33"/>
      <c r="AA322" s="33"/>
      <c r="AB322" s="33"/>
      <c r="AC322" s="33"/>
    </row>
    <row r="323" spans="1:29" ht="60" x14ac:dyDescent="0.2">
      <c r="A323" s="100" t="s">
        <v>22</v>
      </c>
      <c r="B323" s="132" t="s">
        <v>891</v>
      </c>
      <c r="C323" s="133" t="s">
        <v>81</v>
      </c>
      <c r="D323" s="134" t="s">
        <v>892</v>
      </c>
      <c r="E323" s="164" t="s">
        <v>893</v>
      </c>
      <c r="F323" s="136" t="s">
        <v>240</v>
      </c>
      <c r="G323" s="157">
        <v>48.37</v>
      </c>
      <c r="H323" s="138">
        <v>25.12</v>
      </c>
      <c r="I323" s="139">
        <f t="shared" si="68"/>
        <v>0.23419999999999999</v>
      </c>
      <c r="J323" s="114">
        <f t="shared" si="69"/>
        <v>59.7</v>
      </c>
      <c r="K323" s="114">
        <f t="shared" si="70"/>
        <v>1499.66</v>
      </c>
      <c r="L323" s="42"/>
      <c r="M323" s="117"/>
      <c r="N323" s="117"/>
      <c r="O323" s="33"/>
      <c r="P323" s="33"/>
      <c r="Q323" s="33"/>
      <c r="R323" s="33"/>
      <c r="S323" s="33"/>
      <c r="T323" s="33"/>
      <c r="U323" s="33"/>
      <c r="V323" s="33"/>
      <c r="W323" s="33"/>
      <c r="X323" s="33"/>
      <c r="Y323" s="33"/>
      <c r="Z323" s="33"/>
      <c r="AA323" s="33"/>
      <c r="AB323" s="33"/>
      <c r="AC323" s="33"/>
    </row>
    <row r="324" spans="1:29" ht="15" x14ac:dyDescent="0.2">
      <c r="A324" s="88"/>
      <c r="B324" s="148"/>
      <c r="C324" s="33"/>
      <c r="D324" s="33"/>
      <c r="E324" s="33"/>
      <c r="F324" s="35"/>
      <c r="G324" s="35"/>
      <c r="H324" s="123"/>
      <c r="I324" s="33"/>
      <c r="J324" s="35"/>
      <c r="K324" s="35"/>
      <c r="L324" s="42"/>
      <c r="M324" s="117"/>
      <c r="N324" s="117"/>
      <c r="O324" s="33"/>
      <c r="P324" s="33"/>
      <c r="Q324" s="33"/>
      <c r="R324" s="33"/>
      <c r="S324" s="33"/>
      <c r="T324" s="33"/>
      <c r="U324" s="33"/>
      <c r="V324" s="33"/>
      <c r="W324" s="33"/>
      <c r="X324" s="33"/>
      <c r="Y324" s="33"/>
      <c r="Z324" s="33"/>
      <c r="AA324" s="33"/>
      <c r="AB324" s="33"/>
      <c r="AC324" s="33"/>
    </row>
    <row r="325" spans="1:29" ht="15" x14ac:dyDescent="0.2">
      <c r="A325" s="100" t="s">
        <v>190</v>
      </c>
      <c r="B325" s="125" t="s">
        <v>894</v>
      </c>
      <c r="C325" s="126"/>
      <c r="D325" s="127"/>
      <c r="E325" s="126" t="s">
        <v>895</v>
      </c>
      <c r="F325" s="127"/>
      <c r="G325" s="128"/>
      <c r="H325" s="129"/>
      <c r="I325" s="127"/>
      <c r="J325" s="127"/>
      <c r="K325" s="130"/>
      <c r="L325" s="131">
        <f>ROUND(SUM(K326:K328),2)</f>
        <v>10411.370000000001</v>
      </c>
      <c r="M325" s="117"/>
      <c r="N325" s="117"/>
      <c r="O325" s="33"/>
      <c r="P325" s="33"/>
      <c r="Q325" s="33"/>
      <c r="R325" s="33"/>
      <c r="S325" s="33"/>
      <c r="T325" s="33"/>
      <c r="U325" s="33"/>
      <c r="V325" s="33"/>
      <c r="W325" s="33"/>
      <c r="X325" s="33"/>
      <c r="Y325" s="33"/>
      <c r="Z325" s="33"/>
      <c r="AA325" s="33"/>
      <c r="AB325" s="33"/>
      <c r="AC325" s="33"/>
    </row>
    <row r="326" spans="1:29" ht="75" x14ac:dyDescent="0.2">
      <c r="A326" s="100" t="s">
        <v>22</v>
      </c>
      <c r="B326" s="132" t="s">
        <v>896</v>
      </c>
      <c r="C326" s="133" t="s">
        <v>40</v>
      </c>
      <c r="D326" s="134" t="s">
        <v>897</v>
      </c>
      <c r="E326" s="164" t="s">
        <v>898</v>
      </c>
      <c r="F326" s="136" t="s">
        <v>67</v>
      </c>
      <c r="G326" s="137">
        <v>9.09</v>
      </c>
      <c r="H326" s="138">
        <v>152.91999999999999</v>
      </c>
      <c r="I326" s="139">
        <f t="shared" ref="I326:I328" si="71">$K$6</f>
        <v>0.23419999999999999</v>
      </c>
      <c r="J326" s="114">
        <f t="shared" ref="J326:J328" si="72">ROUND((G326*$K$7),2)</f>
        <v>11.22</v>
      </c>
      <c r="K326" s="114">
        <f t="shared" ref="K326:K328" si="73">ROUND((H326*J326),2)</f>
        <v>1715.76</v>
      </c>
      <c r="L326" s="42"/>
      <c r="M326" s="117"/>
      <c r="N326" s="117"/>
      <c r="O326" s="33"/>
      <c r="P326" s="33"/>
      <c r="Q326" s="33"/>
      <c r="R326" s="33"/>
      <c r="S326" s="33"/>
      <c r="T326" s="33"/>
      <c r="U326" s="33"/>
      <c r="V326" s="33"/>
      <c r="W326" s="33"/>
      <c r="X326" s="33"/>
      <c r="Y326" s="33"/>
      <c r="Z326" s="33"/>
      <c r="AA326" s="33"/>
      <c r="AB326" s="33"/>
      <c r="AC326" s="33"/>
    </row>
    <row r="327" spans="1:29" ht="60" x14ac:dyDescent="0.2">
      <c r="A327" s="100" t="s">
        <v>22</v>
      </c>
      <c r="B327" s="132" t="s">
        <v>899</v>
      </c>
      <c r="C327" s="133" t="s">
        <v>81</v>
      </c>
      <c r="D327" s="134" t="s">
        <v>900</v>
      </c>
      <c r="E327" s="164" t="s">
        <v>901</v>
      </c>
      <c r="F327" s="136" t="s">
        <v>137</v>
      </c>
      <c r="G327" s="137">
        <v>45.36</v>
      </c>
      <c r="H327" s="138">
        <v>152.91999999999999</v>
      </c>
      <c r="I327" s="139">
        <f t="shared" si="71"/>
        <v>0.23419999999999999</v>
      </c>
      <c r="J327" s="114">
        <f t="shared" si="72"/>
        <v>55.98</v>
      </c>
      <c r="K327" s="114">
        <f t="shared" si="73"/>
        <v>8560.4599999999991</v>
      </c>
      <c r="L327" s="42"/>
      <c r="M327" s="117"/>
      <c r="N327" s="117"/>
      <c r="O327" s="33"/>
      <c r="P327" s="33"/>
      <c r="Q327" s="33"/>
      <c r="R327" s="33"/>
      <c r="S327" s="33"/>
      <c r="T327" s="33"/>
      <c r="U327" s="33"/>
      <c r="V327" s="33"/>
      <c r="W327" s="33"/>
      <c r="X327" s="33"/>
      <c r="Y327" s="33"/>
      <c r="Z327" s="33"/>
      <c r="AA327" s="33"/>
      <c r="AB327" s="33"/>
      <c r="AC327" s="33"/>
    </row>
    <row r="328" spans="1:29" ht="45" x14ac:dyDescent="0.2">
      <c r="A328" s="100" t="s">
        <v>22</v>
      </c>
      <c r="B328" s="132" t="s">
        <v>902</v>
      </c>
      <c r="C328" s="133" t="s">
        <v>72</v>
      </c>
      <c r="D328" s="134" t="s">
        <v>903</v>
      </c>
      <c r="E328" s="164" t="s">
        <v>904</v>
      </c>
      <c r="F328" s="136" t="s">
        <v>17</v>
      </c>
      <c r="G328" s="137">
        <v>6.44</v>
      </c>
      <c r="H328" s="138">
        <v>17</v>
      </c>
      <c r="I328" s="139">
        <f t="shared" si="71"/>
        <v>0.23419999999999999</v>
      </c>
      <c r="J328" s="114">
        <f t="shared" si="72"/>
        <v>7.95</v>
      </c>
      <c r="K328" s="114">
        <f t="shared" si="73"/>
        <v>135.15</v>
      </c>
      <c r="L328" s="42"/>
      <c r="M328" s="117"/>
      <c r="N328" s="117"/>
      <c r="O328" s="33"/>
      <c r="P328" s="33"/>
      <c r="Q328" s="33"/>
      <c r="R328" s="33"/>
      <c r="S328" s="33"/>
      <c r="T328" s="33"/>
      <c r="U328" s="33"/>
      <c r="V328" s="33"/>
      <c r="W328" s="33"/>
      <c r="X328" s="33"/>
      <c r="Y328" s="33"/>
      <c r="Z328" s="33"/>
      <c r="AA328" s="33"/>
      <c r="AB328" s="33"/>
      <c r="AC328" s="33"/>
    </row>
    <row r="329" spans="1:29" ht="15" x14ac:dyDescent="0.2">
      <c r="A329" s="88"/>
      <c r="B329" s="148"/>
      <c r="C329" s="33"/>
      <c r="D329" s="33"/>
      <c r="E329" s="33"/>
      <c r="F329" s="35"/>
      <c r="G329" s="35"/>
      <c r="H329" s="123"/>
      <c r="I329" s="33"/>
      <c r="J329" s="35"/>
      <c r="K329" s="35"/>
      <c r="L329" s="42"/>
      <c r="M329" s="117"/>
      <c r="N329" s="117"/>
      <c r="O329" s="33"/>
      <c r="P329" s="33"/>
      <c r="Q329" s="33"/>
      <c r="R329" s="33"/>
      <c r="S329" s="33"/>
      <c r="T329" s="33"/>
      <c r="U329" s="33"/>
      <c r="V329" s="33"/>
      <c r="W329" s="33"/>
      <c r="X329" s="33"/>
      <c r="Y329" s="33"/>
      <c r="Z329" s="33"/>
      <c r="AA329" s="33"/>
      <c r="AB329" s="33"/>
      <c r="AC329" s="33"/>
    </row>
    <row r="330" spans="1:29" ht="15" x14ac:dyDescent="0.2">
      <c r="A330" s="100" t="s">
        <v>190</v>
      </c>
      <c r="B330" s="125" t="s">
        <v>905</v>
      </c>
      <c r="C330" s="126"/>
      <c r="D330" s="127"/>
      <c r="E330" s="126" t="s">
        <v>906</v>
      </c>
      <c r="F330" s="127"/>
      <c r="G330" s="128"/>
      <c r="H330" s="129"/>
      <c r="I330" s="127"/>
      <c r="J330" s="127"/>
      <c r="K330" s="130"/>
      <c r="L330" s="131">
        <f>ROUND(SUM(K331:K333),2)</f>
        <v>23634.05</v>
      </c>
      <c r="M330" s="117"/>
      <c r="N330" s="117"/>
      <c r="O330" s="33"/>
      <c r="P330" s="33"/>
      <c r="Q330" s="33"/>
      <c r="R330" s="33"/>
      <c r="S330" s="33"/>
      <c r="T330" s="33"/>
      <c r="U330" s="33"/>
      <c r="V330" s="33"/>
      <c r="W330" s="33"/>
      <c r="X330" s="33"/>
      <c r="Y330" s="33"/>
      <c r="Z330" s="33"/>
      <c r="AA330" s="33"/>
      <c r="AB330" s="33"/>
      <c r="AC330" s="33"/>
    </row>
    <row r="331" spans="1:29" ht="75" x14ac:dyDescent="0.2">
      <c r="A331" s="100" t="s">
        <v>22</v>
      </c>
      <c r="B331" s="132" t="s">
        <v>907</v>
      </c>
      <c r="C331" s="133" t="s">
        <v>40</v>
      </c>
      <c r="D331" s="134" t="s">
        <v>897</v>
      </c>
      <c r="E331" s="164" t="s">
        <v>898</v>
      </c>
      <c r="F331" s="136" t="s">
        <v>67</v>
      </c>
      <c r="G331" s="137">
        <v>9.09</v>
      </c>
      <c r="H331" s="138">
        <v>347.32</v>
      </c>
      <c r="I331" s="139">
        <f t="shared" ref="I331:I333" si="74">$K$6</f>
        <v>0.23419999999999999</v>
      </c>
      <c r="J331" s="114">
        <f t="shared" ref="J331:J333" si="75">ROUND((G331*$K$7),2)</f>
        <v>11.22</v>
      </c>
      <c r="K331" s="114">
        <f t="shared" ref="K331:K333" si="76">ROUND((H331*J331),2)</f>
        <v>3896.93</v>
      </c>
      <c r="L331" s="42"/>
      <c r="M331" s="117"/>
      <c r="N331" s="117"/>
      <c r="O331" s="33"/>
      <c r="P331" s="33"/>
      <c r="Q331" s="33"/>
      <c r="R331" s="33"/>
      <c r="S331" s="33"/>
      <c r="T331" s="33"/>
      <c r="U331" s="33"/>
      <c r="V331" s="33"/>
      <c r="W331" s="33"/>
      <c r="X331" s="33"/>
      <c r="Y331" s="33"/>
      <c r="Z331" s="33"/>
      <c r="AA331" s="33"/>
      <c r="AB331" s="33"/>
      <c r="AC331" s="33"/>
    </row>
    <row r="332" spans="1:29" ht="60" x14ac:dyDescent="0.2">
      <c r="A332" s="100" t="s">
        <v>22</v>
      </c>
      <c r="B332" s="132" t="s">
        <v>908</v>
      </c>
      <c r="C332" s="133" t="s">
        <v>81</v>
      </c>
      <c r="D332" s="134" t="s">
        <v>900</v>
      </c>
      <c r="E332" s="164" t="s">
        <v>901</v>
      </c>
      <c r="F332" s="136" t="s">
        <v>137</v>
      </c>
      <c r="G332" s="137">
        <v>45.36</v>
      </c>
      <c r="H332" s="138">
        <v>347.32</v>
      </c>
      <c r="I332" s="139">
        <f t="shared" si="74"/>
        <v>0.23419999999999999</v>
      </c>
      <c r="J332" s="114">
        <f t="shared" si="75"/>
        <v>55.98</v>
      </c>
      <c r="K332" s="114">
        <f t="shared" si="76"/>
        <v>19442.97</v>
      </c>
      <c r="L332" s="42"/>
      <c r="M332" s="117"/>
      <c r="N332" s="117"/>
      <c r="O332" s="33"/>
      <c r="P332" s="33"/>
      <c r="Q332" s="33"/>
      <c r="R332" s="33"/>
      <c r="S332" s="33"/>
      <c r="T332" s="33"/>
      <c r="U332" s="33"/>
      <c r="V332" s="33"/>
      <c r="W332" s="33"/>
      <c r="X332" s="33"/>
      <c r="Y332" s="33"/>
      <c r="Z332" s="33"/>
      <c r="AA332" s="33"/>
      <c r="AB332" s="33"/>
      <c r="AC332" s="33"/>
    </row>
    <row r="333" spans="1:29" ht="45" x14ac:dyDescent="0.2">
      <c r="A333" s="100" t="s">
        <v>22</v>
      </c>
      <c r="B333" s="132" t="s">
        <v>909</v>
      </c>
      <c r="C333" s="133" t="s">
        <v>72</v>
      </c>
      <c r="D333" s="134" t="s">
        <v>903</v>
      </c>
      <c r="E333" s="164" t="s">
        <v>904</v>
      </c>
      <c r="F333" s="136" t="s">
        <v>17</v>
      </c>
      <c r="G333" s="137">
        <v>6.44</v>
      </c>
      <c r="H333" s="138">
        <v>37</v>
      </c>
      <c r="I333" s="139">
        <f t="shared" si="74"/>
        <v>0.23419999999999999</v>
      </c>
      <c r="J333" s="114">
        <f t="shared" si="75"/>
        <v>7.95</v>
      </c>
      <c r="K333" s="114">
        <f t="shared" si="76"/>
        <v>294.14999999999998</v>
      </c>
      <c r="L333" s="42"/>
      <c r="M333" s="117"/>
      <c r="N333" s="117"/>
      <c r="O333" s="33"/>
      <c r="P333" s="33"/>
      <c r="Q333" s="33"/>
      <c r="R333" s="33"/>
      <c r="S333" s="33"/>
      <c r="T333" s="33"/>
      <c r="U333" s="33"/>
      <c r="V333" s="33"/>
      <c r="W333" s="33"/>
      <c r="X333" s="33"/>
      <c r="Y333" s="33"/>
      <c r="Z333" s="33"/>
      <c r="AA333" s="33"/>
      <c r="AB333" s="33"/>
      <c r="AC333" s="33"/>
    </row>
    <row r="334" spans="1:29" ht="15" x14ac:dyDescent="0.2">
      <c r="A334" s="88"/>
      <c r="B334" s="148"/>
      <c r="C334" s="33"/>
      <c r="D334" s="33"/>
      <c r="E334" s="33"/>
      <c r="F334" s="35"/>
      <c r="G334" s="35"/>
      <c r="H334" s="123"/>
      <c r="I334" s="33"/>
      <c r="J334" s="35"/>
      <c r="K334" s="35"/>
      <c r="L334" s="42"/>
      <c r="M334" s="117"/>
      <c r="N334" s="117"/>
      <c r="O334" s="33"/>
      <c r="P334" s="33"/>
      <c r="Q334" s="33"/>
      <c r="R334" s="33"/>
      <c r="S334" s="33"/>
      <c r="T334" s="33"/>
      <c r="U334" s="33"/>
      <c r="V334" s="33"/>
      <c r="W334" s="33"/>
      <c r="X334" s="33"/>
      <c r="Y334" s="33"/>
      <c r="Z334" s="33"/>
      <c r="AA334" s="33"/>
      <c r="AB334" s="33"/>
      <c r="AC334" s="33"/>
    </row>
    <row r="335" spans="1:29" ht="15" x14ac:dyDescent="0.2">
      <c r="A335" s="100" t="s">
        <v>190</v>
      </c>
      <c r="B335" s="125" t="s">
        <v>910</v>
      </c>
      <c r="C335" s="126"/>
      <c r="D335" s="127"/>
      <c r="E335" s="126" t="s">
        <v>911</v>
      </c>
      <c r="F335" s="127"/>
      <c r="G335" s="128"/>
      <c r="H335" s="129"/>
      <c r="I335" s="127"/>
      <c r="J335" s="127"/>
      <c r="K335" s="130"/>
      <c r="L335" s="131">
        <f>ROUND(SUM(K336:K338),2)</f>
        <v>1778.44</v>
      </c>
      <c r="M335" s="117"/>
      <c r="N335" s="117"/>
      <c r="O335" s="33"/>
      <c r="P335" s="33"/>
      <c r="Q335" s="33"/>
      <c r="R335" s="33"/>
      <c r="S335" s="33"/>
      <c r="T335" s="33"/>
      <c r="U335" s="33"/>
      <c r="V335" s="33"/>
      <c r="W335" s="33"/>
      <c r="X335" s="33"/>
      <c r="Y335" s="33"/>
      <c r="Z335" s="33"/>
      <c r="AA335" s="33"/>
      <c r="AB335" s="33"/>
      <c r="AC335" s="33"/>
    </row>
    <row r="336" spans="1:29" ht="75" x14ac:dyDescent="0.2">
      <c r="A336" s="100" t="s">
        <v>22</v>
      </c>
      <c r="B336" s="132" t="s">
        <v>912</v>
      </c>
      <c r="C336" s="133" t="s">
        <v>40</v>
      </c>
      <c r="D336" s="134" t="s">
        <v>897</v>
      </c>
      <c r="E336" s="164" t="s">
        <v>898</v>
      </c>
      <c r="F336" s="136" t="s">
        <v>67</v>
      </c>
      <c r="G336" s="137">
        <v>9.09</v>
      </c>
      <c r="H336" s="138">
        <v>26.11</v>
      </c>
      <c r="I336" s="139">
        <f t="shared" ref="I336:I338" si="77">$K$6</f>
        <v>0.23419999999999999</v>
      </c>
      <c r="J336" s="114">
        <f t="shared" ref="J336:J338" si="78">ROUND((G336*$K$7),2)</f>
        <v>11.22</v>
      </c>
      <c r="K336" s="114">
        <f t="shared" ref="K336:K338" si="79">ROUND((H336*J336),2)</f>
        <v>292.95</v>
      </c>
      <c r="L336" s="42"/>
      <c r="M336" s="117"/>
      <c r="N336" s="117"/>
      <c r="O336" s="33"/>
      <c r="P336" s="33"/>
      <c r="Q336" s="33"/>
      <c r="R336" s="33"/>
      <c r="S336" s="33"/>
      <c r="T336" s="33"/>
      <c r="U336" s="33"/>
      <c r="V336" s="33"/>
      <c r="W336" s="33"/>
      <c r="X336" s="33"/>
      <c r="Y336" s="33"/>
      <c r="Z336" s="33"/>
      <c r="AA336" s="33"/>
      <c r="AB336" s="33"/>
      <c r="AC336" s="33"/>
    </row>
    <row r="337" spans="1:29" ht="60" x14ac:dyDescent="0.2">
      <c r="A337" s="100" t="s">
        <v>22</v>
      </c>
      <c r="B337" s="132" t="s">
        <v>913</v>
      </c>
      <c r="C337" s="133" t="s">
        <v>81</v>
      </c>
      <c r="D337" s="134" t="s">
        <v>900</v>
      </c>
      <c r="E337" s="164" t="s">
        <v>901</v>
      </c>
      <c r="F337" s="136" t="s">
        <v>137</v>
      </c>
      <c r="G337" s="137">
        <v>45.36</v>
      </c>
      <c r="H337" s="138">
        <v>26.11</v>
      </c>
      <c r="I337" s="139">
        <f t="shared" si="77"/>
        <v>0.23419999999999999</v>
      </c>
      <c r="J337" s="114">
        <f t="shared" si="78"/>
        <v>55.98</v>
      </c>
      <c r="K337" s="114">
        <f t="shared" si="79"/>
        <v>1461.64</v>
      </c>
      <c r="L337" s="42"/>
      <c r="M337" s="117"/>
      <c r="N337" s="117"/>
      <c r="O337" s="33"/>
      <c r="P337" s="33"/>
      <c r="Q337" s="33"/>
      <c r="R337" s="33"/>
      <c r="S337" s="33"/>
      <c r="T337" s="33"/>
      <c r="U337" s="33"/>
      <c r="V337" s="33"/>
      <c r="W337" s="33"/>
      <c r="X337" s="33"/>
      <c r="Y337" s="33"/>
      <c r="Z337" s="33"/>
      <c r="AA337" s="33"/>
      <c r="AB337" s="33"/>
      <c r="AC337" s="33"/>
    </row>
    <row r="338" spans="1:29" ht="45" x14ac:dyDescent="0.2">
      <c r="A338" s="100" t="s">
        <v>22</v>
      </c>
      <c r="B338" s="132" t="s">
        <v>914</v>
      </c>
      <c r="C338" s="133" t="s">
        <v>72</v>
      </c>
      <c r="D338" s="134" t="s">
        <v>903</v>
      </c>
      <c r="E338" s="164" t="s">
        <v>904</v>
      </c>
      <c r="F338" s="136" t="s">
        <v>17</v>
      </c>
      <c r="G338" s="137">
        <v>6.44</v>
      </c>
      <c r="H338" s="138">
        <v>3</v>
      </c>
      <c r="I338" s="139">
        <f t="shared" si="77"/>
        <v>0.23419999999999999</v>
      </c>
      <c r="J338" s="114">
        <f t="shared" si="78"/>
        <v>7.95</v>
      </c>
      <c r="K338" s="114">
        <f t="shared" si="79"/>
        <v>23.85</v>
      </c>
      <c r="L338" s="42"/>
      <c r="M338" s="117"/>
      <c r="N338" s="117"/>
      <c r="O338" s="33"/>
      <c r="P338" s="33"/>
      <c r="Q338" s="33"/>
      <c r="R338" s="33"/>
      <c r="S338" s="33"/>
      <c r="T338" s="33"/>
      <c r="U338" s="33"/>
      <c r="V338" s="33"/>
      <c r="W338" s="33"/>
      <c r="X338" s="33"/>
      <c r="Y338" s="33"/>
      <c r="Z338" s="33"/>
      <c r="AA338" s="33"/>
      <c r="AB338" s="33"/>
      <c r="AC338" s="33"/>
    </row>
    <row r="339" spans="1:29" ht="15" x14ac:dyDescent="0.2">
      <c r="A339" s="88"/>
      <c r="B339" s="148"/>
      <c r="C339" s="33"/>
      <c r="D339" s="33"/>
      <c r="E339" s="33"/>
      <c r="F339" s="35"/>
      <c r="G339" s="35"/>
      <c r="H339" s="123"/>
      <c r="I339" s="33"/>
      <c r="J339" s="35"/>
      <c r="K339" s="35"/>
      <c r="L339" s="42"/>
      <c r="M339" s="117"/>
      <c r="N339" s="117"/>
      <c r="O339" s="33"/>
      <c r="P339" s="33"/>
      <c r="Q339" s="33"/>
      <c r="R339" s="33"/>
      <c r="S339" s="33"/>
      <c r="T339" s="33"/>
      <c r="U339" s="33"/>
      <c r="V339" s="33"/>
      <c r="W339" s="33"/>
      <c r="X339" s="33"/>
      <c r="Y339" s="33"/>
      <c r="Z339" s="33"/>
      <c r="AA339" s="33"/>
      <c r="AB339" s="33"/>
      <c r="AC339" s="33"/>
    </row>
    <row r="340" spans="1:29" ht="15" x14ac:dyDescent="0.2">
      <c r="A340" s="100" t="s">
        <v>190</v>
      </c>
      <c r="B340" s="125" t="s">
        <v>915</v>
      </c>
      <c r="C340" s="126"/>
      <c r="D340" s="127"/>
      <c r="E340" s="126" t="s">
        <v>916</v>
      </c>
      <c r="F340" s="127"/>
      <c r="G340" s="128"/>
      <c r="H340" s="129"/>
      <c r="I340" s="127"/>
      <c r="J340" s="127"/>
      <c r="K340" s="130"/>
      <c r="L340" s="131">
        <f>ROUND(SUM(K341:K343),2)</f>
        <v>715.57</v>
      </c>
      <c r="M340" s="117"/>
      <c r="N340" s="117"/>
      <c r="O340" s="33"/>
      <c r="P340" s="33"/>
      <c r="Q340" s="33"/>
      <c r="R340" s="33"/>
      <c r="S340" s="33"/>
      <c r="T340" s="33"/>
      <c r="U340" s="33"/>
      <c r="V340" s="33"/>
      <c r="W340" s="33"/>
      <c r="X340" s="33"/>
      <c r="Y340" s="33"/>
      <c r="Z340" s="33"/>
      <c r="AA340" s="33"/>
      <c r="AB340" s="33"/>
      <c r="AC340" s="33"/>
    </row>
    <row r="341" spans="1:29" ht="75" x14ac:dyDescent="0.2">
      <c r="A341" s="100" t="s">
        <v>22</v>
      </c>
      <c r="B341" s="132" t="s">
        <v>917</v>
      </c>
      <c r="C341" s="133" t="s">
        <v>40</v>
      </c>
      <c r="D341" s="134" t="s">
        <v>897</v>
      </c>
      <c r="E341" s="164" t="s">
        <v>898</v>
      </c>
      <c r="F341" s="136" t="s">
        <v>67</v>
      </c>
      <c r="G341" s="137">
        <v>9.09</v>
      </c>
      <c r="H341" s="138">
        <v>10.53</v>
      </c>
      <c r="I341" s="139">
        <f t="shared" ref="I341:I343" si="80">$K$6</f>
        <v>0.23419999999999999</v>
      </c>
      <c r="J341" s="114">
        <f t="shared" ref="J341:J343" si="81">ROUND((G341*$K$7),2)</f>
        <v>11.22</v>
      </c>
      <c r="K341" s="114">
        <f t="shared" ref="K341:K343" si="82">ROUND((H341*J341),2)</f>
        <v>118.15</v>
      </c>
      <c r="L341" s="42"/>
      <c r="M341" s="117"/>
      <c r="N341" s="117"/>
      <c r="O341" s="33"/>
      <c r="P341" s="33"/>
      <c r="Q341" s="33"/>
      <c r="R341" s="33"/>
      <c r="S341" s="33"/>
      <c r="T341" s="33"/>
      <c r="U341" s="33"/>
      <c r="V341" s="33"/>
      <c r="W341" s="33"/>
      <c r="X341" s="33"/>
      <c r="Y341" s="33"/>
      <c r="Z341" s="33"/>
      <c r="AA341" s="33"/>
      <c r="AB341" s="33"/>
      <c r="AC341" s="33"/>
    </row>
    <row r="342" spans="1:29" ht="60" x14ac:dyDescent="0.2">
      <c r="A342" s="100" t="s">
        <v>22</v>
      </c>
      <c r="B342" s="132" t="s">
        <v>918</v>
      </c>
      <c r="C342" s="133" t="s">
        <v>81</v>
      </c>
      <c r="D342" s="134" t="s">
        <v>900</v>
      </c>
      <c r="E342" s="164" t="s">
        <v>901</v>
      </c>
      <c r="F342" s="136" t="s">
        <v>137</v>
      </c>
      <c r="G342" s="137">
        <v>45.36</v>
      </c>
      <c r="H342" s="138">
        <v>10.53</v>
      </c>
      <c r="I342" s="139">
        <f t="shared" si="80"/>
        <v>0.23419999999999999</v>
      </c>
      <c r="J342" s="114">
        <f t="shared" si="81"/>
        <v>55.98</v>
      </c>
      <c r="K342" s="114">
        <f t="shared" si="82"/>
        <v>589.47</v>
      </c>
      <c r="L342" s="42"/>
      <c r="M342" s="117"/>
      <c r="N342" s="117"/>
      <c r="O342" s="33"/>
      <c r="P342" s="33"/>
      <c r="Q342" s="33"/>
      <c r="R342" s="33"/>
      <c r="S342" s="33"/>
      <c r="T342" s="33"/>
      <c r="U342" s="33"/>
      <c r="V342" s="33"/>
      <c r="W342" s="33"/>
      <c r="X342" s="33"/>
      <c r="Y342" s="33"/>
      <c r="Z342" s="33"/>
      <c r="AA342" s="33"/>
      <c r="AB342" s="33"/>
      <c r="AC342" s="33"/>
    </row>
    <row r="343" spans="1:29" ht="45" x14ac:dyDescent="0.2">
      <c r="A343" s="100" t="s">
        <v>22</v>
      </c>
      <c r="B343" s="132" t="s">
        <v>919</v>
      </c>
      <c r="C343" s="133" t="s">
        <v>72</v>
      </c>
      <c r="D343" s="134" t="s">
        <v>903</v>
      </c>
      <c r="E343" s="164" t="s">
        <v>904</v>
      </c>
      <c r="F343" s="136" t="s">
        <v>17</v>
      </c>
      <c r="G343" s="137">
        <v>6.44</v>
      </c>
      <c r="H343" s="138">
        <v>1</v>
      </c>
      <c r="I343" s="139">
        <f t="shared" si="80"/>
        <v>0.23419999999999999</v>
      </c>
      <c r="J343" s="114">
        <f t="shared" si="81"/>
        <v>7.95</v>
      </c>
      <c r="K343" s="114">
        <f t="shared" si="82"/>
        <v>7.95</v>
      </c>
      <c r="L343" s="42"/>
      <c r="M343" s="117"/>
      <c r="N343" s="117"/>
      <c r="O343" s="33"/>
      <c r="P343" s="33"/>
      <c r="Q343" s="33"/>
      <c r="R343" s="33"/>
      <c r="S343" s="33"/>
      <c r="T343" s="33"/>
      <c r="U343" s="33"/>
      <c r="V343" s="33"/>
      <c r="W343" s="33"/>
      <c r="X343" s="33"/>
      <c r="Y343" s="33"/>
      <c r="Z343" s="33"/>
      <c r="AA343" s="33"/>
      <c r="AB343" s="33"/>
      <c r="AC343" s="33"/>
    </row>
    <row r="344" spans="1:29" ht="15" x14ac:dyDescent="0.2">
      <c r="A344" s="88"/>
      <c r="B344" s="148"/>
      <c r="C344" s="33"/>
      <c r="D344" s="33"/>
      <c r="E344" s="33"/>
      <c r="F344" s="35"/>
      <c r="G344" s="35"/>
      <c r="H344" s="123"/>
      <c r="I344" s="33"/>
      <c r="J344" s="35"/>
      <c r="K344" s="35"/>
      <c r="L344" s="42"/>
      <c r="M344" s="117"/>
      <c r="N344" s="117"/>
      <c r="O344" s="33"/>
      <c r="P344" s="33"/>
      <c r="Q344" s="33"/>
      <c r="R344" s="33"/>
      <c r="S344" s="33"/>
      <c r="T344" s="33"/>
      <c r="U344" s="33"/>
      <c r="V344" s="33"/>
      <c r="W344" s="33"/>
      <c r="X344" s="33"/>
      <c r="Y344" s="33"/>
      <c r="Z344" s="33"/>
      <c r="AA344" s="33"/>
      <c r="AB344" s="33"/>
      <c r="AC344" s="33"/>
    </row>
    <row r="345" spans="1:29" ht="15" x14ac:dyDescent="0.2">
      <c r="A345" s="100" t="s">
        <v>190</v>
      </c>
      <c r="B345" s="125" t="s">
        <v>920</v>
      </c>
      <c r="C345" s="126"/>
      <c r="D345" s="127"/>
      <c r="E345" s="126" t="s">
        <v>921</v>
      </c>
      <c r="F345" s="127"/>
      <c r="G345" s="128"/>
      <c r="H345" s="129"/>
      <c r="I345" s="127"/>
      <c r="J345" s="127"/>
      <c r="K345" s="130"/>
      <c r="L345" s="131">
        <f>ROUND(SUM(K346),2)</f>
        <v>283.62</v>
      </c>
      <c r="M345" s="117"/>
      <c r="N345" s="117"/>
      <c r="O345" s="33"/>
      <c r="P345" s="33"/>
      <c r="Q345" s="33"/>
      <c r="R345" s="33"/>
      <c r="S345" s="33"/>
      <c r="T345" s="33"/>
      <c r="U345" s="33"/>
      <c r="V345" s="33"/>
      <c r="W345" s="33"/>
      <c r="X345" s="33"/>
      <c r="Y345" s="33"/>
      <c r="Z345" s="33"/>
      <c r="AA345" s="33"/>
      <c r="AB345" s="33"/>
      <c r="AC345" s="33"/>
    </row>
    <row r="346" spans="1:29" ht="30" x14ac:dyDescent="0.2">
      <c r="A346" s="100" t="s">
        <v>22</v>
      </c>
      <c r="B346" s="132" t="s">
        <v>922</v>
      </c>
      <c r="C346" s="133" t="s">
        <v>40</v>
      </c>
      <c r="D346" s="134" t="s">
        <v>923</v>
      </c>
      <c r="E346" s="164" t="s">
        <v>924</v>
      </c>
      <c r="F346" s="136" t="s">
        <v>67</v>
      </c>
      <c r="G346" s="137">
        <v>41.26</v>
      </c>
      <c r="H346" s="138">
        <v>5.57</v>
      </c>
      <c r="I346" s="139">
        <f>$K$6</f>
        <v>0.23419999999999999</v>
      </c>
      <c r="J346" s="114">
        <f>ROUND((G346*$K$7),2)</f>
        <v>50.92</v>
      </c>
      <c r="K346" s="114">
        <f>ROUND((H346*J346),2)</f>
        <v>283.62</v>
      </c>
      <c r="L346" s="42"/>
      <c r="M346" s="117"/>
      <c r="N346" s="117"/>
      <c r="O346" s="33"/>
      <c r="P346" s="33"/>
      <c r="Q346" s="33"/>
      <c r="R346" s="33"/>
      <c r="S346" s="33"/>
      <c r="T346" s="33"/>
      <c r="U346" s="33"/>
      <c r="V346" s="33"/>
      <c r="W346" s="33"/>
      <c r="X346" s="33"/>
      <c r="Y346" s="33"/>
      <c r="Z346" s="33"/>
      <c r="AA346" s="33"/>
      <c r="AB346" s="33"/>
      <c r="AC346" s="33"/>
    </row>
    <row r="347" spans="1:29" ht="15" x14ac:dyDescent="0.2">
      <c r="A347" s="88"/>
      <c r="B347" s="148"/>
      <c r="C347" s="33"/>
      <c r="D347" s="33"/>
      <c r="E347" s="33"/>
      <c r="F347" s="35"/>
      <c r="G347" s="35"/>
      <c r="H347" s="123"/>
      <c r="I347" s="33"/>
      <c r="J347" s="35"/>
      <c r="K347" s="35"/>
      <c r="L347" s="42"/>
      <c r="M347" s="117"/>
      <c r="N347" s="117"/>
      <c r="O347" s="33"/>
      <c r="P347" s="33"/>
      <c r="Q347" s="33"/>
      <c r="R347" s="33"/>
      <c r="S347" s="33"/>
      <c r="T347" s="33"/>
      <c r="U347" s="33"/>
      <c r="V347" s="33"/>
      <c r="W347" s="33"/>
      <c r="X347" s="33"/>
      <c r="Y347" s="33"/>
      <c r="Z347" s="33"/>
      <c r="AA347" s="33"/>
      <c r="AB347" s="33"/>
      <c r="AC347" s="33"/>
    </row>
    <row r="348" spans="1:29" ht="15" x14ac:dyDescent="0.2">
      <c r="A348" s="100" t="s">
        <v>190</v>
      </c>
      <c r="B348" s="125" t="s">
        <v>925</v>
      </c>
      <c r="C348" s="126"/>
      <c r="D348" s="127"/>
      <c r="E348" s="126" t="s">
        <v>926</v>
      </c>
      <c r="F348" s="127"/>
      <c r="G348" s="128"/>
      <c r="H348" s="129"/>
      <c r="I348" s="127"/>
      <c r="J348" s="127"/>
      <c r="K348" s="130"/>
      <c r="L348" s="131">
        <f>ROUND(SUM(K349:K350),2)</f>
        <v>926.05</v>
      </c>
      <c r="M348" s="117"/>
      <c r="N348" s="117"/>
      <c r="O348" s="33"/>
      <c r="P348" s="33"/>
      <c r="Q348" s="33"/>
      <c r="R348" s="33"/>
      <c r="S348" s="33"/>
      <c r="T348" s="33"/>
      <c r="U348" s="33"/>
      <c r="V348" s="33"/>
      <c r="W348" s="33"/>
      <c r="X348" s="33"/>
      <c r="Y348" s="33"/>
      <c r="Z348" s="33"/>
      <c r="AA348" s="33"/>
      <c r="AB348" s="33"/>
      <c r="AC348" s="33"/>
    </row>
    <row r="349" spans="1:29" ht="45" x14ac:dyDescent="0.2">
      <c r="A349" s="100" t="s">
        <v>22</v>
      </c>
      <c r="B349" s="132" t="s">
        <v>927</v>
      </c>
      <c r="C349" s="133" t="s">
        <v>81</v>
      </c>
      <c r="D349" s="134" t="s">
        <v>928</v>
      </c>
      <c r="E349" s="164" t="s">
        <v>929</v>
      </c>
      <c r="F349" s="136" t="s">
        <v>87</v>
      </c>
      <c r="G349" s="137">
        <v>77.290000000000006</v>
      </c>
      <c r="H349" s="138">
        <v>2.2400000000000002</v>
      </c>
      <c r="I349" s="139">
        <f t="shared" ref="I349:I350" si="83">$K$6</f>
        <v>0.23419999999999999</v>
      </c>
      <c r="J349" s="114">
        <f t="shared" ref="J349:J350" si="84">ROUND((G349*$K$7),2)</f>
        <v>95.39</v>
      </c>
      <c r="K349" s="114">
        <f t="shared" ref="K349:K350" si="85">ROUND((H349*J349),2)</f>
        <v>213.67</v>
      </c>
      <c r="L349" s="42"/>
      <c r="M349" s="117"/>
      <c r="N349" s="117"/>
      <c r="O349" s="33"/>
      <c r="P349" s="33"/>
      <c r="Q349" s="33"/>
      <c r="R349" s="33"/>
      <c r="S349" s="33"/>
      <c r="T349" s="33"/>
      <c r="U349" s="33"/>
      <c r="V349" s="33"/>
      <c r="W349" s="33"/>
      <c r="X349" s="33"/>
      <c r="Y349" s="33"/>
      <c r="Z349" s="33"/>
      <c r="AA349" s="33"/>
      <c r="AB349" s="33"/>
      <c r="AC349" s="33"/>
    </row>
    <row r="350" spans="1:29" ht="60" x14ac:dyDescent="0.2">
      <c r="A350" s="100" t="s">
        <v>22</v>
      </c>
      <c r="B350" s="132" t="s">
        <v>930</v>
      </c>
      <c r="C350" s="133" t="s">
        <v>40</v>
      </c>
      <c r="D350" s="134" t="s">
        <v>931</v>
      </c>
      <c r="E350" s="164" t="s">
        <v>932</v>
      </c>
      <c r="F350" s="136" t="s">
        <v>67</v>
      </c>
      <c r="G350" s="137">
        <v>103.07</v>
      </c>
      <c r="H350" s="138">
        <v>5.6</v>
      </c>
      <c r="I350" s="139">
        <f t="shared" si="83"/>
        <v>0.23419999999999999</v>
      </c>
      <c r="J350" s="114">
        <f t="shared" si="84"/>
        <v>127.21</v>
      </c>
      <c r="K350" s="114">
        <f t="shared" si="85"/>
        <v>712.38</v>
      </c>
      <c r="L350" s="42"/>
      <c r="M350" s="117"/>
      <c r="N350" s="117"/>
      <c r="O350" s="33"/>
      <c r="P350" s="33"/>
      <c r="Q350" s="33"/>
      <c r="R350" s="33"/>
      <c r="S350" s="33"/>
      <c r="T350" s="33"/>
      <c r="U350" s="33"/>
      <c r="V350" s="33"/>
      <c r="W350" s="33"/>
      <c r="X350" s="33"/>
      <c r="Y350" s="33"/>
      <c r="Z350" s="33"/>
      <c r="AA350" s="33"/>
      <c r="AB350" s="33"/>
      <c r="AC350" s="33"/>
    </row>
    <row r="351" spans="1:29" ht="15" x14ac:dyDescent="0.2">
      <c r="A351" s="88"/>
      <c r="B351" s="148"/>
      <c r="C351" s="33"/>
      <c r="D351" s="33"/>
      <c r="E351" s="33"/>
      <c r="F351" s="35"/>
      <c r="G351" s="35"/>
      <c r="H351" s="123"/>
      <c r="I351" s="33"/>
      <c r="J351" s="35"/>
      <c r="K351" s="35"/>
      <c r="L351" s="42"/>
      <c r="M351" s="117"/>
      <c r="N351" s="117"/>
      <c r="O351" s="33"/>
      <c r="P351" s="33"/>
      <c r="Q351" s="33"/>
      <c r="R351" s="33"/>
      <c r="S351" s="33"/>
      <c r="T351" s="33"/>
      <c r="U351" s="33"/>
      <c r="V351" s="33"/>
      <c r="W351" s="33"/>
      <c r="X351" s="33"/>
      <c r="Y351" s="33"/>
      <c r="Z351" s="33"/>
      <c r="AA351" s="33"/>
      <c r="AB351" s="33"/>
      <c r="AC351" s="33"/>
    </row>
    <row r="352" spans="1:29" ht="15" x14ac:dyDescent="0.2">
      <c r="A352" s="100" t="s">
        <v>190</v>
      </c>
      <c r="B352" s="125" t="s">
        <v>933</v>
      </c>
      <c r="C352" s="126"/>
      <c r="D352" s="127"/>
      <c r="E352" s="126" t="s">
        <v>934</v>
      </c>
      <c r="F352" s="127"/>
      <c r="G352" s="128"/>
      <c r="H352" s="129"/>
      <c r="I352" s="169"/>
      <c r="J352" s="128"/>
      <c r="K352" s="170"/>
      <c r="L352" s="131">
        <f>ROUND(SUM(K353:K357),2)</f>
        <v>45821.89</v>
      </c>
      <c r="M352" s="117"/>
      <c r="N352" s="117"/>
      <c r="O352" s="33"/>
      <c r="P352" s="33"/>
      <c r="Q352" s="33"/>
      <c r="R352" s="33"/>
      <c r="S352" s="33"/>
      <c r="T352" s="33"/>
      <c r="U352" s="33"/>
      <c r="V352" s="33"/>
      <c r="W352" s="33"/>
      <c r="X352" s="33"/>
      <c r="Y352" s="33"/>
      <c r="Z352" s="33"/>
      <c r="AA352" s="33"/>
      <c r="AB352" s="33"/>
      <c r="AC352" s="33"/>
    </row>
    <row r="353" spans="1:29" ht="60" x14ac:dyDescent="0.2">
      <c r="A353" s="100" t="s">
        <v>22</v>
      </c>
      <c r="B353" s="132" t="s">
        <v>935</v>
      </c>
      <c r="C353" s="133" t="s">
        <v>81</v>
      </c>
      <c r="D353" s="134" t="s">
        <v>936</v>
      </c>
      <c r="E353" s="164" t="s">
        <v>937</v>
      </c>
      <c r="F353" s="136" t="s">
        <v>137</v>
      </c>
      <c r="G353" s="137">
        <v>47.45</v>
      </c>
      <c r="H353" s="138">
        <v>205.18</v>
      </c>
      <c r="I353" s="139">
        <f t="shared" ref="I353:I357" si="86">$K$6</f>
        <v>0.23419999999999999</v>
      </c>
      <c r="J353" s="114">
        <f t="shared" ref="J353:J357" si="87">ROUND((G353*$K$7),2)</f>
        <v>58.56</v>
      </c>
      <c r="K353" s="114">
        <f t="shared" ref="K353:K357" si="88">ROUND((H353*J353),2)</f>
        <v>12015.34</v>
      </c>
      <c r="L353" s="42"/>
      <c r="M353" s="117"/>
      <c r="N353" s="117"/>
      <c r="O353" s="33"/>
      <c r="P353" s="33"/>
      <c r="Q353" s="33"/>
      <c r="R353" s="33"/>
      <c r="S353" s="33"/>
      <c r="T353" s="33"/>
      <c r="U353" s="33"/>
      <c r="V353" s="33"/>
      <c r="W353" s="33"/>
      <c r="X353" s="33"/>
      <c r="Y353" s="33"/>
      <c r="Z353" s="33"/>
      <c r="AA353" s="33"/>
      <c r="AB353" s="33"/>
      <c r="AC353" s="33"/>
    </row>
    <row r="354" spans="1:29" ht="90" x14ac:dyDescent="0.2">
      <c r="A354" s="100" t="s">
        <v>22</v>
      </c>
      <c r="B354" s="132" t="s">
        <v>938</v>
      </c>
      <c r="C354" s="133" t="s">
        <v>81</v>
      </c>
      <c r="D354" s="134" t="s">
        <v>939</v>
      </c>
      <c r="E354" s="164" t="s">
        <v>940</v>
      </c>
      <c r="F354" s="136" t="s">
        <v>137</v>
      </c>
      <c r="G354" s="137">
        <v>104.55</v>
      </c>
      <c r="H354" s="138">
        <v>70.400000000000006</v>
      </c>
      <c r="I354" s="139">
        <f t="shared" si="86"/>
        <v>0.23419999999999999</v>
      </c>
      <c r="J354" s="114">
        <f t="shared" si="87"/>
        <v>129.04</v>
      </c>
      <c r="K354" s="114">
        <f t="shared" si="88"/>
        <v>9084.42</v>
      </c>
      <c r="L354" s="42"/>
      <c r="M354" s="117"/>
      <c r="N354" s="117"/>
      <c r="O354" s="33"/>
      <c r="P354" s="33"/>
      <c r="Q354" s="33"/>
      <c r="R354" s="33"/>
      <c r="S354" s="33"/>
      <c r="T354" s="33"/>
      <c r="U354" s="33"/>
      <c r="V354" s="33"/>
      <c r="W354" s="33"/>
      <c r="X354" s="33"/>
      <c r="Y354" s="33"/>
      <c r="Z354" s="33"/>
      <c r="AA354" s="33"/>
      <c r="AB354" s="33"/>
      <c r="AC354" s="33"/>
    </row>
    <row r="355" spans="1:29" ht="60" x14ac:dyDescent="0.2">
      <c r="A355" s="100" t="s">
        <v>22</v>
      </c>
      <c r="B355" s="132" t="s">
        <v>941</v>
      </c>
      <c r="C355" s="133" t="s">
        <v>58</v>
      </c>
      <c r="D355" s="134" t="s">
        <v>90</v>
      </c>
      <c r="E355" s="164" t="s">
        <v>942</v>
      </c>
      <c r="F355" s="136" t="s">
        <v>67</v>
      </c>
      <c r="G355" s="137">
        <v>24.24</v>
      </c>
      <c r="H355" s="138">
        <v>6</v>
      </c>
      <c r="I355" s="139">
        <f t="shared" si="86"/>
        <v>0.23419999999999999</v>
      </c>
      <c r="J355" s="114">
        <f t="shared" si="87"/>
        <v>29.92</v>
      </c>
      <c r="K355" s="114">
        <f t="shared" si="88"/>
        <v>179.52</v>
      </c>
      <c r="L355" s="42"/>
      <c r="M355" s="117"/>
      <c r="N355" s="117"/>
      <c r="O355" s="33"/>
      <c r="P355" s="33"/>
      <c r="Q355" s="33"/>
      <c r="R355" s="33"/>
      <c r="S355" s="33"/>
      <c r="T355" s="33"/>
      <c r="U355" s="33"/>
      <c r="V355" s="33"/>
      <c r="W355" s="33"/>
      <c r="X355" s="33"/>
      <c r="Y355" s="33"/>
      <c r="Z355" s="33"/>
      <c r="AA355" s="33"/>
      <c r="AB355" s="33"/>
      <c r="AC355" s="33"/>
    </row>
    <row r="356" spans="1:29" ht="60" x14ac:dyDescent="0.2">
      <c r="A356" s="100" t="s">
        <v>22</v>
      </c>
      <c r="B356" s="132" t="s">
        <v>943</v>
      </c>
      <c r="C356" s="133" t="s">
        <v>58</v>
      </c>
      <c r="D356" s="134" t="s">
        <v>108</v>
      </c>
      <c r="E356" s="164" t="s">
        <v>944</v>
      </c>
      <c r="F356" s="136" t="s">
        <v>67</v>
      </c>
      <c r="G356" s="137">
        <v>144.54</v>
      </c>
      <c r="H356" s="138">
        <v>136.19</v>
      </c>
      <c r="I356" s="139">
        <f t="shared" si="86"/>
        <v>0.23419999999999999</v>
      </c>
      <c r="J356" s="114">
        <f t="shared" si="87"/>
        <v>178.39</v>
      </c>
      <c r="K356" s="114">
        <f t="shared" si="88"/>
        <v>24294.93</v>
      </c>
      <c r="L356" s="42"/>
      <c r="M356" s="117"/>
      <c r="N356" s="117"/>
      <c r="O356" s="33"/>
      <c r="P356" s="33"/>
      <c r="Q356" s="33"/>
      <c r="R356" s="33"/>
      <c r="S356" s="33"/>
      <c r="T356" s="33"/>
      <c r="U356" s="33"/>
      <c r="V356" s="33"/>
      <c r="W356" s="33"/>
      <c r="X356" s="33"/>
      <c r="Y356" s="33"/>
      <c r="Z356" s="33"/>
      <c r="AA356" s="33"/>
      <c r="AB356" s="33"/>
      <c r="AC356" s="33"/>
    </row>
    <row r="357" spans="1:29" ht="60" x14ac:dyDescent="0.2">
      <c r="A357" s="100" t="s">
        <v>22</v>
      </c>
      <c r="B357" s="132" t="s">
        <v>945</v>
      </c>
      <c r="C357" s="133" t="s">
        <v>40</v>
      </c>
      <c r="D357" s="134" t="s">
        <v>946</v>
      </c>
      <c r="E357" s="164" t="s">
        <v>947</v>
      </c>
      <c r="F357" s="136" t="s">
        <v>67</v>
      </c>
      <c r="G357" s="137">
        <v>69.680000000000007</v>
      </c>
      <c r="H357" s="138">
        <v>2.88</v>
      </c>
      <c r="I357" s="139">
        <f t="shared" si="86"/>
        <v>0.23419999999999999</v>
      </c>
      <c r="J357" s="114">
        <f t="shared" si="87"/>
        <v>86</v>
      </c>
      <c r="K357" s="114">
        <f t="shared" si="88"/>
        <v>247.68</v>
      </c>
      <c r="L357" s="42"/>
      <c r="M357" s="117"/>
      <c r="N357" s="117"/>
      <c r="O357" s="33"/>
      <c r="P357" s="33"/>
      <c r="Q357" s="33"/>
      <c r="R357" s="33"/>
      <c r="S357" s="33"/>
      <c r="T357" s="33"/>
      <c r="U357" s="33"/>
      <c r="V357" s="33"/>
      <c r="W357" s="33"/>
      <c r="X357" s="33"/>
      <c r="Y357" s="33"/>
      <c r="Z357" s="33"/>
      <c r="AA357" s="33"/>
      <c r="AB357" s="33"/>
      <c r="AC357" s="33"/>
    </row>
    <row r="358" spans="1:29" ht="15" x14ac:dyDescent="0.2">
      <c r="A358" s="88"/>
      <c r="B358" s="148"/>
      <c r="C358" s="33"/>
      <c r="D358" s="33"/>
      <c r="E358" s="33"/>
      <c r="F358" s="35"/>
      <c r="G358" s="35"/>
      <c r="H358" s="123"/>
      <c r="I358" s="33"/>
      <c r="J358" s="35"/>
      <c r="K358" s="35"/>
      <c r="L358" s="42"/>
      <c r="M358" s="117"/>
      <c r="N358" s="117"/>
      <c r="O358" s="33"/>
      <c r="P358" s="33"/>
      <c r="Q358" s="33"/>
      <c r="R358" s="33"/>
      <c r="S358" s="33"/>
      <c r="T358" s="33"/>
      <c r="U358" s="33"/>
      <c r="V358" s="33"/>
      <c r="W358" s="33"/>
      <c r="X358" s="33"/>
      <c r="Y358" s="33"/>
      <c r="Z358" s="33"/>
      <c r="AA358" s="33"/>
      <c r="AB358" s="33"/>
      <c r="AC358" s="33"/>
    </row>
    <row r="359" spans="1:29" ht="15" x14ac:dyDescent="0.2">
      <c r="A359" s="100" t="s">
        <v>190</v>
      </c>
      <c r="B359" s="125" t="s">
        <v>948</v>
      </c>
      <c r="C359" s="126"/>
      <c r="D359" s="127"/>
      <c r="E359" s="126" t="s">
        <v>949</v>
      </c>
      <c r="F359" s="127"/>
      <c r="G359" s="128"/>
      <c r="H359" s="129"/>
      <c r="I359" s="169"/>
      <c r="J359" s="128"/>
      <c r="K359" s="170"/>
      <c r="L359" s="131">
        <f>ROUND(SUM(K360:K361),2)</f>
        <v>13384.65</v>
      </c>
      <c r="M359" s="117"/>
      <c r="N359" s="117"/>
      <c r="O359" s="33"/>
      <c r="P359" s="33"/>
      <c r="Q359" s="33"/>
      <c r="R359" s="33"/>
      <c r="S359" s="33"/>
      <c r="T359" s="33"/>
      <c r="U359" s="33"/>
      <c r="V359" s="33"/>
      <c r="W359" s="33"/>
      <c r="X359" s="33"/>
      <c r="Y359" s="33"/>
      <c r="Z359" s="33"/>
      <c r="AA359" s="33"/>
      <c r="AB359" s="33"/>
      <c r="AC359" s="33"/>
    </row>
    <row r="360" spans="1:29" ht="90" x14ac:dyDescent="0.2">
      <c r="A360" s="100" t="s">
        <v>22</v>
      </c>
      <c r="B360" s="132" t="s">
        <v>950</v>
      </c>
      <c r="C360" s="133" t="s">
        <v>81</v>
      </c>
      <c r="D360" s="134" t="s">
        <v>951</v>
      </c>
      <c r="E360" s="164" t="s">
        <v>952</v>
      </c>
      <c r="F360" s="136" t="s">
        <v>137</v>
      </c>
      <c r="G360" s="137">
        <v>79.069999999999993</v>
      </c>
      <c r="H360" s="138">
        <v>125.16</v>
      </c>
      <c r="I360" s="139">
        <f t="shared" ref="I360:I361" si="89">$K$6</f>
        <v>0.23419999999999999</v>
      </c>
      <c r="J360" s="114">
        <f t="shared" ref="J360:J361" si="90">ROUND((G360*$K$7),2)</f>
        <v>97.59</v>
      </c>
      <c r="K360" s="114">
        <f t="shared" ref="K360:K361" si="91">ROUND((H360*J360),2)</f>
        <v>12214.36</v>
      </c>
      <c r="L360" s="42"/>
      <c r="M360" s="117"/>
      <c r="N360" s="117"/>
      <c r="O360" s="33"/>
      <c r="P360" s="33"/>
      <c r="Q360" s="33"/>
      <c r="R360" s="33"/>
      <c r="S360" s="33"/>
      <c r="T360" s="33"/>
      <c r="U360" s="33"/>
      <c r="V360" s="33"/>
      <c r="W360" s="33"/>
      <c r="X360" s="33"/>
      <c r="Y360" s="33"/>
      <c r="Z360" s="33"/>
      <c r="AA360" s="33"/>
      <c r="AB360" s="33"/>
      <c r="AC360" s="33"/>
    </row>
    <row r="361" spans="1:29" ht="60" x14ac:dyDescent="0.2">
      <c r="A361" s="100" t="s">
        <v>22</v>
      </c>
      <c r="B361" s="132" t="s">
        <v>953</v>
      </c>
      <c r="C361" s="133" t="s">
        <v>40</v>
      </c>
      <c r="D361" s="134" t="s">
        <v>954</v>
      </c>
      <c r="E361" s="164" t="s">
        <v>955</v>
      </c>
      <c r="F361" s="136" t="s">
        <v>67</v>
      </c>
      <c r="G361" s="137">
        <v>65.849999999999994</v>
      </c>
      <c r="H361" s="138">
        <v>14.4</v>
      </c>
      <c r="I361" s="139">
        <f t="shared" si="89"/>
        <v>0.23419999999999999</v>
      </c>
      <c r="J361" s="114">
        <f t="shared" si="90"/>
        <v>81.27</v>
      </c>
      <c r="K361" s="114">
        <f t="shared" si="91"/>
        <v>1170.29</v>
      </c>
      <c r="L361" s="42"/>
      <c r="M361" s="117"/>
      <c r="N361" s="117"/>
      <c r="O361" s="33"/>
      <c r="P361" s="33"/>
      <c r="Q361" s="33"/>
      <c r="R361" s="33"/>
      <c r="S361" s="33"/>
      <c r="T361" s="33"/>
      <c r="U361" s="33"/>
      <c r="V361" s="33"/>
      <c r="W361" s="33"/>
      <c r="X361" s="33"/>
      <c r="Y361" s="33"/>
      <c r="Z361" s="33"/>
      <c r="AA361" s="33"/>
      <c r="AB361" s="33"/>
      <c r="AC361" s="33"/>
    </row>
    <row r="362" spans="1:29" ht="15" x14ac:dyDescent="0.2">
      <c r="A362" s="88"/>
      <c r="B362" s="148"/>
      <c r="C362" s="33"/>
      <c r="D362" s="33"/>
      <c r="E362" s="33"/>
      <c r="F362" s="35"/>
      <c r="G362" s="35"/>
      <c r="H362" s="123"/>
      <c r="I362" s="33"/>
      <c r="J362" s="35"/>
      <c r="K362" s="35"/>
      <c r="L362" s="42"/>
      <c r="M362" s="117"/>
      <c r="N362" s="117"/>
      <c r="O362" s="33"/>
      <c r="P362" s="33"/>
      <c r="Q362" s="33"/>
      <c r="R362" s="33"/>
      <c r="S362" s="33"/>
      <c r="T362" s="33"/>
      <c r="U362" s="33"/>
      <c r="V362" s="33"/>
      <c r="W362" s="33"/>
      <c r="X362" s="33"/>
      <c r="Y362" s="33"/>
      <c r="Z362" s="33"/>
      <c r="AA362" s="33"/>
      <c r="AB362" s="33"/>
      <c r="AC362" s="33"/>
    </row>
    <row r="363" spans="1:29" ht="15" x14ac:dyDescent="0.2">
      <c r="A363" s="100" t="s">
        <v>190</v>
      </c>
      <c r="B363" s="125" t="s">
        <v>956</v>
      </c>
      <c r="C363" s="126"/>
      <c r="D363" s="127"/>
      <c r="E363" s="126" t="s">
        <v>957</v>
      </c>
      <c r="F363" s="127"/>
      <c r="G363" s="128"/>
      <c r="H363" s="129"/>
      <c r="I363" s="169"/>
      <c r="J363" s="128"/>
      <c r="K363" s="170"/>
      <c r="L363" s="131">
        <f>ROUND(SUM(K364:K369),2)</f>
        <v>26964.560000000001</v>
      </c>
      <c r="M363" s="117"/>
      <c r="N363" s="117"/>
      <c r="O363" s="33"/>
      <c r="P363" s="33"/>
      <c r="Q363" s="33"/>
      <c r="R363" s="33"/>
      <c r="S363" s="33"/>
      <c r="T363" s="33"/>
      <c r="U363" s="33"/>
      <c r="V363" s="33"/>
      <c r="W363" s="33"/>
      <c r="X363" s="33"/>
      <c r="Y363" s="33"/>
      <c r="Z363" s="33"/>
      <c r="AA363" s="33"/>
      <c r="AB363" s="33"/>
      <c r="AC363" s="33"/>
    </row>
    <row r="364" spans="1:29" ht="45" x14ac:dyDescent="0.2">
      <c r="A364" s="100" t="s">
        <v>22</v>
      </c>
      <c r="B364" s="132" t="s">
        <v>958</v>
      </c>
      <c r="C364" s="133" t="s">
        <v>81</v>
      </c>
      <c r="D364" s="134" t="s">
        <v>959</v>
      </c>
      <c r="E364" s="164" t="s">
        <v>960</v>
      </c>
      <c r="F364" s="136" t="s">
        <v>137</v>
      </c>
      <c r="G364" s="137">
        <v>692.17</v>
      </c>
      <c r="H364" s="138">
        <v>17.010000000000002</v>
      </c>
      <c r="I364" s="139">
        <v>0.23419999999999999</v>
      </c>
      <c r="J364" s="114">
        <f t="shared" ref="J364:J369" si="92">ROUND((G364*$K$7),2)</f>
        <v>854.28</v>
      </c>
      <c r="K364" s="114">
        <f t="shared" ref="K364:K369" si="93">ROUND((H364*J364),2)</f>
        <v>14531.3</v>
      </c>
      <c r="L364" s="42"/>
      <c r="M364" s="117"/>
      <c r="N364" s="117"/>
      <c r="O364" s="33"/>
      <c r="P364" s="33"/>
      <c r="Q364" s="33"/>
      <c r="R364" s="33"/>
      <c r="S364" s="33"/>
      <c r="T364" s="33"/>
      <c r="U364" s="33"/>
      <c r="V364" s="33"/>
      <c r="W364" s="33"/>
      <c r="X364" s="33"/>
      <c r="Y364" s="33"/>
      <c r="Z364" s="33"/>
      <c r="AA364" s="33"/>
      <c r="AB364" s="33"/>
      <c r="AC364" s="33"/>
    </row>
    <row r="365" spans="1:29" ht="90" x14ac:dyDescent="0.2">
      <c r="A365" s="100" t="s">
        <v>22</v>
      </c>
      <c r="B365" s="132" t="s">
        <v>961</v>
      </c>
      <c r="C365" s="133" t="s">
        <v>81</v>
      </c>
      <c r="D365" s="134" t="s">
        <v>962</v>
      </c>
      <c r="E365" s="164" t="s">
        <v>963</v>
      </c>
      <c r="F365" s="136" t="s">
        <v>137</v>
      </c>
      <c r="G365" s="137">
        <v>386.5</v>
      </c>
      <c r="H365" s="138">
        <v>10.29</v>
      </c>
      <c r="I365" s="139">
        <v>0.23419999999999999</v>
      </c>
      <c r="J365" s="114">
        <f t="shared" si="92"/>
        <v>477.02</v>
      </c>
      <c r="K365" s="114">
        <f t="shared" si="93"/>
        <v>4908.54</v>
      </c>
      <c r="L365" s="42"/>
      <c r="M365" s="117"/>
      <c r="N365" s="117"/>
      <c r="O365" s="33"/>
      <c r="P365" s="33"/>
      <c r="Q365" s="33"/>
      <c r="R365" s="33"/>
      <c r="S365" s="33"/>
      <c r="T365" s="33"/>
      <c r="U365" s="33"/>
      <c r="V365" s="33"/>
      <c r="W365" s="33"/>
      <c r="X365" s="33"/>
      <c r="Y365" s="33"/>
      <c r="Z365" s="33"/>
      <c r="AA365" s="33"/>
      <c r="AB365" s="33"/>
      <c r="AC365" s="33"/>
    </row>
    <row r="366" spans="1:29" ht="45" x14ac:dyDescent="0.2">
      <c r="A366" s="100" t="s">
        <v>22</v>
      </c>
      <c r="B366" s="132" t="s">
        <v>964</v>
      </c>
      <c r="C366" s="133" t="s">
        <v>81</v>
      </c>
      <c r="D366" s="134" t="s">
        <v>965</v>
      </c>
      <c r="E366" s="164" t="s">
        <v>966</v>
      </c>
      <c r="F366" s="136" t="s">
        <v>130</v>
      </c>
      <c r="G366" s="137">
        <v>127.63</v>
      </c>
      <c r="H366" s="138">
        <v>8</v>
      </c>
      <c r="I366" s="139">
        <v>0.23419999999999999</v>
      </c>
      <c r="J366" s="114">
        <f t="shared" si="92"/>
        <v>157.52000000000001</v>
      </c>
      <c r="K366" s="114">
        <f t="shared" si="93"/>
        <v>1260.1600000000001</v>
      </c>
      <c r="L366" s="42"/>
      <c r="M366" s="117"/>
      <c r="N366" s="117"/>
      <c r="O366" s="33"/>
      <c r="P366" s="33"/>
      <c r="Q366" s="33"/>
      <c r="R366" s="33"/>
      <c r="S366" s="33"/>
      <c r="T366" s="33"/>
      <c r="U366" s="33"/>
      <c r="V366" s="33"/>
      <c r="W366" s="33"/>
      <c r="X366" s="33"/>
      <c r="Y366" s="33"/>
      <c r="Z366" s="33"/>
      <c r="AA366" s="33"/>
      <c r="AB366" s="33"/>
      <c r="AC366" s="33"/>
    </row>
    <row r="367" spans="1:29" ht="60" x14ac:dyDescent="0.2">
      <c r="A367" s="100" t="s">
        <v>22</v>
      </c>
      <c r="B367" s="132" t="s">
        <v>967</v>
      </c>
      <c r="C367" s="133" t="s">
        <v>81</v>
      </c>
      <c r="D367" s="134" t="s">
        <v>968</v>
      </c>
      <c r="E367" s="164" t="s">
        <v>969</v>
      </c>
      <c r="F367" s="136" t="s">
        <v>240</v>
      </c>
      <c r="G367" s="137">
        <v>54.1</v>
      </c>
      <c r="H367" s="138">
        <v>19.489999999999998</v>
      </c>
      <c r="I367" s="139">
        <v>0.23419999999999999</v>
      </c>
      <c r="J367" s="114">
        <f t="shared" si="92"/>
        <v>66.77</v>
      </c>
      <c r="K367" s="114">
        <f t="shared" si="93"/>
        <v>1301.3499999999999</v>
      </c>
      <c r="L367" s="42"/>
      <c r="M367" s="117"/>
      <c r="N367" s="117"/>
      <c r="O367" s="33"/>
      <c r="P367" s="33"/>
      <c r="Q367" s="33"/>
      <c r="R367" s="33"/>
      <c r="S367" s="33"/>
      <c r="T367" s="33"/>
      <c r="U367" s="33"/>
      <c r="V367" s="33"/>
      <c r="W367" s="33"/>
      <c r="X367" s="33"/>
      <c r="Y367" s="33"/>
      <c r="Z367" s="33"/>
      <c r="AA367" s="33"/>
      <c r="AB367" s="33"/>
      <c r="AC367" s="33"/>
    </row>
    <row r="368" spans="1:29" ht="60" x14ac:dyDescent="0.2">
      <c r="A368" s="100" t="s">
        <v>22</v>
      </c>
      <c r="B368" s="132" t="s">
        <v>970</v>
      </c>
      <c r="C368" s="133" t="s">
        <v>81</v>
      </c>
      <c r="D368" s="134" t="s">
        <v>971</v>
      </c>
      <c r="E368" s="164" t="s">
        <v>972</v>
      </c>
      <c r="F368" s="136" t="s">
        <v>240</v>
      </c>
      <c r="G368" s="137">
        <v>203.97</v>
      </c>
      <c r="H368" s="138">
        <v>13.45</v>
      </c>
      <c r="I368" s="139">
        <v>0.23419999999999999</v>
      </c>
      <c r="J368" s="114">
        <f t="shared" si="92"/>
        <v>251.74</v>
      </c>
      <c r="K368" s="114">
        <f t="shared" si="93"/>
        <v>3385.9</v>
      </c>
      <c r="L368" s="42"/>
      <c r="M368" s="117"/>
      <c r="N368" s="117"/>
      <c r="O368" s="33"/>
      <c r="P368" s="33"/>
      <c r="Q368" s="33"/>
      <c r="R368" s="33"/>
      <c r="S368" s="33"/>
      <c r="T368" s="33"/>
      <c r="U368" s="33"/>
      <c r="V368" s="33"/>
      <c r="W368" s="33"/>
      <c r="X368" s="33"/>
      <c r="Y368" s="33"/>
      <c r="Z368" s="33"/>
      <c r="AA368" s="33"/>
      <c r="AB368" s="33"/>
      <c r="AC368" s="33"/>
    </row>
    <row r="369" spans="1:29" ht="60" x14ac:dyDescent="0.2">
      <c r="A369" s="100" t="s">
        <v>22</v>
      </c>
      <c r="B369" s="132" t="s">
        <v>973</v>
      </c>
      <c r="C369" s="134" t="s">
        <v>81</v>
      </c>
      <c r="D369" s="134" t="s">
        <v>974</v>
      </c>
      <c r="E369" s="164" t="s">
        <v>975</v>
      </c>
      <c r="F369" s="136" t="s">
        <v>137</v>
      </c>
      <c r="G369" s="137">
        <v>145.22999999999999</v>
      </c>
      <c r="H369" s="138">
        <v>8.8000000000000007</v>
      </c>
      <c r="I369" s="139">
        <v>0.23419999999999999</v>
      </c>
      <c r="J369" s="114">
        <f t="shared" si="92"/>
        <v>179.24</v>
      </c>
      <c r="K369" s="114">
        <f t="shared" si="93"/>
        <v>1577.31</v>
      </c>
      <c r="L369" s="42"/>
      <c r="M369" s="117"/>
      <c r="N369" s="117"/>
      <c r="O369" s="33"/>
      <c r="P369" s="33"/>
      <c r="Q369" s="33"/>
      <c r="R369" s="33"/>
      <c r="S369" s="33"/>
      <c r="T369" s="33"/>
      <c r="U369" s="33"/>
      <c r="V369" s="33"/>
      <c r="W369" s="33"/>
      <c r="X369" s="33"/>
      <c r="Y369" s="33"/>
      <c r="Z369" s="33"/>
      <c r="AA369" s="33"/>
      <c r="AB369" s="33"/>
      <c r="AC369" s="33"/>
    </row>
    <row r="370" spans="1:29" ht="15" x14ac:dyDescent="0.2">
      <c r="A370" s="88"/>
      <c r="B370" s="148"/>
      <c r="C370" s="33"/>
      <c r="D370" s="33"/>
      <c r="E370" s="33"/>
      <c r="F370" s="35"/>
      <c r="G370" s="35"/>
      <c r="H370" s="123"/>
      <c r="I370" s="33"/>
      <c r="J370" s="35"/>
      <c r="K370" s="35"/>
      <c r="L370" s="42"/>
      <c r="M370" s="117"/>
      <c r="N370" s="117"/>
      <c r="O370" s="33"/>
      <c r="P370" s="33"/>
      <c r="Q370" s="33"/>
      <c r="R370" s="33"/>
      <c r="S370" s="33"/>
      <c r="T370" s="33"/>
      <c r="U370" s="33"/>
      <c r="V370" s="33"/>
      <c r="W370" s="33"/>
      <c r="X370" s="33"/>
      <c r="Y370" s="33"/>
      <c r="Z370" s="33"/>
      <c r="AA370" s="33"/>
      <c r="AB370" s="33"/>
      <c r="AC370" s="33"/>
    </row>
    <row r="371" spans="1:29" ht="15" x14ac:dyDescent="0.2">
      <c r="A371" s="100" t="s">
        <v>190</v>
      </c>
      <c r="B371" s="125" t="s">
        <v>976</v>
      </c>
      <c r="C371" s="126"/>
      <c r="D371" s="127"/>
      <c r="E371" s="126" t="s">
        <v>977</v>
      </c>
      <c r="F371" s="127"/>
      <c r="G371" s="128"/>
      <c r="H371" s="129"/>
      <c r="I371" s="169"/>
      <c r="J371" s="128"/>
      <c r="K371" s="170"/>
      <c r="L371" s="131">
        <f>ROUND(SUM(K372:K373),2)</f>
        <v>18750.97</v>
      </c>
      <c r="M371" s="117"/>
      <c r="N371" s="117"/>
      <c r="O371" s="33"/>
      <c r="P371" s="33"/>
      <c r="Q371" s="33"/>
      <c r="R371" s="33"/>
      <c r="S371" s="33"/>
      <c r="T371" s="33"/>
      <c r="U371" s="33"/>
      <c r="V371" s="33"/>
      <c r="W371" s="33"/>
      <c r="X371" s="33"/>
      <c r="Y371" s="33"/>
      <c r="Z371" s="33"/>
      <c r="AA371" s="33"/>
      <c r="AB371" s="33"/>
      <c r="AC371" s="33"/>
    </row>
    <row r="372" spans="1:29" ht="60" x14ac:dyDescent="0.2">
      <c r="A372" s="100" t="s">
        <v>22</v>
      </c>
      <c r="B372" s="132" t="s">
        <v>978</v>
      </c>
      <c r="C372" s="133" t="s">
        <v>40</v>
      </c>
      <c r="D372" s="134" t="s">
        <v>979</v>
      </c>
      <c r="E372" s="164" t="s">
        <v>980</v>
      </c>
      <c r="F372" s="136" t="s">
        <v>67</v>
      </c>
      <c r="G372" s="137">
        <v>166.38</v>
      </c>
      <c r="H372" s="138">
        <v>9.33</v>
      </c>
      <c r="I372" s="139">
        <f t="shared" ref="I372:I373" si="94">$K$6</f>
        <v>0.23419999999999999</v>
      </c>
      <c r="J372" s="114">
        <f t="shared" ref="J372:J373" si="95">ROUND((G372*$K$7),2)</f>
        <v>205.35</v>
      </c>
      <c r="K372" s="114">
        <f t="shared" ref="K372:K373" si="96">ROUND((H372*J372),2)</f>
        <v>1915.92</v>
      </c>
      <c r="L372" s="42"/>
      <c r="M372" s="117"/>
      <c r="N372" s="117"/>
      <c r="O372" s="33"/>
      <c r="P372" s="33"/>
      <c r="Q372" s="33"/>
      <c r="R372" s="33"/>
      <c r="S372" s="33"/>
      <c r="T372" s="33"/>
      <c r="U372" s="33"/>
      <c r="V372" s="33"/>
      <c r="W372" s="33"/>
      <c r="X372" s="33"/>
      <c r="Y372" s="33"/>
      <c r="Z372" s="33"/>
      <c r="AA372" s="33"/>
      <c r="AB372" s="33"/>
      <c r="AC372" s="33"/>
    </row>
    <row r="373" spans="1:29" ht="60" x14ac:dyDescent="0.2">
      <c r="A373" s="100" t="s">
        <v>22</v>
      </c>
      <c r="B373" s="132" t="s">
        <v>981</v>
      </c>
      <c r="C373" s="133" t="s">
        <v>81</v>
      </c>
      <c r="D373" s="134" t="s">
        <v>982</v>
      </c>
      <c r="E373" s="164" t="s">
        <v>983</v>
      </c>
      <c r="F373" s="136" t="s">
        <v>137</v>
      </c>
      <c r="G373" s="137">
        <v>1962.66</v>
      </c>
      <c r="H373" s="138">
        <v>6.95</v>
      </c>
      <c r="I373" s="139">
        <f t="shared" si="94"/>
        <v>0.23419999999999999</v>
      </c>
      <c r="J373" s="114">
        <f t="shared" si="95"/>
        <v>2422.31</v>
      </c>
      <c r="K373" s="114">
        <f t="shared" si="96"/>
        <v>16835.05</v>
      </c>
      <c r="L373" s="42"/>
      <c r="M373" s="117"/>
      <c r="N373" s="117"/>
      <c r="O373" s="33"/>
      <c r="P373" s="33"/>
      <c r="Q373" s="33"/>
      <c r="R373" s="33"/>
      <c r="S373" s="33"/>
      <c r="T373" s="33"/>
      <c r="U373" s="33"/>
      <c r="V373" s="33"/>
      <c r="W373" s="33"/>
      <c r="X373" s="33"/>
      <c r="Y373" s="33"/>
      <c r="Z373" s="33"/>
      <c r="AA373" s="33"/>
      <c r="AB373" s="33"/>
      <c r="AC373" s="33"/>
    </row>
    <row r="374" spans="1:29" ht="15" x14ac:dyDescent="0.2">
      <c r="A374" s="88"/>
      <c r="B374" s="148"/>
      <c r="C374" s="33"/>
      <c r="D374" s="33"/>
      <c r="E374" s="33"/>
      <c r="F374" s="35"/>
      <c r="G374" s="35"/>
      <c r="H374" s="123"/>
      <c r="I374" s="33"/>
      <c r="J374" s="35"/>
      <c r="K374" s="35"/>
      <c r="L374" s="42"/>
      <c r="M374" s="117"/>
      <c r="N374" s="117"/>
      <c r="O374" s="33"/>
      <c r="P374" s="33"/>
      <c r="Q374" s="33"/>
      <c r="R374" s="33"/>
      <c r="S374" s="33"/>
      <c r="T374" s="33"/>
      <c r="U374" s="33"/>
      <c r="V374" s="33"/>
      <c r="W374" s="33"/>
      <c r="X374" s="33"/>
      <c r="Y374" s="33"/>
      <c r="Z374" s="33"/>
      <c r="AA374" s="33"/>
      <c r="AB374" s="33"/>
      <c r="AC374" s="33"/>
    </row>
    <row r="375" spans="1:29" ht="15" x14ac:dyDescent="0.2">
      <c r="A375" s="100" t="s">
        <v>190</v>
      </c>
      <c r="B375" s="125" t="s">
        <v>984</v>
      </c>
      <c r="C375" s="126"/>
      <c r="D375" s="127"/>
      <c r="E375" s="126" t="s">
        <v>985</v>
      </c>
      <c r="F375" s="127"/>
      <c r="G375" s="128"/>
      <c r="H375" s="129"/>
      <c r="I375" s="169"/>
      <c r="J375" s="128"/>
      <c r="K375" s="170"/>
      <c r="L375" s="131">
        <f>ROUND(SUM(K376:K377),2)</f>
        <v>2636.02</v>
      </c>
      <c r="M375" s="117"/>
      <c r="N375" s="117"/>
      <c r="O375" s="33"/>
      <c r="P375" s="33"/>
      <c r="Q375" s="33"/>
      <c r="R375" s="33"/>
      <c r="S375" s="33"/>
      <c r="T375" s="33"/>
      <c r="U375" s="33"/>
      <c r="V375" s="33"/>
      <c r="W375" s="33"/>
      <c r="X375" s="33"/>
      <c r="Y375" s="33"/>
      <c r="Z375" s="33"/>
      <c r="AA375" s="33"/>
      <c r="AB375" s="33"/>
      <c r="AC375" s="33"/>
    </row>
    <row r="376" spans="1:29" ht="45" x14ac:dyDescent="0.2">
      <c r="A376" s="100" t="s">
        <v>22</v>
      </c>
      <c r="B376" s="132" t="s">
        <v>986</v>
      </c>
      <c r="C376" s="133" t="s">
        <v>81</v>
      </c>
      <c r="D376" s="134" t="s">
        <v>987</v>
      </c>
      <c r="E376" s="164" t="s">
        <v>988</v>
      </c>
      <c r="F376" s="136" t="s">
        <v>137</v>
      </c>
      <c r="G376" s="137">
        <v>27.08</v>
      </c>
      <c r="H376" s="138">
        <v>63</v>
      </c>
      <c r="I376" s="139">
        <f t="shared" ref="I376:I377" si="97">$K$6</f>
        <v>0.23419999999999999</v>
      </c>
      <c r="J376" s="114">
        <f t="shared" ref="J376:J377" si="98">ROUND((G376*$K$7),2)</f>
        <v>33.42</v>
      </c>
      <c r="K376" s="114">
        <f t="shared" ref="K376:K377" si="99">ROUND((H376*J376),2)</f>
        <v>2105.46</v>
      </c>
      <c r="L376" s="42"/>
      <c r="M376" s="117"/>
      <c r="N376" s="117"/>
      <c r="O376" s="33"/>
      <c r="P376" s="33"/>
      <c r="Q376" s="33"/>
      <c r="R376" s="33"/>
      <c r="S376" s="33"/>
      <c r="T376" s="33"/>
      <c r="U376" s="33"/>
      <c r="V376" s="33"/>
      <c r="W376" s="33"/>
      <c r="X376" s="33"/>
      <c r="Y376" s="33"/>
      <c r="Z376" s="33"/>
      <c r="AA376" s="33"/>
      <c r="AB376" s="33"/>
      <c r="AC376" s="33"/>
    </row>
    <row r="377" spans="1:29" ht="30" x14ac:dyDescent="0.2">
      <c r="A377" s="100" t="s">
        <v>22</v>
      </c>
      <c r="B377" s="132" t="s">
        <v>989</v>
      </c>
      <c r="C377" s="133" t="s">
        <v>81</v>
      </c>
      <c r="D377" s="134" t="s">
        <v>990</v>
      </c>
      <c r="E377" s="164" t="s">
        <v>991</v>
      </c>
      <c r="F377" s="136" t="s">
        <v>240</v>
      </c>
      <c r="G377" s="137">
        <v>6</v>
      </c>
      <c r="H377" s="138">
        <v>71.599999999999994</v>
      </c>
      <c r="I377" s="139">
        <f t="shared" si="97"/>
        <v>0.23419999999999999</v>
      </c>
      <c r="J377" s="114">
        <f t="shared" si="98"/>
        <v>7.41</v>
      </c>
      <c r="K377" s="114">
        <f t="shared" si="99"/>
        <v>530.55999999999995</v>
      </c>
      <c r="L377" s="42"/>
      <c r="M377" s="117"/>
      <c r="N377" s="117"/>
      <c r="O377" s="33"/>
      <c r="P377" s="33"/>
      <c r="Q377" s="33"/>
      <c r="R377" s="33"/>
      <c r="S377" s="33"/>
      <c r="T377" s="33"/>
      <c r="U377" s="33"/>
      <c r="V377" s="33"/>
      <c r="W377" s="33"/>
      <c r="X377" s="33"/>
      <c r="Y377" s="33"/>
      <c r="Z377" s="33"/>
      <c r="AA377" s="33"/>
      <c r="AB377" s="33"/>
      <c r="AC377" s="33"/>
    </row>
    <row r="378" spans="1:29" ht="15" x14ac:dyDescent="0.2">
      <c r="A378" s="88"/>
      <c r="B378" s="148"/>
      <c r="C378" s="33"/>
      <c r="D378" s="33"/>
      <c r="E378" s="33"/>
      <c r="F378" s="35"/>
      <c r="G378" s="35"/>
      <c r="H378" s="123"/>
      <c r="I378" s="33"/>
      <c r="J378" s="35"/>
      <c r="K378" s="35"/>
      <c r="L378" s="42"/>
      <c r="M378" s="117"/>
      <c r="N378" s="117"/>
      <c r="O378" s="33"/>
      <c r="P378" s="33"/>
      <c r="Q378" s="33"/>
      <c r="R378" s="33"/>
      <c r="S378" s="33"/>
      <c r="T378" s="33"/>
      <c r="U378" s="33"/>
      <c r="V378" s="33"/>
      <c r="W378" s="33"/>
      <c r="X378" s="33"/>
      <c r="Y378" s="33"/>
      <c r="Z378" s="33"/>
      <c r="AA378" s="33"/>
      <c r="AB378" s="33"/>
      <c r="AC378" s="33"/>
    </row>
    <row r="379" spans="1:29" ht="15" x14ac:dyDescent="0.2">
      <c r="A379" s="100" t="s">
        <v>190</v>
      </c>
      <c r="B379" s="125" t="s">
        <v>992</v>
      </c>
      <c r="C379" s="126"/>
      <c r="D379" s="127"/>
      <c r="E379" s="126" t="s">
        <v>993</v>
      </c>
      <c r="F379" s="127"/>
      <c r="G379" s="128"/>
      <c r="H379" s="129"/>
      <c r="I379" s="169"/>
      <c r="J379" s="128"/>
      <c r="K379" s="170"/>
      <c r="L379" s="131">
        <f>ROUND(SUM(K380:K392),2)</f>
        <v>19021.36</v>
      </c>
      <c r="M379" s="117"/>
      <c r="N379" s="117"/>
      <c r="O379" s="33"/>
      <c r="P379" s="33"/>
      <c r="Q379" s="33"/>
      <c r="R379" s="33"/>
      <c r="S379" s="33"/>
      <c r="T379" s="33"/>
      <c r="U379" s="33"/>
      <c r="V379" s="33"/>
      <c r="W379" s="33"/>
      <c r="X379" s="33"/>
      <c r="Y379" s="33"/>
      <c r="Z379" s="33"/>
      <c r="AA379" s="33"/>
      <c r="AB379" s="33"/>
      <c r="AC379" s="33"/>
    </row>
    <row r="380" spans="1:29" ht="60" x14ac:dyDescent="0.2">
      <c r="A380" s="100" t="s">
        <v>22</v>
      </c>
      <c r="B380" s="132" t="s">
        <v>994</v>
      </c>
      <c r="C380" s="133" t="s">
        <v>40</v>
      </c>
      <c r="D380" s="134" t="s">
        <v>995</v>
      </c>
      <c r="E380" s="164" t="s">
        <v>996</v>
      </c>
      <c r="F380" s="136" t="s">
        <v>158</v>
      </c>
      <c r="G380" s="137">
        <v>607.51</v>
      </c>
      <c r="H380" s="138">
        <v>6</v>
      </c>
      <c r="I380" s="139">
        <f t="shared" ref="I380:I392" si="100">$K$6</f>
        <v>0.23419999999999999</v>
      </c>
      <c r="J380" s="114">
        <f t="shared" ref="J380:J392" si="101">ROUND((G380*$K$7),2)</f>
        <v>749.79</v>
      </c>
      <c r="K380" s="114">
        <f t="shared" ref="K380:K392" si="102">ROUND((H380*J380),2)</f>
        <v>4498.74</v>
      </c>
      <c r="L380" s="42"/>
      <c r="M380" s="117"/>
      <c r="N380" s="117"/>
      <c r="O380" s="33"/>
      <c r="P380" s="33"/>
      <c r="Q380" s="33"/>
      <c r="R380" s="33"/>
      <c r="S380" s="33"/>
      <c r="T380" s="33"/>
      <c r="U380" s="33"/>
      <c r="V380" s="33"/>
      <c r="W380" s="33"/>
      <c r="X380" s="33"/>
      <c r="Y380" s="33"/>
      <c r="Z380" s="33"/>
      <c r="AA380" s="33"/>
      <c r="AB380" s="33"/>
      <c r="AC380" s="33"/>
    </row>
    <row r="381" spans="1:29" ht="30" x14ac:dyDescent="0.2">
      <c r="A381" s="100" t="s">
        <v>22</v>
      </c>
      <c r="B381" s="132" t="s">
        <v>997</v>
      </c>
      <c r="C381" s="133" t="s">
        <v>40</v>
      </c>
      <c r="D381" s="134" t="s">
        <v>998</v>
      </c>
      <c r="E381" s="164" t="s">
        <v>999</v>
      </c>
      <c r="F381" s="136" t="s">
        <v>158</v>
      </c>
      <c r="G381" s="137">
        <v>48.78</v>
      </c>
      <c r="H381" s="138">
        <v>6</v>
      </c>
      <c r="I381" s="139">
        <f t="shared" si="100"/>
        <v>0.23419999999999999</v>
      </c>
      <c r="J381" s="114">
        <f t="shared" si="101"/>
        <v>60.2</v>
      </c>
      <c r="K381" s="114">
        <f t="shared" si="102"/>
        <v>361.2</v>
      </c>
      <c r="L381" s="42"/>
      <c r="M381" s="117"/>
      <c r="N381" s="117"/>
      <c r="O381" s="33"/>
      <c r="P381" s="33"/>
      <c r="Q381" s="33"/>
      <c r="R381" s="33"/>
      <c r="S381" s="33"/>
      <c r="T381" s="33"/>
      <c r="U381" s="33"/>
      <c r="V381" s="33"/>
      <c r="W381" s="33"/>
      <c r="X381" s="33"/>
      <c r="Y381" s="33"/>
      <c r="Z381" s="33"/>
      <c r="AA381" s="33"/>
      <c r="AB381" s="33"/>
      <c r="AC381" s="33"/>
    </row>
    <row r="382" spans="1:29" ht="45" x14ac:dyDescent="0.2">
      <c r="A382" s="100" t="s">
        <v>22</v>
      </c>
      <c r="B382" s="132" t="s">
        <v>1000</v>
      </c>
      <c r="C382" s="133" t="s">
        <v>40</v>
      </c>
      <c r="D382" s="134" t="s">
        <v>1001</v>
      </c>
      <c r="E382" s="164" t="s">
        <v>1002</v>
      </c>
      <c r="F382" s="136" t="s">
        <v>158</v>
      </c>
      <c r="G382" s="137">
        <v>803.35</v>
      </c>
      <c r="H382" s="138">
        <v>3</v>
      </c>
      <c r="I382" s="139">
        <f t="shared" si="100"/>
        <v>0.23419999999999999</v>
      </c>
      <c r="J382" s="114">
        <f t="shared" si="101"/>
        <v>991.49</v>
      </c>
      <c r="K382" s="114">
        <f t="shared" si="102"/>
        <v>2974.47</v>
      </c>
      <c r="L382" s="42"/>
      <c r="M382" s="117"/>
      <c r="N382" s="117"/>
      <c r="O382" s="33"/>
      <c r="P382" s="33"/>
      <c r="Q382" s="33"/>
      <c r="R382" s="33"/>
      <c r="S382" s="33"/>
      <c r="T382" s="33"/>
      <c r="U382" s="33"/>
      <c r="V382" s="33"/>
      <c r="W382" s="33"/>
      <c r="X382" s="33"/>
      <c r="Y382" s="33"/>
      <c r="Z382" s="33"/>
      <c r="AA382" s="33"/>
      <c r="AB382" s="33"/>
      <c r="AC382" s="33"/>
    </row>
    <row r="383" spans="1:29" ht="60" x14ac:dyDescent="0.2">
      <c r="A383" s="100" t="s">
        <v>22</v>
      </c>
      <c r="B383" s="132" t="s">
        <v>1003</v>
      </c>
      <c r="C383" s="133" t="s">
        <v>40</v>
      </c>
      <c r="D383" s="134" t="s">
        <v>1004</v>
      </c>
      <c r="E383" s="164" t="s">
        <v>1005</v>
      </c>
      <c r="F383" s="136" t="s">
        <v>158</v>
      </c>
      <c r="G383" s="137">
        <v>252.67</v>
      </c>
      <c r="H383" s="138">
        <v>7</v>
      </c>
      <c r="I383" s="139">
        <f t="shared" si="100"/>
        <v>0.23419999999999999</v>
      </c>
      <c r="J383" s="114">
        <f t="shared" si="101"/>
        <v>311.85000000000002</v>
      </c>
      <c r="K383" s="114">
        <f t="shared" si="102"/>
        <v>2182.9499999999998</v>
      </c>
      <c r="L383" s="42"/>
      <c r="M383" s="117"/>
      <c r="N383" s="117"/>
      <c r="O383" s="33"/>
      <c r="P383" s="33"/>
      <c r="Q383" s="33"/>
      <c r="R383" s="33"/>
      <c r="S383" s="33"/>
      <c r="T383" s="33"/>
      <c r="U383" s="33"/>
      <c r="V383" s="33"/>
      <c r="W383" s="33"/>
      <c r="X383" s="33"/>
      <c r="Y383" s="33"/>
      <c r="Z383" s="33"/>
      <c r="AA383" s="33"/>
      <c r="AB383" s="33"/>
      <c r="AC383" s="33"/>
    </row>
    <row r="384" spans="1:29" ht="105" x14ac:dyDescent="0.2">
      <c r="A384" s="100" t="s">
        <v>22</v>
      </c>
      <c r="B384" s="132" t="s">
        <v>1006</v>
      </c>
      <c r="C384" s="133" t="s">
        <v>81</v>
      </c>
      <c r="D384" s="134" t="s">
        <v>1007</v>
      </c>
      <c r="E384" s="164" t="s">
        <v>1008</v>
      </c>
      <c r="F384" s="136" t="s">
        <v>130</v>
      </c>
      <c r="G384" s="137">
        <v>428.41</v>
      </c>
      <c r="H384" s="138">
        <v>2</v>
      </c>
      <c r="I384" s="139">
        <f t="shared" si="100"/>
        <v>0.23419999999999999</v>
      </c>
      <c r="J384" s="114">
        <f t="shared" si="101"/>
        <v>528.74</v>
      </c>
      <c r="K384" s="114">
        <f t="shared" si="102"/>
        <v>1057.48</v>
      </c>
      <c r="L384" s="42"/>
      <c r="M384" s="117"/>
      <c r="N384" s="117"/>
      <c r="O384" s="33"/>
      <c r="P384" s="33"/>
      <c r="Q384" s="33"/>
      <c r="R384" s="33"/>
      <c r="S384" s="33"/>
      <c r="T384" s="33"/>
      <c r="U384" s="33"/>
      <c r="V384" s="33"/>
      <c r="W384" s="33"/>
      <c r="X384" s="33"/>
      <c r="Y384" s="33"/>
      <c r="Z384" s="33"/>
      <c r="AA384" s="33"/>
      <c r="AB384" s="33"/>
      <c r="AC384" s="33"/>
    </row>
    <row r="385" spans="1:29" ht="45" x14ac:dyDescent="0.2">
      <c r="A385" s="100" t="s">
        <v>22</v>
      </c>
      <c r="B385" s="132" t="s">
        <v>1009</v>
      </c>
      <c r="C385" s="133" t="s">
        <v>40</v>
      </c>
      <c r="D385" s="134" t="s">
        <v>1010</v>
      </c>
      <c r="E385" s="164" t="s">
        <v>1011</v>
      </c>
      <c r="F385" s="136" t="s">
        <v>158</v>
      </c>
      <c r="G385" s="137">
        <v>808.44</v>
      </c>
      <c r="H385" s="138">
        <v>1</v>
      </c>
      <c r="I385" s="139">
        <f t="shared" si="100"/>
        <v>0.23419999999999999</v>
      </c>
      <c r="J385" s="114">
        <f t="shared" si="101"/>
        <v>997.78</v>
      </c>
      <c r="K385" s="114">
        <f t="shared" si="102"/>
        <v>997.78</v>
      </c>
      <c r="L385" s="42"/>
      <c r="M385" s="117"/>
      <c r="N385" s="117"/>
      <c r="O385" s="33"/>
      <c r="P385" s="33"/>
      <c r="Q385" s="33"/>
      <c r="R385" s="33"/>
      <c r="S385" s="33"/>
      <c r="T385" s="33"/>
      <c r="U385" s="33"/>
      <c r="V385" s="33"/>
      <c r="W385" s="33"/>
      <c r="X385" s="33"/>
      <c r="Y385" s="33"/>
      <c r="Z385" s="33"/>
      <c r="AA385" s="33"/>
      <c r="AB385" s="33"/>
      <c r="AC385" s="33"/>
    </row>
    <row r="386" spans="1:29" ht="60" x14ac:dyDescent="0.2">
      <c r="A386" s="100" t="s">
        <v>22</v>
      </c>
      <c r="B386" s="132" t="s">
        <v>1012</v>
      </c>
      <c r="C386" s="133" t="s">
        <v>40</v>
      </c>
      <c r="D386" s="134" t="s">
        <v>1013</v>
      </c>
      <c r="E386" s="164" t="s">
        <v>1014</v>
      </c>
      <c r="F386" s="136" t="s">
        <v>158</v>
      </c>
      <c r="G386" s="137">
        <v>320.14999999999998</v>
      </c>
      <c r="H386" s="138">
        <v>2</v>
      </c>
      <c r="I386" s="139">
        <f t="shared" si="100"/>
        <v>0.23419999999999999</v>
      </c>
      <c r="J386" s="114">
        <f t="shared" si="101"/>
        <v>395.13</v>
      </c>
      <c r="K386" s="114">
        <f t="shared" si="102"/>
        <v>790.26</v>
      </c>
      <c r="L386" s="42"/>
      <c r="M386" s="117"/>
      <c r="N386" s="117"/>
      <c r="O386" s="33"/>
      <c r="P386" s="33"/>
      <c r="Q386" s="33"/>
      <c r="R386" s="33"/>
      <c r="S386" s="33"/>
      <c r="T386" s="33"/>
      <c r="U386" s="33"/>
      <c r="V386" s="33"/>
      <c r="W386" s="33"/>
      <c r="X386" s="33"/>
      <c r="Y386" s="33"/>
      <c r="Z386" s="33"/>
      <c r="AA386" s="33"/>
      <c r="AB386" s="33"/>
      <c r="AC386" s="33"/>
    </row>
    <row r="387" spans="1:29" ht="45" x14ac:dyDescent="0.2">
      <c r="A387" s="100" t="s">
        <v>22</v>
      </c>
      <c r="B387" s="132" t="s">
        <v>1015</v>
      </c>
      <c r="C387" s="133" t="s">
        <v>40</v>
      </c>
      <c r="D387" s="134" t="s">
        <v>1016</v>
      </c>
      <c r="E387" s="164" t="s">
        <v>1017</v>
      </c>
      <c r="F387" s="136" t="s">
        <v>158</v>
      </c>
      <c r="G387" s="137">
        <v>369.23</v>
      </c>
      <c r="H387" s="138">
        <v>2</v>
      </c>
      <c r="I387" s="139">
        <f t="shared" si="100"/>
        <v>0.23419999999999999</v>
      </c>
      <c r="J387" s="114">
        <f t="shared" si="101"/>
        <v>455.7</v>
      </c>
      <c r="K387" s="114">
        <f t="shared" si="102"/>
        <v>911.4</v>
      </c>
      <c r="L387" s="42"/>
      <c r="M387" s="117"/>
      <c r="N387" s="117"/>
      <c r="O387" s="33"/>
      <c r="P387" s="33"/>
      <c r="Q387" s="33"/>
      <c r="R387" s="33"/>
      <c r="S387" s="33"/>
      <c r="T387" s="33"/>
      <c r="U387" s="33"/>
      <c r="V387" s="33"/>
      <c r="W387" s="33"/>
      <c r="X387" s="33"/>
      <c r="Y387" s="33"/>
      <c r="Z387" s="33"/>
      <c r="AA387" s="33"/>
      <c r="AB387" s="33"/>
      <c r="AC387" s="33"/>
    </row>
    <row r="388" spans="1:29" ht="45" x14ac:dyDescent="0.2">
      <c r="A388" s="100" t="s">
        <v>22</v>
      </c>
      <c r="B388" s="132" t="s">
        <v>1018</v>
      </c>
      <c r="C388" s="133" t="s">
        <v>40</v>
      </c>
      <c r="D388" s="134" t="s">
        <v>1019</v>
      </c>
      <c r="E388" s="164" t="s">
        <v>1020</v>
      </c>
      <c r="F388" s="136" t="s">
        <v>158</v>
      </c>
      <c r="G388" s="137">
        <v>327.58999999999997</v>
      </c>
      <c r="H388" s="138">
        <v>2</v>
      </c>
      <c r="I388" s="139">
        <f t="shared" si="100"/>
        <v>0.23419999999999999</v>
      </c>
      <c r="J388" s="114">
        <f t="shared" si="101"/>
        <v>404.31</v>
      </c>
      <c r="K388" s="114">
        <f t="shared" si="102"/>
        <v>808.62</v>
      </c>
      <c r="L388" s="42"/>
      <c r="M388" s="117"/>
      <c r="N388" s="117"/>
      <c r="O388" s="33"/>
      <c r="P388" s="33"/>
      <c r="Q388" s="33"/>
      <c r="R388" s="33"/>
      <c r="S388" s="33"/>
      <c r="T388" s="33"/>
      <c r="U388" s="33"/>
      <c r="V388" s="33"/>
      <c r="W388" s="33"/>
      <c r="X388" s="33"/>
      <c r="Y388" s="33"/>
      <c r="Z388" s="33"/>
      <c r="AA388" s="33"/>
      <c r="AB388" s="33"/>
      <c r="AC388" s="33"/>
    </row>
    <row r="389" spans="1:29" ht="45" x14ac:dyDescent="0.2">
      <c r="A389" s="100" t="s">
        <v>22</v>
      </c>
      <c r="B389" s="132" t="s">
        <v>1021</v>
      </c>
      <c r="C389" s="133" t="s">
        <v>308</v>
      </c>
      <c r="D389" s="134" t="s">
        <v>1022</v>
      </c>
      <c r="E389" s="164" t="s">
        <v>1023</v>
      </c>
      <c r="F389" s="136" t="s">
        <v>158</v>
      </c>
      <c r="G389" s="137">
        <v>182.91</v>
      </c>
      <c r="H389" s="138">
        <v>4</v>
      </c>
      <c r="I389" s="139">
        <f t="shared" si="100"/>
        <v>0.23419999999999999</v>
      </c>
      <c r="J389" s="114">
        <f t="shared" si="101"/>
        <v>225.75</v>
      </c>
      <c r="K389" s="114">
        <f t="shared" si="102"/>
        <v>903</v>
      </c>
      <c r="L389" s="42"/>
      <c r="M389" s="117"/>
      <c r="N389" s="117"/>
      <c r="O389" s="33"/>
      <c r="P389" s="33"/>
      <c r="Q389" s="33"/>
      <c r="R389" s="33"/>
      <c r="S389" s="33"/>
      <c r="T389" s="33"/>
      <c r="U389" s="33"/>
      <c r="V389" s="33"/>
      <c r="W389" s="33"/>
      <c r="X389" s="33"/>
      <c r="Y389" s="33"/>
      <c r="Z389" s="33"/>
      <c r="AA389" s="33"/>
      <c r="AB389" s="33"/>
      <c r="AC389" s="33"/>
    </row>
    <row r="390" spans="1:29" ht="30" x14ac:dyDescent="0.2">
      <c r="A390" s="100" t="s">
        <v>22</v>
      </c>
      <c r="B390" s="132" t="s">
        <v>1024</v>
      </c>
      <c r="C390" s="133" t="s">
        <v>48</v>
      </c>
      <c r="D390" s="134" t="s">
        <v>1025</v>
      </c>
      <c r="E390" s="164" t="s">
        <v>1026</v>
      </c>
      <c r="F390" s="136" t="s">
        <v>158</v>
      </c>
      <c r="G390" s="137">
        <v>224.9</v>
      </c>
      <c r="H390" s="138">
        <v>9</v>
      </c>
      <c r="I390" s="139">
        <f t="shared" si="100"/>
        <v>0.23419999999999999</v>
      </c>
      <c r="J390" s="114">
        <f t="shared" si="101"/>
        <v>277.57</v>
      </c>
      <c r="K390" s="114">
        <f t="shared" si="102"/>
        <v>2498.13</v>
      </c>
      <c r="L390" s="42"/>
      <c r="M390" s="117"/>
      <c r="N390" s="117"/>
      <c r="O390" s="33"/>
      <c r="P390" s="33"/>
      <c r="Q390" s="33"/>
      <c r="R390" s="33"/>
      <c r="S390" s="33"/>
      <c r="T390" s="33"/>
      <c r="U390" s="33"/>
      <c r="V390" s="33"/>
      <c r="W390" s="33"/>
      <c r="X390" s="33"/>
      <c r="Y390" s="33"/>
      <c r="Z390" s="33"/>
      <c r="AA390" s="33"/>
      <c r="AB390" s="33"/>
      <c r="AC390" s="33"/>
    </row>
    <row r="391" spans="1:29" ht="45" x14ac:dyDescent="0.2">
      <c r="A391" s="100" t="s">
        <v>22</v>
      </c>
      <c r="B391" s="132" t="s">
        <v>1027</v>
      </c>
      <c r="C391" s="133" t="s">
        <v>48</v>
      </c>
      <c r="D391" s="134" t="s">
        <v>1028</v>
      </c>
      <c r="E391" s="164" t="s">
        <v>1029</v>
      </c>
      <c r="F391" s="136" t="s">
        <v>158</v>
      </c>
      <c r="G391" s="137">
        <v>740.15</v>
      </c>
      <c r="H391" s="138">
        <v>1</v>
      </c>
      <c r="I391" s="139">
        <f t="shared" si="100"/>
        <v>0.23419999999999999</v>
      </c>
      <c r="J391" s="114">
        <f t="shared" si="101"/>
        <v>913.49</v>
      </c>
      <c r="K391" s="114">
        <f t="shared" si="102"/>
        <v>913.49</v>
      </c>
      <c r="L391" s="42"/>
      <c r="M391" s="117"/>
      <c r="N391" s="117"/>
      <c r="O391" s="33"/>
      <c r="P391" s="33"/>
      <c r="Q391" s="33"/>
      <c r="R391" s="33"/>
      <c r="S391" s="33"/>
      <c r="T391" s="33"/>
      <c r="U391" s="33"/>
      <c r="V391" s="33"/>
      <c r="W391" s="33"/>
      <c r="X391" s="33"/>
      <c r="Y391" s="33"/>
      <c r="Z391" s="33"/>
      <c r="AA391" s="33"/>
      <c r="AB391" s="33"/>
      <c r="AC391" s="33"/>
    </row>
    <row r="392" spans="1:29" ht="45" x14ac:dyDescent="0.2">
      <c r="A392" s="100" t="s">
        <v>22</v>
      </c>
      <c r="B392" s="132" t="s">
        <v>1030</v>
      </c>
      <c r="C392" s="133" t="s">
        <v>40</v>
      </c>
      <c r="D392" s="134" t="s">
        <v>1031</v>
      </c>
      <c r="E392" s="164" t="s">
        <v>1032</v>
      </c>
      <c r="F392" s="136" t="s">
        <v>158</v>
      </c>
      <c r="G392" s="157">
        <v>100.34</v>
      </c>
      <c r="H392" s="138">
        <v>1</v>
      </c>
      <c r="I392" s="139">
        <f t="shared" si="100"/>
        <v>0.23419999999999999</v>
      </c>
      <c r="J392" s="114">
        <f t="shared" si="101"/>
        <v>123.84</v>
      </c>
      <c r="K392" s="114">
        <f t="shared" si="102"/>
        <v>123.84</v>
      </c>
      <c r="L392" s="42"/>
      <c r="M392" s="117"/>
      <c r="N392" s="117"/>
      <c r="O392" s="33"/>
      <c r="P392" s="33"/>
      <c r="Q392" s="33"/>
      <c r="R392" s="33"/>
      <c r="S392" s="33"/>
      <c r="T392" s="33"/>
      <c r="U392" s="33"/>
      <c r="V392" s="33"/>
      <c r="W392" s="33"/>
      <c r="X392" s="33"/>
      <c r="Y392" s="33"/>
      <c r="Z392" s="33"/>
      <c r="AA392" s="33"/>
      <c r="AB392" s="33"/>
      <c r="AC392" s="33"/>
    </row>
    <row r="393" spans="1:29" ht="15" x14ac:dyDescent="0.2">
      <c r="A393" s="88"/>
      <c r="B393" s="148"/>
      <c r="C393" s="33"/>
      <c r="D393" s="33"/>
      <c r="E393" s="33"/>
      <c r="F393" s="35"/>
      <c r="G393" s="35"/>
      <c r="H393" s="123"/>
      <c r="I393" s="33"/>
      <c r="J393" s="35"/>
      <c r="K393" s="35"/>
      <c r="L393" s="42"/>
      <c r="M393" s="117"/>
      <c r="N393" s="117"/>
      <c r="O393" s="33"/>
      <c r="P393" s="33"/>
      <c r="Q393" s="33"/>
      <c r="R393" s="33"/>
      <c r="S393" s="33"/>
      <c r="T393" s="33"/>
      <c r="U393" s="33"/>
      <c r="V393" s="33"/>
      <c r="W393" s="33"/>
      <c r="X393" s="33"/>
      <c r="Y393" s="33"/>
      <c r="Z393" s="33"/>
      <c r="AA393" s="33"/>
      <c r="AB393" s="33"/>
      <c r="AC393" s="33"/>
    </row>
    <row r="394" spans="1:29" ht="15" x14ac:dyDescent="0.2">
      <c r="A394" s="100" t="s">
        <v>190</v>
      </c>
      <c r="B394" s="125" t="s">
        <v>1033</v>
      </c>
      <c r="C394" s="126"/>
      <c r="D394" s="127"/>
      <c r="E394" s="126" t="s">
        <v>1034</v>
      </c>
      <c r="F394" s="127"/>
      <c r="G394" s="128"/>
      <c r="H394" s="129"/>
      <c r="I394" s="169"/>
      <c r="J394" s="128"/>
      <c r="K394" s="170"/>
      <c r="L394" s="131">
        <f>ROUND(SUM(K395:K403),2)</f>
        <v>34393.129999999997</v>
      </c>
      <c r="M394" s="117"/>
      <c r="N394" s="117"/>
      <c r="O394" s="33"/>
      <c r="P394" s="33"/>
      <c r="Q394" s="33"/>
      <c r="R394" s="33"/>
      <c r="S394" s="33"/>
      <c r="T394" s="33"/>
      <c r="U394" s="33"/>
      <c r="V394" s="33"/>
      <c r="W394" s="33"/>
      <c r="X394" s="33"/>
      <c r="Y394" s="33"/>
      <c r="Z394" s="33"/>
      <c r="AA394" s="33"/>
      <c r="AB394" s="33"/>
      <c r="AC394" s="33"/>
    </row>
    <row r="395" spans="1:29" ht="75" x14ac:dyDescent="0.2">
      <c r="A395" s="100" t="s">
        <v>22</v>
      </c>
      <c r="B395" s="132" t="s">
        <v>1035</v>
      </c>
      <c r="C395" s="133" t="s">
        <v>81</v>
      </c>
      <c r="D395" s="134" t="s">
        <v>1036</v>
      </c>
      <c r="E395" s="164" t="s">
        <v>1037</v>
      </c>
      <c r="F395" s="136" t="s">
        <v>137</v>
      </c>
      <c r="G395" s="137">
        <v>318.97000000000003</v>
      </c>
      <c r="H395" s="138">
        <v>3.9</v>
      </c>
      <c r="I395" s="139">
        <f t="shared" ref="I395:I403" si="103">$K$6</f>
        <v>0.23419999999999999</v>
      </c>
      <c r="J395" s="114">
        <f t="shared" ref="J395:J403" si="104">ROUND((G395*$K$7),2)</f>
        <v>393.67</v>
      </c>
      <c r="K395" s="114">
        <f t="shared" ref="K395:K403" si="105">ROUND((H395*J395),2)</f>
        <v>1535.31</v>
      </c>
      <c r="L395" s="42"/>
      <c r="M395" s="117"/>
      <c r="N395" s="117"/>
      <c r="O395" s="33"/>
      <c r="P395" s="33"/>
      <c r="Q395" s="33"/>
      <c r="R395" s="33"/>
      <c r="S395" s="33"/>
      <c r="T395" s="33"/>
      <c r="U395" s="33"/>
      <c r="V395" s="33"/>
      <c r="W395" s="33"/>
      <c r="X395" s="33"/>
      <c r="Y395" s="33"/>
      <c r="Z395" s="33"/>
      <c r="AA395" s="33"/>
      <c r="AB395" s="33"/>
      <c r="AC395" s="33"/>
    </row>
    <row r="396" spans="1:29" ht="45" x14ac:dyDescent="0.2">
      <c r="A396" s="100" t="s">
        <v>22</v>
      </c>
      <c r="B396" s="132" t="s">
        <v>1038</v>
      </c>
      <c r="C396" s="133" t="s">
        <v>58</v>
      </c>
      <c r="D396" s="134" t="s">
        <v>116</v>
      </c>
      <c r="E396" s="164" t="s">
        <v>117</v>
      </c>
      <c r="F396" s="136" t="s">
        <v>67</v>
      </c>
      <c r="G396" s="137">
        <v>661.73000000000013</v>
      </c>
      <c r="H396" s="138">
        <v>4</v>
      </c>
      <c r="I396" s="139">
        <f t="shared" si="103"/>
        <v>0.23419999999999999</v>
      </c>
      <c r="J396" s="114">
        <f t="shared" si="104"/>
        <v>816.71</v>
      </c>
      <c r="K396" s="114">
        <f t="shared" si="105"/>
        <v>3266.84</v>
      </c>
      <c r="L396" s="42"/>
      <c r="M396" s="117"/>
      <c r="N396" s="117"/>
      <c r="O396" s="33"/>
      <c r="P396" s="33"/>
      <c r="Q396" s="33"/>
      <c r="R396" s="33"/>
      <c r="S396" s="33"/>
      <c r="T396" s="33"/>
      <c r="U396" s="33"/>
      <c r="V396" s="33"/>
      <c r="W396" s="33"/>
      <c r="X396" s="33"/>
      <c r="Y396" s="33"/>
      <c r="Z396" s="33"/>
      <c r="AA396" s="33"/>
      <c r="AB396" s="33"/>
      <c r="AC396" s="33"/>
    </row>
    <row r="397" spans="1:29" ht="75" x14ac:dyDescent="0.2">
      <c r="A397" s="100" t="s">
        <v>22</v>
      </c>
      <c r="B397" s="132" t="s">
        <v>1039</v>
      </c>
      <c r="C397" s="133" t="s">
        <v>58</v>
      </c>
      <c r="D397" s="134" t="s">
        <v>131</v>
      </c>
      <c r="E397" s="164" t="s">
        <v>132</v>
      </c>
      <c r="F397" s="136" t="s">
        <v>67</v>
      </c>
      <c r="G397" s="137">
        <v>697.92</v>
      </c>
      <c r="H397" s="138">
        <v>9.98</v>
      </c>
      <c r="I397" s="139">
        <f t="shared" si="103"/>
        <v>0.23419999999999999</v>
      </c>
      <c r="J397" s="114">
        <f t="shared" si="104"/>
        <v>861.37</v>
      </c>
      <c r="K397" s="114">
        <f t="shared" si="105"/>
        <v>8596.4699999999993</v>
      </c>
      <c r="L397" s="42"/>
      <c r="M397" s="117"/>
      <c r="N397" s="117"/>
      <c r="O397" s="33"/>
      <c r="P397" s="33"/>
      <c r="Q397" s="33"/>
      <c r="R397" s="33"/>
      <c r="S397" s="33"/>
      <c r="T397" s="33"/>
      <c r="U397" s="33"/>
      <c r="V397" s="33"/>
      <c r="W397" s="33"/>
      <c r="X397" s="33"/>
      <c r="Y397" s="33"/>
      <c r="Z397" s="33"/>
      <c r="AA397" s="33"/>
      <c r="AB397" s="33"/>
      <c r="AC397" s="33"/>
    </row>
    <row r="398" spans="1:29" ht="90" x14ac:dyDescent="0.2">
      <c r="A398" s="100" t="s">
        <v>22</v>
      </c>
      <c r="B398" s="132" t="s">
        <v>1040</v>
      </c>
      <c r="C398" s="133" t="s">
        <v>58</v>
      </c>
      <c r="D398" s="134" t="s">
        <v>140</v>
      </c>
      <c r="E398" s="164" t="s">
        <v>1041</v>
      </c>
      <c r="F398" s="136" t="s">
        <v>67</v>
      </c>
      <c r="G398" s="137">
        <v>663.91</v>
      </c>
      <c r="H398" s="138">
        <v>3.6</v>
      </c>
      <c r="I398" s="139">
        <f t="shared" si="103"/>
        <v>0.23419999999999999</v>
      </c>
      <c r="J398" s="114">
        <f t="shared" si="104"/>
        <v>819.4</v>
      </c>
      <c r="K398" s="114">
        <f t="shared" si="105"/>
        <v>2949.84</v>
      </c>
      <c r="L398" s="42"/>
      <c r="M398" s="117"/>
      <c r="N398" s="117"/>
      <c r="O398" s="33"/>
      <c r="P398" s="33"/>
      <c r="Q398" s="33"/>
      <c r="R398" s="33"/>
      <c r="S398" s="33"/>
      <c r="T398" s="33"/>
      <c r="U398" s="33"/>
      <c r="V398" s="33"/>
      <c r="W398" s="33"/>
      <c r="X398" s="33"/>
      <c r="Y398" s="33"/>
      <c r="Z398" s="33"/>
      <c r="AA398" s="33"/>
      <c r="AB398" s="33"/>
      <c r="AC398" s="33"/>
    </row>
    <row r="399" spans="1:29" ht="90" x14ac:dyDescent="0.2">
      <c r="A399" s="100" t="s">
        <v>22</v>
      </c>
      <c r="B399" s="132" t="s">
        <v>1042</v>
      </c>
      <c r="C399" s="133" t="s">
        <v>58</v>
      </c>
      <c r="D399" s="134" t="s">
        <v>144</v>
      </c>
      <c r="E399" s="164" t="s">
        <v>1043</v>
      </c>
      <c r="F399" s="136" t="s">
        <v>67</v>
      </c>
      <c r="G399" s="137">
        <v>521.47</v>
      </c>
      <c r="H399" s="138">
        <v>5.6</v>
      </c>
      <c r="I399" s="139">
        <f t="shared" si="103"/>
        <v>0.23419999999999999</v>
      </c>
      <c r="J399" s="114">
        <f t="shared" si="104"/>
        <v>643.6</v>
      </c>
      <c r="K399" s="114">
        <f t="shared" si="105"/>
        <v>3604.16</v>
      </c>
      <c r="L399" s="42"/>
      <c r="M399" s="117"/>
      <c r="N399" s="117"/>
      <c r="O399" s="33"/>
      <c r="P399" s="33"/>
      <c r="Q399" s="33"/>
      <c r="R399" s="33"/>
      <c r="S399" s="33"/>
      <c r="T399" s="33"/>
      <c r="U399" s="33"/>
      <c r="V399" s="33"/>
      <c r="W399" s="33"/>
      <c r="X399" s="33"/>
      <c r="Y399" s="33"/>
      <c r="Z399" s="33"/>
      <c r="AA399" s="33"/>
      <c r="AB399" s="33"/>
      <c r="AC399" s="33"/>
    </row>
    <row r="400" spans="1:29" ht="120" x14ac:dyDescent="0.2">
      <c r="A400" s="100" t="s">
        <v>22</v>
      </c>
      <c r="B400" s="132" t="s">
        <v>1044</v>
      </c>
      <c r="C400" s="133" t="s">
        <v>58</v>
      </c>
      <c r="D400" s="134" t="s">
        <v>146</v>
      </c>
      <c r="E400" s="164" t="s">
        <v>147</v>
      </c>
      <c r="F400" s="136" t="s">
        <v>67</v>
      </c>
      <c r="G400" s="137">
        <v>609.67999999999995</v>
      </c>
      <c r="H400" s="138">
        <v>16.55</v>
      </c>
      <c r="I400" s="139">
        <f t="shared" si="103"/>
        <v>0.23419999999999999</v>
      </c>
      <c r="J400" s="114">
        <f t="shared" si="104"/>
        <v>752.47</v>
      </c>
      <c r="K400" s="114">
        <f t="shared" si="105"/>
        <v>12453.38</v>
      </c>
      <c r="L400" s="42"/>
      <c r="M400" s="117"/>
      <c r="N400" s="117"/>
      <c r="O400" s="33"/>
      <c r="P400" s="33"/>
      <c r="Q400" s="33"/>
      <c r="R400" s="33"/>
      <c r="S400" s="33"/>
      <c r="T400" s="33"/>
      <c r="U400" s="33"/>
      <c r="V400" s="33"/>
      <c r="W400" s="33"/>
      <c r="X400" s="33"/>
      <c r="Y400" s="33"/>
      <c r="Z400" s="33"/>
      <c r="AA400" s="33"/>
      <c r="AB400" s="33"/>
      <c r="AC400" s="33"/>
    </row>
    <row r="401" spans="1:29" ht="120" x14ac:dyDescent="0.2">
      <c r="A401" s="100" t="s">
        <v>22</v>
      </c>
      <c r="B401" s="132" t="s">
        <v>1045</v>
      </c>
      <c r="C401" s="133" t="s">
        <v>58</v>
      </c>
      <c r="D401" s="134" t="s">
        <v>152</v>
      </c>
      <c r="E401" s="164" t="s">
        <v>153</v>
      </c>
      <c r="F401" s="136" t="s">
        <v>67</v>
      </c>
      <c r="G401" s="137">
        <v>694.91</v>
      </c>
      <c r="H401" s="138">
        <v>2.1</v>
      </c>
      <c r="I401" s="139">
        <f t="shared" si="103"/>
        <v>0.23419999999999999</v>
      </c>
      <c r="J401" s="114">
        <f t="shared" si="104"/>
        <v>857.66</v>
      </c>
      <c r="K401" s="114">
        <f t="shared" si="105"/>
        <v>1801.09</v>
      </c>
      <c r="L401" s="42"/>
      <c r="M401" s="117"/>
      <c r="N401" s="117"/>
      <c r="O401" s="33"/>
      <c r="P401" s="33"/>
      <c r="Q401" s="33"/>
      <c r="R401" s="33"/>
      <c r="S401" s="33"/>
      <c r="T401" s="33"/>
      <c r="U401" s="33"/>
      <c r="V401" s="33"/>
      <c r="W401" s="33"/>
      <c r="X401" s="33"/>
      <c r="Y401" s="33"/>
      <c r="Z401" s="33"/>
      <c r="AA401" s="33"/>
      <c r="AB401" s="33"/>
      <c r="AC401" s="33"/>
    </row>
    <row r="402" spans="1:29" ht="90" x14ac:dyDescent="0.2">
      <c r="A402" s="100" t="s">
        <v>22</v>
      </c>
      <c r="B402" s="132" t="s">
        <v>1046</v>
      </c>
      <c r="C402" s="133" t="s">
        <v>72</v>
      </c>
      <c r="D402" s="134" t="s">
        <v>1047</v>
      </c>
      <c r="E402" s="164" t="s">
        <v>1048</v>
      </c>
      <c r="F402" s="136" t="s">
        <v>158</v>
      </c>
      <c r="G402" s="157">
        <v>16.5</v>
      </c>
      <c r="H402" s="138">
        <v>4</v>
      </c>
      <c r="I402" s="139">
        <f t="shared" si="103"/>
        <v>0.23419999999999999</v>
      </c>
      <c r="J402" s="114">
        <f t="shared" si="104"/>
        <v>20.36</v>
      </c>
      <c r="K402" s="114">
        <f t="shared" si="105"/>
        <v>81.44</v>
      </c>
      <c r="L402" s="42"/>
      <c r="M402" s="117"/>
      <c r="N402" s="117"/>
      <c r="O402" s="33"/>
      <c r="P402" s="33"/>
      <c r="Q402" s="33"/>
      <c r="R402" s="33"/>
      <c r="S402" s="33"/>
      <c r="T402" s="33"/>
      <c r="U402" s="33"/>
      <c r="V402" s="33"/>
      <c r="W402" s="33"/>
      <c r="X402" s="33"/>
      <c r="Y402" s="33"/>
      <c r="Z402" s="33"/>
      <c r="AA402" s="33"/>
      <c r="AB402" s="33"/>
      <c r="AC402" s="33"/>
    </row>
    <row r="403" spans="1:29" ht="75" x14ac:dyDescent="0.2">
      <c r="A403" s="100" t="s">
        <v>22</v>
      </c>
      <c r="B403" s="132" t="s">
        <v>1049</v>
      </c>
      <c r="C403" s="133" t="s">
        <v>72</v>
      </c>
      <c r="D403" s="134" t="s">
        <v>1050</v>
      </c>
      <c r="E403" s="164" t="s">
        <v>1051</v>
      </c>
      <c r="F403" s="136" t="s">
        <v>158</v>
      </c>
      <c r="G403" s="157">
        <v>21.19</v>
      </c>
      <c r="H403" s="138">
        <v>4</v>
      </c>
      <c r="I403" s="139">
        <f t="shared" si="103"/>
        <v>0.23419999999999999</v>
      </c>
      <c r="J403" s="114">
        <f t="shared" si="104"/>
        <v>26.15</v>
      </c>
      <c r="K403" s="114">
        <f t="shared" si="105"/>
        <v>104.6</v>
      </c>
      <c r="L403" s="42"/>
      <c r="M403" s="117"/>
      <c r="N403" s="117"/>
      <c r="O403" s="33"/>
      <c r="P403" s="33"/>
      <c r="Q403" s="33"/>
      <c r="R403" s="33"/>
      <c r="S403" s="33"/>
      <c r="T403" s="33"/>
      <c r="U403" s="33"/>
      <c r="V403" s="33"/>
      <c r="W403" s="33"/>
      <c r="X403" s="33"/>
      <c r="Y403" s="33"/>
      <c r="Z403" s="33"/>
      <c r="AA403" s="33"/>
      <c r="AB403" s="33"/>
      <c r="AC403" s="33"/>
    </row>
    <row r="404" spans="1:29" ht="15" x14ac:dyDescent="0.2">
      <c r="A404" s="88"/>
      <c r="B404" s="148"/>
      <c r="C404" s="33"/>
      <c r="D404" s="33"/>
      <c r="E404" s="33"/>
      <c r="F404" s="35"/>
      <c r="G404" s="35"/>
      <c r="H404" s="123"/>
      <c r="I404" s="33"/>
      <c r="J404" s="35"/>
      <c r="K404" s="35"/>
      <c r="L404" s="42"/>
      <c r="M404" s="117"/>
      <c r="N404" s="117"/>
      <c r="O404" s="33"/>
      <c r="P404" s="33"/>
      <c r="Q404" s="33"/>
      <c r="R404" s="33"/>
      <c r="S404" s="33"/>
      <c r="T404" s="33"/>
      <c r="U404" s="33"/>
      <c r="V404" s="33"/>
      <c r="W404" s="33"/>
      <c r="X404" s="33"/>
      <c r="Y404" s="33"/>
      <c r="Z404" s="33"/>
      <c r="AA404" s="33"/>
      <c r="AB404" s="33"/>
      <c r="AC404" s="33"/>
    </row>
    <row r="405" spans="1:29" ht="15" x14ac:dyDescent="0.2">
      <c r="A405" s="100" t="s">
        <v>190</v>
      </c>
      <c r="B405" s="125" t="s">
        <v>1052</v>
      </c>
      <c r="C405" s="126"/>
      <c r="D405" s="127"/>
      <c r="E405" s="126" t="s">
        <v>1053</v>
      </c>
      <c r="F405" s="127"/>
      <c r="G405" s="128"/>
      <c r="H405" s="129"/>
      <c r="I405" s="169"/>
      <c r="J405" s="128"/>
      <c r="K405" s="170"/>
      <c r="L405" s="131">
        <f>ROUND(SUM(K406:K407),2)</f>
        <v>5878.59</v>
      </c>
      <c r="M405" s="117"/>
      <c r="N405" s="117"/>
      <c r="O405" s="33"/>
      <c r="P405" s="33"/>
      <c r="Q405" s="33"/>
      <c r="R405" s="33"/>
      <c r="S405" s="33"/>
      <c r="T405" s="33"/>
      <c r="U405" s="33"/>
      <c r="V405" s="33"/>
      <c r="W405" s="33"/>
      <c r="X405" s="33"/>
      <c r="Y405" s="33"/>
      <c r="Z405" s="33"/>
      <c r="AA405" s="33"/>
      <c r="AB405" s="33"/>
      <c r="AC405" s="33"/>
    </row>
    <row r="406" spans="1:29" ht="30" x14ac:dyDescent="0.2">
      <c r="A406" s="100" t="s">
        <v>22</v>
      </c>
      <c r="B406" s="132" t="s">
        <v>1054</v>
      </c>
      <c r="C406" s="133" t="s">
        <v>58</v>
      </c>
      <c r="D406" s="134" t="s">
        <v>159</v>
      </c>
      <c r="E406" s="164" t="s">
        <v>160</v>
      </c>
      <c r="F406" s="136" t="s">
        <v>78</v>
      </c>
      <c r="G406" s="137">
        <v>102.19</v>
      </c>
      <c r="H406" s="138">
        <v>20.079999999999998</v>
      </c>
      <c r="I406" s="139">
        <f t="shared" ref="I406:I407" si="106">$K$6</f>
        <v>0.23419999999999999</v>
      </c>
      <c r="J406" s="114">
        <f t="shared" ref="J406:J407" si="107">ROUND((G406*$K$7),2)</f>
        <v>126.12</v>
      </c>
      <c r="K406" s="114">
        <f t="shared" ref="K406:K407" si="108">ROUND((H406*J406),2)</f>
        <v>2532.4899999999998</v>
      </c>
      <c r="L406" s="42"/>
      <c r="M406" s="117"/>
      <c r="N406" s="117"/>
      <c r="O406" s="33"/>
      <c r="P406" s="33"/>
      <c r="Q406" s="33"/>
      <c r="R406" s="33"/>
      <c r="S406" s="33"/>
      <c r="T406" s="33"/>
      <c r="U406" s="33"/>
      <c r="V406" s="33"/>
      <c r="W406" s="33"/>
      <c r="X406" s="33"/>
      <c r="Y406" s="33"/>
      <c r="Z406" s="33"/>
      <c r="AA406" s="33"/>
      <c r="AB406" s="33"/>
      <c r="AC406" s="33"/>
    </row>
    <row r="407" spans="1:29" ht="75" x14ac:dyDescent="0.2">
      <c r="A407" s="100" t="s">
        <v>22</v>
      </c>
      <c r="B407" s="132" t="s">
        <v>1055</v>
      </c>
      <c r="C407" s="133" t="s">
        <v>81</v>
      </c>
      <c r="D407" s="134" t="s">
        <v>1056</v>
      </c>
      <c r="E407" s="164" t="s">
        <v>1057</v>
      </c>
      <c r="F407" s="136" t="s">
        <v>137</v>
      </c>
      <c r="G407" s="157">
        <v>335.12</v>
      </c>
      <c r="H407" s="138">
        <v>8.09</v>
      </c>
      <c r="I407" s="139">
        <f t="shared" si="106"/>
        <v>0.23419999999999999</v>
      </c>
      <c r="J407" s="114">
        <f t="shared" si="107"/>
        <v>413.61</v>
      </c>
      <c r="K407" s="114">
        <f t="shared" si="108"/>
        <v>3346.1</v>
      </c>
      <c r="L407" s="42"/>
      <c r="M407" s="117"/>
      <c r="N407" s="117"/>
      <c r="O407" s="33"/>
      <c r="P407" s="33"/>
      <c r="Q407" s="33"/>
      <c r="R407" s="33"/>
      <c r="S407" s="33"/>
      <c r="T407" s="33"/>
      <c r="U407" s="33"/>
      <c r="V407" s="33"/>
      <c r="W407" s="33"/>
      <c r="X407" s="33"/>
      <c r="Y407" s="33"/>
      <c r="Z407" s="33"/>
      <c r="AA407" s="33"/>
      <c r="AB407" s="33"/>
      <c r="AC407" s="33"/>
    </row>
    <row r="408" spans="1:29" ht="15" x14ac:dyDescent="0.2">
      <c r="A408" s="88"/>
      <c r="B408" s="148"/>
      <c r="C408" s="33"/>
      <c r="D408" s="33"/>
      <c r="E408" s="33"/>
      <c r="F408" s="35"/>
      <c r="G408" s="35"/>
      <c r="H408" s="123"/>
      <c r="I408" s="33"/>
      <c r="J408" s="35"/>
      <c r="K408" s="35"/>
      <c r="L408" s="42"/>
      <c r="M408" s="117"/>
      <c r="N408" s="117"/>
      <c r="O408" s="33"/>
      <c r="P408" s="33"/>
      <c r="Q408" s="33"/>
      <c r="R408" s="33"/>
      <c r="S408" s="33"/>
      <c r="T408" s="33"/>
      <c r="U408" s="33"/>
      <c r="V408" s="33"/>
      <c r="W408" s="33"/>
      <c r="X408" s="33"/>
      <c r="Y408" s="33"/>
      <c r="Z408" s="33"/>
      <c r="AA408" s="33"/>
      <c r="AB408" s="33"/>
      <c r="AC408" s="33"/>
    </row>
    <row r="409" spans="1:29" ht="15" x14ac:dyDescent="0.2">
      <c r="A409" s="100" t="s">
        <v>190</v>
      </c>
      <c r="B409" s="125" t="s">
        <v>1058</v>
      </c>
      <c r="C409" s="126"/>
      <c r="D409" s="127"/>
      <c r="E409" s="126" t="s">
        <v>1059</v>
      </c>
      <c r="F409" s="127"/>
      <c r="G409" s="128"/>
      <c r="H409" s="129"/>
      <c r="I409" s="169"/>
      <c r="J409" s="128"/>
      <c r="K409" s="170"/>
      <c r="L409" s="131">
        <f>ROUND(SUM(K410:K415),2)</f>
        <v>21141.82</v>
      </c>
      <c r="M409" s="117"/>
      <c r="N409" s="117"/>
      <c r="O409" s="33"/>
      <c r="P409" s="33"/>
      <c r="Q409" s="33"/>
      <c r="R409" s="33"/>
      <c r="S409" s="33"/>
      <c r="T409" s="33"/>
      <c r="U409" s="33"/>
      <c r="V409" s="33"/>
      <c r="W409" s="33"/>
      <c r="X409" s="33"/>
      <c r="Y409" s="33"/>
      <c r="Z409" s="33"/>
      <c r="AA409" s="33"/>
      <c r="AB409" s="33"/>
      <c r="AC409" s="33"/>
    </row>
    <row r="410" spans="1:29" ht="45" x14ac:dyDescent="0.2">
      <c r="A410" s="100" t="s">
        <v>22</v>
      </c>
      <c r="B410" s="132" t="s">
        <v>1060</v>
      </c>
      <c r="C410" s="133" t="s">
        <v>81</v>
      </c>
      <c r="D410" s="134" t="s">
        <v>1061</v>
      </c>
      <c r="E410" s="164" t="s">
        <v>1062</v>
      </c>
      <c r="F410" s="136" t="s">
        <v>137</v>
      </c>
      <c r="G410" s="137">
        <v>7.71</v>
      </c>
      <c r="H410" s="138">
        <v>375.08</v>
      </c>
      <c r="I410" s="139">
        <f t="shared" ref="I410:I415" si="109">$K$6</f>
        <v>0.23419999999999999</v>
      </c>
      <c r="J410" s="114">
        <f t="shared" ref="J410:J415" si="110">ROUND((G410*$K$7),2)</f>
        <v>9.52</v>
      </c>
      <c r="K410" s="114">
        <f t="shared" ref="K410:K415" si="111">ROUND((H410*J410),2)</f>
        <v>3570.76</v>
      </c>
      <c r="L410" s="42"/>
      <c r="M410" s="117"/>
      <c r="N410" s="117"/>
      <c r="O410" s="33"/>
      <c r="P410" s="33"/>
      <c r="Q410" s="33"/>
      <c r="R410" s="33"/>
      <c r="S410" s="33"/>
      <c r="T410" s="33"/>
      <c r="U410" s="33"/>
      <c r="V410" s="33"/>
      <c r="W410" s="33"/>
      <c r="X410" s="33"/>
      <c r="Y410" s="33"/>
      <c r="Z410" s="33"/>
      <c r="AA410" s="33"/>
      <c r="AB410" s="33"/>
      <c r="AC410" s="33"/>
    </row>
    <row r="411" spans="1:29" ht="45" x14ac:dyDescent="0.2">
      <c r="A411" s="100" t="s">
        <v>22</v>
      </c>
      <c r="B411" s="132" t="s">
        <v>1063</v>
      </c>
      <c r="C411" s="133" t="s">
        <v>81</v>
      </c>
      <c r="D411" s="134" t="s">
        <v>1064</v>
      </c>
      <c r="E411" s="164" t="s">
        <v>1065</v>
      </c>
      <c r="F411" s="136" t="s">
        <v>137</v>
      </c>
      <c r="G411" s="137">
        <v>9.6999999999999993</v>
      </c>
      <c r="H411" s="138">
        <v>63</v>
      </c>
      <c r="I411" s="139">
        <f t="shared" si="109"/>
        <v>0.23419999999999999</v>
      </c>
      <c r="J411" s="114">
        <f t="shared" si="110"/>
        <v>11.97</v>
      </c>
      <c r="K411" s="114">
        <f t="shared" si="111"/>
        <v>754.11</v>
      </c>
      <c r="L411" s="42"/>
      <c r="M411" s="117"/>
      <c r="N411" s="117"/>
      <c r="O411" s="33"/>
      <c r="P411" s="33"/>
      <c r="Q411" s="33"/>
      <c r="R411" s="33"/>
      <c r="S411" s="33"/>
      <c r="T411" s="33"/>
      <c r="U411" s="33"/>
      <c r="V411" s="33"/>
      <c r="W411" s="33"/>
      <c r="X411" s="33"/>
      <c r="Y411" s="33"/>
      <c r="Z411" s="33"/>
      <c r="AA411" s="33"/>
      <c r="AB411" s="33"/>
      <c r="AC411" s="33"/>
    </row>
    <row r="412" spans="1:29" ht="45" x14ac:dyDescent="0.2">
      <c r="A412" s="100" t="s">
        <v>22</v>
      </c>
      <c r="B412" s="132" t="s">
        <v>1066</v>
      </c>
      <c r="C412" s="133" t="s">
        <v>81</v>
      </c>
      <c r="D412" s="134" t="s">
        <v>1067</v>
      </c>
      <c r="E412" s="164" t="s">
        <v>1068</v>
      </c>
      <c r="F412" s="136" t="s">
        <v>137</v>
      </c>
      <c r="G412" s="137">
        <v>16.57</v>
      </c>
      <c r="H412" s="138">
        <v>375.08</v>
      </c>
      <c r="I412" s="139">
        <f t="shared" si="109"/>
        <v>0.23419999999999999</v>
      </c>
      <c r="J412" s="114">
        <f t="shared" si="110"/>
        <v>20.45</v>
      </c>
      <c r="K412" s="114">
        <f t="shared" si="111"/>
        <v>7670.39</v>
      </c>
      <c r="L412" s="42"/>
      <c r="M412" s="117"/>
      <c r="N412" s="117"/>
      <c r="O412" s="33"/>
      <c r="P412" s="33"/>
      <c r="Q412" s="33"/>
      <c r="R412" s="33"/>
      <c r="S412" s="33"/>
      <c r="T412" s="33"/>
      <c r="U412" s="33"/>
      <c r="V412" s="33"/>
      <c r="W412" s="33"/>
      <c r="X412" s="33"/>
      <c r="Y412" s="33"/>
      <c r="Z412" s="33"/>
      <c r="AA412" s="33"/>
      <c r="AB412" s="33"/>
      <c r="AC412" s="33"/>
    </row>
    <row r="413" spans="1:29" ht="45" x14ac:dyDescent="0.2">
      <c r="A413" s="100" t="s">
        <v>22</v>
      </c>
      <c r="B413" s="132" t="s">
        <v>1069</v>
      </c>
      <c r="C413" s="133" t="s">
        <v>81</v>
      </c>
      <c r="D413" s="134" t="s">
        <v>1070</v>
      </c>
      <c r="E413" s="164" t="s">
        <v>1071</v>
      </c>
      <c r="F413" s="136" t="s">
        <v>137</v>
      </c>
      <c r="G413" s="137">
        <v>20.87</v>
      </c>
      <c r="H413" s="138">
        <v>63</v>
      </c>
      <c r="I413" s="139">
        <f t="shared" si="109"/>
        <v>0.23419999999999999</v>
      </c>
      <c r="J413" s="114">
        <f t="shared" si="110"/>
        <v>25.76</v>
      </c>
      <c r="K413" s="114">
        <f t="shared" si="111"/>
        <v>1622.88</v>
      </c>
      <c r="L413" s="42"/>
      <c r="M413" s="117"/>
      <c r="N413" s="117"/>
      <c r="O413" s="33"/>
      <c r="P413" s="33"/>
      <c r="Q413" s="33"/>
      <c r="R413" s="33"/>
      <c r="S413" s="33"/>
      <c r="T413" s="33"/>
      <c r="U413" s="33"/>
      <c r="V413" s="33"/>
      <c r="W413" s="33"/>
      <c r="X413" s="33"/>
      <c r="Y413" s="33"/>
      <c r="Z413" s="33"/>
      <c r="AA413" s="33"/>
      <c r="AB413" s="33"/>
      <c r="AC413" s="33"/>
    </row>
    <row r="414" spans="1:29" ht="45" x14ac:dyDescent="0.2">
      <c r="A414" s="100" t="s">
        <v>22</v>
      </c>
      <c r="B414" s="132" t="s">
        <v>1072</v>
      </c>
      <c r="C414" s="133" t="s">
        <v>40</v>
      </c>
      <c r="D414" s="134" t="s">
        <v>1073</v>
      </c>
      <c r="E414" s="164" t="s">
        <v>1074</v>
      </c>
      <c r="F414" s="136" t="s">
        <v>67</v>
      </c>
      <c r="G414" s="137">
        <v>23.75</v>
      </c>
      <c r="H414" s="138">
        <v>28.09</v>
      </c>
      <c r="I414" s="139">
        <f t="shared" si="109"/>
        <v>0.23419999999999999</v>
      </c>
      <c r="J414" s="114">
        <f t="shared" si="110"/>
        <v>29.31</v>
      </c>
      <c r="K414" s="114">
        <f t="shared" si="111"/>
        <v>823.32</v>
      </c>
      <c r="L414" s="42"/>
      <c r="M414" s="117"/>
      <c r="N414" s="117"/>
      <c r="O414" s="33"/>
      <c r="P414" s="33"/>
      <c r="Q414" s="33"/>
      <c r="R414" s="33"/>
      <c r="S414" s="33"/>
      <c r="T414" s="33"/>
      <c r="U414" s="33"/>
      <c r="V414" s="33"/>
      <c r="W414" s="33"/>
      <c r="X414" s="33"/>
      <c r="Y414" s="33"/>
      <c r="Z414" s="33"/>
      <c r="AA414" s="33"/>
      <c r="AB414" s="33"/>
      <c r="AC414" s="33"/>
    </row>
    <row r="415" spans="1:29" ht="75" x14ac:dyDescent="0.2">
      <c r="A415" s="100" t="s">
        <v>22</v>
      </c>
      <c r="B415" s="132" t="s">
        <v>1075</v>
      </c>
      <c r="C415" s="133" t="s">
        <v>40</v>
      </c>
      <c r="D415" s="134" t="s">
        <v>1076</v>
      </c>
      <c r="E415" s="164" t="s">
        <v>1077</v>
      </c>
      <c r="F415" s="136" t="s">
        <v>67</v>
      </c>
      <c r="G415" s="137">
        <v>59.36</v>
      </c>
      <c r="H415" s="138">
        <v>91.46</v>
      </c>
      <c r="I415" s="139">
        <f t="shared" si="109"/>
        <v>0.23419999999999999</v>
      </c>
      <c r="J415" s="114">
        <f t="shared" si="110"/>
        <v>73.260000000000005</v>
      </c>
      <c r="K415" s="114">
        <f t="shared" si="111"/>
        <v>6700.36</v>
      </c>
      <c r="L415" s="42"/>
      <c r="M415" s="117"/>
      <c r="N415" s="117"/>
      <c r="O415" s="33"/>
      <c r="P415" s="33"/>
      <c r="Q415" s="33"/>
      <c r="R415" s="33"/>
      <c r="S415" s="33"/>
      <c r="T415" s="33"/>
      <c r="U415" s="33"/>
      <c r="V415" s="33"/>
      <c r="W415" s="33"/>
      <c r="X415" s="33"/>
      <c r="Y415" s="33"/>
      <c r="Z415" s="33"/>
      <c r="AA415" s="33"/>
      <c r="AB415" s="33"/>
      <c r="AC415" s="33"/>
    </row>
    <row r="416" spans="1:29" ht="15" x14ac:dyDescent="0.2">
      <c r="A416" s="88"/>
      <c r="B416" s="148"/>
      <c r="C416" s="33"/>
      <c r="D416" s="33"/>
      <c r="E416" s="33"/>
      <c r="F416" s="35"/>
      <c r="G416" s="35"/>
      <c r="H416" s="123"/>
      <c r="I416" s="33"/>
      <c r="J416" s="35"/>
      <c r="K416" s="35"/>
      <c r="L416" s="42"/>
      <c r="M416" s="117"/>
      <c r="N416" s="117"/>
      <c r="O416" s="33"/>
      <c r="P416" s="33"/>
      <c r="Q416" s="33"/>
      <c r="R416" s="33"/>
      <c r="S416" s="33"/>
      <c r="T416" s="33"/>
      <c r="U416" s="33"/>
      <c r="V416" s="33"/>
      <c r="W416" s="33"/>
      <c r="X416" s="33"/>
      <c r="Y416" s="33"/>
      <c r="Z416" s="33"/>
      <c r="AA416" s="33"/>
      <c r="AB416" s="33"/>
      <c r="AC416" s="33"/>
    </row>
    <row r="417" spans="1:29" ht="15" x14ac:dyDescent="0.3">
      <c r="A417" s="171" t="s">
        <v>190</v>
      </c>
      <c r="B417" s="172" t="s">
        <v>1078</v>
      </c>
      <c r="C417" s="173"/>
      <c r="D417" s="174"/>
      <c r="E417" s="175" t="s">
        <v>1079</v>
      </c>
      <c r="F417" s="174"/>
      <c r="G417" s="176"/>
      <c r="H417" s="177"/>
      <c r="I417" s="174"/>
      <c r="J417" s="174"/>
      <c r="K417" s="178"/>
      <c r="L417" s="179">
        <f>K418</f>
        <v>1185.8800000000001</v>
      </c>
      <c r="M417" s="117"/>
      <c r="N417" s="117"/>
      <c r="O417" s="61"/>
      <c r="P417" s="61"/>
      <c r="Q417" s="61"/>
      <c r="R417" s="61"/>
      <c r="S417" s="61"/>
      <c r="T417" s="61"/>
      <c r="U417" s="61"/>
      <c r="V417" s="61"/>
      <c r="W417" s="61"/>
      <c r="X417" s="61"/>
      <c r="Y417" s="61"/>
      <c r="Z417" s="61"/>
      <c r="AA417" s="61"/>
      <c r="AB417" s="61"/>
    </row>
    <row r="418" spans="1:29" ht="15" x14ac:dyDescent="0.3">
      <c r="A418" s="171" t="s">
        <v>22</v>
      </c>
      <c r="B418" s="180" t="s">
        <v>1080</v>
      </c>
      <c r="C418" s="181" t="s">
        <v>44</v>
      </c>
      <c r="D418" s="182" t="s">
        <v>1081</v>
      </c>
      <c r="E418" s="183" t="s">
        <v>1082</v>
      </c>
      <c r="F418" s="184" t="s">
        <v>137</v>
      </c>
      <c r="G418" s="185">
        <v>8.32</v>
      </c>
      <c r="H418" s="186">
        <v>115.47</v>
      </c>
      <c r="I418" s="187">
        <f>$K$6</f>
        <v>0.23419999999999999</v>
      </c>
      <c r="J418" s="188">
        <f>ROUND(G418*$K$7,2)</f>
        <v>10.27</v>
      </c>
      <c r="K418" s="188">
        <f>ROUND(H418*J418,2)</f>
        <v>1185.8800000000001</v>
      </c>
      <c r="L418" s="61"/>
      <c r="M418" s="117"/>
      <c r="N418" s="117"/>
      <c r="O418" s="61"/>
      <c r="P418" s="61"/>
      <c r="Q418" s="61"/>
      <c r="R418" s="61"/>
      <c r="S418" s="61"/>
      <c r="T418" s="61"/>
      <c r="U418" s="61"/>
      <c r="V418" s="61"/>
      <c r="W418" s="61"/>
      <c r="X418" s="61"/>
      <c r="Y418" s="61"/>
      <c r="Z418" s="61"/>
      <c r="AA418" s="61"/>
      <c r="AB418" s="61"/>
    </row>
    <row r="419" spans="1:29" ht="12.75" x14ac:dyDescent="0.2">
      <c r="G419" s="98"/>
    </row>
    <row r="420" spans="1:29" ht="12.75" x14ac:dyDescent="0.2">
      <c r="G420" s="98"/>
    </row>
    <row r="421" spans="1:29" ht="12.75" x14ac:dyDescent="0.2">
      <c r="G421" s="98"/>
    </row>
    <row r="422" spans="1:29" ht="15" x14ac:dyDescent="0.2">
      <c r="A422" s="88"/>
      <c r="B422" s="148"/>
      <c r="C422" s="33"/>
      <c r="D422" s="33"/>
      <c r="E422" s="33"/>
      <c r="F422" s="35"/>
      <c r="G422" s="35"/>
      <c r="H422" s="123"/>
      <c r="I422" s="33"/>
      <c r="J422" s="35"/>
      <c r="K422" s="35"/>
      <c r="L422" s="42"/>
      <c r="M422" s="33"/>
      <c r="N422" s="33"/>
      <c r="O422" s="33"/>
      <c r="P422" s="33"/>
      <c r="Q422" s="33"/>
      <c r="R422" s="33"/>
      <c r="S422" s="33"/>
      <c r="T422" s="33"/>
      <c r="U422" s="33"/>
      <c r="V422" s="33"/>
      <c r="W422" s="33"/>
      <c r="X422" s="33"/>
      <c r="Y422" s="33"/>
      <c r="Z422" s="33"/>
      <c r="AA422" s="33"/>
      <c r="AB422" s="33"/>
      <c r="AC422" s="33"/>
    </row>
    <row r="423" spans="1:29" ht="15" x14ac:dyDescent="0.2">
      <c r="A423" s="88"/>
      <c r="B423" s="148"/>
      <c r="C423" s="33"/>
      <c r="D423" s="33"/>
      <c r="E423" s="33"/>
      <c r="F423" s="35"/>
      <c r="G423" s="35"/>
      <c r="H423" s="123"/>
      <c r="I423" s="33"/>
      <c r="J423" s="35"/>
      <c r="K423" s="35"/>
      <c r="L423" s="42"/>
      <c r="M423" s="33"/>
      <c r="N423" s="33"/>
      <c r="O423" s="33"/>
      <c r="P423" s="33"/>
      <c r="Q423" s="33"/>
      <c r="R423" s="33"/>
      <c r="S423" s="33"/>
      <c r="T423" s="33"/>
      <c r="U423" s="33"/>
      <c r="V423" s="33"/>
      <c r="W423" s="33"/>
      <c r="X423" s="33"/>
      <c r="Y423" s="33"/>
      <c r="Z423" s="33"/>
      <c r="AA423" s="33"/>
      <c r="AB423" s="33"/>
      <c r="AC423" s="33"/>
    </row>
    <row r="424" spans="1:29" ht="12.75" x14ac:dyDescent="0.2">
      <c r="G424" s="98"/>
    </row>
    <row r="425" spans="1:29" ht="12.75" x14ac:dyDescent="0.2">
      <c r="G425" s="98"/>
    </row>
    <row r="426" spans="1:29" ht="15" x14ac:dyDescent="0.2">
      <c r="A426" s="88"/>
      <c r="B426" s="148"/>
      <c r="C426" s="33"/>
      <c r="D426" s="33"/>
      <c r="E426" s="33"/>
      <c r="F426" s="35"/>
      <c r="G426" s="35"/>
      <c r="H426" s="123"/>
      <c r="I426" s="33"/>
      <c r="J426" s="35"/>
      <c r="K426" s="35"/>
      <c r="L426" s="42"/>
      <c r="M426" s="33"/>
      <c r="N426" s="33"/>
      <c r="O426" s="33"/>
      <c r="P426" s="33"/>
      <c r="Q426" s="33"/>
      <c r="R426" s="33"/>
      <c r="S426" s="33"/>
      <c r="T426" s="33"/>
      <c r="U426" s="33"/>
      <c r="V426" s="33"/>
      <c r="W426" s="33"/>
      <c r="X426" s="33"/>
      <c r="Y426" s="33"/>
      <c r="Z426" s="33"/>
      <c r="AA426" s="33"/>
      <c r="AB426" s="33"/>
      <c r="AC426" s="33"/>
    </row>
    <row r="427" spans="1:29" ht="15" x14ac:dyDescent="0.3">
      <c r="E427" s="16" t="s">
        <v>34</v>
      </c>
      <c r="G427" s="289" t="s">
        <v>35</v>
      </c>
      <c r="H427" s="287"/>
      <c r="I427" s="287"/>
      <c r="J427" s="287"/>
    </row>
    <row r="428" spans="1:29" ht="15" x14ac:dyDescent="0.3">
      <c r="E428" s="16" t="s">
        <v>36</v>
      </c>
      <c r="G428" s="289" t="s">
        <v>37</v>
      </c>
      <c r="H428" s="287"/>
      <c r="I428" s="287"/>
      <c r="J428" s="287"/>
    </row>
    <row r="434" spans="1:29" ht="15" x14ac:dyDescent="0.2">
      <c r="A434" s="88"/>
      <c r="B434" s="148"/>
      <c r="C434" s="33"/>
      <c r="D434" s="33"/>
      <c r="E434" s="33"/>
      <c r="F434" s="35"/>
      <c r="G434" s="35"/>
      <c r="H434" s="123"/>
      <c r="I434" s="33"/>
      <c r="J434" s="35"/>
      <c r="K434" s="35"/>
      <c r="L434" s="42"/>
      <c r="M434" s="33"/>
      <c r="N434" s="33"/>
      <c r="O434" s="33"/>
      <c r="P434" s="33"/>
      <c r="Q434" s="33"/>
      <c r="R434" s="33"/>
      <c r="S434" s="33"/>
      <c r="T434" s="33"/>
      <c r="U434" s="33"/>
      <c r="V434" s="33"/>
      <c r="W434" s="33"/>
      <c r="X434" s="33"/>
      <c r="Y434" s="33"/>
      <c r="Z434" s="33"/>
      <c r="AA434" s="33"/>
      <c r="AB434" s="33"/>
      <c r="AC434" s="33"/>
    </row>
    <row r="435" spans="1:29" ht="12.75" x14ac:dyDescent="0.2">
      <c r="G435" s="98"/>
    </row>
    <row r="436" spans="1:29" ht="12.75" x14ac:dyDescent="0.2">
      <c r="G436" s="98"/>
    </row>
    <row r="437" spans="1:29" ht="12.75" x14ac:dyDescent="0.2">
      <c r="G437" s="98"/>
    </row>
    <row r="438" spans="1:29" ht="12.75" x14ac:dyDescent="0.2">
      <c r="G438" s="98"/>
    </row>
    <row r="439" spans="1:29" ht="12.75" x14ac:dyDescent="0.2">
      <c r="G439" s="98"/>
    </row>
    <row r="440" spans="1:29" ht="12.75" x14ac:dyDescent="0.2">
      <c r="G440" s="98"/>
    </row>
    <row r="441" spans="1:29" ht="12.75" x14ac:dyDescent="0.2">
      <c r="G441" s="98"/>
    </row>
    <row r="442" spans="1:29" ht="12.75" x14ac:dyDescent="0.2">
      <c r="G442" s="98"/>
    </row>
    <row r="443" spans="1:29" ht="12.75" x14ac:dyDescent="0.2">
      <c r="G443" s="98"/>
    </row>
    <row r="444" spans="1:29" ht="12.75" x14ac:dyDescent="0.2">
      <c r="G444" s="98"/>
    </row>
    <row r="445" spans="1:29" ht="12.75" x14ac:dyDescent="0.2">
      <c r="G445" s="98"/>
    </row>
    <row r="446" spans="1:29" ht="12.75" x14ac:dyDescent="0.2">
      <c r="G446" s="98"/>
    </row>
    <row r="447" spans="1:29" ht="12.75" x14ac:dyDescent="0.2">
      <c r="G447" s="98"/>
    </row>
    <row r="448" spans="1:29" ht="12.75" x14ac:dyDescent="0.2">
      <c r="G448" s="98"/>
    </row>
    <row r="449" spans="1:29" ht="12.75" x14ac:dyDescent="0.2">
      <c r="G449" s="98"/>
    </row>
    <row r="450" spans="1:29" ht="15" x14ac:dyDescent="0.2">
      <c r="A450" s="88"/>
      <c r="B450" s="148"/>
      <c r="C450" s="33"/>
      <c r="D450" s="33"/>
      <c r="E450" s="33"/>
      <c r="F450" s="35"/>
      <c r="G450" s="35"/>
      <c r="H450" s="123"/>
      <c r="I450" s="33"/>
      <c r="J450" s="35"/>
      <c r="K450" s="35"/>
      <c r="L450" s="42"/>
      <c r="M450" s="33"/>
      <c r="N450" s="33"/>
      <c r="O450" s="33"/>
      <c r="P450" s="33"/>
      <c r="Q450" s="33"/>
      <c r="R450" s="33"/>
      <c r="S450" s="33"/>
      <c r="T450" s="33"/>
      <c r="U450" s="33"/>
      <c r="V450" s="33"/>
      <c r="W450" s="33"/>
      <c r="X450" s="33"/>
      <c r="Y450" s="33"/>
      <c r="Z450" s="33"/>
      <c r="AA450" s="33"/>
      <c r="AB450" s="33"/>
      <c r="AC450" s="33"/>
    </row>
    <row r="451" spans="1:29" ht="15" x14ac:dyDescent="0.2">
      <c r="A451" s="88"/>
      <c r="B451" s="148"/>
      <c r="C451" s="33"/>
      <c r="D451" s="33"/>
      <c r="E451" s="33"/>
      <c r="F451" s="35"/>
      <c r="G451" s="35"/>
      <c r="H451" s="123"/>
      <c r="I451" s="33"/>
      <c r="J451" s="35"/>
      <c r="K451" s="35"/>
      <c r="L451" s="42"/>
      <c r="M451" s="33"/>
      <c r="N451" s="33"/>
      <c r="O451" s="33"/>
      <c r="P451" s="33"/>
      <c r="Q451" s="33"/>
      <c r="R451" s="33"/>
      <c r="S451" s="33"/>
      <c r="T451" s="33"/>
      <c r="U451" s="33"/>
      <c r="V451" s="33"/>
      <c r="W451" s="33"/>
      <c r="X451" s="33"/>
      <c r="Y451" s="33"/>
      <c r="Z451" s="33"/>
      <c r="AA451" s="33"/>
      <c r="AB451" s="33"/>
      <c r="AC451" s="33"/>
    </row>
    <row r="452" spans="1:29" ht="15" x14ac:dyDescent="0.2">
      <c r="A452" s="88"/>
      <c r="B452" s="148"/>
      <c r="C452" s="33"/>
      <c r="D452" s="33"/>
      <c r="E452" s="33"/>
      <c r="F452" s="35"/>
      <c r="G452" s="35"/>
      <c r="H452" s="123"/>
      <c r="I452" s="33"/>
      <c r="J452" s="35"/>
      <c r="K452" s="35"/>
      <c r="L452" s="42"/>
      <c r="M452" s="33"/>
      <c r="N452" s="33"/>
      <c r="O452" s="33"/>
      <c r="P452" s="33"/>
      <c r="Q452" s="33"/>
      <c r="R452" s="33"/>
      <c r="S452" s="33"/>
      <c r="T452" s="33"/>
      <c r="U452" s="33"/>
      <c r="V452" s="33"/>
      <c r="W452" s="33"/>
      <c r="X452" s="33"/>
      <c r="Y452" s="33"/>
      <c r="Z452" s="33"/>
      <c r="AA452" s="33"/>
      <c r="AB452" s="33"/>
      <c r="AC452" s="33"/>
    </row>
    <row r="453" spans="1:29" ht="15" x14ac:dyDescent="0.2">
      <c r="A453" s="88"/>
      <c r="B453" s="148"/>
      <c r="C453" s="33"/>
      <c r="D453" s="33"/>
      <c r="E453" s="33"/>
      <c r="F453" s="35"/>
      <c r="G453" s="35"/>
      <c r="H453" s="123"/>
      <c r="I453" s="33"/>
      <c r="J453" s="35"/>
      <c r="K453" s="35"/>
      <c r="L453" s="42"/>
      <c r="M453" s="33"/>
      <c r="N453" s="33"/>
      <c r="O453" s="33"/>
      <c r="P453" s="33"/>
      <c r="Q453" s="33"/>
      <c r="R453" s="33"/>
      <c r="S453" s="33"/>
      <c r="T453" s="33"/>
      <c r="U453" s="33"/>
      <c r="V453" s="33"/>
      <c r="W453" s="33"/>
      <c r="X453" s="33"/>
      <c r="Y453" s="33"/>
      <c r="Z453" s="33"/>
      <c r="AA453" s="33"/>
      <c r="AB453" s="33"/>
      <c r="AC453" s="33"/>
    </row>
    <row r="454" spans="1:29" ht="15" x14ac:dyDescent="0.2">
      <c r="A454" s="88"/>
      <c r="B454" s="148"/>
      <c r="C454" s="33"/>
      <c r="D454" s="33"/>
      <c r="E454" s="33"/>
      <c r="F454" s="35"/>
      <c r="G454" s="35"/>
      <c r="H454" s="123"/>
      <c r="I454" s="33"/>
      <c r="J454" s="35"/>
      <c r="K454" s="35"/>
      <c r="L454" s="42"/>
      <c r="M454" s="33"/>
      <c r="N454" s="33"/>
      <c r="O454" s="33"/>
      <c r="P454" s="33"/>
      <c r="Q454" s="33"/>
      <c r="R454" s="33"/>
      <c r="S454" s="33"/>
      <c r="T454" s="33"/>
      <c r="U454" s="33"/>
      <c r="V454" s="33"/>
      <c r="W454" s="33"/>
      <c r="X454" s="33"/>
      <c r="Y454" s="33"/>
      <c r="Z454" s="33"/>
      <c r="AA454" s="33"/>
      <c r="AB454" s="33"/>
      <c r="AC454" s="33"/>
    </row>
    <row r="455" spans="1:29" ht="15" x14ac:dyDescent="0.2">
      <c r="A455" s="88"/>
      <c r="B455" s="148"/>
      <c r="C455" s="33"/>
      <c r="D455" s="33"/>
      <c r="E455" s="33"/>
      <c r="F455" s="35"/>
      <c r="G455" s="35"/>
      <c r="H455" s="123"/>
      <c r="I455" s="33"/>
      <c r="J455" s="35"/>
      <c r="K455" s="35"/>
      <c r="L455" s="42"/>
      <c r="M455" s="33"/>
      <c r="N455" s="33"/>
      <c r="O455" s="33"/>
      <c r="P455" s="33"/>
      <c r="Q455" s="33"/>
      <c r="R455" s="33"/>
      <c r="S455" s="33"/>
      <c r="T455" s="33"/>
      <c r="U455" s="33"/>
      <c r="V455" s="33"/>
      <c r="W455" s="33"/>
      <c r="X455" s="33"/>
      <c r="Y455" s="33"/>
      <c r="Z455" s="33"/>
      <c r="AA455" s="33"/>
      <c r="AB455" s="33"/>
      <c r="AC455" s="33"/>
    </row>
    <row r="456" spans="1:29" ht="15" x14ac:dyDescent="0.2">
      <c r="A456" s="88"/>
      <c r="B456" s="148"/>
      <c r="C456" s="33"/>
      <c r="D456" s="33"/>
      <c r="E456" s="33"/>
      <c r="F456" s="35"/>
      <c r="G456" s="35"/>
      <c r="H456" s="123"/>
      <c r="I456" s="33"/>
      <c r="J456" s="35"/>
      <c r="K456" s="35"/>
      <c r="L456" s="42"/>
      <c r="M456" s="33"/>
      <c r="N456" s="33"/>
      <c r="O456" s="33"/>
      <c r="P456" s="33"/>
      <c r="Q456" s="33"/>
      <c r="R456" s="33"/>
      <c r="S456" s="33"/>
      <c r="T456" s="33"/>
      <c r="U456" s="33"/>
      <c r="V456" s="33"/>
      <c r="W456" s="33"/>
      <c r="X456" s="33"/>
      <c r="Y456" s="33"/>
      <c r="Z456" s="33"/>
      <c r="AA456" s="33"/>
      <c r="AB456" s="33"/>
      <c r="AC456" s="33"/>
    </row>
    <row r="457" spans="1:29" ht="15" x14ac:dyDescent="0.2">
      <c r="A457" s="88"/>
      <c r="B457" s="148"/>
      <c r="C457" s="33"/>
      <c r="D457" s="33"/>
      <c r="E457" s="33"/>
      <c r="F457" s="35"/>
      <c r="G457" s="35"/>
      <c r="H457" s="123"/>
      <c r="I457" s="33"/>
      <c r="J457" s="35"/>
      <c r="K457" s="35"/>
      <c r="L457" s="42"/>
      <c r="M457" s="33"/>
      <c r="N457" s="33"/>
      <c r="O457" s="33"/>
      <c r="P457" s="33"/>
      <c r="Q457" s="33"/>
      <c r="R457" s="33"/>
      <c r="S457" s="33"/>
      <c r="T457" s="33"/>
      <c r="U457" s="33"/>
      <c r="V457" s="33"/>
      <c r="W457" s="33"/>
      <c r="X457" s="33"/>
      <c r="Y457" s="33"/>
      <c r="Z457" s="33"/>
      <c r="AA457" s="33"/>
      <c r="AB457" s="33"/>
      <c r="AC457" s="33"/>
    </row>
    <row r="458" spans="1:29" ht="15" x14ac:dyDescent="0.2">
      <c r="A458" s="88"/>
      <c r="B458" s="148"/>
      <c r="C458" s="33"/>
      <c r="D458" s="33"/>
      <c r="E458" s="33"/>
      <c r="F458" s="35"/>
      <c r="G458" s="35"/>
      <c r="H458" s="123"/>
      <c r="I458" s="33"/>
      <c r="J458" s="35"/>
      <c r="K458" s="35"/>
      <c r="L458" s="42"/>
      <c r="M458" s="33"/>
      <c r="N458" s="33"/>
      <c r="O458" s="33"/>
      <c r="P458" s="33"/>
      <c r="Q458" s="33"/>
      <c r="R458" s="33"/>
      <c r="S458" s="33"/>
      <c r="T458" s="33"/>
      <c r="U458" s="33"/>
      <c r="V458" s="33"/>
      <c r="W458" s="33"/>
      <c r="X458" s="33"/>
      <c r="Y458" s="33"/>
      <c r="Z458" s="33"/>
      <c r="AA458" s="33"/>
      <c r="AB458" s="33"/>
      <c r="AC458" s="33"/>
    </row>
    <row r="459" spans="1:29" ht="15" x14ac:dyDescent="0.2">
      <c r="A459" s="88"/>
      <c r="B459" s="148"/>
      <c r="C459" s="33"/>
      <c r="D459" s="33"/>
      <c r="E459" s="33"/>
      <c r="F459" s="35"/>
      <c r="G459" s="35"/>
      <c r="H459" s="123"/>
      <c r="I459" s="33"/>
      <c r="J459" s="35"/>
      <c r="K459" s="35"/>
      <c r="L459" s="42"/>
      <c r="M459" s="33"/>
      <c r="N459" s="33"/>
      <c r="O459" s="33"/>
      <c r="P459" s="33"/>
      <c r="Q459" s="33"/>
      <c r="R459" s="33"/>
      <c r="S459" s="33"/>
      <c r="T459" s="33"/>
      <c r="U459" s="33"/>
      <c r="V459" s="33"/>
      <c r="W459" s="33"/>
      <c r="X459" s="33"/>
      <c r="Y459" s="33"/>
      <c r="Z459" s="33"/>
      <c r="AA459" s="33"/>
      <c r="AB459" s="33"/>
      <c r="AC459" s="33"/>
    </row>
    <row r="460" spans="1:29" ht="15" x14ac:dyDescent="0.2">
      <c r="A460" s="88"/>
      <c r="B460" s="148"/>
      <c r="C460" s="33"/>
      <c r="D460" s="33"/>
      <c r="E460" s="33"/>
      <c r="F460" s="35"/>
      <c r="G460" s="35"/>
      <c r="H460" s="123"/>
      <c r="I460" s="33"/>
      <c r="J460" s="35"/>
      <c r="K460" s="35"/>
      <c r="L460" s="42"/>
      <c r="M460" s="33"/>
      <c r="N460" s="33"/>
      <c r="O460" s="33"/>
      <c r="P460" s="33"/>
      <c r="Q460" s="33"/>
      <c r="R460" s="33"/>
      <c r="S460" s="33"/>
      <c r="T460" s="33"/>
      <c r="U460" s="33"/>
      <c r="V460" s="33"/>
      <c r="W460" s="33"/>
      <c r="X460" s="33"/>
      <c r="Y460" s="33"/>
      <c r="Z460" s="33"/>
      <c r="AA460" s="33"/>
      <c r="AB460" s="33"/>
      <c r="AC460" s="33"/>
    </row>
    <row r="461" spans="1:29" ht="15" x14ac:dyDescent="0.2">
      <c r="A461" s="88"/>
      <c r="B461" s="148"/>
      <c r="C461" s="33"/>
      <c r="D461" s="33"/>
      <c r="E461" s="33"/>
      <c r="F461" s="35"/>
      <c r="G461" s="35"/>
      <c r="H461" s="123"/>
      <c r="I461" s="33"/>
      <c r="J461" s="35"/>
      <c r="K461" s="35"/>
      <c r="L461" s="42"/>
      <c r="M461" s="33"/>
      <c r="N461" s="33"/>
      <c r="O461" s="33"/>
      <c r="P461" s="33"/>
      <c r="Q461" s="33"/>
      <c r="R461" s="33"/>
      <c r="S461" s="33"/>
      <c r="T461" s="33"/>
      <c r="U461" s="33"/>
      <c r="V461" s="33"/>
      <c r="W461" s="33"/>
      <c r="X461" s="33"/>
      <c r="Y461" s="33"/>
      <c r="Z461" s="33"/>
      <c r="AA461" s="33"/>
      <c r="AB461" s="33"/>
      <c r="AC461" s="33"/>
    </row>
    <row r="462" spans="1:29" ht="15" x14ac:dyDescent="0.2">
      <c r="A462" s="88"/>
      <c r="B462" s="148"/>
      <c r="C462" s="33"/>
      <c r="D462" s="33"/>
      <c r="E462" s="33"/>
      <c r="F462" s="35"/>
      <c r="G462" s="35"/>
      <c r="H462" s="123"/>
      <c r="I462" s="33"/>
      <c r="J462" s="35"/>
      <c r="K462" s="35"/>
      <c r="L462" s="42"/>
      <c r="M462" s="33"/>
      <c r="N462" s="33"/>
      <c r="O462" s="33"/>
      <c r="P462" s="33"/>
      <c r="Q462" s="33"/>
      <c r="R462" s="33"/>
      <c r="S462" s="33"/>
      <c r="T462" s="33"/>
      <c r="U462" s="33"/>
      <c r="V462" s="33"/>
      <c r="W462" s="33"/>
      <c r="X462" s="33"/>
      <c r="Y462" s="33"/>
      <c r="Z462" s="33"/>
      <c r="AA462" s="33"/>
      <c r="AB462" s="33"/>
      <c r="AC462" s="33"/>
    </row>
    <row r="463" spans="1:29" ht="15" x14ac:dyDescent="0.2">
      <c r="A463" s="88"/>
      <c r="B463" s="148"/>
      <c r="C463" s="33"/>
      <c r="D463" s="33"/>
      <c r="E463" s="33"/>
      <c r="F463" s="35"/>
      <c r="G463" s="35"/>
      <c r="H463" s="123"/>
      <c r="I463" s="33"/>
      <c r="J463" s="35"/>
      <c r="K463" s="35"/>
      <c r="L463" s="42"/>
      <c r="M463" s="33"/>
      <c r="N463" s="33"/>
      <c r="O463" s="33"/>
      <c r="P463" s="33"/>
      <c r="Q463" s="33"/>
      <c r="R463" s="33"/>
      <c r="S463" s="33"/>
      <c r="T463" s="33"/>
      <c r="U463" s="33"/>
      <c r="V463" s="33"/>
      <c r="W463" s="33"/>
      <c r="X463" s="33"/>
      <c r="Y463" s="33"/>
      <c r="Z463" s="33"/>
      <c r="AA463" s="33"/>
      <c r="AB463" s="33"/>
      <c r="AC463" s="33"/>
    </row>
    <row r="464" spans="1:29" ht="15" x14ac:dyDescent="0.2">
      <c r="A464" s="88"/>
      <c r="B464" s="148"/>
      <c r="C464" s="33"/>
      <c r="D464" s="33"/>
      <c r="E464" s="33"/>
      <c r="F464" s="35"/>
      <c r="G464" s="35"/>
      <c r="H464" s="123"/>
      <c r="I464" s="33"/>
      <c r="J464" s="35"/>
      <c r="K464" s="35"/>
      <c r="L464" s="42"/>
      <c r="M464" s="33"/>
      <c r="N464" s="33"/>
      <c r="O464" s="33"/>
      <c r="P464" s="33"/>
      <c r="Q464" s="33"/>
      <c r="R464" s="33"/>
      <c r="S464" s="33"/>
      <c r="T464" s="33"/>
      <c r="U464" s="33"/>
      <c r="V464" s="33"/>
      <c r="W464" s="33"/>
      <c r="X464" s="33"/>
      <c r="Y464" s="33"/>
      <c r="Z464" s="33"/>
      <c r="AA464" s="33"/>
      <c r="AB464" s="33"/>
      <c r="AC464" s="33"/>
    </row>
    <row r="465" spans="1:29" ht="15" x14ac:dyDescent="0.2">
      <c r="A465" s="88"/>
      <c r="B465" s="148"/>
      <c r="C465" s="33"/>
      <c r="D465" s="33"/>
      <c r="E465" s="33"/>
      <c r="F465" s="35"/>
      <c r="G465" s="35"/>
      <c r="H465" s="123"/>
      <c r="I465" s="33"/>
      <c r="J465" s="35"/>
      <c r="K465" s="35"/>
      <c r="L465" s="42"/>
      <c r="M465" s="33"/>
      <c r="N465" s="33"/>
      <c r="O465" s="33"/>
      <c r="P465" s="33"/>
      <c r="Q465" s="33"/>
      <c r="R465" s="33"/>
      <c r="S465" s="33"/>
      <c r="T465" s="33"/>
      <c r="U465" s="33"/>
      <c r="V465" s="33"/>
      <c r="W465" s="33"/>
      <c r="X465" s="33"/>
      <c r="Y465" s="33"/>
      <c r="Z465" s="33"/>
      <c r="AA465" s="33"/>
      <c r="AB465" s="33"/>
      <c r="AC465" s="33"/>
    </row>
    <row r="466" spans="1:29" ht="15" x14ac:dyDescent="0.2">
      <c r="A466" s="88"/>
      <c r="B466" s="148"/>
      <c r="C466" s="33"/>
      <c r="D466" s="33"/>
      <c r="E466" s="33"/>
      <c r="F466" s="35"/>
      <c r="G466" s="35"/>
      <c r="H466" s="123"/>
      <c r="I466" s="33"/>
      <c r="J466" s="35"/>
      <c r="K466" s="35"/>
      <c r="L466" s="42"/>
      <c r="M466" s="33"/>
      <c r="N466" s="33"/>
      <c r="O466" s="33"/>
      <c r="P466" s="33"/>
      <c r="Q466" s="33"/>
      <c r="R466" s="33"/>
      <c r="S466" s="33"/>
      <c r="T466" s="33"/>
      <c r="U466" s="33"/>
      <c r="V466" s="33"/>
      <c r="W466" s="33"/>
      <c r="X466" s="33"/>
      <c r="Y466" s="33"/>
      <c r="Z466" s="33"/>
      <c r="AA466" s="33"/>
      <c r="AB466" s="33"/>
      <c r="AC466" s="33"/>
    </row>
    <row r="467" spans="1:29" ht="15" x14ac:dyDescent="0.2">
      <c r="A467" s="88"/>
      <c r="B467" s="148"/>
      <c r="C467" s="33"/>
      <c r="D467" s="33"/>
      <c r="E467" s="33"/>
      <c r="F467" s="35"/>
      <c r="G467" s="35"/>
      <c r="H467" s="123"/>
      <c r="I467" s="33"/>
      <c r="J467" s="35"/>
      <c r="K467" s="35"/>
      <c r="L467" s="42"/>
      <c r="M467" s="33"/>
      <c r="N467" s="33"/>
      <c r="O467" s="33"/>
      <c r="P467" s="33"/>
      <c r="Q467" s="33"/>
      <c r="R467" s="33"/>
      <c r="S467" s="33"/>
      <c r="T467" s="33"/>
      <c r="U467" s="33"/>
      <c r="V467" s="33"/>
      <c r="W467" s="33"/>
      <c r="X467" s="33"/>
      <c r="Y467" s="33"/>
      <c r="Z467" s="33"/>
      <c r="AA467" s="33"/>
      <c r="AB467" s="33"/>
      <c r="AC467" s="33"/>
    </row>
    <row r="468" spans="1:29" ht="15" x14ac:dyDescent="0.2">
      <c r="A468" s="88"/>
      <c r="B468" s="148"/>
      <c r="C468" s="33"/>
      <c r="D468" s="33"/>
      <c r="E468" s="33"/>
      <c r="F468" s="35"/>
      <c r="G468" s="35"/>
      <c r="H468" s="123"/>
      <c r="I468" s="33"/>
      <c r="J468" s="35"/>
      <c r="K468" s="35"/>
      <c r="L468" s="42"/>
      <c r="M468" s="33"/>
      <c r="N468" s="33"/>
      <c r="O468" s="33"/>
      <c r="P468" s="33"/>
      <c r="Q468" s="33"/>
      <c r="R468" s="33"/>
      <c r="S468" s="33"/>
      <c r="T468" s="33"/>
      <c r="U468" s="33"/>
      <c r="V468" s="33"/>
      <c r="W468" s="33"/>
      <c r="X468" s="33"/>
      <c r="Y468" s="33"/>
      <c r="Z468" s="33"/>
      <c r="AA468" s="33"/>
      <c r="AB468" s="33"/>
      <c r="AC468" s="33"/>
    </row>
    <row r="469" spans="1:29" ht="15" x14ac:dyDescent="0.2">
      <c r="A469" s="88"/>
      <c r="B469" s="148"/>
      <c r="C469" s="33"/>
      <c r="D469" s="33"/>
      <c r="E469" s="33"/>
      <c r="F469" s="35"/>
      <c r="G469" s="35"/>
      <c r="H469" s="123"/>
      <c r="I469" s="33"/>
      <c r="J469" s="35"/>
      <c r="K469" s="35"/>
      <c r="L469" s="42"/>
      <c r="M469" s="33"/>
      <c r="N469" s="33"/>
      <c r="O469" s="33"/>
      <c r="P469" s="33"/>
      <c r="Q469" s="33"/>
      <c r="R469" s="33"/>
      <c r="S469" s="33"/>
      <c r="T469" s="33"/>
      <c r="U469" s="33"/>
      <c r="V469" s="33"/>
      <c r="W469" s="33"/>
      <c r="X469" s="33"/>
      <c r="Y469" s="33"/>
      <c r="Z469" s="33"/>
      <c r="AA469" s="33"/>
      <c r="AB469" s="33"/>
      <c r="AC469" s="33"/>
    </row>
    <row r="470" spans="1:29" ht="15" x14ac:dyDescent="0.2">
      <c r="A470" s="88"/>
      <c r="B470" s="148"/>
      <c r="C470" s="33"/>
      <c r="D470" s="33"/>
      <c r="E470" s="33"/>
      <c r="F470" s="35"/>
      <c r="G470" s="35"/>
      <c r="H470" s="123"/>
      <c r="I470" s="33"/>
      <c r="J470" s="35"/>
      <c r="K470" s="35"/>
      <c r="L470" s="42"/>
      <c r="M470" s="33"/>
      <c r="N470" s="33"/>
      <c r="O470" s="33"/>
      <c r="P470" s="33"/>
      <c r="Q470" s="33"/>
      <c r="R470" s="33"/>
      <c r="S470" s="33"/>
      <c r="T470" s="33"/>
      <c r="U470" s="33"/>
      <c r="V470" s="33"/>
      <c r="W470" s="33"/>
      <c r="X470" s="33"/>
      <c r="Y470" s="33"/>
      <c r="Z470" s="33"/>
      <c r="AA470" s="33"/>
      <c r="AB470" s="33"/>
      <c r="AC470" s="33"/>
    </row>
    <row r="471" spans="1:29" ht="15" x14ac:dyDescent="0.2">
      <c r="A471" s="88"/>
      <c r="B471" s="148"/>
      <c r="C471" s="33"/>
      <c r="D471" s="33"/>
      <c r="E471" s="33"/>
      <c r="F471" s="35"/>
      <c r="G471" s="35"/>
      <c r="H471" s="123"/>
      <c r="I471" s="33"/>
      <c r="J471" s="35"/>
      <c r="K471" s="35"/>
      <c r="L471" s="42"/>
      <c r="M471" s="33"/>
      <c r="N471" s="33"/>
      <c r="O471" s="33"/>
      <c r="P471" s="33"/>
      <c r="Q471" s="33"/>
      <c r="R471" s="33"/>
      <c r="S471" s="33"/>
      <c r="T471" s="33"/>
      <c r="U471" s="33"/>
      <c r="V471" s="33"/>
      <c r="W471" s="33"/>
      <c r="X471" s="33"/>
      <c r="Y471" s="33"/>
      <c r="Z471" s="33"/>
      <c r="AA471" s="33"/>
      <c r="AB471" s="33"/>
      <c r="AC471" s="33"/>
    </row>
    <row r="472" spans="1:29" ht="15" x14ac:dyDescent="0.2">
      <c r="A472" s="88"/>
      <c r="B472" s="148"/>
      <c r="C472" s="33"/>
      <c r="D472" s="33"/>
      <c r="E472" s="33"/>
      <c r="F472" s="35"/>
      <c r="G472" s="35"/>
      <c r="H472" s="123"/>
      <c r="I472" s="33"/>
      <c r="J472" s="35"/>
      <c r="K472" s="35"/>
      <c r="L472" s="42"/>
      <c r="M472" s="33"/>
      <c r="N472" s="33"/>
      <c r="O472" s="33"/>
      <c r="P472" s="33"/>
      <c r="Q472" s="33"/>
      <c r="R472" s="33"/>
      <c r="S472" s="33"/>
      <c r="T472" s="33"/>
      <c r="U472" s="33"/>
      <c r="V472" s="33"/>
      <c r="W472" s="33"/>
      <c r="X472" s="33"/>
      <c r="Y472" s="33"/>
      <c r="Z472" s="33"/>
      <c r="AA472" s="33"/>
      <c r="AB472" s="33"/>
      <c r="AC472" s="33"/>
    </row>
    <row r="473" spans="1:29" ht="15" x14ac:dyDescent="0.2">
      <c r="A473" s="88"/>
      <c r="B473" s="148"/>
      <c r="C473" s="33"/>
      <c r="D473" s="33"/>
      <c r="E473" s="33"/>
      <c r="F473" s="35"/>
      <c r="G473" s="35"/>
      <c r="H473" s="123"/>
      <c r="I473" s="33"/>
      <c r="J473" s="35"/>
      <c r="K473" s="35"/>
      <c r="L473" s="42"/>
      <c r="M473" s="33"/>
      <c r="N473" s="33"/>
      <c r="O473" s="33"/>
      <c r="P473" s="33"/>
      <c r="Q473" s="33"/>
      <c r="R473" s="33"/>
      <c r="S473" s="33"/>
      <c r="T473" s="33"/>
      <c r="U473" s="33"/>
      <c r="V473" s="33"/>
      <c r="W473" s="33"/>
      <c r="X473" s="33"/>
      <c r="Y473" s="33"/>
      <c r="Z473" s="33"/>
      <c r="AA473" s="33"/>
      <c r="AB473" s="33"/>
      <c r="AC473" s="33"/>
    </row>
    <row r="474" spans="1:29" ht="15" x14ac:dyDescent="0.2">
      <c r="A474" s="88"/>
      <c r="B474" s="148"/>
      <c r="C474" s="33"/>
      <c r="D474" s="33"/>
      <c r="E474" s="33"/>
      <c r="F474" s="35"/>
      <c r="G474" s="35"/>
      <c r="H474" s="123"/>
      <c r="I474" s="33"/>
      <c r="J474" s="35"/>
      <c r="K474" s="35"/>
      <c r="L474" s="42"/>
      <c r="M474" s="33"/>
      <c r="N474" s="33"/>
      <c r="O474" s="33"/>
      <c r="P474" s="33"/>
      <c r="Q474" s="33"/>
      <c r="R474" s="33"/>
      <c r="S474" s="33"/>
      <c r="T474" s="33"/>
      <c r="U474" s="33"/>
      <c r="V474" s="33"/>
      <c r="W474" s="33"/>
      <c r="X474" s="33"/>
      <c r="Y474" s="33"/>
      <c r="Z474" s="33"/>
      <c r="AA474" s="33"/>
      <c r="AB474" s="33"/>
      <c r="AC474" s="33"/>
    </row>
    <row r="475" spans="1:29" ht="15" x14ac:dyDescent="0.2">
      <c r="A475" s="88"/>
      <c r="B475" s="148"/>
      <c r="C475" s="33"/>
      <c r="D475" s="33"/>
      <c r="E475" s="33"/>
      <c r="F475" s="35"/>
      <c r="G475" s="35"/>
      <c r="H475" s="123"/>
      <c r="I475" s="33"/>
      <c r="J475" s="35"/>
      <c r="K475" s="35"/>
      <c r="L475" s="42"/>
      <c r="M475" s="33"/>
      <c r="N475" s="33"/>
      <c r="O475" s="33"/>
      <c r="P475" s="33"/>
      <c r="Q475" s="33"/>
      <c r="R475" s="33"/>
      <c r="S475" s="33"/>
      <c r="T475" s="33"/>
      <c r="U475" s="33"/>
      <c r="V475" s="33"/>
      <c r="W475" s="33"/>
      <c r="X475" s="33"/>
      <c r="Y475" s="33"/>
      <c r="Z475" s="33"/>
      <c r="AA475" s="33"/>
      <c r="AB475" s="33"/>
      <c r="AC475" s="33"/>
    </row>
    <row r="476" spans="1:29" ht="15" x14ac:dyDescent="0.2">
      <c r="A476" s="88"/>
      <c r="B476" s="148"/>
      <c r="C476" s="33"/>
      <c r="D476" s="33"/>
      <c r="E476" s="33"/>
      <c r="F476" s="35"/>
      <c r="G476" s="35"/>
      <c r="H476" s="123"/>
      <c r="I476" s="33"/>
      <c r="J476" s="35"/>
      <c r="K476" s="35"/>
      <c r="L476" s="42"/>
      <c r="M476" s="33"/>
      <c r="N476" s="33"/>
      <c r="O476" s="33"/>
      <c r="P476" s="33"/>
      <c r="Q476" s="33"/>
      <c r="R476" s="33"/>
      <c r="S476" s="33"/>
      <c r="T476" s="33"/>
      <c r="U476" s="33"/>
      <c r="V476" s="33"/>
      <c r="W476" s="33"/>
      <c r="X476" s="33"/>
      <c r="Y476" s="33"/>
      <c r="Z476" s="33"/>
      <c r="AA476" s="33"/>
      <c r="AB476" s="33"/>
      <c r="AC476" s="33"/>
    </row>
    <row r="477" spans="1:29" ht="15" x14ac:dyDescent="0.2">
      <c r="A477" s="88"/>
      <c r="B477" s="148"/>
      <c r="C477" s="33"/>
      <c r="D477" s="33"/>
      <c r="E477" s="33"/>
      <c r="F477" s="35"/>
      <c r="G477" s="35"/>
      <c r="H477" s="123"/>
      <c r="I477" s="33"/>
      <c r="J477" s="35"/>
      <c r="K477" s="35"/>
      <c r="L477" s="42"/>
      <c r="M477" s="33"/>
      <c r="N477" s="33"/>
      <c r="O477" s="33"/>
      <c r="P477" s="33"/>
      <c r="Q477" s="33"/>
      <c r="R477" s="33"/>
      <c r="S477" s="33"/>
      <c r="T477" s="33"/>
      <c r="U477" s="33"/>
      <c r="V477" s="33"/>
      <c r="W477" s="33"/>
      <c r="X477" s="33"/>
      <c r="Y477" s="33"/>
      <c r="Z477" s="33"/>
      <c r="AA477" s="33"/>
      <c r="AB477" s="33"/>
      <c r="AC477" s="33"/>
    </row>
    <row r="478" spans="1:29" ht="15" x14ac:dyDescent="0.2">
      <c r="A478" s="88"/>
      <c r="B478" s="148"/>
      <c r="C478" s="33"/>
      <c r="D478" s="33"/>
      <c r="E478" s="33"/>
      <c r="F478" s="35"/>
      <c r="G478" s="35"/>
      <c r="H478" s="123"/>
      <c r="I478" s="33"/>
      <c r="J478" s="35"/>
      <c r="K478" s="35"/>
      <c r="L478" s="42"/>
      <c r="M478" s="33"/>
      <c r="N478" s="33"/>
      <c r="O478" s="33"/>
      <c r="P478" s="33"/>
      <c r="Q478" s="33"/>
      <c r="R478" s="33"/>
      <c r="S478" s="33"/>
      <c r="T478" s="33"/>
      <c r="U478" s="33"/>
      <c r="V478" s="33"/>
      <c r="W478" s="33"/>
      <c r="X478" s="33"/>
      <c r="Y478" s="33"/>
      <c r="Z478" s="33"/>
      <c r="AA478" s="33"/>
      <c r="AB478" s="33"/>
      <c r="AC478" s="33"/>
    </row>
    <row r="479" spans="1:29" ht="15" x14ac:dyDescent="0.2">
      <c r="A479" s="88"/>
      <c r="B479" s="148"/>
      <c r="C479" s="33"/>
      <c r="D479" s="33"/>
      <c r="E479" s="33"/>
      <c r="F479" s="35"/>
      <c r="G479" s="35"/>
      <c r="H479" s="123"/>
      <c r="I479" s="33"/>
      <c r="J479" s="35"/>
      <c r="K479" s="35"/>
      <c r="L479" s="42"/>
      <c r="M479" s="33"/>
      <c r="N479" s="33"/>
      <c r="O479" s="33"/>
      <c r="P479" s="33"/>
      <c r="Q479" s="33"/>
      <c r="R479" s="33"/>
      <c r="S479" s="33"/>
      <c r="T479" s="33"/>
      <c r="U479" s="33"/>
      <c r="V479" s="33"/>
      <c r="W479" s="33"/>
      <c r="X479" s="33"/>
      <c r="Y479" s="33"/>
      <c r="Z479" s="33"/>
      <c r="AA479" s="33"/>
      <c r="AB479" s="33"/>
      <c r="AC479" s="33"/>
    </row>
    <row r="480" spans="1:29" ht="15" x14ac:dyDescent="0.2">
      <c r="A480" s="88"/>
      <c r="B480" s="148"/>
      <c r="C480" s="33"/>
      <c r="D480" s="33"/>
      <c r="E480" s="33"/>
      <c r="F480" s="35"/>
      <c r="G480" s="35"/>
      <c r="H480" s="123"/>
      <c r="I480" s="33"/>
      <c r="J480" s="35"/>
      <c r="K480" s="35"/>
      <c r="L480" s="42"/>
      <c r="M480" s="33"/>
      <c r="N480" s="33"/>
      <c r="O480" s="33"/>
      <c r="P480" s="33"/>
      <c r="Q480" s="33"/>
      <c r="R480" s="33"/>
      <c r="S480" s="33"/>
      <c r="T480" s="33"/>
      <c r="U480" s="33"/>
      <c r="V480" s="33"/>
      <c r="W480" s="33"/>
      <c r="X480" s="33"/>
      <c r="Y480" s="33"/>
      <c r="Z480" s="33"/>
      <c r="AA480" s="33"/>
      <c r="AB480" s="33"/>
      <c r="AC480" s="33"/>
    </row>
    <row r="481" spans="1:29" ht="15" x14ac:dyDescent="0.2">
      <c r="A481" s="88"/>
      <c r="B481" s="148"/>
      <c r="C481" s="33"/>
      <c r="D481" s="33"/>
      <c r="E481" s="33"/>
      <c r="F481" s="35"/>
      <c r="G481" s="35"/>
      <c r="H481" s="123"/>
      <c r="I481" s="33"/>
      <c r="J481" s="35"/>
      <c r="K481" s="35"/>
      <c r="L481" s="42"/>
      <c r="M481" s="33"/>
      <c r="N481" s="33"/>
      <c r="O481" s="33"/>
      <c r="P481" s="33"/>
      <c r="Q481" s="33"/>
      <c r="R481" s="33"/>
      <c r="S481" s="33"/>
      <c r="T481" s="33"/>
      <c r="U481" s="33"/>
      <c r="V481" s="33"/>
      <c r="W481" s="33"/>
      <c r="X481" s="33"/>
      <c r="Y481" s="33"/>
      <c r="Z481" s="33"/>
      <c r="AA481" s="33"/>
      <c r="AB481" s="33"/>
      <c r="AC481" s="33"/>
    </row>
    <row r="482" spans="1:29" ht="15" x14ac:dyDescent="0.2">
      <c r="A482" s="88"/>
      <c r="B482" s="148"/>
      <c r="C482" s="33"/>
      <c r="D482" s="33"/>
      <c r="E482" s="33"/>
      <c r="F482" s="35"/>
      <c r="G482" s="35"/>
      <c r="H482" s="123"/>
      <c r="I482" s="33"/>
      <c r="J482" s="35"/>
      <c r="K482" s="35"/>
      <c r="L482" s="42"/>
      <c r="M482" s="33"/>
      <c r="N482" s="33"/>
      <c r="O482" s="33"/>
      <c r="P482" s="33"/>
      <c r="Q482" s="33"/>
      <c r="R482" s="33"/>
      <c r="S482" s="33"/>
      <c r="T482" s="33"/>
      <c r="U482" s="33"/>
      <c r="V482" s="33"/>
      <c r="W482" s="33"/>
      <c r="X482" s="33"/>
      <c r="Y482" s="33"/>
      <c r="Z482" s="33"/>
      <c r="AA482" s="33"/>
      <c r="AB482" s="33"/>
      <c r="AC482" s="33"/>
    </row>
    <row r="483" spans="1:29" ht="15" x14ac:dyDescent="0.2">
      <c r="A483" s="88"/>
      <c r="B483" s="148"/>
      <c r="C483" s="33"/>
      <c r="D483" s="33"/>
      <c r="E483" s="33"/>
      <c r="F483" s="35"/>
      <c r="G483" s="35"/>
      <c r="H483" s="123"/>
      <c r="I483" s="33"/>
      <c r="J483" s="35"/>
      <c r="K483" s="35"/>
      <c r="L483" s="42"/>
      <c r="M483" s="33"/>
      <c r="N483" s="33"/>
      <c r="O483" s="33"/>
      <c r="P483" s="33"/>
      <c r="Q483" s="33"/>
      <c r="R483" s="33"/>
      <c r="S483" s="33"/>
      <c r="T483" s="33"/>
      <c r="U483" s="33"/>
      <c r="V483" s="33"/>
      <c r="W483" s="33"/>
      <c r="X483" s="33"/>
      <c r="Y483" s="33"/>
      <c r="Z483" s="33"/>
      <c r="AA483" s="33"/>
      <c r="AB483" s="33"/>
      <c r="AC483" s="33"/>
    </row>
    <row r="484" spans="1:29" ht="15" x14ac:dyDescent="0.2">
      <c r="A484" s="88"/>
      <c r="B484" s="148"/>
      <c r="C484" s="33"/>
      <c r="D484" s="33"/>
      <c r="E484" s="33"/>
      <c r="F484" s="35"/>
      <c r="G484" s="35"/>
      <c r="H484" s="123"/>
      <c r="I484" s="33"/>
      <c r="J484" s="35"/>
      <c r="K484" s="35"/>
      <c r="L484" s="42"/>
      <c r="M484" s="33"/>
      <c r="N484" s="33"/>
      <c r="O484" s="33"/>
      <c r="P484" s="33"/>
      <c r="Q484" s="33"/>
      <c r="R484" s="33"/>
      <c r="S484" s="33"/>
      <c r="T484" s="33"/>
      <c r="U484" s="33"/>
      <c r="V484" s="33"/>
      <c r="W484" s="33"/>
      <c r="X484" s="33"/>
      <c r="Y484" s="33"/>
      <c r="Z484" s="33"/>
      <c r="AA484" s="33"/>
      <c r="AB484" s="33"/>
      <c r="AC484" s="33"/>
    </row>
    <row r="485" spans="1:29" ht="15" x14ac:dyDescent="0.2">
      <c r="A485" s="88"/>
      <c r="B485" s="148"/>
      <c r="C485" s="33"/>
      <c r="D485" s="33"/>
      <c r="E485" s="33"/>
      <c r="F485" s="35"/>
      <c r="G485" s="35"/>
      <c r="H485" s="123"/>
      <c r="I485" s="33"/>
      <c r="J485" s="35"/>
      <c r="K485" s="35"/>
      <c r="L485" s="42"/>
      <c r="M485" s="33"/>
      <c r="N485" s="33"/>
      <c r="O485" s="33"/>
      <c r="P485" s="33"/>
      <c r="Q485" s="33"/>
      <c r="R485" s="33"/>
      <c r="S485" s="33"/>
      <c r="T485" s="33"/>
      <c r="U485" s="33"/>
      <c r="V485" s="33"/>
      <c r="W485" s="33"/>
      <c r="X485" s="33"/>
      <c r="Y485" s="33"/>
      <c r="Z485" s="33"/>
      <c r="AA485" s="33"/>
      <c r="AB485" s="33"/>
      <c r="AC485" s="33"/>
    </row>
    <row r="486" spans="1:29" ht="15" x14ac:dyDescent="0.2">
      <c r="A486" s="88"/>
      <c r="B486" s="148"/>
      <c r="C486" s="33"/>
      <c r="D486" s="33"/>
      <c r="E486" s="33"/>
      <c r="F486" s="35"/>
      <c r="G486" s="35"/>
      <c r="H486" s="123"/>
      <c r="I486" s="33"/>
      <c r="J486" s="35"/>
      <c r="K486" s="35"/>
      <c r="L486" s="42"/>
      <c r="M486" s="33"/>
      <c r="N486" s="33"/>
      <c r="O486" s="33"/>
      <c r="P486" s="33"/>
      <c r="Q486" s="33"/>
      <c r="R486" s="33"/>
      <c r="S486" s="33"/>
      <c r="T486" s="33"/>
      <c r="U486" s="33"/>
      <c r="V486" s="33"/>
      <c r="W486" s="33"/>
      <c r="X486" s="33"/>
      <c r="Y486" s="33"/>
      <c r="Z486" s="33"/>
      <c r="AA486" s="33"/>
      <c r="AB486" s="33"/>
      <c r="AC486" s="33"/>
    </row>
    <row r="487" spans="1:29" ht="15" x14ac:dyDescent="0.2">
      <c r="A487" s="88"/>
      <c r="B487" s="148"/>
      <c r="C487" s="33"/>
      <c r="D487" s="33"/>
      <c r="E487" s="33"/>
      <c r="F487" s="35"/>
      <c r="G487" s="35"/>
      <c r="H487" s="123"/>
      <c r="I487" s="33"/>
      <c r="J487" s="35"/>
      <c r="K487" s="35"/>
      <c r="L487" s="42"/>
      <c r="M487" s="33"/>
      <c r="N487" s="33"/>
      <c r="O487" s="33"/>
      <c r="P487" s="33"/>
      <c r="Q487" s="33"/>
      <c r="R487" s="33"/>
      <c r="S487" s="33"/>
      <c r="T487" s="33"/>
      <c r="U487" s="33"/>
      <c r="V487" s="33"/>
      <c r="W487" s="33"/>
      <c r="X487" s="33"/>
      <c r="Y487" s="33"/>
      <c r="Z487" s="33"/>
      <c r="AA487" s="33"/>
      <c r="AB487" s="33"/>
      <c r="AC487" s="33"/>
    </row>
    <row r="488" spans="1:29" ht="15" x14ac:dyDescent="0.2">
      <c r="A488" s="88"/>
      <c r="B488" s="148"/>
      <c r="C488" s="33"/>
      <c r="D488" s="33"/>
      <c r="E488" s="33"/>
      <c r="F488" s="35"/>
      <c r="G488" s="35"/>
      <c r="H488" s="123"/>
      <c r="I488" s="33"/>
      <c r="J488" s="35"/>
      <c r="K488" s="35"/>
      <c r="L488" s="42"/>
      <c r="M488" s="33"/>
      <c r="N488" s="33"/>
      <c r="O488" s="33"/>
      <c r="P488" s="33"/>
      <c r="Q488" s="33"/>
      <c r="R488" s="33"/>
      <c r="S488" s="33"/>
      <c r="T488" s="33"/>
      <c r="U488" s="33"/>
      <c r="V488" s="33"/>
      <c r="W488" s="33"/>
      <c r="X488" s="33"/>
      <c r="Y488" s="33"/>
      <c r="Z488" s="33"/>
      <c r="AA488" s="33"/>
      <c r="AB488" s="33"/>
      <c r="AC488" s="33"/>
    </row>
    <row r="489" spans="1:29" ht="15" x14ac:dyDescent="0.2">
      <c r="A489" s="88"/>
      <c r="B489" s="148"/>
      <c r="C489" s="33"/>
      <c r="D489" s="33"/>
      <c r="E489" s="33"/>
      <c r="F489" s="35"/>
      <c r="G489" s="35"/>
      <c r="H489" s="123"/>
      <c r="I489" s="33"/>
      <c r="J489" s="35"/>
      <c r="K489" s="35"/>
      <c r="L489" s="42"/>
      <c r="M489" s="33"/>
      <c r="N489" s="33"/>
      <c r="O489" s="33"/>
      <c r="P489" s="33"/>
      <c r="Q489" s="33"/>
      <c r="R489" s="33"/>
      <c r="S489" s="33"/>
      <c r="T489" s="33"/>
      <c r="U489" s="33"/>
      <c r="V489" s="33"/>
      <c r="W489" s="33"/>
      <c r="X489" s="33"/>
      <c r="Y489" s="33"/>
      <c r="Z489" s="33"/>
      <c r="AA489" s="33"/>
      <c r="AB489" s="33"/>
      <c r="AC489" s="33"/>
    </row>
    <row r="490" spans="1:29" ht="15" x14ac:dyDescent="0.2">
      <c r="A490" s="88"/>
      <c r="B490" s="148"/>
      <c r="C490" s="33"/>
      <c r="D490" s="33"/>
      <c r="E490" s="33"/>
      <c r="F490" s="35"/>
      <c r="G490" s="35"/>
      <c r="H490" s="123"/>
      <c r="I490" s="33"/>
      <c r="J490" s="35"/>
      <c r="K490" s="35"/>
      <c r="L490" s="42"/>
      <c r="M490" s="33"/>
      <c r="N490" s="33"/>
      <c r="O490" s="33"/>
      <c r="P490" s="33"/>
      <c r="Q490" s="33"/>
      <c r="R490" s="33"/>
      <c r="S490" s="33"/>
      <c r="T490" s="33"/>
      <c r="U490" s="33"/>
      <c r="V490" s="33"/>
      <c r="W490" s="33"/>
      <c r="X490" s="33"/>
      <c r="Y490" s="33"/>
      <c r="Z490" s="33"/>
      <c r="AA490" s="33"/>
      <c r="AB490" s="33"/>
      <c r="AC490" s="33"/>
    </row>
    <row r="491" spans="1:29" ht="15" x14ac:dyDescent="0.2">
      <c r="A491" s="88"/>
      <c r="B491" s="148"/>
      <c r="C491" s="33"/>
      <c r="D491" s="33"/>
      <c r="E491" s="33"/>
      <c r="F491" s="35"/>
      <c r="G491" s="35"/>
      <c r="H491" s="123"/>
      <c r="I491" s="33"/>
      <c r="J491" s="35"/>
      <c r="K491" s="35"/>
      <c r="L491" s="42"/>
      <c r="M491" s="33"/>
      <c r="N491" s="33"/>
      <c r="O491" s="33"/>
      <c r="P491" s="33"/>
      <c r="Q491" s="33"/>
      <c r="R491" s="33"/>
      <c r="S491" s="33"/>
      <c r="T491" s="33"/>
      <c r="U491" s="33"/>
      <c r="V491" s="33"/>
      <c r="W491" s="33"/>
      <c r="X491" s="33"/>
      <c r="Y491" s="33"/>
      <c r="Z491" s="33"/>
      <c r="AA491" s="33"/>
      <c r="AB491" s="33"/>
      <c r="AC491" s="33"/>
    </row>
    <row r="492" spans="1:29" ht="15" x14ac:dyDescent="0.2">
      <c r="A492" s="88"/>
      <c r="B492" s="148"/>
      <c r="C492" s="33"/>
      <c r="D492" s="33"/>
      <c r="E492" s="33"/>
      <c r="F492" s="35"/>
      <c r="G492" s="35"/>
      <c r="H492" s="123"/>
      <c r="I492" s="33"/>
      <c r="J492" s="35"/>
      <c r="K492" s="35"/>
      <c r="L492" s="42"/>
      <c r="M492" s="33"/>
      <c r="N492" s="33"/>
      <c r="O492" s="33"/>
      <c r="P492" s="33"/>
      <c r="Q492" s="33"/>
      <c r="R492" s="33"/>
      <c r="S492" s="33"/>
      <c r="T492" s="33"/>
      <c r="U492" s="33"/>
      <c r="V492" s="33"/>
      <c r="W492" s="33"/>
      <c r="X492" s="33"/>
      <c r="Y492" s="33"/>
      <c r="Z492" s="33"/>
      <c r="AA492" s="33"/>
      <c r="AB492" s="33"/>
      <c r="AC492" s="33"/>
    </row>
    <row r="493" spans="1:29" ht="15" x14ac:dyDescent="0.2">
      <c r="A493" s="88"/>
      <c r="B493" s="148"/>
      <c r="C493" s="33"/>
      <c r="D493" s="33"/>
      <c r="E493" s="33"/>
      <c r="F493" s="35"/>
      <c r="G493" s="35"/>
      <c r="H493" s="123"/>
      <c r="I493" s="33"/>
      <c r="J493" s="35"/>
      <c r="K493" s="35"/>
      <c r="L493" s="42"/>
      <c r="M493" s="33"/>
      <c r="N493" s="33"/>
      <c r="O493" s="33"/>
      <c r="P493" s="33"/>
      <c r="Q493" s="33"/>
      <c r="R493" s="33"/>
      <c r="S493" s="33"/>
      <c r="T493" s="33"/>
      <c r="U493" s="33"/>
      <c r="V493" s="33"/>
      <c r="W493" s="33"/>
      <c r="X493" s="33"/>
      <c r="Y493" s="33"/>
      <c r="Z493" s="33"/>
      <c r="AA493" s="33"/>
      <c r="AB493" s="33"/>
      <c r="AC493" s="33"/>
    </row>
    <row r="494" spans="1:29" ht="15" x14ac:dyDescent="0.2">
      <c r="A494" s="88"/>
      <c r="B494" s="148"/>
      <c r="C494" s="33"/>
      <c r="D494" s="33"/>
      <c r="E494" s="33"/>
      <c r="F494" s="35"/>
      <c r="G494" s="35"/>
      <c r="H494" s="123"/>
      <c r="I494" s="33"/>
      <c r="J494" s="35"/>
      <c r="K494" s="35"/>
      <c r="L494" s="42"/>
      <c r="M494" s="33"/>
      <c r="N494" s="33"/>
      <c r="O494" s="33"/>
      <c r="P494" s="33"/>
      <c r="Q494" s="33"/>
      <c r="R494" s="33"/>
      <c r="S494" s="33"/>
      <c r="T494" s="33"/>
      <c r="U494" s="33"/>
      <c r="V494" s="33"/>
      <c r="W494" s="33"/>
      <c r="X494" s="33"/>
      <c r="Y494" s="33"/>
      <c r="Z494" s="33"/>
      <c r="AA494" s="33"/>
      <c r="AB494" s="33"/>
      <c r="AC494" s="33"/>
    </row>
    <row r="495" spans="1:29" ht="15" x14ac:dyDescent="0.2">
      <c r="A495" s="88"/>
      <c r="B495" s="148"/>
      <c r="C495" s="33"/>
      <c r="D495" s="33"/>
      <c r="E495" s="33"/>
      <c r="F495" s="35"/>
      <c r="G495" s="35"/>
      <c r="H495" s="123"/>
      <c r="I495" s="33"/>
      <c r="J495" s="35"/>
      <c r="K495" s="35"/>
      <c r="L495" s="42"/>
      <c r="M495" s="33"/>
      <c r="N495" s="33"/>
      <c r="O495" s="33"/>
      <c r="P495" s="33"/>
      <c r="Q495" s="33"/>
      <c r="R495" s="33"/>
      <c r="S495" s="33"/>
      <c r="T495" s="33"/>
      <c r="U495" s="33"/>
      <c r="V495" s="33"/>
      <c r="W495" s="33"/>
      <c r="X495" s="33"/>
      <c r="Y495" s="33"/>
      <c r="Z495" s="33"/>
      <c r="AA495" s="33"/>
      <c r="AB495" s="33"/>
      <c r="AC495" s="33"/>
    </row>
    <row r="496" spans="1:29" ht="15" x14ac:dyDescent="0.2">
      <c r="A496" s="88"/>
      <c r="B496" s="148"/>
      <c r="C496" s="33"/>
      <c r="D496" s="33"/>
      <c r="E496" s="33"/>
      <c r="F496" s="35"/>
      <c r="G496" s="35"/>
      <c r="H496" s="123"/>
      <c r="I496" s="33"/>
      <c r="J496" s="35"/>
      <c r="K496" s="35"/>
      <c r="L496" s="42"/>
      <c r="M496" s="33"/>
      <c r="N496" s="33"/>
      <c r="O496" s="33"/>
      <c r="P496" s="33"/>
      <c r="Q496" s="33"/>
      <c r="R496" s="33"/>
      <c r="S496" s="33"/>
      <c r="T496" s="33"/>
      <c r="U496" s="33"/>
      <c r="V496" s="33"/>
      <c r="W496" s="33"/>
      <c r="X496" s="33"/>
      <c r="Y496" s="33"/>
      <c r="Z496" s="33"/>
      <c r="AA496" s="33"/>
      <c r="AB496" s="33"/>
      <c r="AC496" s="33"/>
    </row>
    <row r="497" spans="1:29" ht="15" x14ac:dyDescent="0.2">
      <c r="A497" s="88"/>
      <c r="B497" s="148"/>
      <c r="C497" s="33"/>
      <c r="D497" s="33"/>
      <c r="E497" s="33"/>
      <c r="F497" s="35"/>
      <c r="G497" s="35"/>
      <c r="H497" s="123"/>
      <c r="I497" s="33"/>
      <c r="J497" s="35"/>
      <c r="K497" s="35"/>
      <c r="L497" s="42"/>
      <c r="M497" s="33"/>
      <c r="N497" s="33"/>
      <c r="O497" s="33"/>
      <c r="P497" s="33"/>
      <c r="Q497" s="33"/>
      <c r="R497" s="33"/>
      <c r="S497" s="33"/>
      <c r="T497" s="33"/>
      <c r="U497" s="33"/>
      <c r="V497" s="33"/>
      <c r="W497" s="33"/>
      <c r="X497" s="33"/>
      <c r="Y497" s="33"/>
      <c r="Z497" s="33"/>
      <c r="AA497" s="33"/>
      <c r="AB497" s="33"/>
      <c r="AC497" s="33"/>
    </row>
    <row r="498" spans="1:29" ht="15" x14ac:dyDescent="0.2">
      <c r="A498" s="88"/>
      <c r="B498" s="148"/>
      <c r="C498" s="33"/>
      <c r="D498" s="33"/>
      <c r="E498" s="33"/>
      <c r="F498" s="35"/>
      <c r="G498" s="35"/>
      <c r="H498" s="123"/>
      <c r="I498" s="33"/>
      <c r="J498" s="35"/>
      <c r="K498" s="35"/>
      <c r="L498" s="42"/>
      <c r="M498" s="33"/>
      <c r="N498" s="33"/>
      <c r="O498" s="33"/>
      <c r="P498" s="33"/>
      <c r="Q498" s="33"/>
      <c r="R498" s="33"/>
      <c r="S498" s="33"/>
      <c r="T498" s="33"/>
      <c r="U498" s="33"/>
      <c r="V498" s="33"/>
      <c r="W498" s="33"/>
      <c r="X498" s="33"/>
      <c r="Y498" s="33"/>
      <c r="Z498" s="33"/>
      <c r="AA498" s="33"/>
      <c r="AB498" s="33"/>
      <c r="AC498" s="33"/>
    </row>
    <row r="499" spans="1:29" ht="15" x14ac:dyDescent="0.2">
      <c r="A499" s="88"/>
      <c r="B499" s="148"/>
      <c r="C499" s="33"/>
      <c r="D499" s="33"/>
      <c r="E499" s="33"/>
      <c r="F499" s="35"/>
      <c r="G499" s="35"/>
      <c r="H499" s="123"/>
      <c r="I499" s="33"/>
      <c r="J499" s="35"/>
      <c r="K499" s="35"/>
      <c r="L499" s="42"/>
      <c r="M499" s="33"/>
      <c r="N499" s="33"/>
      <c r="O499" s="33"/>
      <c r="P499" s="33"/>
      <c r="Q499" s="33"/>
      <c r="R499" s="33"/>
      <c r="S499" s="33"/>
      <c r="T499" s="33"/>
      <c r="U499" s="33"/>
      <c r="V499" s="33"/>
      <c r="W499" s="33"/>
      <c r="X499" s="33"/>
      <c r="Y499" s="33"/>
      <c r="Z499" s="33"/>
      <c r="AA499" s="33"/>
      <c r="AB499" s="33"/>
      <c r="AC499" s="33"/>
    </row>
    <row r="500" spans="1:29" ht="15" x14ac:dyDescent="0.2">
      <c r="A500" s="88"/>
      <c r="B500" s="148"/>
      <c r="C500" s="33"/>
      <c r="D500" s="33"/>
      <c r="E500" s="33"/>
      <c r="F500" s="35"/>
      <c r="G500" s="35"/>
      <c r="H500" s="123"/>
      <c r="I500" s="33"/>
      <c r="J500" s="35"/>
      <c r="K500" s="35"/>
      <c r="L500" s="42"/>
      <c r="M500" s="33"/>
      <c r="N500" s="33"/>
      <c r="O500" s="33"/>
      <c r="P500" s="33"/>
      <c r="Q500" s="33"/>
      <c r="R500" s="33"/>
      <c r="S500" s="33"/>
      <c r="T500" s="33"/>
      <c r="U500" s="33"/>
      <c r="V500" s="33"/>
      <c r="W500" s="33"/>
      <c r="X500" s="33"/>
      <c r="Y500" s="33"/>
      <c r="Z500" s="33"/>
      <c r="AA500" s="33"/>
      <c r="AB500" s="33"/>
      <c r="AC500" s="33"/>
    </row>
    <row r="501" spans="1:29" ht="15" x14ac:dyDescent="0.2">
      <c r="A501" s="88"/>
      <c r="B501" s="148"/>
      <c r="C501" s="33"/>
      <c r="D501" s="33"/>
      <c r="E501" s="33"/>
      <c r="F501" s="35"/>
      <c r="G501" s="35"/>
      <c r="H501" s="123"/>
      <c r="I501" s="33"/>
      <c r="J501" s="35"/>
      <c r="K501" s="35"/>
      <c r="L501" s="42"/>
      <c r="M501" s="33"/>
      <c r="N501" s="33"/>
      <c r="O501" s="33"/>
      <c r="P501" s="33"/>
      <c r="Q501" s="33"/>
      <c r="R501" s="33"/>
      <c r="S501" s="33"/>
      <c r="T501" s="33"/>
      <c r="U501" s="33"/>
      <c r="V501" s="33"/>
      <c r="W501" s="33"/>
      <c r="X501" s="33"/>
      <c r="Y501" s="33"/>
      <c r="Z501" s="33"/>
      <c r="AA501" s="33"/>
      <c r="AB501" s="33"/>
      <c r="AC501" s="33"/>
    </row>
    <row r="502" spans="1:29" ht="15" x14ac:dyDescent="0.2">
      <c r="A502" s="88"/>
      <c r="B502" s="148"/>
      <c r="C502" s="33"/>
      <c r="D502" s="33"/>
      <c r="E502" s="33"/>
      <c r="F502" s="35"/>
      <c r="G502" s="35"/>
      <c r="H502" s="123"/>
      <c r="I502" s="33"/>
      <c r="J502" s="35"/>
      <c r="K502" s="35"/>
      <c r="L502" s="42"/>
      <c r="M502" s="33"/>
      <c r="N502" s="33"/>
      <c r="O502" s="33"/>
      <c r="P502" s="33"/>
      <c r="Q502" s="33"/>
      <c r="R502" s="33"/>
      <c r="S502" s="33"/>
      <c r="T502" s="33"/>
      <c r="U502" s="33"/>
      <c r="V502" s="33"/>
      <c r="W502" s="33"/>
      <c r="X502" s="33"/>
      <c r="Y502" s="33"/>
      <c r="Z502" s="33"/>
      <c r="AA502" s="33"/>
      <c r="AB502" s="33"/>
      <c r="AC502" s="33"/>
    </row>
    <row r="503" spans="1:29" ht="15" x14ac:dyDescent="0.2">
      <c r="A503" s="88"/>
      <c r="B503" s="148"/>
      <c r="C503" s="33"/>
      <c r="D503" s="33"/>
      <c r="E503" s="33"/>
      <c r="F503" s="35"/>
      <c r="G503" s="35"/>
      <c r="H503" s="123"/>
      <c r="I503" s="33"/>
      <c r="J503" s="35"/>
      <c r="K503" s="35"/>
      <c r="L503" s="42"/>
      <c r="M503" s="33"/>
      <c r="N503" s="33"/>
      <c r="O503" s="33"/>
      <c r="P503" s="33"/>
      <c r="Q503" s="33"/>
      <c r="R503" s="33"/>
      <c r="S503" s="33"/>
      <c r="T503" s="33"/>
      <c r="U503" s="33"/>
      <c r="V503" s="33"/>
      <c r="W503" s="33"/>
      <c r="X503" s="33"/>
      <c r="Y503" s="33"/>
      <c r="Z503" s="33"/>
      <c r="AA503" s="33"/>
      <c r="AB503" s="33"/>
      <c r="AC503" s="33"/>
    </row>
    <row r="504" spans="1:29" ht="15" x14ac:dyDescent="0.2">
      <c r="A504" s="88"/>
      <c r="B504" s="148"/>
      <c r="C504" s="33"/>
      <c r="D504" s="33"/>
      <c r="E504" s="33"/>
      <c r="F504" s="35"/>
      <c r="G504" s="35"/>
      <c r="H504" s="123"/>
      <c r="I504" s="33"/>
      <c r="J504" s="35"/>
      <c r="K504" s="35"/>
      <c r="L504" s="42"/>
      <c r="M504" s="33"/>
      <c r="N504" s="33"/>
      <c r="O504" s="33"/>
      <c r="P504" s="33"/>
      <c r="Q504" s="33"/>
      <c r="R504" s="33"/>
      <c r="S504" s="33"/>
      <c r="T504" s="33"/>
      <c r="U504" s="33"/>
      <c r="V504" s="33"/>
      <c r="W504" s="33"/>
      <c r="X504" s="33"/>
      <c r="Y504" s="33"/>
      <c r="Z504" s="33"/>
      <c r="AA504" s="33"/>
      <c r="AB504" s="33"/>
      <c r="AC504" s="33"/>
    </row>
    <row r="505" spans="1:29" ht="15" x14ac:dyDescent="0.2">
      <c r="A505" s="88"/>
      <c r="B505" s="148"/>
      <c r="C505" s="33"/>
      <c r="D505" s="33"/>
      <c r="E505" s="33"/>
      <c r="F505" s="35"/>
      <c r="G505" s="35"/>
      <c r="H505" s="123"/>
      <c r="I505" s="33"/>
      <c r="J505" s="35"/>
      <c r="K505" s="35"/>
      <c r="L505" s="42"/>
      <c r="M505" s="33"/>
      <c r="N505" s="33"/>
      <c r="O505" s="33"/>
      <c r="P505" s="33"/>
      <c r="Q505" s="33"/>
      <c r="R505" s="33"/>
      <c r="S505" s="33"/>
      <c r="T505" s="33"/>
      <c r="U505" s="33"/>
      <c r="V505" s="33"/>
      <c r="W505" s="33"/>
      <c r="X505" s="33"/>
      <c r="Y505" s="33"/>
      <c r="Z505" s="33"/>
      <c r="AA505" s="33"/>
      <c r="AB505" s="33"/>
      <c r="AC505" s="33"/>
    </row>
    <row r="506" spans="1:29" ht="15" x14ac:dyDescent="0.2">
      <c r="A506" s="88"/>
      <c r="B506" s="148"/>
      <c r="C506" s="33"/>
      <c r="D506" s="33"/>
      <c r="E506" s="33"/>
      <c r="F506" s="35"/>
      <c r="G506" s="35"/>
      <c r="H506" s="123"/>
      <c r="I506" s="33"/>
      <c r="J506" s="35"/>
      <c r="K506" s="35"/>
      <c r="L506" s="42"/>
      <c r="M506" s="33"/>
      <c r="N506" s="33"/>
      <c r="O506" s="33"/>
      <c r="P506" s="33"/>
      <c r="Q506" s="33"/>
      <c r="R506" s="33"/>
      <c r="S506" s="33"/>
      <c r="T506" s="33"/>
      <c r="U506" s="33"/>
      <c r="V506" s="33"/>
      <c r="W506" s="33"/>
      <c r="X506" s="33"/>
      <c r="Y506" s="33"/>
      <c r="Z506" s="33"/>
      <c r="AA506" s="33"/>
      <c r="AB506" s="33"/>
      <c r="AC506" s="33"/>
    </row>
    <row r="507" spans="1:29" ht="15" x14ac:dyDescent="0.2">
      <c r="A507" s="88"/>
      <c r="B507" s="148"/>
      <c r="C507" s="33"/>
      <c r="D507" s="33"/>
      <c r="E507" s="33"/>
      <c r="F507" s="35"/>
      <c r="G507" s="35"/>
      <c r="H507" s="123"/>
      <c r="I507" s="33"/>
      <c r="J507" s="35"/>
      <c r="K507" s="35"/>
      <c r="L507" s="42"/>
      <c r="M507" s="33"/>
      <c r="N507" s="33"/>
      <c r="O507" s="33"/>
      <c r="P507" s="33"/>
      <c r="Q507" s="33"/>
      <c r="R507" s="33"/>
      <c r="S507" s="33"/>
      <c r="T507" s="33"/>
      <c r="U507" s="33"/>
      <c r="V507" s="33"/>
      <c r="W507" s="33"/>
      <c r="X507" s="33"/>
      <c r="Y507" s="33"/>
      <c r="Z507" s="33"/>
      <c r="AA507" s="33"/>
      <c r="AB507" s="33"/>
      <c r="AC507" s="33"/>
    </row>
    <row r="508" spans="1:29" ht="15" x14ac:dyDescent="0.2">
      <c r="A508" s="88"/>
      <c r="B508" s="148"/>
      <c r="C508" s="33"/>
      <c r="D508" s="33"/>
      <c r="E508" s="33"/>
      <c r="F508" s="35"/>
      <c r="G508" s="35"/>
      <c r="H508" s="123"/>
      <c r="I508" s="33"/>
      <c r="J508" s="35"/>
      <c r="K508" s="35"/>
      <c r="L508" s="42"/>
      <c r="M508" s="33"/>
      <c r="N508" s="33"/>
      <c r="O508" s="33"/>
      <c r="P508" s="33"/>
      <c r="Q508" s="33"/>
      <c r="R508" s="33"/>
      <c r="S508" s="33"/>
      <c r="T508" s="33"/>
      <c r="U508" s="33"/>
      <c r="V508" s="33"/>
      <c r="W508" s="33"/>
      <c r="X508" s="33"/>
      <c r="Y508" s="33"/>
      <c r="Z508" s="33"/>
      <c r="AA508" s="33"/>
      <c r="AB508" s="33"/>
      <c r="AC508" s="33"/>
    </row>
    <row r="509" spans="1:29" ht="15" x14ac:dyDescent="0.2">
      <c r="A509" s="88"/>
      <c r="B509" s="148"/>
      <c r="C509" s="33"/>
      <c r="D509" s="33"/>
      <c r="E509" s="33"/>
      <c r="F509" s="35"/>
      <c r="G509" s="35"/>
      <c r="H509" s="123"/>
      <c r="I509" s="33"/>
      <c r="J509" s="35"/>
      <c r="K509" s="35"/>
      <c r="L509" s="42"/>
      <c r="M509" s="33"/>
      <c r="N509" s="33"/>
      <c r="O509" s="33"/>
      <c r="P509" s="33"/>
      <c r="Q509" s="33"/>
      <c r="R509" s="33"/>
      <c r="S509" s="33"/>
      <c r="T509" s="33"/>
      <c r="U509" s="33"/>
      <c r="V509" s="33"/>
      <c r="W509" s="33"/>
      <c r="X509" s="33"/>
      <c r="Y509" s="33"/>
      <c r="Z509" s="33"/>
      <c r="AA509" s="33"/>
      <c r="AB509" s="33"/>
      <c r="AC509" s="33"/>
    </row>
    <row r="510" spans="1:29" ht="15" x14ac:dyDescent="0.2">
      <c r="A510" s="88"/>
      <c r="B510" s="148"/>
      <c r="C510" s="33"/>
      <c r="D510" s="33"/>
      <c r="E510" s="33"/>
      <c r="F510" s="35"/>
      <c r="G510" s="35"/>
      <c r="H510" s="123"/>
      <c r="I510" s="33"/>
      <c r="J510" s="35"/>
      <c r="K510" s="35"/>
      <c r="L510" s="42"/>
      <c r="M510" s="33"/>
      <c r="N510" s="33"/>
      <c r="O510" s="33"/>
      <c r="P510" s="33"/>
      <c r="Q510" s="33"/>
      <c r="R510" s="33"/>
      <c r="S510" s="33"/>
      <c r="T510" s="33"/>
      <c r="U510" s="33"/>
      <c r="V510" s="33"/>
      <c r="W510" s="33"/>
      <c r="X510" s="33"/>
      <c r="Y510" s="33"/>
      <c r="Z510" s="33"/>
      <c r="AA510" s="33"/>
      <c r="AB510" s="33"/>
      <c r="AC510" s="33"/>
    </row>
    <row r="511" spans="1:29" ht="15" x14ac:dyDescent="0.2">
      <c r="A511" s="88"/>
      <c r="B511" s="148"/>
      <c r="C511" s="33"/>
      <c r="D511" s="33"/>
      <c r="E511" s="33"/>
      <c r="F511" s="35"/>
      <c r="G511" s="35"/>
      <c r="H511" s="123"/>
      <c r="I511" s="33"/>
      <c r="J511" s="35"/>
      <c r="K511" s="35"/>
      <c r="L511" s="42"/>
      <c r="M511" s="33"/>
      <c r="N511" s="33"/>
      <c r="O511" s="33"/>
      <c r="P511" s="33"/>
      <c r="Q511" s="33"/>
      <c r="R511" s="33"/>
      <c r="S511" s="33"/>
      <c r="T511" s="33"/>
      <c r="U511" s="33"/>
      <c r="V511" s="33"/>
      <c r="W511" s="33"/>
      <c r="X511" s="33"/>
      <c r="Y511" s="33"/>
      <c r="Z511" s="33"/>
      <c r="AA511" s="33"/>
      <c r="AB511" s="33"/>
      <c r="AC511" s="33"/>
    </row>
    <row r="512" spans="1:29" ht="15" x14ac:dyDescent="0.2">
      <c r="A512" s="88"/>
      <c r="B512" s="148"/>
      <c r="C512" s="33"/>
      <c r="D512" s="33"/>
      <c r="E512" s="33"/>
      <c r="F512" s="35"/>
      <c r="G512" s="35"/>
      <c r="H512" s="123"/>
      <c r="I512" s="33"/>
      <c r="J512" s="35"/>
      <c r="K512" s="35"/>
      <c r="L512" s="42"/>
      <c r="M512" s="33"/>
      <c r="N512" s="33"/>
      <c r="O512" s="33"/>
      <c r="P512" s="33"/>
      <c r="Q512" s="33"/>
      <c r="R512" s="33"/>
      <c r="S512" s="33"/>
      <c r="T512" s="33"/>
      <c r="U512" s="33"/>
      <c r="V512" s="33"/>
      <c r="W512" s="33"/>
      <c r="X512" s="33"/>
      <c r="Y512" s="33"/>
      <c r="Z512" s="33"/>
      <c r="AA512" s="33"/>
      <c r="AB512" s="33"/>
      <c r="AC512" s="33"/>
    </row>
    <row r="513" spans="1:29" ht="15" x14ac:dyDescent="0.2">
      <c r="A513" s="88"/>
      <c r="B513" s="148"/>
      <c r="C513" s="33"/>
      <c r="D513" s="33"/>
      <c r="E513" s="33"/>
      <c r="F513" s="35"/>
      <c r="G513" s="35"/>
      <c r="H513" s="123"/>
      <c r="I513" s="33"/>
      <c r="J513" s="35"/>
      <c r="K513" s="35"/>
      <c r="L513" s="42"/>
      <c r="M513" s="33"/>
      <c r="N513" s="33"/>
      <c r="O513" s="33"/>
      <c r="P513" s="33"/>
      <c r="Q513" s="33"/>
      <c r="R513" s="33"/>
      <c r="S513" s="33"/>
      <c r="T513" s="33"/>
      <c r="U513" s="33"/>
      <c r="V513" s="33"/>
      <c r="W513" s="33"/>
      <c r="X513" s="33"/>
      <c r="Y513" s="33"/>
      <c r="Z513" s="33"/>
      <c r="AA513" s="33"/>
      <c r="AB513" s="33"/>
      <c r="AC513" s="33"/>
    </row>
    <row r="514" spans="1:29" ht="15" x14ac:dyDescent="0.2">
      <c r="A514" s="88"/>
      <c r="B514" s="148"/>
      <c r="C514" s="33"/>
      <c r="D514" s="33"/>
      <c r="E514" s="33"/>
      <c r="F514" s="35"/>
      <c r="G514" s="35"/>
      <c r="H514" s="123"/>
      <c r="I514" s="33"/>
      <c r="J514" s="35"/>
      <c r="K514" s="35"/>
      <c r="L514" s="42"/>
      <c r="M514" s="33"/>
      <c r="N514" s="33"/>
      <c r="O514" s="33"/>
      <c r="P514" s="33"/>
      <c r="Q514" s="33"/>
      <c r="R514" s="33"/>
      <c r="S514" s="33"/>
      <c r="T514" s="33"/>
      <c r="U514" s="33"/>
      <c r="V514" s="33"/>
      <c r="W514" s="33"/>
      <c r="X514" s="33"/>
      <c r="Y514" s="33"/>
      <c r="Z514" s="33"/>
      <c r="AA514" s="33"/>
      <c r="AB514" s="33"/>
      <c r="AC514" s="33"/>
    </row>
    <row r="515" spans="1:29" ht="15" x14ac:dyDescent="0.2">
      <c r="A515" s="88"/>
      <c r="B515" s="148"/>
      <c r="C515" s="33"/>
      <c r="D515" s="33"/>
      <c r="E515" s="33"/>
      <c r="F515" s="35"/>
      <c r="G515" s="35"/>
      <c r="H515" s="123"/>
      <c r="I515" s="33"/>
      <c r="J515" s="35"/>
      <c r="K515" s="35"/>
      <c r="L515" s="42"/>
      <c r="M515" s="33"/>
      <c r="N515" s="33"/>
      <c r="O515" s="33"/>
      <c r="P515" s="33"/>
      <c r="Q515" s="33"/>
      <c r="R515" s="33"/>
      <c r="S515" s="33"/>
      <c r="T515" s="33"/>
      <c r="U515" s="33"/>
      <c r="V515" s="33"/>
      <c r="W515" s="33"/>
      <c r="X515" s="33"/>
      <c r="Y515" s="33"/>
      <c r="Z515" s="33"/>
      <c r="AA515" s="33"/>
      <c r="AB515" s="33"/>
      <c r="AC515" s="33"/>
    </row>
    <row r="516" spans="1:29" ht="15" x14ac:dyDescent="0.2">
      <c r="A516" s="88"/>
      <c r="B516" s="148"/>
      <c r="C516" s="33"/>
      <c r="D516" s="33"/>
      <c r="E516" s="33"/>
      <c r="F516" s="35"/>
      <c r="G516" s="35"/>
      <c r="H516" s="123"/>
      <c r="I516" s="33"/>
      <c r="J516" s="35"/>
      <c r="K516" s="35"/>
      <c r="L516" s="42"/>
      <c r="M516" s="33"/>
      <c r="N516" s="33"/>
      <c r="O516" s="33"/>
      <c r="P516" s="33"/>
      <c r="Q516" s="33"/>
      <c r="R516" s="33"/>
      <c r="S516" s="33"/>
      <c r="T516" s="33"/>
      <c r="U516" s="33"/>
      <c r="V516" s="33"/>
      <c r="W516" s="33"/>
      <c r="X516" s="33"/>
      <c r="Y516" s="33"/>
      <c r="Z516" s="33"/>
      <c r="AA516" s="33"/>
      <c r="AB516" s="33"/>
      <c r="AC516" s="33"/>
    </row>
    <row r="517" spans="1:29" ht="15" x14ac:dyDescent="0.2">
      <c r="A517" s="88"/>
      <c r="B517" s="148"/>
      <c r="C517" s="33"/>
      <c r="D517" s="33"/>
      <c r="E517" s="33"/>
      <c r="F517" s="35"/>
      <c r="G517" s="35"/>
      <c r="H517" s="123"/>
      <c r="I517" s="33"/>
      <c r="J517" s="35"/>
      <c r="K517" s="35"/>
      <c r="L517" s="42"/>
      <c r="M517" s="33"/>
      <c r="N517" s="33"/>
      <c r="O517" s="33"/>
      <c r="P517" s="33"/>
      <c r="Q517" s="33"/>
      <c r="R517" s="33"/>
      <c r="S517" s="33"/>
      <c r="T517" s="33"/>
      <c r="U517" s="33"/>
      <c r="V517" s="33"/>
      <c r="W517" s="33"/>
      <c r="X517" s="33"/>
      <c r="Y517" s="33"/>
      <c r="Z517" s="33"/>
      <c r="AA517" s="33"/>
      <c r="AB517" s="33"/>
      <c r="AC517" s="33"/>
    </row>
    <row r="518" spans="1:29" ht="15" x14ac:dyDescent="0.2">
      <c r="A518" s="88"/>
      <c r="B518" s="148"/>
      <c r="C518" s="33"/>
      <c r="D518" s="33"/>
      <c r="E518" s="33"/>
      <c r="F518" s="35"/>
      <c r="G518" s="35"/>
      <c r="H518" s="123"/>
      <c r="I518" s="33"/>
      <c r="J518" s="35"/>
      <c r="K518" s="35"/>
      <c r="L518" s="42"/>
      <c r="M518" s="33"/>
      <c r="N518" s="33"/>
      <c r="O518" s="33"/>
      <c r="P518" s="33"/>
      <c r="Q518" s="33"/>
      <c r="R518" s="33"/>
      <c r="S518" s="33"/>
      <c r="T518" s="33"/>
      <c r="U518" s="33"/>
      <c r="V518" s="33"/>
      <c r="W518" s="33"/>
      <c r="X518" s="33"/>
      <c r="Y518" s="33"/>
      <c r="Z518" s="33"/>
      <c r="AA518" s="33"/>
      <c r="AB518" s="33"/>
      <c r="AC518" s="33"/>
    </row>
    <row r="519" spans="1:29" ht="15" x14ac:dyDescent="0.2">
      <c r="A519" s="88"/>
      <c r="B519" s="148"/>
      <c r="C519" s="33"/>
      <c r="D519" s="33"/>
      <c r="E519" s="33"/>
      <c r="F519" s="35"/>
      <c r="G519" s="35"/>
      <c r="H519" s="123"/>
      <c r="I519" s="33"/>
      <c r="J519" s="35"/>
      <c r="K519" s="35"/>
      <c r="L519" s="42"/>
      <c r="M519" s="33"/>
      <c r="N519" s="33"/>
      <c r="O519" s="33"/>
      <c r="P519" s="33"/>
      <c r="Q519" s="33"/>
      <c r="R519" s="33"/>
      <c r="S519" s="33"/>
      <c r="T519" s="33"/>
      <c r="U519" s="33"/>
      <c r="V519" s="33"/>
      <c r="W519" s="33"/>
      <c r="X519" s="33"/>
      <c r="Y519" s="33"/>
      <c r="Z519" s="33"/>
      <c r="AA519" s="33"/>
      <c r="AB519" s="33"/>
      <c r="AC519" s="33"/>
    </row>
    <row r="520" spans="1:29" ht="15" x14ac:dyDescent="0.2">
      <c r="A520" s="88"/>
      <c r="B520" s="148"/>
      <c r="C520" s="33"/>
      <c r="D520" s="33"/>
      <c r="E520" s="33"/>
      <c r="F520" s="35"/>
      <c r="G520" s="35"/>
      <c r="H520" s="123"/>
      <c r="I520" s="33"/>
      <c r="J520" s="35"/>
      <c r="K520" s="35"/>
      <c r="L520" s="42"/>
      <c r="M520" s="33"/>
      <c r="N520" s="33"/>
      <c r="O520" s="33"/>
      <c r="P520" s="33"/>
      <c r="Q520" s="33"/>
      <c r="R520" s="33"/>
      <c r="S520" s="33"/>
      <c r="T520" s="33"/>
      <c r="U520" s="33"/>
      <c r="V520" s="33"/>
      <c r="W520" s="33"/>
      <c r="X520" s="33"/>
      <c r="Y520" s="33"/>
      <c r="Z520" s="33"/>
      <c r="AA520" s="33"/>
      <c r="AB520" s="33"/>
      <c r="AC520" s="33"/>
    </row>
    <row r="521" spans="1:29" ht="15" x14ac:dyDescent="0.2">
      <c r="A521" s="88"/>
      <c r="B521" s="148"/>
      <c r="C521" s="33"/>
      <c r="D521" s="33"/>
      <c r="E521" s="33"/>
      <c r="F521" s="35"/>
      <c r="G521" s="35"/>
      <c r="H521" s="123"/>
      <c r="I521" s="33"/>
      <c r="J521" s="35"/>
      <c r="K521" s="35"/>
      <c r="L521" s="42"/>
      <c r="M521" s="33"/>
      <c r="N521" s="33"/>
      <c r="O521" s="33"/>
      <c r="P521" s="33"/>
      <c r="Q521" s="33"/>
      <c r="R521" s="33"/>
      <c r="S521" s="33"/>
      <c r="T521" s="33"/>
      <c r="U521" s="33"/>
      <c r="V521" s="33"/>
      <c r="W521" s="33"/>
      <c r="X521" s="33"/>
      <c r="Y521" s="33"/>
      <c r="Z521" s="33"/>
      <c r="AA521" s="33"/>
      <c r="AB521" s="33"/>
      <c r="AC521" s="33"/>
    </row>
    <row r="522" spans="1:29" ht="15" x14ac:dyDescent="0.2">
      <c r="A522" s="88"/>
      <c r="B522" s="148"/>
      <c r="C522" s="33"/>
      <c r="D522" s="33"/>
      <c r="E522" s="33"/>
      <c r="F522" s="35"/>
      <c r="G522" s="35"/>
      <c r="H522" s="123"/>
      <c r="I522" s="33"/>
      <c r="J522" s="35"/>
      <c r="K522" s="35"/>
      <c r="L522" s="42"/>
      <c r="M522" s="33"/>
      <c r="N522" s="33"/>
      <c r="O522" s="33"/>
      <c r="P522" s="33"/>
      <c r="Q522" s="33"/>
      <c r="R522" s="33"/>
      <c r="S522" s="33"/>
      <c r="T522" s="33"/>
      <c r="U522" s="33"/>
      <c r="V522" s="33"/>
      <c r="W522" s="33"/>
      <c r="X522" s="33"/>
      <c r="Y522" s="33"/>
      <c r="Z522" s="33"/>
      <c r="AA522" s="33"/>
      <c r="AB522" s="33"/>
      <c r="AC522" s="33"/>
    </row>
    <row r="523" spans="1:29" ht="15" x14ac:dyDescent="0.2">
      <c r="A523" s="88"/>
      <c r="B523" s="148"/>
      <c r="C523" s="33"/>
      <c r="D523" s="33"/>
      <c r="E523" s="33"/>
      <c r="F523" s="35"/>
      <c r="G523" s="35"/>
      <c r="H523" s="123"/>
      <c r="I523" s="33"/>
      <c r="J523" s="35"/>
      <c r="K523" s="35"/>
      <c r="L523" s="42"/>
      <c r="M523" s="33"/>
      <c r="N523" s="33"/>
      <c r="O523" s="33"/>
      <c r="P523" s="33"/>
      <c r="Q523" s="33"/>
      <c r="R523" s="33"/>
      <c r="S523" s="33"/>
      <c r="T523" s="33"/>
      <c r="U523" s="33"/>
      <c r="V523" s="33"/>
      <c r="W523" s="33"/>
      <c r="X523" s="33"/>
      <c r="Y523" s="33"/>
      <c r="Z523" s="33"/>
      <c r="AA523" s="33"/>
      <c r="AB523" s="33"/>
      <c r="AC523" s="33"/>
    </row>
    <row r="524" spans="1:29" ht="15" x14ac:dyDescent="0.2">
      <c r="A524" s="88"/>
      <c r="B524" s="148"/>
      <c r="C524" s="33"/>
      <c r="D524" s="33"/>
      <c r="E524" s="33"/>
      <c r="F524" s="35"/>
      <c r="G524" s="35"/>
      <c r="H524" s="123"/>
      <c r="I524" s="33"/>
      <c r="J524" s="35"/>
      <c r="K524" s="35"/>
      <c r="L524" s="42"/>
      <c r="M524" s="33"/>
      <c r="N524" s="33"/>
      <c r="O524" s="33"/>
      <c r="P524" s="33"/>
      <c r="Q524" s="33"/>
      <c r="R524" s="33"/>
      <c r="S524" s="33"/>
      <c r="T524" s="33"/>
      <c r="U524" s="33"/>
      <c r="V524" s="33"/>
      <c r="W524" s="33"/>
      <c r="X524" s="33"/>
      <c r="Y524" s="33"/>
      <c r="Z524" s="33"/>
      <c r="AA524" s="33"/>
      <c r="AB524" s="33"/>
      <c r="AC524" s="33"/>
    </row>
    <row r="525" spans="1:29" ht="15" x14ac:dyDescent="0.2">
      <c r="A525" s="88"/>
      <c r="B525" s="148"/>
      <c r="C525" s="33"/>
      <c r="D525" s="33"/>
      <c r="E525" s="33"/>
      <c r="F525" s="35"/>
      <c r="G525" s="35"/>
      <c r="H525" s="123"/>
      <c r="I525" s="33"/>
      <c r="J525" s="35"/>
      <c r="K525" s="35"/>
      <c r="L525" s="42"/>
      <c r="M525" s="33"/>
      <c r="N525" s="33"/>
      <c r="O525" s="33"/>
      <c r="P525" s="33"/>
      <c r="Q525" s="33"/>
      <c r="R525" s="33"/>
      <c r="S525" s="33"/>
      <c r="T525" s="33"/>
      <c r="U525" s="33"/>
      <c r="V525" s="33"/>
      <c r="W525" s="33"/>
      <c r="X525" s="33"/>
      <c r="Y525" s="33"/>
      <c r="Z525" s="33"/>
      <c r="AA525" s="33"/>
      <c r="AB525" s="33"/>
      <c r="AC525" s="33"/>
    </row>
    <row r="526" spans="1:29" ht="15" x14ac:dyDescent="0.2">
      <c r="A526" s="88"/>
      <c r="B526" s="148"/>
      <c r="C526" s="33"/>
      <c r="D526" s="33"/>
      <c r="E526" s="33"/>
      <c r="F526" s="35"/>
      <c r="G526" s="35"/>
      <c r="H526" s="123"/>
      <c r="I526" s="33"/>
      <c r="J526" s="35"/>
      <c r="K526" s="35"/>
      <c r="L526" s="42"/>
      <c r="M526" s="33"/>
      <c r="N526" s="33"/>
      <c r="O526" s="33"/>
      <c r="P526" s="33"/>
      <c r="Q526" s="33"/>
      <c r="R526" s="33"/>
      <c r="S526" s="33"/>
      <c r="T526" s="33"/>
      <c r="U526" s="33"/>
      <c r="V526" s="33"/>
      <c r="W526" s="33"/>
      <c r="X526" s="33"/>
      <c r="Y526" s="33"/>
      <c r="Z526" s="33"/>
      <c r="AA526" s="33"/>
      <c r="AB526" s="33"/>
      <c r="AC526" s="33"/>
    </row>
    <row r="527" spans="1:29" ht="15" x14ac:dyDescent="0.2">
      <c r="A527" s="88"/>
      <c r="B527" s="148"/>
      <c r="C527" s="33"/>
      <c r="D527" s="33"/>
      <c r="E527" s="33"/>
      <c r="F527" s="35"/>
      <c r="G527" s="35"/>
      <c r="H527" s="123"/>
      <c r="I527" s="33"/>
      <c r="J527" s="35"/>
      <c r="K527" s="35"/>
      <c r="L527" s="42"/>
      <c r="M527" s="33"/>
      <c r="N527" s="33"/>
      <c r="O527" s="33"/>
      <c r="P527" s="33"/>
      <c r="Q527" s="33"/>
      <c r="R527" s="33"/>
      <c r="S527" s="33"/>
      <c r="T527" s="33"/>
      <c r="U527" s="33"/>
      <c r="V527" s="33"/>
      <c r="W527" s="33"/>
      <c r="X527" s="33"/>
      <c r="Y527" s="33"/>
      <c r="Z527" s="33"/>
      <c r="AA527" s="33"/>
      <c r="AB527" s="33"/>
      <c r="AC527" s="33"/>
    </row>
    <row r="528" spans="1:29" ht="15" x14ac:dyDescent="0.2">
      <c r="A528" s="88"/>
      <c r="B528" s="148"/>
      <c r="C528" s="33"/>
      <c r="D528" s="33"/>
      <c r="E528" s="33"/>
      <c r="F528" s="35"/>
      <c r="G528" s="35"/>
      <c r="H528" s="123"/>
      <c r="I528" s="33"/>
      <c r="J528" s="35"/>
      <c r="K528" s="35"/>
      <c r="L528" s="42"/>
      <c r="M528" s="33"/>
      <c r="N528" s="33"/>
      <c r="O528" s="33"/>
      <c r="P528" s="33"/>
      <c r="Q528" s="33"/>
      <c r="R528" s="33"/>
      <c r="S528" s="33"/>
      <c r="T528" s="33"/>
      <c r="U528" s="33"/>
      <c r="V528" s="33"/>
      <c r="W528" s="33"/>
      <c r="X528" s="33"/>
      <c r="Y528" s="33"/>
      <c r="Z528" s="33"/>
      <c r="AA528" s="33"/>
      <c r="AB528" s="33"/>
      <c r="AC528" s="33"/>
    </row>
    <row r="529" spans="1:29" ht="15" x14ac:dyDescent="0.2">
      <c r="A529" s="88"/>
      <c r="B529" s="148"/>
      <c r="C529" s="33"/>
      <c r="D529" s="33"/>
      <c r="E529" s="33"/>
      <c r="F529" s="35"/>
      <c r="G529" s="35"/>
      <c r="H529" s="123"/>
      <c r="I529" s="33"/>
      <c r="J529" s="35"/>
      <c r="K529" s="35"/>
      <c r="L529" s="42"/>
      <c r="M529" s="33"/>
      <c r="N529" s="33"/>
      <c r="O529" s="33"/>
      <c r="P529" s="33"/>
      <c r="Q529" s="33"/>
      <c r="R529" s="33"/>
      <c r="S529" s="33"/>
      <c r="T529" s="33"/>
      <c r="U529" s="33"/>
      <c r="V529" s="33"/>
      <c r="W529" s="33"/>
      <c r="X529" s="33"/>
      <c r="Y529" s="33"/>
      <c r="Z529" s="33"/>
      <c r="AA529" s="33"/>
      <c r="AB529" s="33"/>
      <c r="AC529" s="33"/>
    </row>
    <row r="530" spans="1:29" ht="15" x14ac:dyDescent="0.2">
      <c r="A530" s="88"/>
      <c r="B530" s="148"/>
      <c r="C530" s="33"/>
      <c r="D530" s="33"/>
      <c r="E530" s="33"/>
      <c r="F530" s="35"/>
      <c r="G530" s="35"/>
      <c r="H530" s="123"/>
      <c r="I530" s="33"/>
      <c r="J530" s="35"/>
      <c r="K530" s="35"/>
      <c r="L530" s="42"/>
      <c r="M530" s="33"/>
      <c r="N530" s="33"/>
      <c r="O530" s="33"/>
      <c r="P530" s="33"/>
      <c r="Q530" s="33"/>
      <c r="R530" s="33"/>
      <c r="S530" s="33"/>
      <c r="T530" s="33"/>
      <c r="U530" s="33"/>
      <c r="V530" s="33"/>
      <c r="W530" s="33"/>
      <c r="X530" s="33"/>
      <c r="Y530" s="33"/>
      <c r="Z530" s="33"/>
      <c r="AA530" s="33"/>
      <c r="AB530" s="33"/>
      <c r="AC530" s="33"/>
    </row>
    <row r="531" spans="1:29" ht="15" x14ac:dyDescent="0.2">
      <c r="A531" s="88"/>
      <c r="B531" s="148"/>
      <c r="C531" s="33"/>
      <c r="D531" s="33"/>
      <c r="E531" s="33"/>
      <c r="F531" s="35"/>
      <c r="G531" s="35"/>
      <c r="H531" s="123"/>
      <c r="I531" s="33"/>
      <c r="J531" s="35"/>
      <c r="K531" s="35"/>
      <c r="L531" s="42"/>
      <c r="M531" s="33"/>
      <c r="N531" s="33"/>
      <c r="O531" s="33"/>
      <c r="P531" s="33"/>
      <c r="Q531" s="33"/>
      <c r="R531" s="33"/>
      <c r="S531" s="33"/>
      <c r="T531" s="33"/>
      <c r="U531" s="33"/>
      <c r="V531" s="33"/>
      <c r="W531" s="33"/>
      <c r="X531" s="33"/>
      <c r="Y531" s="33"/>
      <c r="Z531" s="33"/>
      <c r="AA531" s="33"/>
      <c r="AB531" s="33"/>
      <c r="AC531" s="33"/>
    </row>
    <row r="532" spans="1:29" ht="15" x14ac:dyDescent="0.2">
      <c r="A532" s="88"/>
      <c r="B532" s="148"/>
      <c r="C532" s="33"/>
      <c r="D532" s="33"/>
      <c r="E532" s="33"/>
      <c r="F532" s="35"/>
      <c r="G532" s="35"/>
      <c r="H532" s="123"/>
      <c r="I532" s="33"/>
      <c r="J532" s="35"/>
      <c r="K532" s="35"/>
      <c r="L532" s="42"/>
      <c r="M532" s="33"/>
      <c r="N532" s="33"/>
      <c r="O532" s="33"/>
      <c r="P532" s="33"/>
      <c r="Q532" s="33"/>
      <c r="R532" s="33"/>
      <c r="S532" s="33"/>
      <c r="T532" s="33"/>
      <c r="U532" s="33"/>
      <c r="V532" s="33"/>
      <c r="W532" s="33"/>
      <c r="X532" s="33"/>
      <c r="Y532" s="33"/>
      <c r="Z532" s="33"/>
      <c r="AA532" s="33"/>
      <c r="AB532" s="33"/>
      <c r="AC532" s="33"/>
    </row>
    <row r="533" spans="1:29" ht="15" x14ac:dyDescent="0.2">
      <c r="A533" s="88"/>
      <c r="B533" s="148"/>
      <c r="C533" s="33"/>
      <c r="D533" s="33"/>
      <c r="E533" s="33"/>
      <c r="F533" s="35"/>
      <c r="G533" s="35"/>
      <c r="H533" s="123"/>
      <c r="I533" s="33"/>
      <c r="J533" s="35"/>
      <c r="K533" s="35"/>
      <c r="L533" s="42"/>
      <c r="M533" s="33"/>
      <c r="N533" s="33"/>
      <c r="O533" s="33"/>
      <c r="P533" s="33"/>
      <c r="Q533" s="33"/>
      <c r="R533" s="33"/>
      <c r="S533" s="33"/>
      <c r="T533" s="33"/>
      <c r="U533" s="33"/>
      <c r="V533" s="33"/>
      <c r="W533" s="33"/>
      <c r="X533" s="33"/>
      <c r="Y533" s="33"/>
      <c r="Z533" s="33"/>
      <c r="AA533" s="33"/>
      <c r="AB533" s="33"/>
      <c r="AC533" s="33"/>
    </row>
    <row r="534" spans="1:29" ht="15" x14ac:dyDescent="0.2">
      <c r="A534" s="88"/>
      <c r="B534" s="148"/>
      <c r="C534" s="33"/>
      <c r="D534" s="33"/>
      <c r="E534" s="33"/>
      <c r="F534" s="35"/>
      <c r="G534" s="35"/>
      <c r="H534" s="123"/>
      <c r="I534" s="33"/>
      <c r="J534" s="35"/>
      <c r="K534" s="35"/>
      <c r="L534" s="42"/>
      <c r="M534" s="33"/>
      <c r="N534" s="33"/>
      <c r="O534" s="33"/>
      <c r="P534" s="33"/>
      <c r="Q534" s="33"/>
      <c r="R534" s="33"/>
      <c r="S534" s="33"/>
      <c r="T534" s="33"/>
      <c r="U534" s="33"/>
      <c r="V534" s="33"/>
      <c r="W534" s="33"/>
      <c r="X534" s="33"/>
      <c r="Y534" s="33"/>
      <c r="Z534" s="33"/>
      <c r="AA534" s="33"/>
      <c r="AB534" s="33"/>
      <c r="AC534" s="33"/>
    </row>
    <row r="535" spans="1:29" ht="15" x14ac:dyDescent="0.2">
      <c r="A535" s="88"/>
      <c r="B535" s="148"/>
      <c r="C535" s="33"/>
      <c r="D535" s="33"/>
      <c r="E535" s="33"/>
      <c r="F535" s="35"/>
      <c r="G535" s="35"/>
      <c r="H535" s="123"/>
      <c r="I535" s="33"/>
      <c r="J535" s="35"/>
      <c r="K535" s="35"/>
      <c r="L535" s="42"/>
      <c r="M535" s="33"/>
      <c r="N535" s="33"/>
      <c r="O535" s="33"/>
      <c r="P535" s="33"/>
      <c r="Q535" s="33"/>
      <c r="R535" s="33"/>
      <c r="S535" s="33"/>
      <c r="T535" s="33"/>
      <c r="U535" s="33"/>
      <c r="V535" s="33"/>
      <c r="W535" s="33"/>
      <c r="X535" s="33"/>
      <c r="Y535" s="33"/>
      <c r="Z535" s="33"/>
      <c r="AA535" s="33"/>
      <c r="AB535" s="33"/>
      <c r="AC535" s="33"/>
    </row>
    <row r="536" spans="1:29" ht="15" x14ac:dyDescent="0.2">
      <c r="A536" s="88"/>
      <c r="B536" s="148"/>
      <c r="C536" s="33"/>
      <c r="D536" s="33"/>
      <c r="E536" s="33"/>
      <c r="F536" s="35"/>
      <c r="G536" s="35"/>
      <c r="H536" s="123"/>
      <c r="I536" s="33"/>
      <c r="J536" s="35"/>
      <c r="K536" s="35"/>
      <c r="L536" s="42"/>
      <c r="M536" s="33"/>
      <c r="N536" s="33"/>
      <c r="O536" s="33"/>
      <c r="P536" s="33"/>
      <c r="Q536" s="33"/>
      <c r="R536" s="33"/>
      <c r="S536" s="33"/>
      <c r="T536" s="33"/>
      <c r="U536" s="33"/>
      <c r="V536" s="33"/>
      <c r="W536" s="33"/>
      <c r="X536" s="33"/>
      <c r="Y536" s="33"/>
      <c r="Z536" s="33"/>
      <c r="AA536" s="33"/>
      <c r="AB536" s="33"/>
      <c r="AC536" s="33"/>
    </row>
    <row r="537" spans="1:29" ht="15" x14ac:dyDescent="0.2">
      <c r="A537" s="88"/>
      <c r="B537" s="148"/>
      <c r="C537" s="33"/>
      <c r="D537" s="33"/>
      <c r="E537" s="33"/>
      <c r="F537" s="35"/>
      <c r="G537" s="35"/>
      <c r="H537" s="123"/>
      <c r="I537" s="33"/>
      <c r="J537" s="35"/>
      <c r="K537" s="35"/>
      <c r="L537" s="42"/>
      <c r="M537" s="33"/>
      <c r="N537" s="33"/>
      <c r="O537" s="33"/>
      <c r="P537" s="33"/>
      <c r="Q537" s="33"/>
      <c r="R537" s="33"/>
      <c r="S537" s="33"/>
      <c r="T537" s="33"/>
      <c r="U537" s="33"/>
      <c r="V537" s="33"/>
      <c r="W537" s="33"/>
      <c r="X537" s="33"/>
      <c r="Y537" s="33"/>
      <c r="Z537" s="33"/>
      <c r="AA537" s="33"/>
      <c r="AB537" s="33"/>
      <c r="AC537" s="33"/>
    </row>
    <row r="538" spans="1:29" ht="15" x14ac:dyDescent="0.2">
      <c r="A538" s="88"/>
      <c r="B538" s="148"/>
      <c r="C538" s="33"/>
      <c r="D538" s="33"/>
      <c r="E538" s="33"/>
      <c r="F538" s="35"/>
      <c r="G538" s="35"/>
      <c r="H538" s="123"/>
      <c r="I538" s="33"/>
      <c r="J538" s="35"/>
      <c r="K538" s="35"/>
      <c r="L538" s="42"/>
      <c r="M538" s="33"/>
      <c r="N538" s="33"/>
      <c r="O538" s="33"/>
      <c r="P538" s="33"/>
      <c r="Q538" s="33"/>
      <c r="R538" s="33"/>
      <c r="S538" s="33"/>
      <c r="T538" s="33"/>
      <c r="U538" s="33"/>
      <c r="V538" s="33"/>
      <c r="W538" s="33"/>
      <c r="X538" s="33"/>
      <c r="Y538" s="33"/>
      <c r="Z538" s="33"/>
      <c r="AA538" s="33"/>
      <c r="AB538" s="33"/>
      <c r="AC538" s="33"/>
    </row>
    <row r="539" spans="1:29" ht="15" x14ac:dyDescent="0.2">
      <c r="A539" s="88"/>
      <c r="B539" s="148"/>
      <c r="C539" s="33"/>
      <c r="D539" s="33"/>
      <c r="E539" s="33"/>
      <c r="F539" s="35"/>
      <c r="G539" s="35"/>
      <c r="H539" s="123"/>
      <c r="I539" s="33"/>
      <c r="J539" s="35"/>
      <c r="K539" s="35"/>
      <c r="L539" s="42"/>
      <c r="M539" s="33"/>
      <c r="N539" s="33"/>
      <c r="O539" s="33"/>
      <c r="P539" s="33"/>
      <c r="Q539" s="33"/>
      <c r="R539" s="33"/>
      <c r="S539" s="33"/>
      <c r="T539" s="33"/>
      <c r="U539" s="33"/>
      <c r="V539" s="33"/>
      <c r="W539" s="33"/>
      <c r="X539" s="33"/>
      <c r="Y539" s="33"/>
      <c r="Z539" s="33"/>
      <c r="AA539" s="33"/>
      <c r="AB539" s="33"/>
      <c r="AC539" s="33"/>
    </row>
    <row r="540" spans="1:29" ht="15" x14ac:dyDescent="0.2">
      <c r="A540" s="88"/>
      <c r="B540" s="148"/>
      <c r="C540" s="33"/>
      <c r="D540" s="33"/>
      <c r="E540" s="33"/>
      <c r="F540" s="35"/>
      <c r="G540" s="35"/>
      <c r="H540" s="123"/>
      <c r="I540" s="33"/>
      <c r="J540" s="35"/>
      <c r="K540" s="35"/>
      <c r="L540" s="42"/>
      <c r="M540" s="33"/>
      <c r="N540" s="33"/>
      <c r="O540" s="33"/>
      <c r="P540" s="33"/>
      <c r="Q540" s="33"/>
      <c r="R540" s="33"/>
      <c r="S540" s="33"/>
      <c r="T540" s="33"/>
      <c r="U540" s="33"/>
      <c r="V540" s="33"/>
      <c r="W540" s="33"/>
      <c r="X540" s="33"/>
      <c r="Y540" s="33"/>
      <c r="Z540" s="33"/>
      <c r="AA540" s="33"/>
      <c r="AB540" s="33"/>
      <c r="AC540" s="33"/>
    </row>
    <row r="541" spans="1:29" ht="15" x14ac:dyDescent="0.2">
      <c r="A541" s="88"/>
      <c r="B541" s="148"/>
      <c r="C541" s="33"/>
      <c r="D541" s="33"/>
      <c r="E541" s="33"/>
      <c r="F541" s="35"/>
      <c r="G541" s="35"/>
      <c r="H541" s="123"/>
      <c r="I541" s="33"/>
      <c r="J541" s="35"/>
      <c r="K541" s="35"/>
      <c r="L541" s="42"/>
      <c r="M541" s="33"/>
      <c r="N541" s="33"/>
      <c r="O541" s="33"/>
      <c r="P541" s="33"/>
      <c r="Q541" s="33"/>
      <c r="R541" s="33"/>
      <c r="S541" s="33"/>
      <c r="T541" s="33"/>
      <c r="U541" s="33"/>
      <c r="V541" s="33"/>
      <c r="W541" s="33"/>
      <c r="X541" s="33"/>
      <c r="Y541" s="33"/>
      <c r="Z541" s="33"/>
      <c r="AA541" s="33"/>
      <c r="AB541" s="33"/>
      <c r="AC541" s="33"/>
    </row>
    <row r="542" spans="1:29" ht="15" x14ac:dyDescent="0.2">
      <c r="A542" s="88"/>
      <c r="B542" s="148"/>
      <c r="C542" s="33"/>
      <c r="D542" s="33"/>
      <c r="E542" s="33"/>
      <c r="F542" s="35"/>
      <c r="G542" s="35"/>
      <c r="H542" s="123"/>
      <c r="I542" s="33"/>
      <c r="J542" s="35"/>
      <c r="K542" s="35"/>
      <c r="L542" s="42"/>
      <c r="M542" s="33"/>
      <c r="N542" s="33"/>
      <c r="O542" s="33"/>
      <c r="P542" s="33"/>
      <c r="Q542" s="33"/>
      <c r="R542" s="33"/>
      <c r="S542" s="33"/>
      <c r="T542" s="33"/>
      <c r="U542" s="33"/>
      <c r="V542" s="33"/>
      <c r="W542" s="33"/>
      <c r="X542" s="33"/>
      <c r="Y542" s="33"/>
      <c r="Z542" s="33"/>
      <c r="AA542" s="33"/>
      <c r="AB542" s="33"/>
      <c r="AC542" s="33"/>
    </row>
    <row r="543" spans="1:29" ht="15" x14ac:dyDescent="0.2">
      <c r="A543" s="88"/>
      <c r="B543" s="148"/>
      <c r="C543" s="33"/>
      <c r="D543" s="33"/>
      <c r="E543" s="33"/>
      <c r="F543" s="35"/>
      <c r="G543" s="35"/>
      <c r="H543" s="123"/>
      <c r="I543" s="33"/>
      <c r="J543" s="35"/>
      <c r="K543" s="35"/>
      <c r="L543" s="42"/>
      <c r="M543" s="33"/>
      <c r="N543" s="33"/>
      <c r="O543" s="33"/>
      <c r="P543" s="33"/>
      <c r="Q543" s="33"/>
      <c r="R543" s="33"/>
      <c r="S543" s="33"/>
      <c r="T543" s="33"/>
      <c r="U543" s="33"/>
      <c r="V543" s="33"/>
      <c r="W543" s="33"/>
      <c r="X543" s="33"/>
      <c r="Y543" s="33"/>
      <c r="Z543" s="33"/>
      <c r="AA543" s="33"/>
      <c r="AB543" s="33"/>
      <c r="AC543" s="33"/>
    </row>
    <row r="544" spans="1:29" ht="15" x14ac:dyDescent="0.2">
      <c r="A544" s="88"/>
      <c r="B544" s="148"/>
      <c r="C544" s="33"/>
      <c r="D544" s="33"/>
      <c r="E544" s="33"/>
      <c r="F544" s="35"/>
      <c r="G544" s="35"/>
      <c r="H544" s="123"/>
      <c r="I544" s="33"/>
      <c r="J544" s="35"/>
      <c r="K544" s="35"/>
      <c r="L544" s="42"/>
      <c r="M544" s="33"/>
      <c r="N544" s="33"/>
      <c r="O544" s="33"/>
      <c r="P544" s="33"/>
      <c r="Q544" s="33"/>
      <c r="R544" s="33"/>
      <c r="S544" s="33"/>
      <c r="T544" s="33"/>
      <c r="U544" s="33"/>
      <c r="V544" s="33"/>
      <c r="W544" s="33"/>
      <c r="X544" s="33"/>
      <c r="Y544" s="33"/>
      <c r="Z544" s="33"/>
      <c r="AA544" s="33"/>
      <c r="AB544" s="33"/>
      <c r="AC544" s="33"/>
    </row>
    <row r="545" spans="1:29" ht="15" x14ac:dyDescent="0.2">
      <c r="A545" s="88"/>
      <c r="B545" s="148"/>
      <c r="C545" s="33"/>
      <c r="D545" s="33"/>
      <c r="E545" s="33"/>
      <c r="F545" s="35"/>
      <c r="G545" s="35"/>
      <c r="H545" s="123"/>
      <c r="I545" s="33"/>
      <c r="J545" s="35"/>
      <c r="K545" s="35"/>
      <c r="L545" s="42"/>
      <c r="M545" s="33"/>
      <c r="N545" s="33"/>
      <c r="O545" s="33"/>
      <c r="P545" s="33"/>
      <c r="Q545" s="33"/>
      <c r="R545" s="33"/>
      <c r="S545" s="33"/>
      <c r="T545" s="33"/>
      <c r="U545" s="33"/>
      <c r="V545" s="33"/>
      <c r="W545" s="33"/>
      <c r="X545" s="33"/>
      <c r="Y545" s="33"/>
      <c r="Z545" s="33"/>
      <c r="AA545" s="33"/>
      <c r="AB545" s="33"/>
      <c r="AC545" s="33"/>
    </row>
    <row r="546" spans="1:29" ht="15" x14ac:dyDescent="0.2">
      <c r="A546" s="88"/>
      <c r="B546" s="148"/>
      <c r="C546" s="33"/>
      <c r="D546" s="33"/>
      <c r="E546" s="33"/>
      <c r="F546" s="35"/>
      <c r="G546" s="35"/>
      <c r="H546" s="123"/>
      <c r="I546" s="33"/>
      <c r="J546" s="35"/>
      <c r="K546" s="35"/>
      <c r="L546" s="42"/>
      <c r="M546" s="33"/>
      <c r="N546" s="33"/>
      <c r="O546" s="33"/>
      <c r="P546" s="33"/>
      <c r="Q546" s="33"/>
      <c r="R546" s="33"/>
      <c r="S546" s="33"/>
      <c r="T546" s="33"/>
      <c r="U546" s="33"/>
      <c r="V546" s="33"/>
      <c r="W546" s="33"/>
      <c r="X546" s="33"/>
      <c r="Y546" s="33"/>
      <c r="Z546" s="33"/>
      <c r="AA546" s="33"/>
      <c r="AB546" s="33"/>
      <c r="AC546" s="33"/>
    </row>
    <row r="547" spans="1:29" ht="15" x14ac:dyDescent="0.2">
      <c r="A547" s="88"/>
      <c r="B547" s="148"/>
      <c r="C547" s="33"/>
      <c r="D547" s="33"/>
      <c r="E547" s="33"/>
      <c r="F547" s="35"/>
      <c r="G547" s="35"/>
      <c r="H547" s="123"/>
      <c r="I547" s="33"/>
      <c r="J547" s="35"/>
      <c r="K547" s="35"/>
      <c r="L547" s="42"/>
      <c r="M547" s="33"/>
      <c r="N547" s="33"/>
      <c r="O547" s="33"/>
      <c r="P547" s="33"/>
      <c r="Q547" s="33"/>
      <c r="R547" s="33"/>
      <c r="S547" s="33"/>
      <c r="T547" s="33"/>
      <c r="U547" s="33"/>
      <c r="V547" s="33"/>
      <c r="W547" s="33"/>
      <c r="X547" s="33"/>
      <c r="Y547" s="33"/>
      <c r="Z547" s="33"/>
      <c r="AA547" s="33"/>
      <c r="AB547" s="33"/>
      <c r="AC547" s="33"/>
    </row>
    <row r="548" spans="1:29" ht="15" x14ac:dyDescent="0.2">
      <c r="A548" s="88"/>
      <c r="B548" s="148"/>
      <c r="C548" s="33"/>
      <c r="D548" s="33"/>
      <c r="E548" s="33"/>
      <c r="F548" s="35"/>
      <c r="G548" s="35"/>
      <c r="H548" s="123"/>
      <c r="I548" s="33"/>
      <c r="J548" s="35"/>
      <c r="K548" s="35"/>
      <c r="L548" s="42"/>
      <c r="M548" s="33"/>
      <c r="N548" s="33"/>
      <c r="O548" s="33"/>
      <c r="P548" s="33"/>
      <c r="Q548" s="33"/>
      <c r="R548" s="33"/>
      <c r="S548" s="33"/>
      <c r="T548" s="33"/>
      <c r="U548" s="33"/>
      <c r="V548" s="33"/>
      <c r="W548" s="33"/>
      <c r="X548" s="33"/>
      <c r="Y548" s="33"/>
      <c r="Z548" s="33"/>
      <c r="AA548" s="33"/>
      <c r="AB548" s="33"/>
      <c r="AC548" s="33"/>
    </row>
    <row r="549" spans="1:29" ht="15" x14ac:dyDescent="0.2">
      <c r="A549" s="88"/>
      <c r="B549" s="148"/>
      <c r="C549" s="33"/>
      <c r="D549" s="33"/>
      <c r="E549" s="33"/>
      <c r="F549" s="35"/>
      <c r="G549" s="35"/>
      <c r="H549" s="123"/>
      <c r="I549" s="33"/>
      <c r="J549" s="35"/>
      <c r="K549" s="35"/>
      <c r="L549" s="42"/>
      <c r="M549" s="33"/>
      <c r="N549" s="33"/>
      <c r="O549" s="33"/>
      <c r="P549" s="33"/>
      <c r="Q549" s="33"/>
      <c r="R549" s="33"/>
      <c r="S549" s="33"/>
      <c r="T549" s="33"/>
      <c r="U549" s="33"/>
      <c r="V549" s="33"/>
      <c r="W549" s="33"/>
      <c r="X549" s="33"/>
      <c r="Y549" s="33"/>
      <c r="Z549" s="33"/>
      <c r="AA549" s="33"/>
      <c r="AB549" s="33"/>
      <c r="AC549" s="33"/>
    </row>
    <row r="550" spans="1:29" ht="15" x14ac:dyDescent="0.2">
      <c r="A550" s="88"/>
      <c r="B550" s="148"/>
      <c r="C550" s="33"/>
      <c r="D550" s="33"/>
      <c r="E550" s="33"/>
      <c r="F550" s="35"/>
      <c r="G550" s="35"/>
      <c r="H550" s="123"/>
      <c r="I550" s="33"/>
      <c r="J550" s="35"/>
      <c r="K550" s="35"/>
      <c r="L550" s="42"/>
      <c r="M550" s="33"/>
      <c r="N550" s="33"/>
      <c r="O550" s="33"/>
      <c r="P550" s="33"/>
      <c r="Q550" s="33"/>
      <c r="R550" s="33"/>
      <c r="S550" s="33"/>
      <c r="T550" s="33"/>
      <c r="U550" s="33"/>
      <c r="V550" s="33"/>
      <c r="W550" s="33"/>
      <c r="X550" s="33"/>
      <c r="Y550" s="33"/>
      <c r="Z550" s="33"/>
      <c r="AA550" s="33"/>
      <c r="AB550" s="33"/>
      <c r="AC550" s="33"/>
    </row>
    <row r="551" spans="1:29" ht="15" x14ac:dyDescent="0.2">
      <c r="A551" s="88"/>
      <c r="B551" s="148"/>
      <c r="C551" s="33"/>
      <c r="D551" s="33"/>
      <c r="E551" s="33"/>
      <c r="F551" s="35"/>
      <c r="G551" s="35"/>
      <c r="H551" s="123"/>
      <c r="I551" s="33"/>
      <c r="J551" s="35"/>
      <c r="K551" s="35"/>
      <c r="L551" s="42"/>
      <c r="M551" s="33"/>
      <c r="N551" s="33"/>
      <c r="O551" s="33"/>
      <c r="P551" s="33"/>
      <c r="Q551" s="33"/>
      <c r="R551" s="33"/>
      <c r="S551" s="33"/>
      <c r="T551" s="33"/>
      <c r="U551" s="33"/>
      <c r="V551" s="33"/>
      <c r="W551" s="33"/>
      <c r="X551" s="33"/>
      <c r="Y551" s="33"/>
      <c r="Z551" s="33"/>
      <c r="AA551" s="33"/>
      <c r="AB551" s="33"/>
      <c r="AC551" s="33"/>
    </row>
    <row r="552" spans="1:29" ht="15" x14ac:dyDescent="0.2">
      <c r="A552" s="88"/>
      <c r="B552" s="148"/>
      <c r="C552" s="33"/>
      <c r="D552" s="33"/>
      <c r="E552" s="33"/>
      <c r="F552" s="35"/>
      <c r="G552" s="35"/>
      <c r="H552" s="123"/>
      <c r="I552" s="33"/>
      <c r="J552" s="35"/>
      <c r="K552" s="35"/>
      <c r="L552" s="42"/>
      <c r="M552" s="33"/>
      <c r="N552" s="33"/>
      <c r="O552" s="33"/>
      <c r="P552" s="33"/>
      <c r="Q552" s="33"/>
      <c r="R552" s="33"/>
      <c r="S552" s="33"/>
      <c r="T552" s="33"/>
      <c r="U552" s="33"/>
      <c r="V552" s="33"/>
      <c r="W552" s="33"/>
      <c r="X552" s="33"/>
      <c r="Y552" s="33"/>
      <c r="Z552" s="33"/>
      <c r="AA552" s="33"/>
      <c r="AB552" s="33"/>
      <c r="AC552" s="33"/>
    </row>
    <row r="553" spans="1:29" ht="15" x14ac:dyDescent="0.2">
      <c r="A553" s="88"/>
      <c r="B553" s="148"/>
      <c r="C553" s="33"/>
      <c r="D553" s="33"/>
      <c r="E553" s="33"/>
      <c r="F553" s="35"/>
      <c r="G553" s="35"/>
      <c r="H553" s="123"/>
      <c r="I553" s="33"/>
      <c r="J553" s="35"/>
      <c r="K553" s="35"/>
      <c r="L553" s="42"/>
      <c r="M553" s="33"/>
      <c r="N553" s="33"/>
      <c r="O553" s="33"/>
      <c r="P553" s="33"/>
      <c r="Q553" s="33"/>
      <c r="R553" s="33"/>
      <c r="S553" s="33"/>
      <c r="T553" s="33"/>
      <c r="U553" s="33"/>
      <c r="V553" s="33"/>
      <c r="W553" s="33"/>
      <c r="X553" s="33"/>
      <c r="Y553" s="33"/>
      <c r="Z553" s="33"/>
      <c r="AA553" s="33"/>
      <c r="AB553" s="33"/>
      <c r="AC553" s="33"/>
    </row>
    <row r="554" spans="1:29" ht="15" x14ac:dyDescent="0.2">
      <c r="A554" s="88"/>
      <c r="B554" s="148"/>
      <c r="C554" s="33"/>
      <c r="D554" s="33"/>
      <c r="E554" s="33"/>
      <c r="F554" s="35"/>
      <c r="G554" s="35"/>
      <c r="H554" s="123"/>
      <c r="I554" s="33"/>
      <c r="J554" s="35"/>
      <c r="K554" s="35"/>
      <c r="L554" s="42"/>
      <c r="M554" s="33"/>
      <c r="N554" s="33"/>
      <c r="O554" s="33"/>
      <c r="P554" s="33"/>
      <c r="Q554" s="33"/>
      <c r="R554" s="33"/>
      <c r="S554" s="33"/>
      <c r="T554" s="33"/>
      <c r="U554" s="33"/>
      <c r="V554" s="33"/>
      <c r="W554" s="33"/>
      <c r="X554" s="33"/>
      <c r="Y554" s="33"/>
      <c r="Z554" s="33"/>
      <c r="AA554" s="33"/>
      <c r="AB554" s="33"/>
      <c r="AC554" s="33"/>
    </row>
    <row r="555" spans="1:29" ht="15" x14ac:dyDescent="0.2">
      <c r="A555" s="88"/>
      <c r="B555" s="148"/>
      <c r="C555" s="33"/>
      <c r="D555" s="33"/>
      <c r="E555" s="33"/>
      <c r="F555" s="35"/>
      <c r="G555" s="35"/>
      <c r="H555" s="123"/>
      <c r="I555" s="33"/>
      <c r="J555" s="35"/>
      <c r="K555" s="35"/>
      <c r="L555" s="42"/>
      <c r="M555" s="33"/>
      <c r="N555" s="33"/>
      <c r="O555" s="33"/>
      <c r="P555" s="33"/>
      <c r="Q555" s="33"/>
      <c r="R555" s="33"/>
      <c r="S555" s="33"/>
      <c r="T555" s="33"/>
      <c r="U555" s="33"/>
      <c r="V555" s="33"/>
      <c r="W555" s="33"/>
      <c r="X555" s="33"/>
      <c r="Y555" s="33"/>
      <c r="Z555" s="33"/>
      <c r="AA555" s="33"/>
      <c r="AB555" s="33"/>
      <c r="AC555" s="33"/>
    </row>
    <row r="556" spans="1:29" ht="15" x14ac:dyDescent="0.2">
      <c r="A556" s="88"/>
      <c r="B556" s="148"/>
      <c r="C556" s="33"/>
      <c r="D556" s="33"/>
      <c r="E556" s="33"/>
      <c r="F556" s="35"/>
      <c r="G556" s="35"/>
      <c r="H556" s="123"/>
      <c r="I556" s="33"/>
      <c r="J556" s="35"/>
      <c r="K556" s="35"/>
      <c r="L556" s="42"/>
      <c r="M556" s="33"/>
      <c r="N556" s="33"/>
      <c r="O556" s="33"/>
      <c r="P556" s="33"/>
      <c r="Q556" s="33"/>
      <c r="R556" s="33"/>
      <c r="S556" s="33"/>
      <c r="T556" s="33"/>
      <c r="U556" s="33"/>
      <c r="V556" s="33"/>
      <c r="W556" s="33"/>
      <c r="X556" s="33"/>
      <c r="Y556" s="33"/>
      <c r="Z556" s="33"/>
      <c r="AA556" s="33"/>
      <c r="AB556" s="33"/>
      <c r="AC556" s="33"/>
    </row>
    <row r="557" spans="1:29" ht="15" x14ac:dyDescent="0.2">
      <c r="A557" s="88"/>
      <c r="B557" s="148"/>
      <c r="C557" s="33"/>
      <c r="D557" s="33"/>
      <c r="E557" s="33"/>
      <c r="F557" s="35"/>
      <c r="G557" s="35"/>
      <c r="H557" s="123"/>
      <c r="I557" s="33"/>
      <c r="J557" s="35"/>
      <c r="K557" s="35"/>
      <c r="L557" s="42"/>
      <c r="M557" s="33"/>
      <c r="N557" s="33"/>
      <c r="O557" s="33"/>
      <c r="P557" s="33"/>
      <c r="Q557" s="33"/>
      <c r="R557" s="33"/>
      <c r="S557" s="33"/>
      <c r="T557" s="33"/>
      <c r="U557" s="33"/>
      <c r="V557" s="33"/>
      <c r="W557" s="33"/>
      <c r="X557" s="33"/>
      <c r="Y557" s="33"/>
      <c r="Z557" s="33"/>
      <c r="AA557" s="33"/>
      <c r="AB557" s="33"/>
      <c r="AC557" s="33"/>
    </row>
    <row r="558" spans="1:29" ht="15" x14ac:dyDescent="0.2">
      <c r="A558" s="88"/>
      <c r="B558" s="148"/>
      <c r="C558" s="33"/>
      <c r="D558" s="33"/>
      <c r="E558" s="33"/>
      <c r="F558" s="35"/>
      <c r="G558" s="35"/>
      <c r="H558" s="123"/>
      <c r="I558" s="33"/>
      <c r="J558" s="35"/>
      <c r="K558" s="35"/>
      <c r="L558" s="42"/>
      <c r="M558" s="33"/>
      <c r="N558" s="33"/>
      <c r="O558" s="33"/>
      <c r="P558" s="33"/>
      <c r="Q558" s="33"/>
      <c r="R558" s="33"/>
      <c r="S558" s="33"/>
      <c r="T558" s="33"/>
      <c r="U558" s="33"/>
      <c r="V558" s="33"/>
      <c r="W558" s="33"/>
      <c r="X558" s="33"/>
      <c r="Y558" s="33"/>
      <c r="Z558" s="33"/>
      <c r="AA558" s="33"/>
      <c r="AB558" s="33"/>
      <c r="AC558" s="33"/>
    </row>
    <row r="559" spans="1:29" ht="15" x14ac:dyDescent="0.2">
      <c r="A559" s="88"/>
      <c r="B559" s="148"/>
      <c r="C559" s="33"/>
      <c r="D559" s="33"/>
      <c r="E559" s="33"/>
      <c r="F559" s="35"/>
      <c r="G559" s="35"/>
      <c r="H559" s="123"/>
      <c r="I559" s="33"/>
      <c r="J559" s="35"/>
      <c r="K559" s="35"/>
      <c r="L559" s="42"/>
      <c r="M559" s="33"/>
      <c r="N559" s="33"/>
      <c r="O559" s="33"/>
      <c r="P559" s="33"/>
      <c r="Q559" s="33"/>
      <c r="R559" s="33"/>
      <c r="S559" s="33"/>
      <c r="T559" s="33"/>
      <c r="U559" s="33"/>
      <c r="V559" s="33"/>
      <c r="W559" s="33"/>
      <c r="X559" s="33"/>
      <c r="Y559" s="33"/>
      <c r="Z559" s="33"/>
      <c r="AA559" s="33"/>
      <c r="AB559" s="33"/>
      <c r="AC559" s="33"/>
    </row>
    <row r="560" spans="1:29" ht="15" x14ac:dyDescent="0.2">
      <c r="A560" s="88"/>
      <c r="B560" s="148"/>
      <c r="C560" s="33"/>
      <c r="D560" s="33"/>
      <c r="E560" s="33"/>
      <c r="F560" s="35"/>
      <c r="G560" s="35"/>
      <c r="H560" s="123"/>
      <c r="I560" s="33"/>
      <c r="J560" s="35"/>
      <c r="K560" s="35"/>
      <c r="L560" s="42"/>
      <c r="M560" s="33"/>
      <c r="N560" s="33"/>
      <c r="O560" s="33"/>
      <c r="P560" s="33"/>
      <c r="Q560" s="33"/>
      <c r="R560" s="33"/>
      <c r="S560" s="33"/>
      <c r="T560" s="33"/>
      <c r="U560" s="33"/>
      <c r="V560" s="33"/>
      <c r="W560" s="33"/>
      <c r="X560" s="33"/>
      <c r="Y560" s="33"/>
      <c r="Z560" s="33"/>
      <c r="AA560" s="33"/>
      <c r="AB560" s="33"/>
      <c r="AC560" s="33"/>
    </row>
    <row r="561" spans="1:29" ht="15" x14ac:dyDescent="0.2">
      <c r="A561" s="88"/>
      <c r="B561" s="148"/>
      <c r="C561" s="33"/>
      <c r="D561" s="33"/>
      <c r="E561" s="33"/>
      <c r="F561" s="35"/>
      <c r="G561" s="35"/>
      <c r="H561" s="123"/>
      <c r="I561" s="33"/>
      <c r="J561" s="35"/>
      <c r="K561" s="35"/>
      <c r="L561" s="42"/>
      <c r="M561" s="33"/>
      <c r="N561" s="33"/>
      <c r="O561" s="33"/>
      <c r="P561" s="33"/>
      <c r="Q561" s="33"/>
      <c r="R561" s="33"/>
      <c r="S561" s="33"/>
      <c r="T561" s="33"/>
      <c r="U561" s="33"/>
      <c r="V561" s="33"/>
      <c r="W561" s="33"/>
      <c r="X561" s="33"/>
      <c r="Y561" s="33"/>
      <c r="Z561" s="33"/>
      <c r="AA561" s="33"/>
      <c r="AB561" s="33"/>
      <c r="AC561" s="33"/>
    </row>
    <row r="562" spans="1:29" ht="15" x14ac:dyDescent="0.2">
      <c r="A562" s="88"/>
      <c r="B562" s="148"/>
      <c r="C562" s="33"/>
      <c r="D562" s="33"/>
      <c r="E562" s="33"/>
      <c r="F562" s="35"/>
      <c r="G562" s="35"/>
      <c r="H562" s="123"/>
      <c r="I562" s="33"/>
      <c r="J562" s="35"/>
      <c r="K562" s="35"/>
      <c r="L562" s="42"/>
      <c r="M562" s="33"/>
      <c r="N562" s="33"/>
      <c r="O562" s="33"/>
      <c r="P562" s="33"/>
      <c r="Q562" s="33"/>
      <c r="R562" s="33"/>
      <c r="S562" s="33"/>
      <c r="T562" s="33"/>
      <c r="U562" s="33"/>
      <c r="V562" s="33"/>
      <c r="W562" s="33"/>
      <c r="X562" s="33"/>
      <c r="Y562" s="33"/>
      <c r="Z562" s="33"/>
      <c r="AA562" s="33"/>
      <c r="AB562" s="33"/>
      <c r="AC562" s="33"/>
    </row>
    <row r="563" spans="1:29" ht="15" x14ac:dyDescent="0.2">
      <c r="A563" s="88"/>
      <c r="B563" s="148"/>
      <c r="C563" s="33"/>
      <c r="D563" s="33"/>
      <c r="E563" s="33"/>
      <c r="F563" s="35"/>
      <c r="G563" s="35"/>
      <c r="H563" s="123"/>
      <c r="I563" s="33"/>
      <c r="J563" s="35"/>
      <c r="K563" s="35"/>
      <c r="L563" s="42"/>
      <c r="M563" s="33"/>
      <c r="N563" s="33"/>
      <c r="O563" s="33"/>
      <c r="P563" s="33"/>
      <c r="Q563" s="33"/>
      <c r="R563" s="33"/>
      <c r="S563" s="33"/>
      <c r="T563" s="33"/>
      <c r="U563" s="33"/>
      <c r="V563" s="33"/>
      <c r="W563" s="33"/>
      <c r="X563" s="33"/>
      <c r="Y563" s="33"/>
      <c r="Z563" s="33"/>
      <c r="AA563" s="33"/>
      <c r="AB563" s="33"/>
      <c r="AC563" s="33"/>
    </row>
    <row r="564" spans="1:29" ht="15" x14ac:dyDescent="0.2">
      <c r="A564" s="88"/>
      <c r="B564" s="148"/>
      <c r="C564" s="33"/>
      <c r="D564" s="33"/>
      <c r="E564" s="33"/>
      <c r="F564" s="35"/>
      <c r="G564" s="35"/>
      <c r="H564" s="123"/>
      <c r="I564" s="33"/>
      <c r="J564" s="35"/>
      <c r="K564" s="35"/>
      <c r="L564" s="42"/>
      <c r="M564" s="33"/>
      <c r="N564" s="33"/>
      <c r="O564" s="33"/>
      <c r="P564" s="33"/>
      <c r="Q564" s="33"/>
      <c r="R564" s="33"/>
      <c r="S564" s="33"/>
      <c r="T564" s="33"/>
      <c r="U564" s="33"/>
      <c r="V564" s="33"/>
      <c r="W564" s="33"/>
      <c r="X564" s="33"/>
      <c r="Y564" s="33"/>
      <c r="Z564" s="33"/>
      <c r="AA564" s="33"/>
      <c r="AB564" s="33"/>
      <c r="AC564" s="33"/>
    </row>
    <row r="565" spans="1:29" ht="15" x14ac:dyDescent="0.2">
      <c r="A565" s="88"/>
      <c r="B565" s="148"/>
      <c r="C565" s="33"/>
      <c r="D565" s="33"/>
      <c r="E565" s="33"/>
      <c r="F565" s="35"/>
      <c r="G565" s="35"/>
      <c r="H565" s="123"/>
      <c r="I565" s="33"/>
      <c r="J565" s="35"/>
      <c r="K565" s="35"/>
      <c r="L565" s="42"/>
      <c r="M565" s="33"/>
      <c r="N565" s="33"/>
      <c r="O565" s="33"/>
      <c r="P565" s="33"/>
      <c r="Q565" s="33"/>
      <c r="R565" s="33"/>
      <c r="S565" s="33"/>
      <c r="T565" s="33"/>
      <c r="U565" s="33"/>
      <c r="V565" s="33"/>
      <c r="W565" s="33"/>
      <c r="X565" s="33"/>
      <c r="Y565" s="33"/>
      <c r="Z565" s="33"/>
      <c r="AA565" s="33"/>
      <c r="AB565" s="33"/>
      <c r="AC565" s="33"/>
    </row>
    <row r="566" spans="1:29" ht="15" x14ac:dyDescent="0.2">
      <c r="A566" s="88"/>
      <c r="B566" s="148"/>
      <c r="C566" s="33"/>
      <c r="D566" s="33"/>
      <c r="E566" s="33"/>
      <c r="F566" s="35"/>
      <c r="G566" s="35"/>
      <c r="H566" s="123"/>
      <c r="I566" s="33"/>
      <c r="J566" s="35"/>
      <c r="K566" s="35"/>
      <c r="L566" s="42"/>
      <c r="M566" s="33"/>
      <c r="N566" s="33"/>
      <c r="O566" s="33"/>
      <c r="P566" s="33"/>
      <c r="Q566" s="33"/>
      <c r="R566" s="33"/>
      <c r="S566" s="33"/>
      <c r="T566" s="33"/>
      <c r="U566" s="33"/>
      <c r="V566" s="33"/>
      <c r="W566" s="33"/>
      <c r="X566" s="33"/>
      <c r="Y566" s="33"/>
      <c r="Z566" s="33"/>
      <c r="AA566" s="33"/>
      <c r="AB566" s="33"/>
      <c r="AC566" s="33"/>
    </row>
    <row r="567" spans="1:29" ht="15" x14ac:dyDescent="0.2">
      <c r="A567" s="88"/>
      <c r="B567" s="148"/>
      <c r="C567" s="33"/>
      <c r="D567" s="33"/>
      <c r="E567" s="33"/>
      <c r="F567" s="35"/>
      <c r="G567" s="35"/>
      <c r="H567" s="123"/>
      <c r="I567" s="33"/>
      <c r="J567" s="35"/>
      <c r="K567" s="35"/>
      <c r="L567" s="42"/>
      <c r="M567" s="33"/>
      <c r="N567" s="33"/>
      <c r="O567" s="33"/>
      <c r="P567" s="33"/>
      <c r="Q567" s="33"/>
      <c r="R567" s="33"/>
      <c r="S567" s="33"/>
      <c r="T567" s="33"/>
      <c r="U567" s="33"/>
      <c r="V567" s="33"/>
      <c r="W567" s="33"/>
      <c r="X567" s="33"/>
      <c r="Y567" s="33"/>
      <c r="Z567" s="33"/>
      <c r="AA567" s="33"/>
      <c r="AB567" s="33"/>
      <c r="AC567" s="33"/>
    </row>
    <row r="568" spans="1:29" ht="15" x14ac:dyDescent="0.2">
      <c r="A568" s="88"/>
      <c r="B568" s="148"/>
      <c r="C568" s="33"/>
      <c r="D568" s="33"/>
      <c r="E568" s="33"/>
      <c r="F568" s="35"/>
      <c r="G568" s="35"/>
      <c r="H568" s="123"/>
      <c r="I568" s="33"/>
      <c r="J568" s="35"/>
      <c r="K568" s="35"/>
      <c r="L568" s="42"/>
      <c r="M568" s="33"/>
      <c r="N568" s="33"/>
      <c r="O568" s="33"/>
      <c r="P568" s="33"/>
      <c r="Q568" s="33"/>
      <c r="R568" s="33"/>
      <c r="S568" s="33"/>
      <c r="T568" s="33"/>
      <c r="U568" s="33"/>
      <c r="V568" s="33"/>
      <c r="W568" s="33"/>
      <c r="X568" s="33"/>
      <c r="Y568" s="33"/>
      <c r="Z568" s="33"/>
      <c r="AA568" s="33"/>
      <c r="AB568" s="33"/>
      <c r="AC568" s="33"/>
    </row>
    <row r="569" spans="1:29" ht="15" x14ac:dyDescent="0.2">
      <c r="A569" s="88"/>
      <c r="B569" s="148"/>
      <c r="C569" s="33"/>
      <c r="D569" s="33"/>
      <c r="E569" s="33"/>
      <c r="F569" s="35"/>
      <c r="G569" s="35"/>
      <c r="H569" s="123"/>
      <c r="I569" s="33"/>
      <c r="J569" s="35"/>
      <c r="K569" s="35"/>
      <c r="L569" s="42"/>
      <c r="M569" s="33"/>
      <c r="N569" s="33"/>
      <c r="O569" s="33"/>
      <c r="P569" s="33"/>
      <c r="Q569" s="33"/>
      <c r="R569" s="33"/>
      <c r="S569" s="33"/>
      <c r="T569" s="33"/>
      <c r="U569" s="33"/>
      <c r="V569" s="33"/>
      <c r="W569" s="33"/>
      <c r="X569" s="33"/>
      <c r="Y569" s="33"/>
      <c r="Z569" s="33"/>
      <c r="AA569" s="33"/>
      <c r="AB569" s="33"/>
      <c r="AC569" s="33"/>
    </row>
    <row r="570" spans="1:29" ht="15" x14ac:dyDescent="0.2">
      <c r="A570" s="88"/>
      <c r="B570" s="148"/>
      <c r="C570" s="33"/>
      <c r="D570" s="33"/>
      <c r="E570" s="33"/>
      <c r="F570" s="35"/>
      <c r="G570" s="35"/>
      <c r="H570" s="123"/>
      <c r="I570" s="33"/>
      <c r="J570" s="35"/>
      <c r="K570" s="35"/>
      <c r="L570" s="42"/>
      <c r="M570" s="33"/>
      <c r="N570" s="33"/>
      <c r="O570" s="33"/>
      <c r="P570" s="33"/>
      <c r="Q570" s="33"/>
      <c r="R570" s="33"/>
      <c r="S570" s="33"/>
      <c r="T570" s="33"/>
      <c r="U570" s="33"/>
      <c r="V570" s="33"/>
      <c r="W570" s="33"/>
      <c r="X570" s="33"/>
      <c r="Y570" s="33"/>
      <c r="Z570" s="33"/>
      <c r="AA570" s="33"/>
      <c r="AB570" s="33"/>
      <c r="AC570" s="33"/>
    </row>
    <row r="571" spans="1:29" ht="15" x14ac:dyDescent="0.2">
      <c r="A571" s="88"/>
      <c r="B571" s="148"/>
      <c r="C571" s="33"/>
      <c r="D571" s="33"/>
      <c r="E571" s="33"/>
      <c r="F571" s="35"/>
      <c r="G571" s="35"/>
      <c r="H571" s="123"/>
      <c r="I571" s="33"/>
      <c r="J571" s="35"/>
      <c r="K571" s="35"/>
      <c r="L571" s="42"/>
      <c r="M571" s="33"/>
      <c r="N571" s="33"/>
      <c r="O571" s="33"/>
      <c r="P571" s="33"/>
      <c r="Q571" s="33"/>
      <c r="R571" s="33"/>
      <c r="S571" s="33"/>
      <c r="T571" s="33"/>
      <c r="U571" s="33"/>
      <c r="V571" s="33"/>
      <c r="W571" s="33"/>
      <c r="X571" s="33"/>
      <c r="Y571" s="33"/>
      <c r="Z571" s="33"/>
      <c r="AA571" s="33"/>
      <c r="AB571" s="33"/>
      <c r="AC571" s="33"/>
    </row>
    <row r="572" spans="1:29" ht="15" x14ac:dyDescent="0.2">
      <c r="A572" s="88"/>
      <c r="B572" s="148"/>
      <c r="C572" s="33"/>
      <c r="D572" s="33"/>
      <c r="E572" s="33"/>
      <c r="F572" s="35"/>
      <c r="G572" s="35"/>
      <c r="H572" s="123"/>
      <c r="I572" s="33"/>
      <c r="J572" s="35"/>
      <c r="K572" s="35"/>
      <c r="L572" s="42"/>
      <c r="M572" s="33"/>
      <c r="N572" s="33"/>
      <c r="O572" s="33"/>
      <c r="P572" s="33"/>
      <c r="Q572" s="33"/>
      <c r="R572" s="33"/>
      <c r="S572" s="33"/>
      <c r="T572" s="33"/>
      <c r="U572" s="33"/>
      <c r="V572" s="33"/>
      <c r="W572" s="33"/>
      <c r="X572" s="33"/>
      <c r="Y572" s="33"/>
      <c r="Z572" s="33"/>
      <c r="AA572" s="33"/>
      <c r="AB572" s="33"/>
      <c r="AC572" s="33"/>
    </row>
    <row r="573" spans="1:29" ht="15" x14ac:dyDescent="0.2">
      <c r="A573" s="88"/>
      <c r="B573" s="148"/>
      <c r="C573" s="33"/>
      <c r="D573" s="33"/>
      <c r="E573" s="33"/>
      <c r="F573" s="35"/>
      <c r="G573" s="35"/>
      <c r="H573" s="123"/>
      <c r="I573" s="33"/>
      <c r="J573" s="35"/>
      <c r="K573" s="35"/>
      <c r="L573" s="42"/>
      <c r="M573" s="33"/>
      <c r="N573" s="33"/>
      <c r="O573" s="33"/>
      <c r="P573" s="33"/>
      <c r="Q573" s="33"/>
      <c r="R573" s="33"/>
      <c r="S573" s="33"/>
      <c r="T573" s="33"/>
      <c r="U573" s="33"/>
      <c r="V573" s="33"/>
      <c r="W573" s="33"/>
      <c r="X573" s="33"/>
      <c r="Y573" s="33"/>
      <c r="Z573" s="33"/>
      <c r="AA573" s="33"/>
      <c r="AB573" s="33"/>
      <c r="AC573" s="33"/>
    </row>
    <row r="574" spans="1:29" ht="15" x14ac:dyDescent="0.2">
      <c r="A574" s="88"/>
      <c r="B574" s="148"/>
      <c r="C574" s="33"/>
      <c r="D574" s="33"/>
      <c r="E574" s="33"/>
      <c r="F574" s="35"/>
      <c r="G574" s="35"/>
      <c r="H574" s="123"/>
      <c r="I574" s="33"/>
      <c r="J574" s="35"/>
      <c r="K574" s="35"/>
      <c r="L574" s="42"/>
      <c r="M574" s="33"/>
      <c r="N574" s="33"/>
      <c r="O574" s="33"/>
      <c r="P574" s="33"/>
      <c r="Q574" s="33"/>
      <c r="R574" s="33"/>
      <c r="S574" s="33"/>
      <c r="T574" s="33"/>
      <c r="U574" s="33"/>
      <c r="V574" s="33"/>
      <c r="W574" s="33"/>
      <c r="X574" s="33"/>
      <c r="Y574" s="33"/>
      <c r="Z574" s="33"/>
      <c r="AA574" s="33"/>
      <c r="AB574" s="33"/>
      <c r="AC574" s="33"/>
    </row>
    <row r="575" spans="1:29" ht="15" x14ac:dyDescent="0.2">
      <c r="A575" s="88"/>
      <c r="B575" s="148"/>
      <c r="C575" s="33"/>
      <c r="D575" s="33"/>
      <c r="E575" s="33"/>
      <c r="F575" s="35"/>
      <c r="G575" s="35"/>
      <c r="H575" s="123"/>
      <c r="I575" s="33"/>
      <c r="J575" s="35"/>
      <c r="K575" s="35"/>
      <c r="L575" s="42"/>
      <c r="M575" s="33"/>
      <c r="N575" s="33"/>
      <c r="O575" s="33"/>
      <c r="P575" s="33"/>
      <c r="Q575" s="33"/>
      <c r="R575" s="33"/>
      <c r="S575" s="33"/>
      <c r="T575" s="33"/>
      <c r="U575" s="33"/>
      <c r="V575" s="33"/>
      <c r="W575" s="33"/>
      <c r="X575" s="33"/>
      <c r="Y575" s="33"/>
      <c r="Z575" s="33"/>
      <c r="AA575" s="33"/>
      <c r="AB575" s="33"/>
      <c r="AC575" s="33"/>
    </row>
    <row r="576" spans="1:29" ht="15" x14ac:dyDescent="0.2">
      <c r="A576" s="88"/>
      <c r="B576" s="148"/>
      <c r="C576" s="33"/>
      <c r="D576" s="33"/>
      <c r="E576" s="33"/>
      <c r="F576" s="35"/>
      <c r="G576" s="35"/>
      <c r="H576" s="123"/>
      <c r="I576" s="33"/>
      <c r="J576" s="35"/>
      <c r="K576" s="35"/>
      <c r="L576" s="42"/>
      <c r="M576" s="33"/>
      <c r="N576" s="33"/>
      <c r="O576" s="33"/>
      <c r="P576" s="33"/>
      <c r="Q576" s="33"/>
      <c r="R576" s="33"/>
      <c r="S576" s="33"/>
      <c r="T576" s="33"/>
      <c r="U576" s="33"/>
      <c r="V576" s="33"/>
      <c r="W576" s="33"/>
      <c r="X576" s="33"/>
      <c r="Y576" s="33"/>
      <c r="Z576" s="33"/>
      <c r="AA576" s="33"/>
      <c r="AB576" s="33"/>
      <c r="AC576" s="33"/>
    </row>
    <row r="577" spans="1:29" ht="15" x14ac:dyDescent="0.2">
      <c r="A577" s="88"/>
      <c r="B577" s="148"/>
      <c r="C577" s="33"/>
      <c r="D577" s="33"/>
      <c r="E577" s="33"/>
      <c r="F577" s="35"/>
      <c r="G577" s="35"/>
      <c r="H577" s="123"/>
      <c r="I577" s="33"/>
      <c r="J577" s="35"/>
      <c r="K577" s="35"/>
      <c r="L577" s="42"/>
      <c r="M577" s="33"/>
      <c r="N577" s="33"/>
      <c r="O577" s="33"/>
      <c r="P577" s="33"/>
      <c r="Q577" s="33"/>
      <c r="R577" s="33"/>
      <c r="S577" s="33"/>
      <c r="T577" s="33"/>
      <c r="U577" s="33"/>
      <c r="V577" s="33"/>
      <c r="W577" s="33"/>
      <c r="X577" s="33"/>
      <c r="Y577" s="33"/>
      <c r="Z577" s="33"/>
      <c r="AA577" s="33"/>
      <c r="AB577" s="33"/>
      <c r="AC577" s="33"/>
    </row>
    <row r="578" spans="1:29" ht="15" x14ac:dyDescent="0.2">
      <c r="A578" s="88"/>
      <c r="B578" s="148"/>
      <c r="C578" s="33"/>
      <c r="D578" s="33"/>
      <c r="E578" s="33"/>
      <c r="F578" s="35"/>
      <c r="G578" s="35"/>
      <c r="H578" s="123"/>
      <c r="I578" s="33"/>
      <c r="J578" s="35"/>
      <c r="K578" s="35"/>
      <c r="L578" s="42"/>
      <c r="M578" s="33"/>
      <c r="N578" s="33"/>
      <c r="O578" s="33"/>
      <c r="P578" s="33"/>
      <c r="Q578" s="33"/>
      <c r="R578" s="33"/>
      <c r="S578" s="33"/>
      <c r="T578" s="33"/>
      <c r="U578" s="33"/>
      <c r="V578" s="33"/>
      <c r="W578" s="33"/>
      <c r="X578" s="33"/>
      <c r="Y578" s="33"/>
      <c r="Z578" s="33"/>
      <c r="AA578" s="33"/>
      <c r="AB578" s="33"/>
      <c r="AC578" s="33"/>
    </row>
    <row r="579" spans="1:29" ht="15" x14ac:dyDescent="0.2">
      <c r="A579" s="88"/>
      <c r="B579" s="148"/>
      <c r="C579" s="33"/>
      <c r="D579" s="33"/>
      <c r="E579" s="33"/>
      <c r="F579" s="35"/>
      <c r="G579" s="35"/>
      <c r="H579" s="123"/>
      <c r="I579" s="33"/>
      <c r="J579" s="35"/>
      <c r="K579" s="35"/>
      <c r="L579" s="42"/>
      <c r="M579" s="33"/>
      <c r="N579" s="33"/>
      <c r="O579" s="33"/>
      <c r="P579" s="33"/>
      <c r="Q579" s="33"/>
      <c r="R579" s="33"/>
      <c r="S579" s="33"/>
      <c r="T579" s="33"/>
      <c r="U579" s="33"/>
      <c r="V579" s="33"/>
      <c r="W579" s="33"/>
      <c r="X579" s="33"/>
      <c r="Y579" s="33"/>
      <c r="Z579" s="33"/>
      <c r="AA579" s="33"/>
      <c r="AB579" s="33"/>
      <c r="AC579" s="33"/>
    </row>
    <row r="580" spans="1:29" ht="15" x14ac:dyDescent="0.2">
      <c r="A580" s="88"/>
      <c r="B580" s="148"/>
      <c r="C580" s="33"/>
      <c r="D580" s="33"/>
      <c r="E580" s="33"/>
      <c r="F580" s="35"/>
      <c r="G580" s="35"/>
      <c r="H580" s="123"/>
      <c r="I580" s="33"/>
      <c r="J580" s="35"/>
      <c r="K580" s="35"/>
      <c r="L580" s="42"/>
      <c r="M580" s="33"/>
      <c r="N580" s="33"/>
      <c r="O580" s="33"/>
      <c r="P580" s="33"/>
      <c r="Q580" s="33"/>
      <c r="R580" s="33"/>
      <c r="S580" s="33"/>
      <c r="T580" s="33"/>
      <c r="U580" s="33"/>
      <c r="V580" s="33"/>
      <c r="W580" s="33"/>
      <c r="X580" s="33"/>
      <c r="Y580" s="33"/>
      <c r="Z580" s="33"/>
      <c r="AA580" s="33"/>
      <c r="AB580" s="33"/>
      <c r="AC580" s="33"/>
    </row>
    <row r="581" spans="1:29" ht="15" x14ac:dyDescent="0.2">
      <c r="A581" s="88"/>
      <c r="B581" s="148"/>
      <c r="C581" s="33"/>
      <c r="D581" s="33"/>
      <c r="E581" s="33"/>
      <c r="F581" s="35"/>
      <c r="G581" s="35"/>
      <c r="H581" s="123"/>
      <c r="I581" s="33"/>
      <c r="J581" s="35"/>
      <c r="K581" s="35"/>
      <c r="L581" s="42"/>
      <c r="M581" s="33"/>
      <c r="N581" s="33"/>
      <c r="O581" s="33"/>
      <c r="P581" s="33"/>
      <c r="Q581" s="33"/>
      <c r="R581" s="33"/>
      <c r="S581" s="33"/>
      <c r="T581" s="33"/>
      <c r="U581" s="33"/>
      <c r="V581" s="33"/>
      <c r="W581" s="33"/>
      <c r="X581" s="33"/>
      <c r="Y581" s="33"/>
      <c r="Z581" s="33"/>
      <c r="AA581" s="33"/>
      <c r="AB581" s="33"/>
      <c r="AC581" s="33"/>
    </row>
    <row r="582" spans="1:29" ht="15" x14ac:dyDescent="0.2">
      <c r="A582" s="88"/>
      <c r="B582" s="148"/>
      <c r="C582" s="33"/>
      <c r="D582" s="33"/>
      <c r="E582" s="33"/>
      <c r="F582" s="35"/>
      <c r="G582" s="35"/>
      <c r="H582" s="123"/>
      <c r="I582" s="33"/>
      <c r="J582" s="35"/>
      <c r="K582" s="35"/>
      <c r="L582" s="42"/>
      <c r="M582" s="33"/>
      <c r="N582" s="33"/>
      <c r="O582" s="33"/>
      <c r="P582" s="33"/>
      <c r="Q582" s="33"/>
      <c r="R582" s="33"/>
      <c r="S582" s="33"/>
      <c r="T582" s="33"/>
      <c r="U582" s="33"/>
      <c r="V582" s="33"/>
      <c r="W582" s="33"/>
      <c r="X582" s="33"/>
      <c r="Y582" s="33"/>
      <c r="Z582" s="33"/>
      <c r="AA582" s="33"/>
      <c r="AB582" s="33"/>
      <c r="AC582" s="33"/>
    </row>
    <row r="583" spans="1:29" ht="15" x14ac:dyDescent="0.2">
      <c r="A583" s="88"/>
      <c r="B583" s="148"/>
      <c r="C583" s="33"/>
      <c r="D583" s="33"/>
      <c r="E583" s="33"/>
      <c r="F583" s="35"/>
      <c r="G583" s="35"/>
      <c r="H583" s="123"/>
      <c r="I583" s="33"/>
      <c r="J583" s="35"/>
      <c r="K583" s="35"/>
      <c r="L583" s="42"/>
      <c r="M583" s="33"/>
      <c r="N583" s="33"/>
      <c r="O583" s="33"/>
      <c r="P583" s="33"/>
      <c r="Q583" s="33"/>
      <c r="R583" s="33"/>
      <c r="S583" s="33"/>
      <c r="T583" s="33"/>
      <c r="U583" s="33"/>
      <c r="V583" s="33"/>
      <c r="W583" s="33"/>
      <c r="X583" s="33"/>
      <c r="Y583" s="33"/>
      <c r="Z583" s="33"/>
      <c r="AA583" s="33"/>
      <c r="AB583" s="33"/>
      <c r="AC583" s="33"/>
    </row>
    <row r="584" spans="1:29" ht="15" x14ac:dyDescent="0.2">
      <c r="A584" s="88"/>
      <c r="B584" s="148"/>
      <c r="C584" s="33"/>
      <c r="D584" s="33"/>
      <c r="E584" s="33"/>
      <c r="F584" s="35"/>
      <c r="G584" s="35"/>
      <c r="H584" s="123"/>
      <c r="I584" s="33"/>
      <c r="J584" s="35"/>
      <c r="K584" s="35"/>
      <c r="L584" s="42"/>
      <c r="M584" s="33"/>
      <c r="N584" s="33"/>
      <c r="O584" s="33"/>
      <c r="P584" s="33"/>
      <c r="Q584" s="33"/>
      <c r="R584" s="33"/>
      <c r="S584" s="33"/>
      <c r="T584" s="33"/>
      <c r="U584" s="33"/>
      <c r="V584" s="33"/>
      <c r="W584" s="33"/>
      <c r="X584" s="33"/>
      <c r="Y584" s="33"/>
      <c r="Z584" s="33"/>
      <c r="AA584" s="33"/>
      <c r="AB584" s="33"/>
      <c r="AC584" s="33"/>
    </row>
    <row r="585" spans="1:29" ht="15" x14ac:dyDescent="0.2">
      <c r="A585" s="88"/>
      <c r="B585" s="148"/>
      <c r="C585" s="33"/>
      <c r="D585" s="33"/>
      <c r="E585" s="33"/>
      <c r="F585" s="35"/>
      <c r="G585" s="35"/>
      <c r="H585" s="123"/>
      <c r="I585" s="33"/>
      <c r="J585" s="35"/>
      <c r="K585" s="35"/>
      <c r="L585" s="42"/>
      <c r="M585" s="33"/>
      <c r="N585" s="33"/>
      <c r="O585" s="33"/>
      <c r="P585" s="33"/>
      <c r="Q585" s="33"/>
      <c r="R585" s="33"/>
      <c r="S585" s="33"/>
      <c r="T585" s="33"/>
      <c r="U585" s="33"/>
      <c r="V585" s="33"/>
      <c r="W585" s="33"/>
      <c r="X585" s="33"/>
      <c r="Y585" s="33"/>
      <c r="Z585" s="33"/>
      <c r="AA585" s="33"/>
      <c r="AB585" s="33"/>
      <c r="AC585" s="33"/>
    </row>
    <row r="586" spans="1:29" ht="15" x14ac:dyDescent="0.2">
      <c r="A586" s="88"/>
      <c r="B586" s="148"/>
      <c r="C586" s="33"/>
      <c r="D586" s="33"/>
      <c r="E586" s="33"/>
      <c r="F586" s="35"/>
      <c r="G586" s="35"/>
      <c r="H586" s="123"/>
      <c r="I586" s="33"/>
      <c r="J586" s="35"/>
      <c r="K586" s="35"/>
      <c r="L586" s="42"/>
      <c r="M586" s="33"/>
      <c r="N586" s="33"/>
      <c r="O586" s="33"/>
      <c r="P586" s="33"/>
      <c r="Q586" s="33"/>
      <c r="R586" s="33"/>
      <c r="S586" s="33"/>
      <c r="T586" s="33"/>
      <c r="U586" s="33"/>
      <c r="V586" s="33"/>
      <c r="W586" s="33"/>
      <c r="X586" s="33"/>
      <c r="Y586" s="33"/>
      <c r="Z586" s="33"/>
      <c r="AA586" s="33"/>
      <c r="AB586" s="33"/>
      <c r="AC586" s="33"/>
    </row>
    <row r="587" spans="1:29" ht="15" x14ac:dyDescent="0.2">
      <c r="A587" s="88"/>
      <c r="B587" s="148"/>
      <c r="C587" s="33"/>
      <c r="D587" s="33"/>
      <c r="E587" s="33"/>
      <c r="F587" s="35"/>
      <c r="G587" s="35"/>
      <c r="H587" s="123"/>
      <c r="I587" s="33"/>
      <c r="J587" s="35"/>
      <c r="K587" s="35"/>
      <c r="L587" s="42"/>
      <c r="M587" s="33"/>
      <c r="N587" s="33"/>
      <c r="O587" s="33"/>
      <c r="P587" s="33"/>
      <c r="Q587" s="33"/>
      <c r="R587" s="33"/>
      <c r="S587" s="33"/>
      <c r="T587" s="33"/>
      <c r="U587" s="33"/>
      <c r="V587" s="33"/>
      <c r="W587" s="33"/>
      <c r="X587" s="33"/>
      <c r="Y587" s="33"/>
      <c r="Z587" s="33"/>
      <c r="AA587" s="33"/>
      <c r="AB587" s="33"/>
      <c r="AC587" s="33"/>
    </row>
    <row r="588" spans="1:29" ht="15" x14ac:dyDescent="0.2">
      <c r="A588" s="88"/>
      <c r="B588" s="148"/>
      <c r="C588" s="33"/>
      <c r="D588" s="33"/>
      <c r="E588" s="33"/>
      <c r="F588" s="35"/>
      <c r="G588" s="35"/>
      <c r="H588" s="123"/>
      <c r="I588" s="33"/>
      <c r="J588" s="35"/>
      <c r="K588" s="35"/>
      <c r="L588" s="42"/>
      <c r="M588" s="33"/>
      <c r="N588" s="33"/>
      <c r="O588" s="33"/>
      <c r="P588" s="33"/>
      <c r="Q588" s="33"/>
      <c r="R588" s="33"/>
      <c r="S588" s="33"/>
      <c r="T588" s="33"/>
      <c r="U588" s="33"/>
      <c r="V588" s="33"/>
      <c r="W588" s="33"/>
      <c r="X588" s="33"/>
      <c r="Y588" s="33"/>
      <c r="Z588" s="33"/>
      <c r="AA588" s="33"/>
      <c r="AB588" s="33"/>
      <c r="AC588" s="33"/>
    </row>
    <row r="589" spans="1:29" ht="15" x14ac:dyDescent="0.2">
      <c r="A589" s="88"/>
      <c r="B589" s="148"/>
      <c r="C589" s="33"/>
      <c r="D589" s="33"/>
      <c r="E589" s="33"/>
      <c r="F589" s="35"/>
      <c r="G589" s="35"/>
      <c r="H589" s="123"/>
      <c r="I589" s="33"/>
      <c r="J589" s="35"/>
      <c r="K589" s="35"/>
      <c r="L589" s="42"/>
      <c r="M589" s="33"/>
      <c r="N589" s="33"/>
      <c r="O589" s="33"/>
      <c r="P589" s="33"/>
      <c r="Q589" s="33"/>
      <c r="R589" s="33"/>
      <c r="S589" s="33"/>
      <c r="T589" s="33"/>
      <c r="U589" s="33"/>
      <c r="V589" s="33"/>
      <c r="W589" s="33"/>
      <c r="X589" s="33"/>
      <c r="Y589" s="33"/>
      <c r="Z589" s="33"/>
      <c r="AA589" s="33"/>
      <c r="AB589" s="33"/>
      <c r="AC589" s="33"/>
    </row>
    <row r="590" spans="1:29" ht="15" x14ac:dyDescent="0.2">
      <c r="A590" s="88"/>
      <c r="B590" s="148"/>
      <c r="C590" s="33"/>
      <c r="D590" s="33"/>
      <c r="E590" s="33"/>
      <c r="F590" s="35"/>
      <c r="G590" s="35"/>
      <c r="H590" s="123"/>
      <c r="I590" s="33"/>
      <c r="J590" s="35"/>
      <c r="K590" s="35"/>
      <c r="L590" s="42"/>
      <c r="M590" s="33"/>
      <c r="N590" s="33"/>
      <c r="O590" s="33"/>
      <c r="P590" s="33"/>
      <c r="Q590" s="33"/>
      <c r="R590" s="33"/>
      <c r="S590" s="33"/>
      <c r="T590" s="33"/>
      <c r="U590" s="33"/>
      <c r="V590" s="33"/>
      <c r="W590" s="33"/>
      <c r="X590" s="33"/>
      <c r="Y590" s="33"/>
      <c r="Z590" s="33"/>
      <c r="AA590" s="33"/>
      <c r="AB590" s="33"/>
      <c r="AC590" s="33"/>
    </row>
    <row r="591" spans="1:29" ht="15" x14ac:dyDescent="0.2">
      <c r="A591" s="88"/>
      <c r="B591" s="148"/>
      <c r="C591" s="33"/>
      <c r="D591" s="33"/>
      <c r="E591" s="33"/>
      <c r="F591" s="35"/>
      <c r="G591" s="35"/>
      <c r="H591" s="123"/>
      <c r="I591" s="33"/>
      <c r="J591" s="35"/>
      <c r="K591" s="35"/>
      <c r="L591" s="42"/>
      <c r="M591" s="33"/>
      <c r="N591" s="33"/>
      <c r="O591" s="33"/>
      <c r="P591" s="33"/>
      <c r="Q591" s="33"/>
      <c r="R591" s="33"/>
      <c r="S591" s="33"/>
      <c r="T591" s="33"/>
      <c r="U591" s="33"/>
      <c r="V591" s="33"/>
      <c r="W591" s="33"/>
      <c r="X591" s="33"/>
      <c r="Y591" s="33"/>
      <c r="Z591" s="33"/>
      <c r="AA591" s="33"/>
      <c r="AB591" s="33"/>
      <c r="AC591" s="33"/>
    </row>
    <row r="592" spans="1:29" ht="15" x14ac:dyDescent="0.2">
      <c r="A592" s="88"/>
      <c r="B592" s="148"/>
      <c r="C592" s="33"/>
      <c r="D592" s="33"/>
      <c r="E592" s="33"/>
      <c r="F592" s="35"/>
      <c r="G592" s="35"/>
      <c r="H592" s="123"/>
      <c r="I592" s="33"/>
      <c r="J592" s="35"/>
      <c r="K592" s="35"/>
      <c r="L592" s="42"/>
      <c r="M592" s="33"/>
      <c r="N592" s="33"/>
      <c r="O592" s="33"/>
      <c r="P592" s="33"/>
      <c r="Q592" s="33"/>
      <c r="R592" s="33"/>
      <c r="S592" s="33"/>
      <c r="T592" s="33"/>
      <c r="U592" s="33"/>
      <c r="V592" s="33"/>
      <c r="W592" s="33"/>
      <c r="X592" s="33"/>
      <c r="Y592" s="33"/>
      <c r="Z592" s="33"/>
      <c r="AA592" s="33"/>
      <c r="AB592" s="33"/>
      <c r="AC592" s="33"/>
    </row>
    <row r="593" spans="1:29" ht="15" x14ac:dyDescent="0.2">
      <c r="A593" s="88"/>
      <c r="B593" s="148"/>
      <c r="C593" s="33"/>
      <c r="D593" s="33"/>
      <c r="E593" s="33"/>
      <c r="F593" s="35"/>
      <c r="G593" s="35"/>
      <c r="H593" s="123"/>
      <c r="I593" s="33"/>
      <c r="J593" s="35"/>
      <c r="K593" s="35"/>
      <c r="L593" s="42"/>
      <c r="M593" s="33"/>
      <c r="N593" s="33"/>
      <c r="O593" s="33"/>
      <c r="P593" s="33"/>
      <c r="Q593" s="33"/>
      <c r="R593" s="33"/>
      <c r="S593" s="33"/>
      <c r="T593" s="33"/>
      <c r="U593" s="33"/>
      <c r="V593" s="33"/>
      <c r="W593" s="33"/>
      <c r="X593" s="33"/>
      <c r="Y593" s="33"/>
      <c r="Z593" s="33"/>
      <c r="AA593" s="33"/>
      <c r="AB593" s="33"/>
      <c r="AC593" s="33"/>
    </row>
    <row r="594" spans="1:29" ht="15" x14ac:dyDescent="0.2">
      <c r="A594" s="88"/>
      <c r="B594" s="148"/>
      <c r="C594" s="33"/>
      <c r="D594" s="33"/>
      <c r="E594" s="33"/>
      <c r="F594" s="35"/>
      <c r="G594" s="35"/>
      <c r="H594" s="123"/>
      <c r="I594" s="33"/>
      <c r="J594" s="35"/>
      <c r="K594" s="35"/>
      <c r="L594" s="42"/>
      <c r="M594" s="33"/>
      <c r="N594" s="33"/>
      <c r="O594" s="33"/>
      <c r="P594" s="33"/>
      <c r="Q594" s="33"/>
      <c r="R594" s="33"/>
      <c r="S594" s="33"/>
      <c r="T594" s="33"/>
      <c r="U594" s="33"/>
      <c r="V594" s="33"/>
      <c r="W594" s="33"/>
      <c r="X594" s="33"/>
      <c r="Y594" s="33"/>
      <c r="Z594" s="33"/>
      <c r="AA594" s="33"/>
      <c r="AB594" s="33"/>
      <c r="AC594" s="33"/>
    </row>
    <row r="595" spans="1:29" ht="15" x14ac:dyDescent="0.2">
      <c r="A595" s="88"/>
      <c r="B595" s="148"/>
      <c r="C595" s="33"/>
      <c r="D595" s="33"/>
      <c r="E595" s="33"/>
      <c r="F595" s="35"/>
      <c r="G595" s="35"/>
      <c r="H595" s="123"/>
      <c r="I595" s="33"/>
      <c r="J595" s="35"/>
      <c r="K595" s="35"/>
      <c r="L595" s="42"/>
      <c r="M595" s="33"/>
      <c r="N595" s="33"/>
      <c r="O595" s="33"/>
      <c r="P595" s="33"/>
      <c r="Q595" s="33"/>
      <c r="R595" s="33"/>
      <c r="S595" s="33"/>
      <c r="T595" s="33"/>
      <c r="U595" s="33"/>
      <c r="V595" s="33"/>
      <c r="W595" s="33"/>
      <c r="X595" s="33"/>
      <c r="Y595" s="33"/>
      <c r="Z595" s="33"/>
      <c r="AA595" s="33"/>
      <c r="AB595" s="33"/>
      <c r="AC595" s="33"/>
    </row>
    <row r="596" spans="1:29" ht="15" x14ac:dyDescent="0.2">
      <c r="A596" s="88"/>
      <c r="B596" s="148"/>
      <c r="C596" s="33"/>
      <c r="D596" s="33"/>
      <c r="E596" s="33"/>
      <c r="F596" s="35"/>
      <c r="G596" s="35"/>
      <c r="H596" s="123"/>
      <c r="I596" s="33"/>
      <c r="J596" s="35"/>
      <c r="K596" s="35"/>
      <c r="L596" s="42"/>
      <c r="M596" s="33"/>
      <c r="N596" s="33"/>
      <c r="O596" s="33"/>
      <c r="P596" s="33"/>
      <c r="Q596" s="33"/>
      <c r="R596" s="33"/>
      <c r="S596" s="33"/>
      <c r="T596" s="33"/>
      <c r="U596" s="33"/>
      <c r="V596" s="33"/>
      <c r="W596" s="33"/>
      <c r="X596" s="33"/>
      <c r="Y596" s="33"/>
      <c r="Z596" s="33"/>
      <c r="AA596" s="33"/>
      <c r="AB596" s="33"/>
      <c r="AC596" s="33"/>
    </row>
    <row r="597" spans="1:29" ht="15" x14ac:dyDescent="0.2">
      <c r="A597" s="88"/>
      <c r="B597" s="148"/>
      <c r="C597" s="33"/>
      <c r="D597" s="33"/>
      <c r="E597" s="33"/>
      <c r="F597" s="35"/>
      <c r="G597" s="35"/>
      <c r="H597" s="123"/>
      <c r="I597" s="33"/>
      <c r="J597" s="35"/>
      <c r="K597" s="35"/>
      <c r="L597" s="42"/>
      <c r="M597" s="33"/>
      <c r="N597" s="33"/>
      <c r="O597" s="33"/>
      <c r="P597" s="33"/>
      <c r="Q597" s="33"/>
      <c r="R597" s="33"/>
      <c r="S597" s="33"/>
      <c r="T597" s="33"/>
      <c r="U597" s="33"/>
      <c r="V597" s="33"/>
      <c r="W597" s="33"/>
      <c r="X597" s="33"/>
      <c r="Y597" s="33"/>
      <c r="Z597" s="33"/>
      <c r="AA597" s="33"/>
      <c r="AB597" s="33"/>
      <c r="AC597" s="33"/>
    </row>
    <row r="598" spans="1:29" ht="15" x14ac:dyDescent="0.2">
      <c r="A598" s="88"/>
      <c r="B598" s="148"/>
      <c r="C598" s="33"/>
      <c r="D598" s="33"/>
      <c r="E598" s="33"/>
      <c r="F598" s="35"/>
      <c r="G598" s="35"/>
      <c r="H598" s="123"/>
      <c r="I598" s="33"/>
      <c r="J598" s="35"/>
      <c r="K598" s="35"/>
      <c r="L598" s="42"/>
      <c r="M598" s="33"/>
      <c r="N598" s="33"/>
      <c r="O598" s="33"/>
      <c r="P598" s="33"/>
      <c r="Q598" s="33"/>
      <c r="R598" s="33"/>
      <c r="S598" s="33"/>
      <c r="T598" s="33"/>
      <c r="U598" s="33"/>
      <c r="V598" s="33"/>
      <c r="W598" s="33"/>
      <c r="X598" s="33"/>
      <c r="Y598" s="33"/>
      <c r="Z598" s="33"/>
      <c r="AA598" s="33"/>
      <c r="AB598" s="33"/>
      <c r="AC598" s="33"/>
    </row>
    <row r="599" spans="1:29" ht="15" x14ac:dyDescent="0.2">
      <c r="A599" s="88"/>
      <c r="B599" s="148"/>
      <c r="C599" s="33"/>
      <c r="D599" s="33"/>
      <c r="E599" s="33"/>
      <c r="F599" s="35"/>
      <c r="G599" s="35"/>
      <c r="H599" s="123"/>
      <c r="I599" s="33"/>
      <c r="J599" s="35"/>
      <c r="K599" s="35"/>
      <c r="L599" s="42"/>
      <c r="M599" s="33"/>
      <c r="N599" s="33"/>
      <c r="O599" s="33"/>
      <c r="P599" s="33"/>
      <c r="Q599" s="33"/>
      <c r="R599" s="33"/>
      <c r="S599" s="33"/>
      <c r="T599" s="33"/>
      <c r="U599" s="33"/>
      <c r="V599" s="33"/>
      <c r="W599" s="33"/>
      <c r="X599" s="33"/>
      <c r="Y599" s="33"/>
      <c r="Z599" s="33"/>
      <c r="AA599" s="33"/>
      <c r="AB599" s="33"/>
      <c r="AC599" s="33"/>
    </row>
    <row r="600" spans="1:29" ht="15" x14ac:dyDescent="0.2">
      <c r="A600" s="88"/>
      <c r="B600" s="148"/>
      <c r="C600" s="33"/>
      <c r="D600" s="33"/>
      <c r="E600" s="33"/>
      <c r="F600" s="35"/>
      <c r="G600" s="35"/>
      <c r="H600" s="123"/>
      <c r="I600" s="33"/>
      <c r="J600" s="35"/>
      <c r="K600" s="35"/>
      <c r="L600" s="42"/>
      <c r="M600" s="33"/>
      <c r="N600" s="33"/>
      <c r="O600" s="33"/>
      <c r="P600" s="33"/>
      <c r="Q600" s="33"/>
      <c r="R600" s="33"/>
      <c r="S600" s="33"/>
      <c r="T600" s="33"/>
      <c r="U600" s="33"/>
      <c r="V600" s="33"/>
      <c r="W600" s="33"/>
      <c r="X600" s="33"/>
      <c r="Y600" s="33"/>
      <c r="Z600" s="33"/>
      <c r="AA600" s="33"/>
      <c r="AB600" s="33"/>
      <c r="AC600" s="33"/>
    </row>
    <row r="601" spans="1:29" ht="15" x14ac:dyDescent="0.2">
      <c r="A601" s="88"/>
      <c r="B601" s="148"/>
      <c r="C601" s="33"/>
      <c r="D601" s="33"/>
      <c r="E601" s="33"/>
      <c r="F601" s="35"/>
      <c r="G601" s="35"/>
      <c r="H601" s="123"/>
      <c r="I601" s="33"/>
      <c r="J601" s="35"/>
      <c r="K601" s="35"/>
      <c r="L601" s="42"/>
      <c r="M601" s="33"/>
      <c r="N601" s="33"/>
      <c r="O601" s="33"/>
      <c r="P601" s="33"/>
      <c r="Q601" s="33"/>
      <c r="R601" s="33"/>
      <c r="S601" s="33"/>
      <c r="T601" s="33"/>
      <c r="U601" s="33"/>
      <c r="V601" s="33"/>
      <c r="W601" s="33"/>
      <c r="X601" s="33"/>
      <c r="Y601" s="33"/>
      <c r="Z601" s="33"/>
      <c r="AA601" s="33"/>
      <c r="AB601" s="33"/>
      <c r="AC601" s="33"/>
    </row>
    <row r="602" spans="1:29" ht="15" x14ac:dyDescent="0.2">
      <c r="A602" s="88"/>
      <c r="B602" s="148"/>
      <c r="C602" s="33"/>
      <c r="D602" s="33"/>
      <c r="E602" s="33"/>
      <c r="F602" s="35"/>
      <c r="G602" s="35"/>
      <c r="H602" s="123"/>
      <c r="I602" s="33"/>
      <c r="J602" s="35"/>
      <c r="K602" s="35"/>
      <c r="L602" s="42"/>
      <c r="M602" s="33"/>
      <c r="N602" s="33"/>
      <c r="O602" s="33"/>
      <c r="P602" s="33"/>
      <c r="Q602" s="33"/>
      <c r="R602" s="33"/>
      <c r="S602" s="33"/>
      <c r="T602" s="33"/>
      <c r="U602" s="33"/>
      <c r="V602" s="33"/>
      <c r="W602" s="33"/>
      <c r="X602" s="33"/>
      <c r="Y602" s="33"/>
      <c r="Z602" s="33"/>
      <c r="AA602" s="33"/>
      <c r="AB602" s="33"/>
      <c r="AC602" s="33"/>
    </row>
    <row r="603" spans="1:29" ht="15" x14ac:dyDescent="0.2">
      <c r="A603" s="88"/>
      <c r="B603" s="148"/>
      <c r="C603" s="33"/>
      <c r="D603" s="33"/>
      <c r="E603" s="33"/>
      <c r="F603" s="35"/>
      <c r="G603" s="35"/>
      <c r="H603" s="123"/>
      <c r="I603" s="33"/>
      <c r="J603" s="35"/>
      <c r="K603" s="35"/>
      <c r="L603" s="42"/>
      <c r="M603" s="33"/>
      <c r="N603" s="33"/>
      <c r="O603" s="33"/>
      <c r="P603" s="33"/>
      <c r="Q603" s="33"/>
      <c r="R603" s="33"/>
      <c r="S603" s="33"/>
      <c r="T603" s="33"/>
      <c r="U603" s="33"/>
      <c r="V603" s="33"/>
      <c r="W603" s="33"/>
      <c r="X603" s="33"/>
      <c r="Y603" s="33"/>
      <c r="Z603" s="33"/>
      <c r="AA603" s="33"/>
      <c r="AB603" s="33"/>
      <c r="AC603" s="33"/>
    </row>
    <row r="604" spans="1:29" ht="15" x14ac:dyDescent="0.2">
      <c r="A604" s="88"/>
      <c r="B604" s="148"/>
      <c r="C604" s="33"/>
      <c r="D604" s="33"/>
      <c r="E604" s="33"/>
      <c r="F604" s="35"/>
      <c r="G604" s="35"/>
      <c r="H604" s="123"/>
      <c r="I604" s="33"/>
      <c r="J604" s="35"/>
      <c r="K604" s="35"/>
      <c r="L604" s="42"/>
      <c r="M604" s="33"/>
      <c r="N604" s="33"/>
      <c r="O604" s="33"/>
      <c r="P604" s="33"/>
      <c r="Q604" s="33"/>
      <c r="R604" s="33"/>
      <c r="S604" s="33"/>
      <c r="T604" s="33"/>
      <c r="U604" s="33"/>
      <c r="V604" s="33"/>
      <c r="W604" s="33"/>
      <c r="X604" s="33"/>
      <c r="Y604" s="33"/>
      <c r="Z604" s="33"/>
      <c r="AA604" s="33"/>
      <c r="AB604" s="33"/>
      <c r="AC604" s="33"/>
    </row>
    <row r="605" spans="1:29" ht="15" x14ac:dyDescent="0.2">
      <c r="A605" s="88"/>
      <c r="B605" s="148"/>
      <c r="C605" s="33"/>
      <c r="D605" s="33"/>
      <c r="E605" s="33"/>
      <c r="F605" s="35"/>
      <c r="G605" s="35"/>
      <c r="H605" s="123"/>
      <c r="I605" s="33"/>
      <c r="J605" s="35"/>
      <c r="K605" s="35"/>
      <c r="L605" s="42"/>
      <c r="M605" s="33"/>
      <c r="N605" s="33"/>
      <c r="O605" s="33"/>
      <c r="P605" s="33"/>
      <c r="Q605" s="33"/>
      <c r="R605" s="33"/>
      <c r="S605" s="33"/>
      <c r="T605" s="33"/>
      <c r="U605" s="33"/>
      <c r="V605" s="33"/>
      <c r="W605" s="33"/>
      <c r="X605" s="33"/>
      <c r="Y605" s="33"/>
      <c r="Z605" s="33"/>
      <c r="AA605" s="33"/>
      <c r="AB605" s="33"/>
      <c r="AC605" s="33"/>
    </row>
    <row r="606" spans="1:29" ht="15" x14ac:dyDescent="0.2">
      <c r="A606" s="88"/>
      <c r="B606" s="148"/>
      <c r="C606" s="33"/>
      <c r="D606" s="33"/>
      <c r="E606" s="33"/>
      <c r="F606" s="35"/>
      <c r="G606" s="35"/>
      <c r="H606" s="123"/>
      <c r="I606" s="33"/>
      <c r="J606" s="35"/>
      <c r="K606" s="35"/>
      <c r="L606" s="42"/>
      <c r="M606" s="33"/>
      <c r="N606" s="33"/>
      <c r="O606" s="33"/>
      <c r="P606" s="33"/>
      <c r="Q606" s="33"/>
      <c r="R606" s="33"/>
      <c r="S606" s="33"/>
      <c r="T606" s="33"/>
      <c r="U606" s="33"/>
      <c r="V606" s="33"/>
      <c r="W606" s="33"/>
      <c r="X606" s="33"/>
      <c r="Y606" s="33"/>
      <c r="Z606" s="33"/>
      <c r="AA606" s="33"/>
      <c r="AB606" s="33"/>
      <c r="AC606" s="33"/>
    </row>
    <row r="607" spans="1:29" ht="15" x14ac:dyDescent="0.2">
      <c r="A607" s="88"/>
      <c r="B607" s="148"/>
      <c r="C607" s="33"/>
      <c r="D607" s="33"/>
      <c r="E607" s="33"/>
      <c r="F607" s="35"/>
      <c r="G607" s="35"/>
      <c r="H607" s="123"/>
      <c r="I607" s="33"/>
      <c r="J607" s="35"/>
      <c r="K607" s="35"/>
      <c r="L607" s="42"/>
      <c r="M607" s="33"/>
      <c r="N607" s="33"/>
      <c r="O607" s="33"/>
      <c r="P607" s="33"/>
      <c r="Q607" s="33"/>
      <c r="R607" s="33"/>
      <c r="S607" s="33"/>
      <c r="T607" s="33"/>
      <c r="U607" s="33"/>
      <c r="V607" s="33"/>
      <c r="W607" s="33"/>
      <c r="X607" s="33"/>
      <c r="Y607" s="33"/>
      <c r="Z607" s="33"/>
      <c r="AA607" s="33"/>
      <c r="AB607" s="33"/>
      <c r="AC607" s="33"/>
    </row>
    <row r="608" spans="1:29" ht="15" x14ac:dyDescent="0.2">
      <c r="A608" s="88"/>
      <c r="B608" s="148"/>
      <c r="C608" s="33"/>
      <c r="D608" s="33"/>
      <c r="E608" s="33"/>
      <c r="F608" s="35"/>
      <c r="G608" s="35"/>
      <c r="H608" s="123"/>
      <c r="I608" s="33"/>
      <c r="J608" s="35"/>
      <c r="K608" s="35"/>
      <c r="L608" s="42"/>
      <c r="M608" s="33"/>
      <c r="N608" s="33"/>
      <c r="O608" s="33"/>
      <c r="P608" s="33"/>
      <c r="Q608" s="33"/>
      <c r="R608" s="33"/>
      <c r="S608" s="33"/>
      <c r="T608" s="33"/>
      <c r="U608" s="33"/>
      <c r="V608" s="33"/>
      <c r="W608" s="33"/>
      <c r="X608" s="33"/>
      <c r="Y608" s="33"/>
      <c r="Z608" s="33"/>
      <c r="AA608" s="33"/>
      <c r="AB608" s="33"/>
      <c r="AC608" s="33"/>
    </row>
    <row r="609" spans="1:29" ht="15" x14ac:dyDescent="0.2">
      <c r="A609" s="88"/>
      <c r="B609" s="148"/>
      <c r="C609" s="33"/>
      <c r="D609" s="33"/>
      <c r="E609" s="33"/>
      <c r="F609" s="35"/>
      <c r="G609" s="35"/>
      <c r="H609" s="123"/>
      <c r="I609" s="33"/>
      <c r="J609" s="35"/>
      <c r="K609" s="35"/>
      <c r="L609" s="42"/>
      <c r="M609" s="33"/>
      <c r="N609" s="33"/>
      <c r="O609" s="33"/>
      <c r="P609" s="33"/>
      <c r="Q609" s="33"/>
      <c r="R609" s="33"/>
      <c r="S609" s="33"/>
      <c r="T609" s="33"/>
      <c r="U609" s="33"/>
      <c r="V609" s="33"/>
      <c r="W609" s="33"/>
      <c r="X609" s="33"/>
      <c r="Y609" s="33"/>
      <c r="Z609" s="33"/>
      <c r="AA609" s="33"/>
      <c r="AB609" s="33"/>
      <c r="AC609" s="33"/>
    </row>
    <row r="610" spans="1:29" ht="15" x14ac:dyDescent="0.2">
      <c r="A610" s="88"/>
      <c r="B610" s="148"/>
      <c r="C610" s="33"/>
      <c r="D610" s="33"/>
      <c r="E610" s="33"/>
      <c r="F610" s="35"/>
      <c r="G610" s="35"/>
      <c r="H610" s="123"/>
      <c r="I610" s="33"/>
      <c r="J610" s="35"/>
      <c r="K610" s="35"/>
      <c r="L610" s="42"/>
      <c r="M610" s="33"/>
      <c r="N610" s="33"/>
      <c r="O610" s="33"/>
      <c r="P610" s="33"/>
      <c r="Q610" s="33"/>
      <c r="R610" s="33"/>
      <c r="S610" s="33"/>
      <c r="T610" s="33"/>
      <c r="U610" s="33"/>
      <c r="V610" s="33"/>
      <c r="W610" s="33"/>
      <c r="X610" s="33"/>
      <c r="Y610" s="33"/>
      <c r="Z610" s="33"/>
      <c r="AA610" s="33"/>
      <c r="AB610" s="33"/>
      <c r="AC610" s="33"/>
    </row>
    <row r="611" spans="1:29" ht="15" x14ac:dyDescent="0.2">
      <c r="A611" s="88"/>
      <c r="B611" s="148"/>
      <c r="C611" s="33"/>
      <c r="D611" s="33"/>
      <c r="E611" s="33"/>
      <c r="F611" s="35"/>
      <c r="G611" s="35"/>
      <c r="H611" s="123"/>
      <c r="I611" s="33"/>
      <c r="J611" s="35"/>
      <c r="K611" s="35"/>
      <c r="L611" s="42"/>
      <c r="M611" s="33"/>
      <c r="N611" s="33"/>
      <c r="O611" s="33"/>
      <c r="P611" s="33"/>
      <c r="Q611" s="33"/>
      <c r="R611" s="33"/>
      <c r="S611" s="33"/>
      <c r="T611" s="33"/>
      <c r="U611" s="33"/>
      <c r="V611" s="33"/>
      <c r="W611" s="33"/>
      <c r="X611" s="33"/>
      <c r="Y611" s="33"/>
      <c r="Z611" s="33"/>
      <c r="AA611" s="33"/>
      <c r="AB611" s="33"/>
      <c r="AC611" s="33"/>
    </row>
    <row r="612" spans="1:29" ht="15" x14ac:dyDescent="0.2">
      <c r="A612" s="88"/>
      <c r="B612" s="148"/>
      <c r="C612" s="33"/>
      <c r="D612" s="33"/>
      <c r="E612" s="33"/>
      <c r="F612" s="35"/>
      <c r="G612" s="35"/>
      <c r="H612" s="123"/>
      <c r="I612" s="33"/>
      <c r="J612" s="35"/>
      <c r="K612" s="35"/>
      <c r="L612" s="42"/>
      <c r="M612" s="33"/>
      <c r="N612" s="33"/>
      <c r="O612" s="33"/>
      <c r="P612" s="33"/>
      <c r="Q612" s="33"/>
      <c r="R612" s="33"/>
      <c r="S612" s="33"/>
      <c r="T612" s="33"/>
      <c r="U612" s="33"/>
      <c r="V612" s="33"/>
      <c r="W612" s="33"/>
      <c r="X612" s="33"/>
      <c r="Y612" s="33"/>
      <c r="Z612" s="33"/>
      <c r="AA612" s="33"/>
      <c r="AB612" s="33"/>
      <c r="AC612" s="33"/>
    </row>
    <row r="613" spans="1:29" ht="15" x14ac:dyDescent="0.2">
      <c r="A613" s="88"/>
      <c r="B613" s="148"/>
      <c r="C613" s="33"/>
      <c r="D613" s="33"/>
      <c r="E613" s="33"/>
      <c r="F613" s="35"/>
      <c r="G613" s="35"/>
      <c r="H613" s="123"/>
      <c r="I613" s="33"/>
      <c r="J613" s="35"/>
      <c r="K613" s="35"/>
      <c r="L613" s="42"/>
      <c r="M613" s="33"/>
      <c r="N613" s="33"/>
      <c r="O613" s="33"/>
      <c r="P613" s="33"/>
      <c r="Q613" s="33"/>
      <c r="R613" s="33"/>
      <c r="S613" s="33"/>
      <c r="T613" s="33"/>
      <c r="U613" s="33"/>
      <c r="V613" s="33"/>
      <c r="W613" s="33"/>
      <c r="X613" s="33"/>
      <c r="Y613" s="33"/>
      <c r="Z613" s="33"/>
      <c r="AA613" s="33"/>
      <c r="AB613" s="33"/>
      <c r="AC613" s="33"/>
    </row>
    <row r="614" spans="1:29" ht="15" x14ac:dyDescent="0.2">
      <c r="A614" s="88"/>
      <c r="B614" s="148"/>
      <c r="C614" s="33"/>
      <c r="D614" s="33"/>
      <c r="E614" s="33"/>
      <c r="F614" s="35"/>
      <c r="G614" s="35"/>
      <c r="H614" s="123"/>
      <c r="I614" s="33"/>
      <c r="J614" s="35"/>
      <c r="K614" s="35"/>
      <c r="L614" s="42"/>
      <c r="M614" s="33"/>
      <c r="N614" s="33"/>
      <c r="O614" s="33"/>
      <c r="P614" s="33"/>
      <c r="Q614" s="33"/>
      <c r="R614" s="33"/>
      <c r="S614" s="33"/>
      <c r="T614" s="33"/>
      <c r="U614" s="33"/>
      <c r="V614" s="33"/>
      <c r="W614" s="33"/>
      <c r="X614" s="33"/>
      <c r="Y614" s="33"/>
      <c r="Z614" s="33"/>
      <c r="AA614" s="33"/>
      <c r="AB614" s="33"/>
      <c r="AC614" s="33"/>
    </row>
    <row r="615" spans="1:29" ht="15" x14ac:dyDescent="0.2">
      <c r="A615" s="88"/>
      <c r="B615" s="148"/>
      <c r="C615" s="33"/>
      <c r="D615" s="33"/>
      <c r="E615" s="33"/>
      <c r="F615" s="35"/>
      <c r="G615" s="35"/>
      <c r="H615" s="123"/>
      <c r="I615" s="33"/>
      <c r="J615" s="35"/>
      <c r="K615" s="35"/>
      <c r="L615" s="42"/>
      <c r="M615" s="33"/>
      <c r="N615" s="33"/>
      <c r="O615" s="33"/>
      <c r="P615" s="33"/>
      <c r="Q615" s="33"/>
      <c r="R615" s="33"/>
      <c r="S615" s="33"/>
      <c r="T615" s="33"/>
      <c r="U615" s="33"/>
      <c r="V615" s="33"/>
      <c r="W615" s="33"/>
      <c r="X615" s="33"/>
      <c r="Y615" s="33"/>
      <c r="Z615" s="33"/>
      <c r="AA615" s="33"/>
      <c r="AB615" s="33"/>
      <c r="AC615" s="33"/>
    </row>
    <row r="616" spans="1:29" ht="15" x14ac:dyDescent="0.2">
      <c r="A616" s="88"/>
      <c r="B616" s="148"/>
      <c r="C616" s="33"/>
      <c r="D616" s="33"/>
      <c r="E616" s="33"/>
      <c r="F616" s="35"/>
      <c r="G616" s="35"/>
      <c r="H616" s="123"/>
      <c r="I616" s="33"/>
      <c r="J616" s="35"/>
      <c r="K616" s="35"/>
      <c r="L616" s="42"/>
      <c r="M616" s="33"/>
      <c r="N616" s="33"/>
      <c r="O616" s="33"/>
      <c r="P616" s="33"/>
      <c r="Q616" s="33"/>
      <c r="R616" s="33"/>
      <c r="S616" s="33"/>
      <c r="T616" s="33"/>
      <c r="U616" s="33"/>
      <c r="V616" s="33"/>
      <c r="W616" s="33"/>
      <c r="X616" s="33"/>
      <c r="Y616" s="33"/>
      <c r="Z616" s="33"/>
      <c r="AA616" s="33"/>
      <c r="AB616" s="33"/>
      <c r="AC616" s="33"/>
    </row>
    <row r="617" spans="1:29" ht="15" x14ac:dyDescent="0.2">
      <c r="A617" s="88"/>
      <c r="B617" s="148"/>
      <c r="C617" s="33"/>
      <c r="D617" s="33"/>
      <c r="E617" s="33"/>
      <c r="F617" s="35"/>
      <c r="G617" s="35"/>
      <c r="H617" s="123"/>
      <c r="I617" s="33"/>
      <c r="J617" s="35"/>
      <c r="K617" s="35"/>
      <c r="L617" s="42"/>
      <c r="M617" s="33"/>
      <c r="N617" s="33"/>
      <c r="O617" s="33"/>
      <c r="P617" s="33"/>
      <c r="Q617" s="33"/>
      <c r="R617" s="33"/>
      <c r="S617" s="33"/>
      <c r="T617" s="33"/>
      <c r="U617" s="33"/>
      <c r="V617" s="33"/>
      <c r="W617" s="33"/>
      <c r="X617" s="33"/>
      <c r="Y617" s="33"/>
      <c r="Z617" s="33"/>
      <c r="AA617" s="33"/>
      <c r="AB617" s="33"/>
      <c r="AC617" s="33"/>
    </row>
    <row r="618" spans="1:29" ht="15" x14ac:dyDescent="0.2">
      <c r="A618" s="88"/>
      <c r="B618" s="148"/>
      <c r="C618" s="33"/>
      <c r="D618" s="33"/>
      <c r="E618" s="33"/>
      <c r="F618" s="35"/>
      <c r="G618" s="35"/>
      <c r="H618" s="123"/>
      <c r="I618" s="33"/>
      <c r="J618" s="35"/>
      <c r="K618" s="35"/>
      <c r="L618" s="42"/>
      <c r="M618" s="33"/>
      <c r="N618" s="33"/>
      <c r="O618" s="33"/>
      <c r="P618" s="33"/>
      <c r="Q618" s="33"/>
      <c r="R618" s="33"/>
      <c r="S618" s="33"/>
      <c r="T618" s="33"/>
      <c r="U618" s="33"/>
      <c r="V618" s="33"/>
      <c r="W618" s="33"/>
      <c r="X618" s="33"/>
      <c r="Y618" s="33"/>
      <c r="Z618" s="33"/>
      <c r="AA618" s="33"/>
      <c r="AB618" s="33"/>
      <c r="AC618" s="33"/>
    </row>
    <row r="619" spans="1:29" ht="15" x14ac:dyDescent="0.2">
      <c r="A619" s="88"/>
      <c r="B619" s="148"/>
      <c r="C619" s="33"/>
      <c r="D619" s="33"/>
      <c r="E619" s="33"/>
      <c r="F619" s="35"/>
      <c r="G619" s="35"/>
      <c r="H619" s="123"/>
      <c r="I619" s="33"/>
      <c r="J619" s="35"/>
      <c r="K619" s="35"/>
      <c r="L619" s="42"/>
      <c r="M619" s="33"/>
      <c r="N619" s="33"/>
      <c r="O619" s="33"/>
      <c r="P619" s="33"/>
      <c r="Q619" s="33"/>
      <c r="R619" s="33"/>
      <c r="S619" s="33"/>
      <c r="T619" s="33"/>
      <c r="U619" s="33"/>
      <c r="V619" s="33"/>
      <c r="W619" s="33"/>
      <c r="X619" s="33"/>
      <c r="Y619" s="33"/>
      <c r="Z619" s="33"/>
      <c r="AA619" s="33"/>
      <c r="AB619" s="33"/>
      <c r="AC619" s="33"/>
    </row>
    <row r="620" spans="1:29" ht="15" x14ac:dyDescent="0.2">
      <c r="A620" s="88"/>
      <c r="B620" s="148"/>
      <c r="C620" s="33"/>
      <c r="D620" s="33"/>
      <c r="E620" s="33"/>
      <c r="F620" s="35"/>
      <c r="G620" s="35"/>
      <c r="H620" s="123"/>
      <c r="I620" s="33"/>
      <c r="J620" s="35"/>
      <c r="K620" s="35"/>
      <c r="L620" s="42"/>
      <c r="M620" s="33"/>
      <c r="N620" s="33"/>
      <c r="O620" s="33"/>
      <c r="P620" s="33"/>
      <c r="Q620" s="33"/>
      <c r="R620" s="33"/>
      <c r="S620" s="33"/>
      <c r="T620" s="33"/>
      <c r="U620" s="33"/>
      <c r="V620" s="33"/>
      <c r="W620" s="33"/>
      <c r="X620" s="33"/>
      <c r="Y620" s="33"/>
      <c r="Z620" s="33"/>
      <c r="AA620" s="33"/>
      <c r="AB620" s="33"/>
      <c r="AC620" s="33"/>
    </row>
    <row r="621" spans="1:29" ht="15" x14ac:dyDescent="0.2">
      <c r="A621" s="88"/>
      <c r="B621" s="148"/>
      <c r="C621" s="33"/>
      <c r="D621" s="33"/>
      <c r="E621" s="33"/>
      <c r="F621" s="35"/>
      <c r="G621" s="35"/>
      <c r="H621" s="123"/>
      <c r="I621" s="33"/>
      <c r="J621" s="35"/>
      <c r="K621" s="35"/>
      <c r="L621" s="42"/>
      <c r="M621" s="33"/>
      <c r="N621" s="33"/>
      <c r="O621" s="33"/>
      <c r="P621" s="33"/>
      <c r="Q621" s="33"/>
      <c r="R621" s="33"/>
      <c r="S621" s="33"/>
      <c r="T621" s="33"/>
      <c r="U621" s="33"/>
      <c r="V621" s="33"/>
      <c r="W621" s="33"/>
      <c r="X621" s="33"/>
      <c r="Y621" s="33"/>
      <c r="Z621" s="33"/>
      <c r="AA621" s="33"/>
      <c r="AB621" s="33"/>
      <c r="AC621" s="33"/>
    </row>
    <row r="622" spans="1:29" ht="15" x14ac:dyDescent="0.2">
      <c r="A622" s="88"/>
      <c r="B622" s="148"/>
      <c r="C622" s="33"/>
      <c r="D622" s="33"/>
      <c r="E622" s="33"/>
      <c r="F622" s="35"/>
      <c r="G622" s="35"/>
      <c r="H622" s="123"/>
      <c r="I622" s="33"/>
      <c r="J622" s="35"/>
      <c r="K622" s="35"/>
      <c r="L622" s="42"/>
      <c r="M622" s="33"/>
      <c r="N622" s="33"/>
      <c r="O622" s="33"/>
      <c r="P622" s="33"/>
      <c r="Q622" s="33"/>
      <c r="R622" s="33"/>
      <c r="S622" s="33"/>
      <c r="T622" s="33"/>
      <c r="U622" s="33"/>
      <c r="V622" s="33"/>
      <c r="W622" s="33"/>
      <c r="X622" s="33"/>
      <c r="Y622" s="33"/>
      <c r="Z622" s="33"/>
      <c r="AA622" s="33"/>
      <c r="AB622" s="33"/>
      <c r="AC622" s="33"/>
    </row>
    <row r="623" spans="1:29" ht="15" x14ac:dyDescent="0.2">
      <c r="A623" s="88"/>
      <c r="B623" s="148"/>
      <c r="C623" s="33"/>
      <c r="D623" s="33"/>
      <c r="E623" s="33"/>
      <c r="F623" s="35"/>
      <c r="G623" s="35"/>
      <c r="H623" s="123"/>
      <c r="I623" s="33"/>
      <c r="J623" s="35"/>
      <c r="K623" s="35"/>
      <c r="L623" s="42"/>
      <c r="M623" s="33"/>
      <c r="N623" s="33"/>
      <c r="O623" s="33"/>
      <c r="P623" s="33"/>
      <c r="Q623" s="33"/>
      <c r="R623" s="33"/>
      <c r="S623" s="33"/>
      <c r="T623" s="33"/>
      <c r="U623" s="33"/>
      <c r="V623" s="33"/>
      <c r="W623" s="33"/>
      <c r="X623" s="33"/>
      <c r="Y623" s="33"/>
      <c r="Z623" s="33"/>
      <c r="AA623" s="33"/>
      <c r="AB623" s="33"/>
      <c r="AC623" s="33"/>
    </row>
    <row r="624" spans="1:29" ht="15" x14ac:dyDescent="0.2">
      <c r="A624" s="88"/>
      <c r="B624" s="148"/>
      <c r="C624" s="33"/>
      <c r="D624" s="33"/>
      <c r="E624" s="33"/>
      <c r="F624" s="35"/>
      <c r="G624" s="35"/>
      <c r="H624" s="123"/>
      <c r="I624" s="33"/>
      <c r="J624" s="35"/>
      <c r="K624" s="35"/>
      <c r="L624" s="42"/>
      <c r="M624" s="33"/>
      <c r="N624" s="33"/>
      <c r="O624" s="33"/>
      <c r="P624" s="33"/>
      <c r="Q624" s="33"/>
      <c r="R624" s="33"/>
      <c r="S624" s="33"/>
      <c r="T624" s="33"/>
      <c r="U624" s="33"/>
      <c r="V624" s="33"/>
      <c r="W624" s="33"/>
      <c r="X624" s="33"/>
      <c r="Y624" s="33"/>
      <c r="Z624" s="33"/>
      <c r="AA624" s="33"/>
      <c r="AB624" s="33"/>
      <c r="AC624" s="33"/>
    </row>
    <row r="625" spans="1:29" ht="15" x14ac:dyDescent="0.2">
      <c r="A625" s="88"/>
      <c r="B625" s="148"/>
      <c r="C625" s="33"/>
      <c r="D625" s="33"/>
      <c r="E625" s="33"/>
      <c r="F625" s="35"/>
      <c r="G625" s="35"/>
      <c r="H625" s="123"/>
      <c r="I625" s="33"/>
      <c r="J625" s="35"/>
      <c r="K625" s="35"/>
      <c r="L625" s="42"/>
      <c r="M625" s="33"/>
      <c r="N625" s="33"/>
      <c r="O625" s="33"/>
      <c r="P625" s="33"/>
      <c r="Q625" s="33"/>
      <c r="R625" s="33"/>
      <c r="S625" s="33"/>
      <c r="T625" s="33"/>
      <c r="U625" s="33"/>
      <c r="V625" s="33"/>
      <c r="W625" s="33"/>
      <c r="X625" s="33"/>
      <c r="Y625" s="33"/>
      <c r="Z625" s="33"/>
      <c r="AA625" s="33"/>
      <c r="AB625" s="33"/>
      <c r="AC625" s="33"/>
    </row>
    <row r="626" spans="1:29" ht="15" x14ac:dyDescent="0.2">
      <c r="A626" s="88"/>
      <c r="B626" s="148"/>
      <c r="C626" s="33"/>
      <c r="D626" s="33"/>
      <c r="E626" s="33"/>
      <c r="F626" s="35"/>
      <c r="G626" s="35"/>
      <c r="H626" s="123"/>
      <c r="I626" s="33"/>
      <c r="J626" s="35"/>
      <c r="K626" s="35"/>
      <c r="L626" s="42"/>
      <c r="M626" s="33"/>
      <c r="N626" s="33"/>
      <c r="O626" s="33"/>
      <c r="P626" s="33"/>
      <c r="Q626" s="33"/>
      <c r="R626" s="33"/>
      <c r="S626" s="33"/>
      <c r="T626" s="33"/>
      <c r="U626" s="33"/>
      <c r="V626" s="33"/>
      <c r="W626" s="33"/>
      <c r="X626" s="33"/>
      <c r="Y626" s="33"/>
      <c r="Z626" s="33"/>
      <c r="AA626" s="33"/>
      <c r="AB626" s="33"/>
      <c r="AC626" s="33"/>
    </row>
    <row r="627" spans="1:29" ht="15" x14ac:dyDescent="0.2">
      <c r="A627" s="88"/>
      <c r="B627" s="148"/>
      <c r="C627" s="33"/>
      <c r="D627" s="33"/>
      <c r="E627" s="33"/>
      <c r="F627" s="35"/>
      <c r="G627" s="35"/>
      <c r="H627" s="123"/>
      <c r="I627" s="33"/>
      <c r="J627" s="35"/>
      <c r="K627" s="35"/>
      <c r="L627" s="42"/>
      <c r="M627" s="33"/>
      <c r="N627" s="33"/>
      <c r="O627" s="33"/>
      <c r="P627" s="33"/>
      <c r="Q627" s="33"/>
      <c r="R627" s="33"/>
      <c r="S627" s="33"/>
      <c r="T627" s="33"/>
      <c r="U627" s="33"/>
      <c r="V627" s="33"/>
      <c r="W627" s="33"/>
      <c r="X627" s="33"/>
      <c r="Y627" s="33"/>
      <c r="Z627" s="33"/>
      <c r="AA627" s="33"/>
      <c r="AB627" s="33"/>
      <c r="AC627" s="33"/>
    </row>
    <row r="628" spans="1:29" ht="15" x14ac:dyDescent="0.2">
      <c r="A628" s="88"/>
      <c r="B628" s="148"/>
      <c r="C628" s="33"/>
      <c r="D628" s="33"/>
      <c r="E628" s="33"/>
      <c r="F628" s="35"/>
      <c r="G628" s="35"/>
      <c r="H628" s="123"/>
      <c r="I628" s="33"/>
      <c r="J628" s="35"/>
      <c r="K628" s="35"/>
      <c r="L628" s="42"/>
      <c r="M628" s="33"/>
      <c r="N628" s="33"/>
      <c r="O628" s="33"/>
      <c r="P628" s="33"/>
      <c r="Q628" s="33"/>
      <c r="R628" s="33"/>
      <c r="S628" s="33"/>
      <c r="T628" s="33"/>
      <c r="U628" s="33"/>
      <c r="V628" s="33"/>
      <c r="W628" s="33"/>
      <c r="X628" s="33"/>
      <c r="Y628" s="33"/>
      <c r="Z628" s="33"/>
      <c r="AA628" s="33"/>
      <c r="AB628" s="33"/>
      <c r="AC628" s="33"/>
    </row>
    <row r="629" spans="1:29" ht="15" x14ac:dyDescent="0.2">
      <c r="A629" s="88"/>
      <c r="B629" s="148"/>
      <c r="C629" s="33"/>
      <c r="D629" s="33"/>
      <c r="E629" s="33"/>
      <c r="F629" s="35"/>
      <c r="G629" s="35"/>
      <c r="H629" s="123"/>
      <c r="I629" s="33"/>
      <c r="J629" s="35"/>
      <c r="K629" s="35"/>
      <c r="L629" s="42"/>
      <c r="M629" s="33"/>
      <c r="N629" s="33"/>
      <c r="O629" s="33"/>
      <c r="P629" s="33"/>
      <c r="Q629" s="33"/>
      <c r="R629" s="33"/>
      <c r="S629" s="33"/>
      <c r="T629" s="33"/>
      <c r="U629" s="33"/>
      <c r="V629" s="33"/>
      <c r="W629" s="33"/>
      <c r="X629" s="33"/>
      <c r="Y629" s="33"/>
      <c r="Z629" s="33"/>
      <c r="AA629" s="33"/>
      <c r="AB629" s="33"/>
      <c r="AC629" s="33"/>
    </row>
    <row r="630" spans="1:29" ht="15" x14ac:dyDescent="0.2">
      <c r="A630" s="88"/>
      <c r="B630" s="148"/>
      <c r="C630" s="33"/>
      <c r="D630" s="33"/>
      <c r="E630" s="33"/>
      <c r="F630" s="35"/>
      <c r="G630" s="35"/>
      <c r="H630" s="123"/>
      <c r="I630" s="33"/>
      <c r="J630" s="35"/>
      <c r="K630" s="35"/>
      <c r="L630" s="42"/>
      <c r="M630" s="33"/>
      <c r="N630" s="33"/>
      <c r="O630" s="33"/>
      <c r="P630" s="33"/>
      <c r="Q630" s="33"/>
      <c r="R630" s="33"/>
      <c r="S630" s="33"/>
      <c r="T630" s="33"/>
      <c r="U630" s="33"/>
      <c r="V630" s="33"/>
      <c r="W630" s="33"/>
      <c r="X630" s="33"/>
      <c r="Y630" s="33"/>
      <c r="Z630" s="33"/>
      <c r="AA630" s="33"/>
      <c r="AB630" s="33"/>
      <c r="AC630" s="33"/>
    </row>
    <row r="631" spans="1:29" ht="15" x14ac:dyDescent="0.2">
      <c r="A631" s="88"/>
      <c r="B631" s="148"/>
      <c r="C631" s="33"/>
      <c r="D631" s="33"/>
      <c r="E631" s="33"/>
      <c r="F631" s="35"/>
      <c r="G631" s="35"/>
      <c r="H631" s="123"/>
      <c r="I631" s="33"/>
      <c r="J631" s="35"/>
      <c r="K631" s="35"/>
      <c r="L631" s="42"/>
      <c r="M631" s="33"/>
      <c r="N631" s="33"/>
      <c r="O631" s="33"/>
      <c r="P631" s="33"/>
      <c r="Q631" s="33"/>
      <c r="R631" s="33"/>
      <c r="S631" s="33"/>
      <c r="T631" s="33"/>
      <c r="U631" s="33"/>
      <c r="V631" s="33"/>
      <c r="W631" s="33"/>
      <c r="X631" s="33"/>
      <c r="Y631" s="33"/>
      <c r="Z631" s="33"/>
      <c r="AA631" s="33"/>
      <c r="AB631" s="33"/>
      <c r="AC631" s="33"/>
    </row>
    <row r="632" spans="1:29" ht="15" x14ac:dyDescent="0.2">
      <c r="A632" s="88"/>
      <c r="B632" s="148"/>
      <c r="C632" s="33"/>
      <c r="D632" s="33"/>
      <c r="E632" s="33"/>
      <c r="F632" s="35"/>
      <c r="G632" s="35"/>
      <c r="H632" s="123"/>
      <c r="I632" s="33"/>
      <c r="J632" s="35"/>
      <c r="K632" s="35"/>
      <c r="L632" s="42"/>
      <c r="M632" s="33"/>
      <c r="N632" s="33"/>
      <c r="O632" s="33"/>
      <c r="P632" s="33"/>
      <c r="Q632" s="33"/>
      <c r="R632" s="33"/>
      <c r="S632" s="33"/>
      <c r="T632" s="33"/>
      <c r="U632" s="33"/>
      <c r="V632" s="33"/>
      <c r="W632" s="33"/>
      <c r="X632" s="33"/>
      <c r="Y632" s="33"/>
      <c r="Z632" s="33"/>
      <c r="AA632" s="33"/>
      <c r="AB632" s="33"/>
      <c r="AC632" s="33"/>
    </row>
    <row r="633" spans="1:29" ht="15" x14ac:dyDescent="0.2">
      <c r="A633" s="88"/>
      <c r="B633" s="148"/>
      <c r="C633" s="33"/>
      <c r="D633" s="33"/>
      <c r="E633" s="33"/>
      <c r="F633" s="35"/>
      <c r="G633" s="35"/>
      <c r="H633" s="123"/>
      <c r="I633" s="33"/>
      <c r="J633" s="35"/>
      <c r="K633" s="35"/>
      <c r="L633" s="42"/>
      <c r="M633" s="33"/>
      <c r="N633" s="33"/>
      <c r="O633" s="33"/>
      <c r="P633" s="33"/>
      <c r="Q633" s="33"/>
      <c r="R633" s="33"/>
      <c r="S633" s="33"/>
      <c r="T633" s="33"/>
      <c r="U633" s="33"/>
      <c r="V633" s="33"/>
      <c r="W633" s="33"/>
      <c r="X633" s="33"/>
      <c r="Y633" s="33"/>
      <c r="Z633" s="33"/>
      <c r="AA633" s="33"/>
      <c r="AB633" s="33"/>
      <c r="AC633" s="33"/>
    </row>
    <row r="634" spans="1:29" ht="15" x14ac:dyDescent="0.2">
      <c r="A634" s="88"/>
      <c r="B634" s="148"/>
      <c r="C634" s="33"/>
      <c r="D634" s="33"/>
      <c r="E634" s="33"/>
      <c r="F634" s="35"/>
      <c r="G634" s="35"/>
      <c r="H634" s="123"/>
      <c r="I634" s="33"/>
      <c r="J634" s="35"/>
      <c r="K634" s="35"/>
      <c r="L634" s="42"/>
      <c r="M634" s="33"/>
      <c r="N634" s="33"/>
      <c r="O634" s="33"/>
      <c r="P634" s="33"/>
      <c r="Q634" s="33"/>
      <c r="R634" s="33"/>
      <c r="S634" s="33"/>
      <c r="T634" s="33"/>
      <c r="U634" s="33"/>
      <c r="V634" s="33"/>
      <c r="W634" s="33"/>
      <c r="X634" s="33"/>
      <c r="Y634" s="33"/>
      <c r="Z634" s="33"/>
      <c r="AA634" s="33"/>
      <c r="AB634" s="33"/>
      <c r="AC634" s="33"/>
    </row>
    <row r="635" spans="1:29" ht="15" x14ac:dyDescent="0.2">
      <c r="A635" s="88"/>
      <c r="B635" s="148"/>
      <c r="C635" s="33"/>
      <c r="D635" s="33"/>
      <c r="E635" s="33"/>
      <c r="F635" s="35"/>
      <c r="G635" s="35"/>
      <c r="H635" s="123"/>
      <c r="I635" s="33"/>
      <c r="J635" s="35"/>
      <c r="K635" s="35"/>
      <c r="L635" s="42"/>
      <c r="M635" s="33"/>
      <c r="N635" s="33"/>
      <c r="O635" s="33"/>
      <c r="P635" s="33"/>
      <c r="Q635" s="33"/>
      <c r="R635" s="33"/>
      <c r="S635" s="33"/>
      <c r="T635" s="33"/>
      <c r="U635" s="33"/>
      <c r="V635" s="33"/>
      <c r="W635" s="33"/>
      <c r="X635" s="33"/>
      <c r="Y635" s="33"/>
      <c r="Z635" s="33"/>
      <c r="AA635" s="33"/>
      <c r="AB635" s="33"/>
      <c r="AC635" s="33"/>
    </row>
    <row r="636" spans="1:29" ht="15" x14ac:dyDescent="0.2">
      <c r="A636" s="88"/>
      <c r="B636" s="148"/>
      <c r="C636" s="33"/>
      <c r="D636" s="33"/>
      <c r="E636" s="33"/>
      <c r="F636" s="35"/>
      <c r="G636" s="35"/>
      <c r="H636" s="123"/>
      <c r="I636" s="33"/>
      <c r="J636" s="35"/>
      <c r="K636" s="35"/>
      <c r="L636" s="42"/>
      <c r="M636" s="33"/>
      <c r="N636" s="33"/>
      <c r="O636" s="33"/>
      <c r="P636" s="33"/>
      <c r="Q636" s="33"/>
      <c r="R636" s="33"/>
      <c r="S636" s="33"/>
      <c r="T636" s="33"/>
      <c r="U636" s="33"/>
      <c r="V636" s="33"/>
      <c r="W636" s="33"/>
      <c r="X636" s="33"/>
      <c r="Y636" s="33"/>
      <c r="Z636" s="33"/>
      <c r="AA636" s="33"/>
      <c r="AB636" s="33"/>
      <c r="AC636" s="33"/>
    </row>
    <row r="637" spans="1:29" ht="15" x14ac:dyDescent="0.2">
      <c r="A637" s="88"/>
      <c r="B637" s="148"/>
      <c r="C637" s="33"/>
      <c r="D637" s="33"/>
      <c r="E637" s="33"/>
      <c r="F637" s="35"/>
      <c r="G637" s="35"/>
      <c r="H637" s="123"/>
      <c r="I637" s="33"/>
      <c r="J637" s="35"/>
      <c r="K637" s="35"/>
      <c r="L637" s="42"/>
      <c r="M637" s="33"/>
      <c r="N637" s="33"/>
      <c r="O637" s="33"/>
      <c r="P637" s="33"/>
      <c r="Q637" s="33"/>
      <c r="R637" s="33"/>
      <c r="S637" s="33"/>
      <c r="T637" s="33"/>
      <c r="U637" s="33"/>
      <c r="V637" s="33"/>
      <c r="W637" s="33"/>
      <c r="X637" s="33"/>
      <c r="Y637" s="33"/>
      <c r="Z637" s="33"/>
      <c r="AA637" s="33"/>
      <c r="AB637" s="33"/>
      <c r="AC637" s="33"/>
    </row>
    <row r="638" spans="1:29" ht="15" x14ac:dyDescent="0.2">
      <c r="A638" s="88"/>
      <c r="B638" s="148"/>
      <c r="C638" s="33"/>
      <c r="D638" s="33"/>
      <c r="E638" s="33"/>
      <c r="F638" s="35"/>
      <c r="G638" s="35"/>
      <c r="H638" s="123"/>
      <c r="I638" s="33"/>
      <c r="J638" s="35"/>
      <c r="K638" s="35"/>
      <c r="L638" s="42"/>
      <c r="M638" s="33"/>
      <c r="N638" s="33"/>
      <c r="O638" s="33"/>
      <c r="P638" s="33"/>
      <c r="Q638" s="33"/>
      <c r="R638" s="33"/>
      <c r="S638" s="33"/>
      <c r="T638" s="33"/>
      <c r="U638" s="33"/>
      <c r="V638" s="33"/>
      <c r="W638" s="33"/>
      <c r="X638" s="33"/>
      <c r="Y638" s="33"/>
      <c r="Z638" s="33"/>
      <c r="AA638" s="33"/>
      <c r="AB638" s="33"/>
      <c r="AC638" s="33"/>
    </row>
    <row r="639" spans="1:29" ht="15" x14ac:dyDescent="0.2">
      <c r="A639" s="88"/>
      <c r="B639" s="148"/>
      <c r="C639" s="33"/>
      <c r="D639" s="33"/>
      <c r="E639" s="33"/>
      <c r="F639" s="35"/>
      <c r="G639" s="35"/>
      <c r="H639" s="123"/>
      <c r="I639" s="33"/>
      <c r="J639" s="35"/>
      <c r="K639" s="35"/>
      <c r="L639" s="42"/>
      <c r="M639" s="33"/>
      <c r="N639" s="33"/>
      <c r="O639" s="33"/>
      <c r="P639" s="33"/>
      <c r="Q639" s="33"/>
      <c r="R639" s="33"/>
      <c r="S639" s="33"/>
      <c r="T639" s="33"/>
      <c r="U639" s="33"/>
      <c r="V639" s="33"/>
      <c r="W639" s="33"/>
      <c r="X639" s="33"/>
      <c r="Y639" s="33"/>
      <c r="Z639" s="33"/>
      <c r="AA639" s="33"/>
      <c r="AB639" s="33"/>
      <c r="AC639" s="33"/>
    </row>
    <row r="640" spans="1:29" ht="15" x14ac:dyDescent="0.2">
      <c r="A640" s="88"/>
      <c r="B640" s="148"/>
      <c r="C640" s="33"/>
      <c r="D640" s="33"/>
      <c r="E640" s="33"/>
      <c r="F640" s="35"/>
      <c r="G640" s="35"/>
      <c r="H640" s="123"/>
      <c r="I640" s="33"/>
      <c r="J640" s="35"/>
      <c r="K640" s="35"/>
      <c r="L640" s="42"/>
      <c r="M640" s="33"/>
      <c r="N640" s="33"/>
      <c r="O640" s="33"/>
      <c r="P640" s="33"/>
      <c r="Q640" s="33"/>
      <c r="R640" s="33"/>
      <c r="S640" s="33"/>
      <c r="T640" s="33"/>
      <c r="U640" s="33"/>
      <c r="V640" s="33"/>
      <c r="W640" s="33"/>
      <c r="X640" s="33"/>
      <c r="Y640" s="33"/>
      <c r="Z640" s="33"/>
      <c r="AA640" s="33"/>
      <c r="AB640" s="33"/>
      <c r="AC640" s="33"/>
    </row>
    <row r="641" spans="1:29" ht="15" x14ac:dyDescent="0.2">
      <c r="A641" s="88"/>
      <c r="B641" s="148"/>
      <c r="C641" s="33"/>
      <c r="D641" s="33"/>
      <c r="E641" s="33"/>
      <c r="F641" s="35"/>
      <c r="G641" s="35"/>
      <c r="H641" s="123"/>
      <c r="I641" s="33"/>
      <c r="J641" s="35"/>
      <c r="K641" s="35"/>
      <c r="L641" s="42"/>
      <c r="M641" s="33"/>
      <c r="N641" s="33"/>
      <c r="O641" s="33"/>
      <c r="P641" s="33"/>
      <c r="Q641" s="33"/>
      <c r="R641" s="33"/>
      <c r="S641" s="33"/>
      <c r="T641" s="33"/>
      <c r="U641" s="33"/>
      <c r="V641" s="33"/>
      <c r="W641" s="33"/>
      <c r="X641" s="33"/>
      <c r="Y641" s="33"/>
      <c r="Z641" s="33"/>
      <c r="AA641" s="33"/>
      <c r="AB641" s="33"/>
      <c r="AC641" s="33"/>
    </row>
    <row r="642" spans="1:29" ht="15" x14ac:dyDescent="0.2">
      <c r="A642" s="88"/>
      <c r="B642" s="148"/>
      <c r="C642" s="33"/>
      <c r="D642" s="33"/>
      <c r="E642" s="33"/>
      <c r="F642" s="35"/>
      <c r="G642" s="35"/>
      <c r="H642" s="123"/>
      <c r="I642" s="33"/>
      <c r="J642" s="35"/>
      <c r="K642" s="35"/>
      <c r="L642" s="42"/>
      <c r="M642" s="33"/>
      <c r="N642" s="33"/>
      <c r="O642" s="33"/>
      <c r="P642" s="33"/>
      <c r="Q642" s="33"/>
      <c r="R642" s="33"/>
      <c r="S642" s="33"/>
      <c r="T642" s="33"/>
      <c r="U642" s="33"/>
      <c r="V642" s="33"/>
      <c r="W642" s="33"/>
      <c r="X642" s="33"/>
      <c r="Y642" s="33"/>
      <c r="Z642" s="33"/>
      <c r="AA642" s="33"/>
      <c r="AB642" s="33"/>
      <c r="AC642" s="33"/>
    </row>
    <row r="643" spans="1:29" ht="15" x14ac:dyDescent="0.2">
      <c r="A643" s="88"/>
      <c r="B643" s="148"/>
      <c r="C643" s="33"/>
      <c r="D643" s="33"/>
      <c r="E643" s="33"/>
      <c r="F643" s="35"/>
      <c r="G643" s="35"/>
      <c r="H643" s="123"/>
      <c r="I643" s="33"/>
      <c r="J643" s="35"/>
      <c r="K643" s="35"/>
      <c r="L643" s="42"/>
      <c r="M643" s="33"/>
      <c r="N643" s="33"/>
      <c r="O643" s="33"/>
      <c r="P643" s="33"/>
      <c r="Q643" s="33"/>
      <c r="R643" s="33"/>
      <c r="S643" s="33"/>
      <c r="T643" s="33"/>
      <c r="U643" s="33"/>
      <c r="V643" s="33"/>
      <c r="W643" s="33"/>
      <c r="X643" s="33"/>
      <c r="Y643" s="33"/>
      <c r="Z643" s="33"/>
      <c r="AA643" s="33"/>
      <c r="AB643" s="33"/>
      <c r="AC643" s="33"/>
    </row>
    <row r="644" spans="1:29" ht="15" x14ac:dyDescent="0.2">
      <c r="A644" s="88"/>
      <c r="B644" s="148"/>
      <c r="C644" s="33"/>
      <c r="D644" s="33"/>
      <c r="E644" s="33"/>
      <c r="F644" s="35"/>
      <c r="G644" s="35"/>
      <c r="H644" s="123"/>
      <c r="I644" s="33"/>
      <c r="J644" s="35"/>
      <c r="K644" s="35"/>
      <c r="L644" s="42"/>
      <c r="M644" s="33"/>
      <c r="N644" s="33"/>
      <c r="O644" s="33"/>
      <c r="P644" s="33"/>
      <c r="Q644" s="33"/>
      <c r="R644" s="33"/>
      <c r="S644" s="33"/>
      <c r="T644" s="33"/>
      <c r="U644" s="33"/>
      <c r="V644" s="33"/>
      <c r="W644" s="33"/>
      <c r="X644" s="33"/>
      <c r="Y644" s="33"/>
      <c r="Z644" s="33"/>
      <c r="AA644" s="33"/>
      <c r="AB644" s="33"/>
      <c r="AC644" s="33"/>
    </row>
    <row r="645" spans="1:29" ht="15" x14ac:dyDescent="0.2">
      <c r="A645" s="88"/>
      <c r="B645" s="148"/>
      <c r="C645" s="33"/>
      <c r="D645" s="33"/>
      <c r="E645" s="33"/>
      <c r="F645" s="35"/>
      <c r="G645" s="35"/>
      <c r="H645" s="123"/>
      <c r="I645" s="33"/>
      <c r="J645" s="35"/>
      <c r="K645" s="35"/>
      <c r="L645" s="42"/>
      <c r="M645" s="33"/>
      <c r="N645" s="33"/>
      <c r="O645" s="33"/>
      <c r="P645" s="33"/>
      <c r="Q645" s="33"/>
      <c r="R645" s="33"/>
      <c r="S645" s="33"/>
      <c r="T645" s="33"/>
      <c r="U645" s="33"/>
      <c r="V645" s="33"/>
      <c r="W645" s="33"/>
      <c r="X645" s="33"/>
      <c r="Y645" s="33"/>
      <c r="Z645" s="33"/>
      <c r="AA645" s="33"/>
      <c r="AB645" s="33"/>
      <c r="AC645" s="33"/>
    </row>
    <row r="646" spans="1:29" ht="15" x14ac:dyDescent="0.2">
      <c r="A646" s="88"/>
      <c r="B646" s="148"/>
      <c r="C646" s="33"/>
      <c r="D646" s="33"/>
      <c r="E646" s="33"/>
      <c r="F646" s="35"/>
      <c r="G646" s="35"/>
      <c r="H646" s="123"/>
      <c r="I646" s="33"/>
      <c r="J646" s="35"/>
      <c r="K646" s="35"/>
      <c r="L646" s="42"/>
      <c r="M646" s="33"/>
      <c r="N646" s="33"/>
      <c r="O646" s="33"/>
      <c r="P646" s="33"/>
      <c r="Q646" s="33"/>
      <c r="R646" s="33"/>
      <c r="S646" s="33"/>
      <c r="T646" s="33"/>
      <c r="U646" s="33"/>
      <c r="V646" s="33"/>
      <c r="W646" s="33"/>
      <c r="X646" s="33"/>
      <c r="Y646" s="33"/>
      <c r="Z646" s="33"/>
      <c r="AA646" s="33"/>
      <c r="AB646" s="33"/>
      <c r="AC646" s="33"/>
    </row>
    <row r="647" spans="1:29" ht="15" x14ac:dyDescent="0.2">
      <c r="A647" s="88"/>
      <c r="B647" s="148"/>
      <c r="C647" s="33"/>
      <c r="D647" s="33"/>
      <c r="E647" s="33"/>
      <c r="F647" s="35"/>
      <c r="G647" s="35"/>
      <c r="H647" s="123"/>
      <c r="I647" s="33"/>
      <c r="J647" s="35"/>
      <c r="K647" s="35"/>
      <c r="L647" s="42"/>
      <c r="M647" s="33"/>
      <c r="N647" s="33"/>
      <c r="O647" s="33"/>
      <c r="P647" s="33"/>
      <c r="Q647" s="33"/>
      <c r="R647" s="33"/>
      <c r="S647" s="33"/>
      <c r="T647" s="33"/>
      <c r="U647" s="33"/>
      <c r="V647" s="33"/>
      <c r="W647" s="33"/>
      <c r="X647" s="33"/>
      <c r="Y647" s="33"/>
      <c r="Z647" s="33"/>
      <c r="AA647" s="33"/>
      <c r="AB647" s="33"/>
      <c r="AC647" s="33"/>
    </row>
    <row r="648" spans="1:29" ht="15" x14ac:dyDescent="0.2">
      <c r="A648" s="88"/>
      <c r="B648" s="148"/>
      <c r="C648" s="33"/>
      <c r="D648" s="33"/>
      <c r="E648" s="33"/>
      <c r="F648" s="35"/>
      <c r="G648" s="35"/>
      <c r="H648" s="123"/>
      <c r="I648" s="33"/>
      <c r="J648" s="35"/>
      <c r="K648" s="35"/>
      <c r="L648" s="42"/>
      <c r="M648" s="33"/>
      <c r="N648" s="33"/>
      <c r="O648" s="33"/>
      <c r="P648" s="33"/>
      <c r="Q648" s="33"/>
      <c r="R648" s="33"/>
      <c r="S648" s="33"/>
      <c r="T648" s="33"/>
      <c r="U648" s="33"/>
      <c r="V648" s="33"/>
      <c r="W648" s="33"/>
      <c r="X648" s="33"/>
      <c r="Y648" s="33"/>
      <c r="Z648" s="33"/>
      <c r="AA648" s="33"/>
      <c r="AB648" s="33"/>
      <c r="AC648" s="33"/>
    </row>
    <row r="649" spans="1:29" ht="15" x14ac:dyDescent="0.2">
      <c r="A649" s="88"/>
      <c r="B649" s="148"/>
      <c r="C649" s="33"/>
      <c r="D649" s="33"/>
      <c r="E649" s="33"/>
      <c r="F649" s="35"/>
      <c r="G649" s="35"/>
      <c r="H649" s="123"/>
      <c r="I649" s="33"/>
      <c r="J649" s="35"/>
      <c r="K649" s="35"/>
      <c r="L649" s="42"/>
      <c r="M649" s="33"/>
      <c r="N649" s="33"/>
      <c r="O649" s="33"/>
      <c r="P649" s="33"/>
      <c r="Q649" s="33"/>
      <c r="R649" s="33"/>
      <c r="S649" s="33"/>
      <c r="T649" s="33"/>
      <c r="U649" s="33"/>
      <c r="V649" s="33"/>
      <c r="W649" s="33"/>
      <c r="X649" s="33"/>
      <c r="Y649" s="33"/>
      <c r="Z649" s="33"/>
      <c r="AA649" s="33"/>
      <c r="AB649" s="33"/>
      <c r="AC649" s="33"/>
    </row>
    <row r="650" spans="1:29" ht="15" x14ac:dyDescent="0.2">
      <c r="A650" s="88"/>
      <c r="B650" s="148"/>
      <c r="C650" s="33"/>
      <c r="D650" s="33"/>
      <c r="E650" s="33"/>
      <c r="F650" s="35"/>
      <c r="G650" s="35"/>
      <c r="H650" s="123"/>
      <c r="I650" s="33"/>
      <c r="J650" s="35"/>
      <c r="K650" s="35"/>
      <c r="L650" s="42"/>
      <c r="M650" s="33"/>
      <c r="N650" s="33"/>
      <c r="O650" s="33"/>
      <c r="P650" s="33"/>
      <c r="Q650" s="33"/>
      <c r="R650" s="33"/>
      <c r="S650" s="33"/>
      <c r="T650" s="33"/>
      <c r="U650" s="33"/>
      <c r="V650" s="33"/>
      <c r="W650" s="33"/>
      <c r="X650" s="33"/>
      <c r="Y650" s="33"/>
      <c r="Z650" s="33"/>
      <c r="AA650" s="33"/>
      <c r="AB650" s="33"/>
      <c r="AC650" s="33"/>
    </row>
    <row r="651" spans="1:29" ht="15" x14ac:dyDescent="0.2">
      <c r="A651" s="88"/>
      <c r="B651" s="148"/>
      <c r="C651" s="33"/>
      <c r="D651" s="33"/>
      <c r="E651" s="33"/>
      <c r="F651" s="35"/>
      <c r="G651" s="35"/>
      <c r="H651" s="123"/>
      <c r="I651" s="33"/>
      <c r="J651" s="35"/>
      <c r="K651" s="35"/>
      <c r="L651" s="42"/>
      <c r="M651" s="33"/>
      <c r="N651" s="33"/>
      <c r="O651" s="33"/>
      <c r="P651" s="33"/>
      <c r="Q651" s="33"/>
      <c r="R651" s="33"/>
      <c r="S651" s="33"/>
      <c r="T651" s="33"/>
      <c r="U651" s="33"/>
      <c r="V651" s="33"/>
      <c r="W651" s="33"/>
      <c r="X651" s="33"/>
      <c r="Y651" s="33"/>
      <c r="Z651" s="33"/>
      <c r="AA651" s="33"/>
      <c r="AB651" s="33"/>
      <c r="AC651" s="33"/>
    </row>
    <row r="652" spans="1:29" ht="15" x14ac:dyDescent="0.2">
      <c r="A652" s="88"/>
      <c r="B652" s="148"/>
      <c r="C652" s="33"/>
      <c r="D652" s="33"/>
      <c r="E652" s="33"/>
      <c r="F652" s="35"/>
      <c r="G652" s="35"/>
      <c r="H652" s="123"/>
      <c r="I652" s="33"/>
      <c r="J652" s="35"/>
      <c r="K652" s="35"/>
      <c r="L652" s="42"/>
      <c r="M652" s="33"/>
      <c r="N652" s="33"/>
      <c r="O652" s="33"/>
      <c r="P652" s="33"/>
      <c r="Q652" s="33"/>
      <c r="R652" s="33"/>
      <c r="S652" s="33"/>
      <c r="T652" s="33"/>
      <c r="U652" s="33"/>
      <c r="V652" s="33"/>
      <c r="W652" s="33"/>
      <c r="X652" s="33"/>
      <c r="Y652" s="33"/>
      <c r="Z652" s="33"/>
      <c r="AA652" s="33"/>
      <c r="AB652" s="33"/>
      <c r="AC652" s="33"/>
    </row>
    <row r="653" spans="1:29" ht="15" x14ac:dyDescent="0.2">
      <c r="A653" s="88"/>
      <c r="B653" s="148"/>
      <c r="C653" s="33"/>
      <c r="D653" s="33"/>
      <c r="E653" s="33"/>
      <c r="F653" s="35"/>
      <c r="G653" s="35"/>
      <c r="H653" s="123"/>
      <c r="I653" s="33"/>
      <c r="J653" s="35"/>
      <c r="K653" s="35"/>
      <c r="L653" s="42"/>
      <c r="M653" s="33"/>
      <c r="N653" s="33"/>
      <c r="O653" s="33"/>
      <c r="P653" s="33"/>
      <c r="Q653" s="33"/>
      <c r="R653" s="33"/>
      <c r="S653" s="33"/>
      <c r="T653" s="33"/>
      <c r="U653" s="33"/>
      <c r="V653" s="33"/>
      <c r="W653" s="33"/>
      <c r="X653" s="33"/>
      <c r="Y653" s="33"/>
      <c r="Z653" s="33"/>
      <c r="AA653" s="33"/>
      <c r="AB653" s="33"/>
      <c r="AC653" s="33"/>
    </row>
    <row r="654" spans="1:29" ht="15" x14ac:dyDescent="0.2">
      <c r="A654" s="88"/>
      <c r="B654" s="148"/>
      <c r="C654" s="33"/>
      <c r="D654" s="33"/>
      <c r="E654" s="33"/>
      <c r="F654" s="35"/>
      <c r="G654" s="35"/>
      <c r="H654" s="123"/>
      <c r="I654" s="33"/>
      <c r="J654" s="35"/>
      <c r="K654" s="35"/>
      <c r="L654" s="42"/>
      <c r="M654" s="33"/>
      <c r="N654" s="33"/>
      <c r="O654" s="33"/>
      <c r="P654" s="33"/>
      <c r="Q654" s="33"/>
      <c r="R654" s="33"/>
      <c r="S654" s="33"/>
      <c r="T654" s="33"/>
      <c r="U654" s="33"/>
      <c r="V654" s="33"/>
      <c r="W654" s="33"/>
      <c r="X654" s="33"/>
      <c r="Y654" s="33"/>
      <c r="Z654" s="33"/>
      <c r="AA654" s="33"/>
      <c r="AB654" s="33"/>
      <c r="AC654" s="33"/>
    </row>
    <row r="655" spans="1:29" ht="15" x14ac:dyDescent="0.2">
      <c r="A655" s="88"/>
      <c r="B655" s="148"/>
      <c r="C655" s="33"/>
      <c r="D655" s="33"/>
      <c r="E655" s="33"/>
      <c r="F655" s="35"/>
      <c r="G655" s="35"/>
      <c r="H655" s="123"/>
      <c r="I655" s="33"/>
      <c r="J655" s="35"/>
      <c r="K655" s="35"/>
      <c r="L655" s="42"/>
      <c r="M655" s="33"/>
      <c r="N655" s="33"/>
      <c r="O655" s="33"/>
      <c r="P655" s="33"/>
      <c r="Q655" s="33"/>
      <c r="R655" s="33"/>
      <c r="S655" s="33"/>
      <c r="T655" s="33"/>
      <c r="U655" s="33"/>
      <c r="V655" s="33"/>
      <c r="W655" s="33"/>
      <c r="X655" s="33"/>
      <c r="Y655" s="33"/>
      <c r="Z655" s="33"/>
      <c r="AA655" s="33"/>
      <c r="AB655" s="33"/>
      <c r="AC655" s="33"/>
    </row>
    <row r="656" spans="1:29" ht="15" x14ac:dyDescent="0.2">
      <c r="A656" s="88"/>
      <c r="B656" s="148"/>
      <c r="C656" s="33"/>
      <c r="D656" s="33"/>
      <c r="E656" s="33"/>
      <c r="F656" s="35"/>
      <c r="G656" s="35"/>
      <c r="H656" s="123"/>
      <c r="I656" s="33"/>
      <c r="J656" s="35"/>
      <c r="K656" s="35"/>
      <c r="L656" s="42"/>
      <c r="M656" s="33"/>
      <c r="N656" s="33"/>
      <c r="O656" s="33"/>
      <c r="P656" s="33"/>
      <c r="Q656" s="33"/>
      <c r="R656" s="33"/>
      <c r="S656" s="33"/>
      <c r="T656" s="33"/>
      <c r="U656" s="33"/>
      <c r="V656" s="33"/>
      <c r="W656" s="33"/>
      <c r="X656" s="33"/>
      <c r="Y656" s="33"/>
      <c r="Z656" s="33"/>
      <c r="AA656" s="33"/>
      <c r="AB656" s="33"/>
      <c r="AC656" s="33"/>
    </row>
    <row r="657" spans="1:29" ht="15" x14ac:dyDescent="0.2">
      <c r="A657" s="88"/>
      <c r="B657" s="148"/>
      <c r="C657" s="33"/>
      <c r="D657" s="33"/>
      <c r="E657" s="33"/>
      <c r="F657" s="35"/>
      <c r="G657" s="35"/>
      <c r="H657" s="123"/>
      <c r="I657" s="33"/>
      <c r="J657" s="35"/>
      <c r="K657" s="35"/>
      <c r="L657" s="42"/>
      <c r="M657" s="33"/>
      <c r="N657" s="33"/>
      <c r="O657" s="33"/>
      <c r="P657" s="33"/>
      <c r="Q657" s="33"/>
      <c r="R657" s="33"/>
      <c r="S657" s="33"/>
      <c r="T657" s="33"/>
      <c r="U657" s="33"/>
      <c r="V657" s="33"/>
      <c r="W657" s="33"/>
      <c r="X657" s="33"/>
      <c r="Y657" s="33"/>
      <c r="Z657" s="33"/>
      <c r="AA657" s="33"/>
      <c r="AB657" s="33"/>
      <c r="AC657" s="33"/>
    </row>
    <row r="658" spans="1:29" ht="15" x14ac:dyDescent="0.2">
      <c r="A658" s="88"/>
      <c r="B658" s="148"/>
      <c r="C658" s="33"/>
      <c r="D658" s="33"/>
      <c r="E658" s="33"/>
      <c r="F658" s="35"/>
      <c r="G658" s="35"/>
      <c r="H658" s="123"/>
      <c r="I658" s="33"/>
      <c r="J658" s="35"/>
      <c r="K658" s="35"/>
      <c r="L658" s="42"/>
      <c r="M658" s="33"/>
      <c r="N658" s="33"/>
      <c r="O658" s="33"/>
      <c r="P658" s="33"/>
      <c r="Q658" s="33"/>
      <c r="R658" s="33"/>
      <c r="S658" s="33"/>
      <c r="T658" s="33"/>
      <c r="U658" s="33"/>
      <c r="V658" s="33"/>
      <c r="W658" s="33"/>
      <c r="X658" s="33"/>
      <c r="Y658" s="33"/>
      <c r="Z658" s="33"/>
      <c r="AA658" s="33"/>
      <c r="AB658" s="33"/>
      <c r="AC658" s="33"/>
    </row>
    <row r="659" spans="1:29" ht="15" x14ac:dyDescent="0.2">
      <c r="A659" s="88"/>
      <c r="B659" s="148"/>
      <c r="C659" s="33"/>
      <c r="D659" s="33"/>
      <c r="E659" s="33"/>
      <c r="F659" s="35"/>
      <c r="G659" s="35"/>
      <c r="H659" s="123"/>
      <c r="I659" s="33"/>
      <c r="J659" s="35"/>
      <c r="K659" s="35"/>
      <c r="L659" s="42"/>
      <c r="M659" s="33"/>
      <c r="N659" s="33"/>
      <c r="O659" s="33"/>
      <c r="P659" s="33"/>
      <c r="Q659" s="33"/>
      <c r="R659" s="33"/>
      <c r="S659" s="33"/>
      <c r="T659" s="33"/>
      <c r="U659" s="33"/>
      <c r="V659" s="33"/>
      <c r="W659" s="33"/>
      <c r="X659" s="33"/>
      <c r="Y659" s="33"/>
      <c r="Z659" s="33"/>
      <c r="AA659" s="33"/>
      <c r="AB659" s="33"/>
      <c r="AC659" s="33"/>
    </row>
    <row r="660" spans="1:29" ht="15" x14ac:dyDescent="0.2">
      <c r="A660" s="88"/>
      <c r="B660" s="148"/>
      <c r="C660" s="33"/>
      <c r="D660" s="33"/>
      <c r="E660" s="33"/>
      <c r="F660" s="35"/>
      <c r="G660" s="35"/>
      <c r="H660" s="123"/>
      <c r="I660" s="33"/>
      <c r="J660" s="35"/>
      <c r="K660" s="35"/>
      <c r="L660" s="42"/>
      <c r="M660" s="33"/>
      <c r="N660" s="33"/>
      <c r="O660" s="33"/>
      <c r="P660" s="33"/>
      <c r="Q660" s="33"/>
      <c r="R660" s="33"/>
      <c r="S660" s="33"/>
      <c r="T660" s="33"/>
      <c r="U660" s="33"/>
      <c r="V660" s="33"/>
      <c r="W660" s="33"/>
      <c r="X660" s="33"/>
      <c r="Y660" s="33"/>
      <c r="Z660" s="33"/>
      <c r="AA660" s="33"/>
      <c r="AB660" s="33"/>
      <c r="AC660" s="33"/>
    </row>
    <row r="661" spans="1:29" ht="15" x14ac:dyDescent="0.2">
      <c r="A661" s="88"/>
      <c r="B661" s="148"/>
      <c r="C661" s="33"/>
      <c r="D661" s="33"/>
      <c r="E661" s="33"/>
      <c r="F661" s="35"/>
      <c r="G661" s="35"/>
      <c r="H661" s="123"/>
      <c r="I661" s="33"/>
      <c r="J661" s="35"/>
      <c r="K661" s="35"/>
      <c r="L661" s="42"/>
      <c r="M661" s="33"/>
      <c r="N661" s="33"/>
      <c r="O661" s="33"/>
      <c r="P661" s="33"/>
      <c r="Q661" s="33"/>
      <c r="R661" s="33"/>
      <c r="S661" s="33"/>
      <c r="T661" s="33"/>
      <c r="U661" s="33"/>
      <c r="V661" s="33"/>
      <c r="W661" s="33"/>
      <c r="X661" s="33"/>
      <c r="Y661" s="33"/>
      <c r="Z661" s="33"/>
      <c r="AA661" s="33"/>
      <c r="AB661" s="33"/>
      <c r="AC661" s="33"/>
    </row>
    <row r="662" spans="1:29" ht="15" x14ac:dyDescent="0.2">
      <c r="A662" s="88"/>
      <c r="B662" s="148"/>
      <c r="C662" s="33"/>
      <c r="D662" s="33"/>
      <c r="E662" s="33"/>
      <c r="F662" s="35"/>
      <c r="G662" s="35"/>
      <c r="H662" s="123"/>
      <c r="I662" s="33"/>
      <c r="J662" s="35"/>
      <c r="K662" s="35"/>
      <c r="L662" s="42"/>
      <c r="M662" s="33"/>
      <c r="N662" s="33"/>
      <c r="O662" s="33"/>
      <c r="P662" s="33"/>
      <c r="Q662" s="33"/>
      <c r="R662" s="33"/>
      <c r="S662" s="33"/>
      <c r="T662" s="33"/>
      <c r="U662" s="33"/>
      <c r="V662" s="33"/>
      <c r="W662" s="33"/>
      <c r="X662" s="33"/>
      <c r="Y662" s="33"/>
      <c r="Z662" s="33"/>
      <c r="AA662" s="33"/>
      <c r="AB662" s="33"/>
      <c r="AC662" s="33"/>
    </row>
    <row r="663" spans="1:29" ht="15" x14ac:dyDescent="0.2">
      <c r="A663" s="88"/>
      <c r="B663" s="148"/>
      <c r="C663" s="33"/>
      <c r="D663" s="33"/>
      <c r="E663" s="33"/>
      <c r="F663" s="35"/>
      <c r="G663" s="35"/>
      <c r="H663" s="123"/>
      <c r="I663" s="33"/>
      <c r="J663" s="35"/>
      <c r="K663" s="35"/>
      <c r="L663" s="42"/>
      <c r="M663" s="33"/>
      <c r="N663" s="33"/>
      <c r="O663" s="33"/>
      <c r="P663" s="33"/>
      <c r="Q663" s="33"/>
      <c r="R663" s="33"/>
      <c r="S663" s="33"/>
      <c r="T663" s="33"/>
      <c r="U663" s="33"/>
      <c r="V663" s="33"/>
      <c r="W663" s="33"/>
      <c r="X663" s="33"/>
      <c r="Y663" s="33"/>
      <c r="Z663" s="33"/>
      <c r="AA663" s="33"/>
      <c r="AB663" s="33"/>
      <c r="AC663" s="33"/>
    </row>
    <row r="664" spans="1:29" ht="15" x14ac:dyDescent="0.2">
      <c r="A664" s="88"/>
      <c r="B664" s="148"/>
      <c r="C664" s="33"/>
      <c r="D664" s="33"/>
      <c r="E664" s="33"/>
      <c r="F664" s="35"/>
      <c r="G664" s="35"/>
      <c r="H664" s="123"/>
      <c r="I664" s="33"/>
      <c r="J664" s="35"/>
      <c r="K664" s="35"/>
      <c r="L664" s="42"/>
      <c r="M664" s="33"/>
      <c r="N664" s="33"/>
      <c r="O664" s="33"/>
      <c r="P664" s="33"/>
      <c r="Q664" s="33"/>
      <c r="R664" s="33"/>
      <c r="S664" s="33"/>
      <c r="T664" s="33"/>
      <c r="U664" s="33"/>
      <c r="V664" s="33"/>
      <c r="W664" s="33"/>
      <c r="X664" s="33"/>
      <c r="Y664" s="33"/>
      <c r="Z664" s="33"/>
      <c r="AA664" s="33"/>
      <c r="AB664" s="33"/>
      <c r="AC664" s="33"/>
    </row>
    <row r="665" spans="1:29" ht="15" x14ac:dyDescent="0.2">
      <c r="A665" s="88"/>
      <c r="B665" s="148"/>
      <c r="C665" s="33"/>
      <c r="D665" s="33"/>
      <c r="E665" s="33"/>
      <c r="F665" s="35"/>
      <c r="G665" s="35"/>
      <c r="H665" s="123"/>
      <c r="I665" s="33"/>
      <c r="J665" s="35"/>
      <c r="K665" s="35"/>
      <c r="L665" s="42"/>
      <c r="M665" s="33"/>
      <c r="N665" s="33"/>
      <c r="O665" s="33"/>
      <c r="P665" s="33"/>
      <c r="Q665" s="33"/>
      <c r="R665" s="33"/>
      <c r="S665" s="33"/>
      <c r="T665" s="33"/>
      <c r="U665" s="33"/>
      <c r="V665" s="33"/>
      <c r="W665" s="33"/>
      <c r="X665" s="33"/>
      <c r="Y665" s="33"/>
      <c r="Z665" s="33"/>
      <c r="AA665" s="33"/>
      <c r="AB665" s="33"/>
      <c r="AC665" s="33"/>
    </row>
    <row r="666" spans="1:29" ht="15" x14ac:dyDescent="0.2">
      <c r="A666" s="88"/>
      <c r="B666" s="148"/>
      <c r="C666" s="33"/>
      <c r="D666" s="33"/>
      <c r="E666" s="33"/>
      <c r="F666" s="35"/>
      <c r="G666" s="35"/>
      <c r="H666" s="123"/>
      <c r="I666" s="33"/>
      <c r="J666" s="35"/>
      <c r="K666" s="35"/>
      <c r="L666" s="42"/>
      <c r="M666" s="33"/>
      <c r="N666" s="33"/>
      <c r="O666" s="33"/>
      <c r="P666" s="33"/>
      <c r="Q666" s="33"/>
      <c r="R666" s="33"/>
      <c r="S666" s="33"/>
      <c r="T666" s="33"/>
      <c r="U666" s="33"/>
      <c r="V666" s="33"/>
      <c r="W666" s="33"/>
      <c r="X666" s="33"/>
      <c r="Y666" s="33"/>
      <c r="Z666" s="33"/>
      <c r="AA666" s="33"/>
      <c r="AB666" s="33"/>
      <c r="AC666" s="33"/>
    </row>
    <row r="667" spans="1:29" ht="15" x14ac:dyDescent="0.2">
      <c r="A667" s="88"/>
      <c r="B667" s="148"/>
      <c r="C667" s="33"/>
      <c r="D667" s="33"/>
      <c r="E667" s="33"/>
      <c r="F667" s="35"/>
      <c r="G667" s="35"/>
      <c r="H667" s="123"/>
      <c r="I667" s="33"/>
      <c r="J667" s="35"/>
      <c r="K667" s="35"/>
      <c r="L667" s="42"/>
      <c r="M667" s="33"/>
      <c r="N667" s="33"/>
      <c r="O667" s="33"/>
      <c r="P667" s="33"/>
      <c r="Q667" s="33"/>
      <c r="R667" s="33"/>
      <c r="S667" s="33"/>
      <c r="T667" s="33"/>
      <c r="U667" s="33"/>
      <c r="V667" s="33"/>
      <c r="W667" s="33"/>
      <c r="X667" s="33"/>
      <c r="Y667" s="33"/>
      <c r="Z667" s="33"/>
      <c r="AA667" s="33"/>
      <c r="AB667" s="33"/>
      <c r="AC667" s="33"/>
    </row>
    <row r="668" spans="1:29" ht="15" x14ac:dyDescent="0.2">
      <c r="A668" s="88"/>
      <c r="B668" s="148"/>
      <c r="C668" s="33"/>
      <c r="D668" s="33"/>
      <c r="E668" s="33"/>
      <c r="F668" s="35"/>
      <c r="G668" s="35"/>
      <c r="H668" s="123"/>
      <c r="I668" s="33"/>
      <c r="J668" s="35"/>
      <c r="K668" s="35"/>
      <c r="L668" s="42"/>
      <c r="M668" s="33"/>
      <c r="N668" s="33"/>
      <c r="O668" s="33"/>
      <c r="P668" s="33"/>
      <c r="Q668" s="33"/>
      <c r="R668" s="33"/>
      <c r="S668" s="33"/>
      <c r="T668" s="33"/>
      <c r="U668" s="33"/>
      <c r="V668" s="33"/>
      <c r="W668" s="33"/>
      <c r="X668" s="33"/>
      <c r="Y668" s="33"/>
      <c r="Z668" s="33"/>
      <c r="AA668" s="33"/>
      <c r="AB668" s="33"/>
      <c r="AC668" s="33"/>
    </row>
    <row r="669" spans="1:29" ht="15" x14ac:dyDescent="0.2">
      <c r="A669" s="88"/>
      <c r="B669" s="148"/>
      <c r="C669" s="33"/>
      <c r="D669" s="33"/>
      <c r="E669" s="33"/>
      <c r="F669" s="35"/>
      <c r="G669" s="35"/>
      <c r="H669" s="123"/>
      <c r="I669" s="33"/>
      <c r="J669" s="35"/>
      <c r="K669" s="35"/>
      <c r="L669" s="42"/>
      <c r="M669" s="33"/>
      <c r="N669" s="33"/>
      <c r="O669" s="33"/>
      <c r="P669" s="33"/>
      <c r="Q669" s="33"/>
      <c r="R669" s="33"/>
      <c r="S669" s="33"/>
      <c r="T669" s="33"/>
      <c r="U669" s="33"/>
      <c r="V669" s="33"/>
      <c r="W669" s="33"/>
      <c r="X669" s="33"/>
      <c r="Y669" s="33"/>
      <c r="Z669" s="33"/>
      <c r="AA669" s="33"/>
      <c r="AB669" s="33"/>
      <c r="AC669" s="33"/>
    </row>
    <row r="670" spans="1:29" ht="15" x14ac:dyDescent="0.2">
      <c r="A670" s="88"/>
      <c r="B670" s="148"/>
      <c r="C670" s="33"/>
      <c r="D670" s="33"/>
      <c r="E670" s="33"/>
      <c r="F670" s="35"/>
      <c r="G670" s="35"/>
      <c r="H670" s="123"/>
      <c r="I670" s="33"/>
      <c r="J670" s="35"/>
      <c r="K670" s="35"/>
      <c r="L670" s="42"/>
      <c r="M670" s="33"/>
      <c r="N670" s="33"/>
      <c r="O670" s="33"/>
      <c r="P670" s="33"/>
      <c r="Q670" s="33"/>
      <c r="R670" s="33"/>
      <c r="S670" s="33"/>
      <c r="T670" s="33"/>
      <c r="U670" s="33"/>
      <c r="V670" s="33"/>
      <c r="W670" s="33"/>
      <c r="X670" s="33"/>
      <c r="Y670" s="33"/>
      <c r="Z670" s="33"/>
      <c r="AA670" s="33"/>
      <c r="AB670" s="33"/>
      <c r="AC670" s="33"/>
    </row>
    <row r="671" spans="1:29" ht="15" x14ac:dyDescent="0.2">
      <c r="A671" s="88"/>
      <c r="B671" s="148"/>
      <c r="C671" s="33"/>
      <c r="D671" s="33"/>
      <c r="E671" s="33"/>
      <c r="F671" s="35"/>
      <c r="G671" s="35"/>
      <c r="H671" s="123"/>
      <c r="I671" s="33"/>
      <c r="J671" s="35"/>
      <c r="K671" s="35"/>
      <c r="L671" s="42"/>
      <c r="M671" s="33"/>
      <c r="N671" s="33"/>
      <c r="O671" s="33"/>
      <c r="P671" s="33"/>
      <c r="Q671" s="33"/>
      <c r="R671" s="33"/>
      <c r="S671" s="33"/>
      <c r="T671" s="33"/>
      <c r="U671" s="33"/>
      <c r="V671" s="33"/>
      <c r="W671" s="33"/>
      <c r="X671" s="33"/>
      <c r="Y671" s="33"/>
      <c r="Z671" s="33"/>
      <c r="AA671" s="33"/>
      <c r="AB671" s="33"/>
      <c r="AC671" s="33"/>
    </row>
    <row r="672" spans="1:29" ht="15" x14ac:dyDescent="0.2">
      <c r="A672" s="88"/>
      <c r="B672" s="148"/>
      <c r="C672" s="33"/>
      <c r="D672" s="33"/>
      <c r="E672" s="33"/>
      <c r="F672" s="35"/>
      <c r="G672" s="35"/>
      <c r="H672" s="123"/>
      <c r="I672" s="33"/>
      <c r="J672" s="35"/>
      <c r="K672" s="35"/>
      <c r="L672" s="42"/>
      <c r="M672" s="33"/>
      <c r="N672" s="33"/>
      <c r="O672" s="33"/>
      <c r="P672" s="33"/>
      <c r="Q672" s="33"/>
      <c r="R672" s="33"/>
      <c r="S672" s="33"/>
      <c r="T672" s="33"/>
      <c r="U672" s="33"/>
      <c r="V672" s="33"/>
      <c r="W672" s="33"/>
      <c r="X672" s="33"/>
      <c r="Y672" s="33"/>
      <c r="Z672" s="33"/>
      <c r="AA672" s="33"/>
      <c r="AB672" s="33"/>
      <c r="AC672" s="33"/>
    </row>
    <row r="673" spans="1:29" ht="15" x14ac:dyDescent="0.2">
      <c r="A673" s="88"/>
      <c r="B673" s="148"/>
      <c r="C673" s="33"/>
      <c r="D673" s="33"/>
      <c r="E673" s="33"/>
      <c r="F673" s="35"/>
      <c r="G673" s="35"/>
      <c r="H673" s="123"/>
      <c r="I673" s="33"/>
      <c r="J673" s="35"/>
      <c r="K673" s="35"/>
      <c r="L673" s="42"/>
      <c r="M673" s="33"/>
      <c r="N673" s="33"/>
      <c r="O673" s="33"/>
      <c r="P673" s="33"/>
      <c r="Q673" s="33"/>
      <c r="R673" s="33"/>
      <c r="S673" s="33"/>
      <c r="T673" s="33"/>
      <c r="U673" s="33"/>
      <c r="V673" s="33"/>
      <c r="W673" s="33"/>
      <c r="X673" s="33"/>
      <c r="Y673" s="33"/>
      <c r="Z673" s="33"/>
      <c r="AA673" s="33"/>
      <c r="AB673" s="33"/>
      <c r="AC673" s="33"/>
    </row>
    <row r="674" spans="1:29" ht="15" x14ac:dyDescent="0.2">
      <c r="A674" s="88"/>
      <c r="B674" s="148"/>
      <c r="C674" s="33"/>
      <c r="D674" s="33"/>
      <c r="E674" s="33"/>
      <c r="F674" s="35"/>
      <c r="G674" s="35"/>
      <c r="H674" s="123"/>
      <c r="I674" s="33"/>
      <c r="J674" s="35"/>
      <c r="K674" s="35"/>
      <c r="L674" s="42"/>
      <c r="M674" s="33"/>
      <c r="N674" s="33"/>
      <c r="O674" s="33"/>
      <c r="P674" s="33"/>
      <c r="Q674" s="33"/>
      <c r="R674" s="33"/>
      <c r="S674" s="33"/>
      <c r="T674" s="33"/>
      <c r="U674" s="33"/>
      <c r="V674" s="33"/>
      <c r="W674" s="33"/>
      <c r="X674" s="33"/>
      <c r="Y674" s="33"/>
      <c r="Z674" s="33"/>
      <c r="AA674" s="33"/>
      <c r="AB674" s="33"/>
      <c r="AC674" s="33"/>
    </row>
    <row r="675" spans="1:29" ht="15" x14ac:dyDescent="0.2">
      <c r="A675" s="88"/>
      <c r="B675" s="148"/>
      <c r="C675" s="33"/>
      <c r="D675" s="33"/>
      <c r="E675" s="33"/>
      <c r="F675" s="35"/>
      <c r="G675" s="35"/>
      <c r="H675" s="123"/>
      <c r="I675" s="33"/>
      <c r="J675" s="35"/>
      <c r="K675" s="35"/>
      <c r="L675" s="42"/>
      <c r="M675" s="33"/>
      <c r="N675" s="33"/>
      <c r="O675" s="33"/>
      <c r="P675" s="33"/>
      <c r="Q675" s="33"/>
      <c r="R675" s="33"/>
      <c r="S675" s="33"/>
      <c r="T675" s="33"/>
      <c r="U675" s="33"/>
      <c r="V675" s="33"/>
      <c r="W675" s="33"/>
      <c r="X675" s="33"/>
      <c r="Y675" s="33"/>
      <c r="Z675" s="33"/>
      <c r="AA675" s="33"/>
      <c r="AB675" s="33"/>
      <c r="AC675" s="33"/>
    </row>
    <row r="676" spans="1:29" ht="15" x14ac:dyDescent="0.2">
      <c r="A676" s="88"/>
      <c r="B676" s="148"/>
      <c r="C676" s="33"/>
      <c r="D676" s="33"/>
      <c r="E676" s="33"/>
      <c r="F676" s="35"/>
      <c r="G676" s="35"/>
      <c r="H676" s="123"/>
      <c r="I676" s="33"/>
      <c r="J676" s="35"/>
      <c r="K676" s="35"/>
      <c r="L676" s="42"/>
      <c r="M676" s="33"/>
      <c r="N676" s="33"/>
      <c r="O676" s="33"/>
      <c r="P676" s="33"/>
      <c r="Q676" s="33"/>
      <c r="R676" s="33"/>
      <c r="S676" s="33"/>
      <c r="T676" s="33"/>
      <c r="U676" s="33"/>
      <c r="V676" s="33"/>
      <c r="W676" s="33"/>
      <c r="X676" s="33"/>
      <c r="Y676" s="33"/>
      <c r="Z676" s="33"/>
      <c r="AA676" s="33"/>
      <c r="AB676" s="33"/>
      <c r="AC676" s="33"/>
    </row>
    <row r="677" spans="1:29" ht="15" x14ac:dyDescent="0.2">
      <c r="A677" s="88"/>
      <c r="B677" s="148"/>
      <c r="C677" s="33"/>
      <c r="D677" s="33"/>
      <c r="E677" s="33"/>
      <c r="F677" s="35"/>
      <c r="G677" s="35"/>
      <c r="H677" s="123"/>
      <c r="I677" s="33"/>
      <c r="J677" s="35"/>
      <c r="K677" s="35"/>
      <c r="L677" s="42"/>
      <c r="M677" s="33"/>
      <c r="N677" s="33"/>
      <c r="O677" s="33"/>
      <c r="P677" s="33"/>
      <c r="Q677" s="33"/>
      <c r="R677" s="33"/>
      <c r="S677" s="33"/>
      <c r="T677" s="33"/>
      <c r="U677" s="33"/>
      <c r="V677" s="33"/>
      <c r="W677" s="33"/>
      <c r="X677" s="33"/>
      <c r="Y677" s="33"/>
      <c r="Z677" s="33"/>
      <c r="AA677" s="33"/>
      <c r="AB677" s="33"/>
      <c r="AC677" s="33"/>
    </row>
    <row r="678" spans="1:29" ht="15" x14ac:dyDescent="0.2">
      <c r="A678" s="88"/>
      <c r="B678" s="148"/>
      <c r="C678" s="33"/>
      <c r="D678" s="33"/>
      <c r="E678" s="33"/>
      <c r="F678" s="35"/>
      <c r="G678" s="35"/>
      <c r="H678" s="123"/>
      <c r="I678" s="33"/>
      <c r="J678" s="35"/>
      <c r="K678" s="35"/>
      <c r="L678" s="42"/>
      <c r="M678" s="33"/>
      <c r="N678" s="33"/>
      <c r="O678" s="33"/>
      <c r="P678" s="33"/>
      <c r="Q678" s="33"/>
      <c r="R678" s="33"/>
      <c r="S678" s="33"/>
      <c r="T678" s="33"/>
      <c r="U678" s="33"/>
      <c r="V678" s="33"/>
      <c r="W678" s="33"/>
      <c r="X678" s="33"/>
      <c r="Y678" s="33"/>
      <c r="Z678" s="33"/>
      <c r="AA678" s="33"/>
      <c r="AB678" s="33"/>
      <c r="AC678" s="33"/>
    </row>
    <row r="679" spans="1:29" ht="15" x14ac:dyDescent="0.2">
      <c r="A679" s="88"/>
      <c r="B679" s="148"/>
      <c r="C679" s="33"/>
      <c r="D679" s="33"/>
      <c r="E679" s="33"/>
      <c r="F679" s="35"/>
      <c r="G679" s="35"/>
      <c r="H679" s="123"/>
      <c r="I679" s="33"/>
      <c r="J679" s="35"/>
      <c r="K679" s="35"/>
      <c r="L679" s="42"/>
      <c r="M679" s="33"/>
      <c r="N679" s="33"/>
      <c r="O679" s="33"/>
      <c r="P679" s="33"/>
      <c r="Q679" s="33"/>
      <c r="R679" s="33"/>
      <c r="S679" s="33"/>
      <c r="T679" s="33"/>
      <c r="U679" s="33"/>
      <c r="V679" s="33"/>
      <c r="W679" s="33"/>
      <c r="X679" s="33"/>
      <c r="Y679" s="33"/>
      <c r="Z679" s="33"/>
      <c r="AA679" s="33"/>
      <c r="AB679" s="33"/>
      <c r="AC679" s="33"/>
    </row>
    <row r="680" spans="1:29" ht="15" x14ac:dyDescent="0.2">
      <c r="A680" s="88"/>
      <c r="B680" s="148"/>
      <c r="C680" s="33"/>
      <c r="D680" s="33"/>
      <c r="E680" s="33"/>
      <c r="F680" s="35"/>
      <c r="G680" s="35"/>
      <c r="H680" s="123"/>
      <c r="I680" s="33"/>
      <c r="J680" s="35"/>
      <c r="K680" s="35"/>
      <c r="L680" s="42"/>
      <c r="M680" s="33"/>
      <c r="N680" s="33"/>
      <c r="O680" s="33"/>
      <c r="P680" s="33"/>
      <c r="Q680" s="33"/>
      <c r="R680" s="33"/>
      <c r="S680" s="33"/>
      <c r="T680" s="33"/>
      <c r="U680" s="33"/>
      <c r="V680" s="33"/>
      <c r="W680" s="33"/>
      <c r="X680" s="33"/>
      <c r="Y680" s="33"/>
      <c r="Z680" s="33"/>
      <c r="AA680" s="33"/>
      <c r="AB680" s="33"/>
      <c r="AC680" s="33"/>
    </row>
    <row r="681" spans="1:29" ht="15" x14ac:dyDescent="0.2">
      <c r="A681" s="88"/>
      <c r="B681" s="148"/>
      <c r="C681" s="33"/>
      <c r="D681" s="33"/>
      <c r="E681" s="33"/>
      <c r="F681" s="35"/>
      <c r="G681" s="35"/>
      <c r="H681" s="123"/>
      <c r="I681" s="33"/>
      <c r="J681" s="35"/>
      <c r="K681" s="35"/>
      <c r="L681" s="42"/>
      <c r="M681" s="33"/>
      <c r="N681" s="33"/>
      <c r="O681" s="33"/>
      <c r="P681" s="33"/>
      <c r="Q681" s="33"/>
      <c r="R681" s="33"/>
      <c r="S681" s="33"/>
      <c r="T681" s="33"/>
      <c r="U681" s="33"/>
      <c r="V681" s="33"/>
      <c r="W681" s="33"/>
      <c r="X681" s="33"/>
      <c r="Y681" s="33"/>
      <c r="Z681" s="33"/>
      <c r="AA681" s="33"/>
      <c r="AB681" s="33"/>
      <c r="AC681" s="33"/>
    </row>
    <row r="682" spans="1:29" ht="15" x14ac:dyDescent="0.2">
      <c r="A682" s="88"/>
      <c r="B682" s="148"/>
      <c r="C682" s="33"/>
      <c r="D682" s="33"/>
      <c r="E682" s="33"/>
      <c r="F682" s="35"/>
      <c r="G682" s="35"/>
      <c r="H682" s="123"/>
      <c r="I682" s="33"/>
      <c r="J682" s="35"/>
      <c r="K682" s="35"/>
      <c r="L682" s="42"/>
      <c r="M682" s="33"/>
      <c r="N682" s="33"/>
      <c r="O682" s="33"/>
      <c r="P682" s="33"/>
      <c r="Q682" s="33"/>
      <c r="R682" s="33"/>
      <c r="S682" s="33"/>
      <c r="T682" s="33"/>
      <c r="U682" s="33"/>
      <c r="V682" s="33"/>
      <c r="W682" s="33"/>
      <c r="X682" s="33"/>
      <c r="Y682" s="33"/>
      <c r="Z682" s="33"/>
      <c r="AA682" s="33"/>
      <c r="AB682" s="33"/>
      <c r="AC682" s="33"/>
    </row>
    <row r="683" spans="1:29" ht="15" x14ac:dyDescent="0.2">
      <c r="A683" s="88"/>
      <c r="B683" s="148"/>
      <c r="C683" s="33"/>
      <c r="D683" s="33"/>
      <c r="E683" s="33"/>
      <c r="F683" s="35"/>
      <c r="G683" s="35"/>
      <c r="H683" s="123"/>
      <c r="I683" s="33"/>
      <c r="J683" s="35"/>
      <c r="K683" s="35"/>
      <c r="L683" s="42"/>
      <c r="M683" s="33"/>
      <c r="N683" s="33"/>
      <c r="O683" s="33"/>
      <c r="P683" s="33"/>
      <c r="Q683" s="33"/>
      <c r="R683" s="33"/>
      <c r="S683" s="33"/>
      <c r="T683" s="33"/>
      <c r="U683" s="33"/>
      <c r="V683" s="33"/>
      <c r="W683" s="33"/>
      <c r="X683" s="33"/>
      <c r="Y683" s="33"/>
      <c r="Z683" s="33"/>
      <c r="AA683" s="33"/>
      <c r="AB683" s="33"/>
      <c r="AC683" s="33"/>
    </row>
    <row r="684" spans="1:29" ht="15" x14ac:dyDescent="0.2">
      <c r="A684" s="88"/>
      <c r="B684" s="148"/>
      <c r="C684" s="33"/>
      <c r="D684" s="33"/>
      <c r="E684" s="33"/>
      <c r="F684" s="35"/>
      <c r="G684" s="35"/>
      <c r="H684" s="123"/>
      <c r="I684" s="33"/>
      <c r="J684" s="35"/>
      <c r="K684" s="35"/>
      <c r="L684" s="42"/>
      <c r="M684" s="33"/>
      <c r="N684" s="33"/>
      <c r="O684" s="33"/>
      <c r="P684" s="33"/>
      <c r="Q684" s="33"/>
      <c r="R684" s="33"/>
      <c r="S684" s="33"/>
      <c r="T684" s="33"/>
      <c r="U684" s="33"/>
      <c r="V684" s="33"/>
      <c r="W684" s="33"/>
      <c r="X684" s="33"/>
      <c r="Y684" s="33"/>
      <c r="Z684" s="33"/>
      <c r="AA684" s="33"/>
      <c r="AB684" s="33"/>
      <c r="AC684" s="33"/>
    </row>
    <row r="685" spans="1:29" ht="15" x14ac:dyDescent="0.2">
      <c r="A685" s="88"/>
      <c r="B685" s="148"/>
      <c r="C685" s="33"/>
      <c r="D685" s="33"/>
      <c r="E685" s="33"/>
      <c r="F685" s="35"/>
      <c r="G685" s="35"/>
      <c r="H685" s="123"/>
      <c r="I685" s="33"/>
      <c r="J685" s="35"/>
      <c r="K685" s="35"/>
      <c r="L685" s="42"/>
      <c r="M685" s="33"/>
      <c r="N685" s="33"/>
      <c r="O685" s="33"/>
      <c r="P685" s="33"/>
      <c r="Q685" s="33"/>
      <c r="R685" s="33"/>
      <c r="S685" s="33"/>
      <c r="T685" s="33"/>
      <c r="U685" s="33"/>
      <c r="V685" s="33"/>
      <c r="W685" s="33"/>
      <c r="X685" s="33"/>
      <c r="Y685" s="33"/>
      <c r="Z685" s="33"/>
      <c r="AA685" s="33"/>
      <c r="AB685" s="33"/>
      <c r="AC685" s="33"/>
    </row>
    <row r="686" spans="1:29" ht="15" x14ac:dyDescent="0.2">
      <c r="A686" s="88"/>
      <c r="B686" s="148"/>
      <c r="C686" s="33"/>
      <c r="D686" s="33"/>
      <c r="E686" s="33"/>
      <c r="F686" s="35"/>
      <c r="G686" s="35"/>
      <c r="H686" s="123"/>
      <c r="I686" s="33"/>
      <c r="J686" s="35"/>
      <c r="K686" s="35"/>
      <c r="L686" s="42"/>
      <c r="M686" s="33"/>
      <c r="N686" s="33"/>
      <c r="O686" s="33"/>
      <c r="P686" s="33"/>
      <c r="Q686" s="33"/>
      <c r="R686" s="33"/>
      <c r="S686" s="33"/>
      <c r="T686" s="33"/>
      <c r="U686" s="33"/>
      <c r="V686" s="33"/>
      <c r="W686" s="33"/>
      <c r="X686" s="33"/>
      <c r="Y686" s="33"/>
      <c r="Z686" s="33"/>
      <c r="AA686" s="33"/>
      <c r="AB686" s="33"/>
      <c r="AC686" s="33"/>
    </row>
    <row r="687" spans="1:29" ht="15" x14ac:dyDescent="0.2">
      <c r="A687" s="88"/>
      <c r="B687" s="148"/>
      <c r="C687" s="33"/>
      <c r="D687" s="33"/>
      <c r="E687" s="33"/>
      <c r="F687" s="35"/>
      <c r="G687" s="35"/>
      <c r="H687" s="123"/>
      <c r="I687" s="33"/>
      <c r="J687" s="35"/>
      <c r="K687" s="35"/>
      <c r="L687" s="42"/>
      <c r="M687" s="33"/>
      <c r="N687" s="33"/>
      <c r="O687" s="33"/>
      <c r="P687" s="33"/>
      <c r="Q687" s="33"/>
      <c r="R687" s="33"/>
      <c r="S687" s="33"/>
      <c r="T687" s="33"/>
      <c r="U687" s="33"/>
      <c r="V687" s="33"/>
      <c r="W687" s="33"/>
      <c r="X687" s="33"/>
      <c r="Y687" s="33"/>
      <c r="Z687" s="33"/>
      <c r="AA687" s="33"/>
      <c r="AB687" s="33"/>
      <c r="AC687" s="33"/>
    </row>
    <row r="688" spans="1:29" ht="15" x14ac:dyDescent="0.2">
      <c r="A688" s="88"/>
      <c r="B688" s="148"/>
      <c r="C688" s="33"/>
      <c r="D688" s="33"/>
      <c r="E688" s="33"/>
      <c r="F688" s="35"/>
      <c r="G688" s="35"/>
      <c r="H688" s="123"/>
      <c r="I688" s="33"/>
      <c r="J688" s="35"/>
      <c r="K688" s="35"/>
      <c r="L688" s="42"/>
      <c r="M688" s="33"/>
      <c r="N688" s="33"/>
      <c r="O688" s="33"/>
      <c r="P688" s="33"/>
      <c r="Q688" s="33"/>
      <c r="R688" s="33"/>
      <c r="S688" s="33"/>
      <c r="T688" s="33"/>
      <c r="U688" s="33"/>
      <c r="V688" s="33"/>
      <c r="W688" s="33"/>
      <c r="X688" s="33"/>
      <c r="Y688" s="33"/>
      <c r="Z688" s="33"/>
      <c r="AA688" s="33"/>
      <c r="AB688" s="33"/>
      <c r="AC688" s="33"/>
    </row>
    <row r="689" spans="1:29" ht="15" x14ac:dyDescent="0.2">
      <c r="A689" s="88"/>
      <c r="B689" s="148"/>
      <c r="C689" s="33"/>
      <c r="D689" s="33"/>
      <c r="E689" s="33"/>
      <c r="F689" s="35"/>
      <c r="G689" s="35"/>
      <c r="H689" s="123"/>
      <c r="I689" s="33"/>
      <c r="J689" s="35"/>
      <c r="K689" s="35"/>
      <c r="L689" s="42"/>
      <c r="M689" s="33"/>
      <c r="N689" s="33"/>
      <c r="O689" s="33"/>
      <c r="P689" s="33"/>
      <c r="Q689" s="33"/>
      <c r="R689" s="33"/>
      <c r="S689" s="33"/>
      <c r="T689" s="33"/>
      <c r="U689" s="33"/>
      <c r="V689" s="33"/>
      <c r="W689" s="33"/>
      <c r="X689" s="33"/>
      <c r="Y689" s="33"/>
      <c r="Z689" s="33"/>
      <c r="AA689" s="33"/>
      <c r="AB689" s="33"/>
      <c r="AC689" s="33"/>
    </row>
    <row r="690" spans="1:29" ht="15" x14ac:dyDescent="0.2">
      <c r="A690" s="88"/>
      <c r="B690" s="148"/>
      <c r="C690" s="33"/>
      <c r="D690" s="33"/>
      <c r="E690" s="33"/>
      <c r="F690" s="35"/>
      <c r="G690" s="35"/>
      <c r="H690" s="123"/>
      <c r="I690" s="33"/>
      <c r="J690" s="35"/>
      <c r="K690" s="35"/>
      <c r="L690" s="42"/>
      <c r="M690" s="33"/>
      <c r="N690" s="33"/>
      <c r="O690" s="33"/>
      <c r="P690" s="33"/>
      <c r="Q690" s="33"/>
      <c r="R690" s="33"/>
      <c r="S690" s="33"/>
      <c r="T690" s="33"/>
      <c r="U690" s="33"/>
      <c r="V690" s="33"/>
      <c r="W690" s="33"/>
      <c r="X690" s="33"/>
      <c r="Y690" s="33"/>
      <c r="Z690" s="33"/>
      <c r="AA690" s="33"/>
      <c r="AB690" s="33"/>
      <c r="AC690" s="33"/>
    </row>
    <row r="691" spans="1:29" ht="15" x14ac:dyDescent="0.2">
      <c r="A691" s="88"/>
      <c r="B691" s="148"/>
      <c r="C691" s="33"/>
      <c r="D691" s="33"/>
      <c r="E691" s="33"/>
      <c r="F691" s="35"/>
      <c r="G691" s="35"/>
      <c r="H691" s="123"/>
      <c r="I691" s="33"/>
      <c r="J691" s="35"/>
      <c r="K691" s="35"/>
      <c r="L691" s="42"/>
      <c r="M691" s="33"/>
      <c r="N691" s="33"/>
      <c r="O691" s="33"/>
      <c r="P691" s="33"/>
      <c r="Q691" s="33"/>
      <c r="R691" s="33"/>
      <c r="S691" s="33"/>
      <c r="T691" s="33"/>
      <c r="U691" s="33"/>
      <c r="V691" s="33"/>
      <c r="W691" s="33"/>
      <c r="X691" s="33"/>
      <c r="Y691" s="33"/>
      <c r="Z691" s="33"/>
      <c r="AA691" s="33"/>
      <c r="AB691" s="33"/>
      <c r="AC691" s="33"/>
    </row>
    <row r="692" spans="1:29" ht="15" x14ac:dyDescent="0.2">
      <c r="A692" s="88"/>
      <c r="B692" s="148"/>
      <c r="C692" s="33"/>
      <c r="D692" s="33"/>
      <c r="E692" s="33"/>
      <c r="F692" s="35"/>
      <c r="G692" s="35"/>
      <c r="H692" s="123"/>
      <c r="I692" s="33"/>
      <c r="J692" s="35"/>
      <c r="K692" s="35"/>
      <c r="L692" s="42"/>
      <c r="M692" s="33"/>
      <c r="N692" s="33"/>
      <c r="O692" s="33"/>
      <c r="P692" s="33"/>
      <c r="Q692" s="33"/>
      <c r="R692" s="33"/>
      <c r="S692" s="33"/>
      <c r="T692" s="33"/>
      <c r="U692" s="33"/>
      <c r="V692" s="33"/>
      <c r="W692" s="33"/>
      <c r="X692" s="33"/>
      <c r="Y692" s="33"/>
      <c r="Z692" s="33"/>
      <c r="AA692" s="33"/>
      <c r="AB692" s="33"/>
      <c r="AC692" s="33"/>
    </row>
    <row r="693" spans="1:29" ht="15" x14ac:dyDescent="0.2">
      <c r="A693" s="88"/>
      <c r="B693" s="148"/>
      <c r="C693" s="33"/>
      <c r="D693" s="33"/>
      <c r="E693" s="33"/>
      <c r="F693" s="35"/>
      <c r="G693" s="35"/>
      <c r="H693" s="123"/>
      <c r="I693" s="33"/>
      <c r="J693" s="35"/>
      <c r="K693" s="35"/>
      <c r="L693" s="42"/>
      <c r="M693" s="33"/>
      <c r="N693" s="33"/>
      <c r="O693" s="33"/>
      <c r="P693" s="33"/>
      <c r="Q693" s="33"/>
      <c r="R693" s="33"/>
      <c r="S693" s="33"/>
      <c r="T693" s="33"/>
      <c r="U693" s="33"/>
      <c r="V693" s="33"/>
      <c r="W693" s="33"/>
      <c r="X693" s="33"/>
      <c r="Y693" s="33"/>
      <c r="Z693" s="33"/>
      <c r="AA693" s="33"/>
      <c r="AB693" s="33"/>
      <c r="AC693" s="33"/>
    </row>
    <row r="694" spans="1:29" ht="15" x14ac:dyDescent="0.2">
      <c r="A694" s="88"/>
      <c r="B694" s="148"/>
      <c r="C694" s="33"/>
      <c r="D694" s="33"/>
      <c r="E694" s="33"/>
      <c r="F694" s="35"/>
      <c r="G694" s="35"/>
      <c r="H694" s="123"/>
      <c r="I694" s="33"/>
      <c r="J694" s="35"/>
      <c r="K694" s="35"/>
      <c r="L694" s="42"/>
      <c r="M694" s="33"/>
      <c r="N694" s="33"/>
      <c r="O694" s="33"/>
      <c r="P694" s="33"/>
      <c r="Q694" s="33"/>
      <c r="R694" s="33"/>
      <c r="S694" s="33"/>
      <c r="T694" s="33"/>
      <c r="U694" s="33"/>
      <c r="V694" s="33"/>
      <c r="W694" s="33"/>
      <c r="X694" s="33"/>
      <c r="Y694" s="33"/>
      <c r="Z694" s="33"/>
      <c r="AA694" s="33"/>
      <c r="AB694" s="33"/>
      <c r="AC694" s="33"/>
    </row>
    <row r="695" spans="1:29" ht="15" x14ac:dyDescent="0.2">
      <c r="A695" s="88"/>
      <c r="B695" s="148"/>
      <c r="C695" s="33"/>
      <c r="D695" s="33"/>
      <c r="E695" s="33"/>
      <c r="F695" s="35"/>
      <c r="G695" s="35"/>
      <c r="H695" s="123"/>
      <c r="I695" s="33"/>
      <c r="J695" s="35"/>
      <c r="K695" s="35"/>
      <c r="L695" s="42"/>
      <c r="M695" s="33"/>
      <c r="N695" s="33"/>
      <c r="O695" s="33"/>
      <c r="P695" s="33"/>
      <c r="Q695" s="33"/>
      <c r="R695" s="33"/>
      <c r="S695" s="33"/>
      <c r="T695" s="33"/>
      <c r="U695" s="33"/>
      <c r="V695" s="33"/>
      <c r="W695" s="33"/>
      <c r="X695" s="33"/>
      <c r="Y695" s="33"/>
      <c r="Z695" s="33"/>
      <c r="AA695" s="33"/>
      <c r="AB695" s="33"/>
      <c r="AC695" s="33"/>
    </row>
    <row r="696" spans="1:29" ht="15" x14ac:dyDescent="0.2">
      <c r="A696" s="88"/>
      <c r="B696" s="148"/>
      <c r="C696" s="33"/>
      <c r="D696" s="33"/>
      <c r="E696" s="33"/>
      <c r="F696" s="35"/>
      <c r="G696" s="35"/>
      <c r="H696" s="123"/>
      <c r="I696" s="33"/>
      <c r="J696" s="35"/>
      <c r="K696" s="35"/>
      <c r="L696" s="42"/>
      <c r="M696" s="33"/>
      <c r="N696" s="33"/>
      <c r="O696" s="33"/>
      <c r="P696" s="33"/>
      <c r="Q696" s="33"/>
      <c r="R696" s="33"/>
      <c r="S696" s="33"/>
      <c r="T696" s="33"/>
      <c r="U696" s="33"/>
      <c r="V696" s="33"/>
      <c r="W696" s="33"/>
      <c r="X696" s="33"/>
      <c r="Y696" s="33"/>
      <c r="Z696" s="33"/>
      <c r="AA696" s="33"/>
      <c r="AB696" s="33"/>
      <c r="AC696" s="33"/>
    </row>
    <row r="697" spans="1:29" ht="15" x14ac:dyDescent="0.2">
      <c r="A697" s="88"/>
      <c r="B697" s="148"/>
      <c r="C697" s="33"/>
      <c r="D697" s="33"/>
      <c r="E697" s="33"/>
      <c r="F697" s="35"/>
      <c r="G697" s="35"/>
      <c r="H697" s="123"/>
      <c r="I697" s="33"/>
      <c r="J697" s="35"/>
      <c r="K697" s="35"/>
      <c r="L697" s="42"/>
      <c r="M697" s="33"/>
      <c r="N697" s="33"/>
      <c r="O697" s="33"/>
      <c r="P697" s="33"/>
      <c r="Q697" s="33"/>
      <c r="R697" s="33"/>
      <c r="S697" s="33"/>
      <c r="T697" s="33"/>
      <c r="U697" s="33"/>
      <c r="V697" s="33"/>
      <c r="W697" s="33"/>
      <c r="X697" s="33"/>
      <c r="Y697" s="33"/>
      <c r="Z697" s="33"/>
      <c r="AA697" s="33"/>
      <c r="AB697" s="33"/>
      <c r="AC697" s="33"/>
    </row>
    <row r="698" spans="1:29" ht="15" x14ac:dyDescent="0.2">
      <c r="A698" s="88"/>
      <c r="B698" s="148"/>
      <c r="C698" s="33"/>
      <c r="D698" s="33"/>
      <c r="E698" s="33"/>
      <c r="F698" s="35"/>
      <c r="G698" s="35"/>
      <c r="H698" s="123"/>
      <c r="I698" s="33"/>
      <c r="J698" s="35"/>
      <c r="K698" s="35"/>
      <c r="L698" s="42"/>
      <c r="M698" s="33"/>
      <c r="N698" s="33"/>
      <c r="O698" s="33"/>
      <c r="P698" s="33"/>
      <c r="Q698" s="33"/>
      <c r="R698" s="33"/>
      <c r="S698" s="33"/>
      <c r="T698" s="33"/>
      <c r="U698" s="33"/>
      <c r="V698" s="33"/>
      <c r="W698" s="33"/>
      <c r="X698" s="33"/>
      <c r="Y698" s="33"/>
      <c r="Z698" s="33"/>
      <c r="AA698" s="33"/>
      <c r="AB698" s="33"/>
      <c r="AC698" s="33"/>
    </row>
    <row r="699" spans="1:29" ht="15" x14ac:dyDescent="0.2">
      <c r="A699" s="88"/>
      <c r="B699" s="148"/>
      <c r="C699" s="33"/>
      <c r="D699" s="33"/>
      <c r="E699" s="33"/>
      <c r="F699" s="35"/>
      <c r="G699" s="35"/>
      <c r="H699" s="123"/>
      <c r="I699" s="33"/>
      <c r="J699" s="35"/>
      <c r="K699" s="35"/>
      <c r="L699" s="42"/>
      <c r="M699" s="33"/>
      <c r="N699" s="33"/>
      <c r="O699" s="33"/>
      <c r="P699" s="33"/>
      <c r="Q699" s="33"/>
      <c r="R699" s="33"/>
      <c r="S699" s="33"/>
      <c r="T699" s="33"/>
      <c r="U699" s="33"/>
      <c r="V699" s="33"/>
      <c r="W699" s="33"/>
      <c r="X699" s="33"/>
      <c r="Y699" s="33"/>
      <c r="Z699" s="33"/>
      <c r="AA699" s="33"/>
      <c r="AB699" s="33"/>
      <c r="AC699" s="33"/>
    </row>
    <row r="700" spans="1:29" ht="15" x14ac:dyDescent="0.2">
      <c r="A700" s="88"/>
      <c r="B700" s="148"/>
      <c r="C700" s="33"/>
      <c r="D700" s="33"/>
      <c r="E700" s="33"/>
      <c r="F700" s="35"/>
      <c r="G700" s="35"/>
      <c r="H700" s="123"/>
      <c r="I700" s="33"/>
      <c r="J700" s="35"/>
      <c r="K700" s="35"/>
      <c r="L700" s="42"/>
      <c r="M700" s="33"/>
      <c r="N700" s="33"/>
      <c r="O700" s="33"/>
      <c r="P700" s="33"/>
      <c r="Q700" s="33"/>
      <c r="R700" s="33"/>
      <c r="S700" s="33"/>
      <c r="T700" s="33"/>
      <c r="U700" s="33"/>
      <c r="V700" s="33"/>
      <c r="W700" s="33"/>
      <c r="X700" s="33"/>
      <c r="Y700" s="33"/>
      <c r="Z700" s="33"/>
      <c r="AA700" s="33"/>
      <c r="AB700" s="33"/>
      <c r="AC700" s="33"/>
    </row>
    <row r="701" spans="1:29" ht="15" x14ac:dyDescent="0.2">
      <c r="A701" s="88"/>
      <c r="B701" s="148"/>
      <c r="C701" s="33"/>
      <c r="D701" s="33"/>
      <c r="E701" s="33"/>
      <c r="F701" s="35"/>
      <c r="G701" s="35"/>
      <c r="H701" s="123"/>
      <c r="I701" s="33"/>
      <c r="J701" s="35"/>
      <c r="K701" s="35"/>
      <c r="L701" s="42"/>
      <c r="M701" s="33"/>
      <c r="N701" s="33"/>
      <c r="O701" s="33"/>
      <c r="P701" s="33"/>
      <c r="Q701" s="33"/>
      <c r="R701" s="33"/>
      <c r="S701" s="33"/>
      <c r="T701" s="33"/>
      <c r="U701" s="33"/>
      <c r="V701" s="33"/>
      <c r="W701" s="33"/>
      <c r="X701" s="33"/>
      <c r="Y701" s="33"/>
      <c r="Z701" s="33"/>
      <c r="AA701" s="33"/>
      <c r="AB701" s="33"/>
      <c r="AC701" s="33"/>
    </row>
    <row r="702" spans="1:29" ht="15" x14ac:dyDescent="0.2">
      <c r="A702" s="88"/>
      <c r="B702" s="148"/>
      <c r="C702" s="33"/>
      <c r="D702" s="33"/>
      <c r="E702" s="33"/>
      <c r="F702" s="35"/>
      <c r="G702" s="35"/>
      <c r="H702" s="123"/>
      <c r="I702" s="33"/>
      <c r="J702" s="35"/>
      <c r="K702" s="35"/>
      <c r="L702" s="42"/>
      <c r="M702" s="33"/>
      <c r="N702" s="33"/>
      <c r="O702" s="33"/>
      <c r="P702" s="33"/>
      <c r="Q702" s="33"/>
      <c r="R702" s="33"/>
      <c r="S702" s="33"/>
      <c r="T702" s="33"/>
      <c r="U702" s="33"/>
      <c r="V702" s="33"/>
      <c r="W702" s="33"/>
      <c r="X702" s="33"/>
      <c r="Y702" s="33"/>
      <c r="Z702" s="33"/>
      <c r="AA702" s="33"/>
      <c r="AB702" s="33"/>
      <c r="AC702" s="33"/>
    </row>
    <row r="703" spans="1:29" ht="15" x14ac:dyDescent="0.2">
      <c r="A703" s="88"/>
      <c r="B703" s="148"/>
      <c r="C703" s="33"/>
      <c r="D703" s="33"/>
      <c r="E703" s="33"/>
      <c r="F703" s="35"/>
      <c r="G703" s="35"/>
      <c r="H703" s="123"/>
      <c r="I703" s="33"/>
      <c r="J703" s="35"/>
      <c r="K703" s="35"/>
      <c r="L703" s="42"/>
      <c r="M703" s="33"/>
      <c r="N703" s="33"/>
      <c r="O703" s="33"/>
      <c r="P703" s="33"/>
      <c r="Q703" s="33"/>
      <c r="R703" s="33"/>
      <c r="S703" s="33"/>
      <c r="T703" s="33"/>
      <c r="U703" s="33"/>
      <c r="V703" s="33"/>
      <c r="W703" s="33"/>
      <c r="X703" s="33"/>
      <c r="Y703" s="33"/>
      <c r="Z703" s="33"/>
      <c r="AA703" s="33"/>
      <c r="AB703" s="33"/>
      <c r="AC703" s="33"/>
    </row>
    <row r="704" spans="1:29" ht="15" x14ac:dyDescent="0.2">
      <c r="A704" s="88"/>
      <c r="B704" s="148"/>
      <c r="C704" s="33"/>
      <c r="D704" s="33"/>
      <c r="E704" s="33"/>
      <c r="F704" s="35"/>
      <c r="G704" s="35"/>
      <c r="H704" s="123"/>
      <c r="I704" s="33"/>
      <c r="J704" s="35"/>
      <c r="K704" s="35"/>
      <c r="L704" s="42"/>
      <c r="M704" s="33"/>
      <c r="N704" s="33"/>
      <c r="O704" s="33"/>
      <c r="P704" s="33"/>
      <c r="Q704" s="33"/>
      <c r="R704" s="33"/>
      <c r="S704" s="33"/>
      <c r="T704" s="33"/>
      <c r="U704" s="33"/>
      <c r="V704" s="33"/>
      <c r="W704" s="33"/>
      <c r="X704" s="33"/>
      <c r="Y704" s="33"/>
      <c r="Z704" s="33"/>
      <c r="AA704" s="33"/>
      <c r="AB704" s="33"/>
      <c r="AC704" s="33"/>
    </row>
    <row r="705" spans="1:29" ht="15" x14ac:dyDescent="0.2">
      <c r="A705" s="88"/>
      <c r="B705" s="148"/>
      <c r="C705" s="33"/>
      <c r="D705" s="33"/>
      <c r="E705" s="33"/>
      <c r="F705" s="35"/>
      <c r="G705" s="35"/>
      <c r="H705" s="123"/>
      <c r="I705" s="33"/>
      <c r="J705" s="35"/>
      <c r="K705" s="35"/>
      <c r="L705" s="42"/>
      <c r="M705" s="33"/>
      <c r="N705" s="33"/>
      <c r="O705" s="33"/>
      <c r="P705" s="33"/>
      <c r="Q705" s="33"/>
      <c r="R705" s="33"/>
      <c r="S705" s="33"/>
      <c r="T705" s="33"/>
      <c r="U705" s="33"/>
      <c r="V705" s="33"/>
      <c r="W705" s="33"/>
      <c r="X705" s="33"/>
      <c r="Y705" s="33"/>
      <c r="Z705" s="33"/>
      <c r="AA705" s="33"/>
      <c r="AB705" s="33"/>
      <c r="AC705" s="33"/>
    </row>
    <row r="706" spans="1:29" ht="15" x14ac:dyDescent="0.2">
      <c r="A706" s="88"/>
      <c r="B706" s="148"/>
      <c r="C706" s="33"/>
      <c r="D706" s="33"/>
      <c r="E706" s="33"/>
      <c r="F706" s="35"/>
      <c r="G706" s="35"/>
      <c r="H706" s="123"/>
      <c r="I706" s="33"/>
      <c r="J706" s="35"/>
      <c r="K706" s="35"/>
      <c r="L706" s="42"/>
      <c r="M706" s="33"/>
      <c r="N706" s="33"/>
      <c r="O706" s="33"/>
      <c r="P706" s="33"/>
      <c r="Q706" s="33"/>
      <c r="R706" s="33"/>
      <c r="S706" s="33"/>
      <c r="T706" s="33"/>
      <c r="U706" s="33"/>
      <c r="V706" s="33"/>
      <c r="W706" s="33"/>
      <c r="X706" s="33"/>
      <c r="Y706" s="33"/>
      <c r="Z706" s="33"/>
      <c r="AA706" s="33"/>
      <c r="AB706" s="33"/>
      <c r="AC706" s="33"/>
    </row>
    <row r="707" spans="1:29" ht="15" x14ac:dyDescent="0.2">
      <c r="A707" s="88"/>
      <c r="B707" s="148"/>
      <c r="C707" s="33"/>
      <c r="D707" s="33"/>
      <c r="E707" s="33"/>
      <c r="F707" s="35"/>
      <c r="G707" s="35"/>
      <c r="H707" s="123"/>
      <c r="I707" s="33"/>
      <c r="J707" s="35"/>
      <c r="K707" s="35"/>
      <c r="L707" s="42"/>
      <c r="M707" s="33"/>
      <c r="N707" s="33"/>
      <c r="O707" s="33"/>
      <c r="P707" s="33"/>
      <c r="Q707" s="33"/>
      <c r="R707" s="33"/>
      <c r="S707" s="33"/>
      <c r="T707" s="33"/>
      <c r="U707" s="33"/>
      <c r="V707" s="33"/>
      <c r="W707" s="33"/>
      <c r="X707" s="33"/>
      <c r="Y707" s="33"/>
      <c r="Z707" s="33"/>
      <c r="AA707" s="33"/>
      <c r="AB707" s="33"/>
      <c r="AC707" s="33"/>
    </row>
    <row r="708" spans="1:29" ht="15" x14ac:dyDescent="0.2">
      <c r="A708" s="88"/>
      <c r="B708" s="148"/>
      <c r="C708" s="33"/>
      <c r="D708" s="33"/>
      <c r="E708" s="33"/>
      <c r="F708" s="35"/>
      <c r="G708" s="35"/>
      <c r="H708" s="123"/>
      <c r="I708" s="33"/>
      <c r="J708" s="35"/>
      <c r="K708" s="35"/>
      <c r="L708" s="42"/>
      <c r="M708" s="33"/>
      <c r="N708" s="33"/>
      <c r="O708" s="33"/>
      <c r="P708" s="33"/>
      <c r="Q708" s="33"/>
      <c r="R708" s="33"/>
      <c r="S708" s="33"/>
      <c r="T708" s="33"/>
      <c r="U708" s="33"/>
      <c r="V708" s="33"/>
      <c r="W708" s="33"/>
      <c r="X708" s="33"/>
      <c r="Y708" s="33"/>
      <c r="Z708" s="33"/>
      <c r="AA708" s="33"/>
      <c r="AB708" s="33"/>
      <c r="AC708" s="33"/>
    </row>
    <row r="709" spans="1:29" ht="15" x14ac:dyDescent="0.2">
      <c r="A709" s="88"/>
      <c r="B709" s="148"/>
      <c r="C709" s="33"/>
      <c r="D709" s="33"/>
      <c r="E709" s="33"/>
      <c r="F709" s="35"/>
      <c r="G709" s="35"/>
      <c r="H709" s="123"/>
      <c r="I709" s="33"/>
      <c r="J709" s="35"/>
      <c r="K709" s="35"/>
      <c r="L709" s="42"/>
      <c r="M709" s="33"/>
      <c r="N709" s="33"/>
      <c r="O709" s="33"/>
      <c r="P709" s="33"/>
      <c r="Q709" s="33"/>
      <c r="R709" s="33"/>
      <c r="S709" s="33"/>
      <c r="T709" s="33"/>
      <c r="U709" s="33"/>
      <c r="V709" s="33"/>
      <c r="W709" s="33"/>
      <c r="X709" s="33"/>
      <c r="Y709" s="33"/>
      <c r="Z709" s="33"/>
      <c r="AA709" s="33"/>
      <c r="AB709" s="33"/>
      <c r="AC709" s="33"/>
    </row>
    <row r="710" spans="1:29" ht="15" x14ac:dyDescent="0.2">
      <c r="A710" s="88"/>
      <c r="B710" s="148"/>
      <c r="C710" s="33"/>
      <c r="D710" s="33"/>
      <c r="E710" s="33"/>
      <c r="F710" s="35"/>
      <c r="G710" s="35"/>
      <c r="H710" s="123"/>
      <c r="I710" s="33"/>
      <c r="J710" s="35"/>
      <c r="K710" s="35"/>
      <c r="L710" s="42"/>
      <c r="M710" s="33"/>
      <c r="N710" s="33"/>
      <c r="O710" s="33"/>
      <c r="P710" s="33"/>
      <c r="Q710" s="33"/>
      <c r="R710" s="33"/>
      <c r="S710" s="33"/>
      <c r="T710" s="33"/>
      <c r="U710" s="33"/>
      <c r="V710" s="33"/>
      <c r="W710" s="33"/>
      <c r="X710" s="33"/>
      <c r="Y710" s="33"/>
      <c r="Z710" s="33"/>
      <c r="AA710" s="33"/>
      <c r="AB710" s="33"/>
      <c r="AC710" s="33"/>
    </row>
    <row r="711" spans="1:29" ht="15" x14ac:dyDescent="0.2">
      <c r="A711" s="88"/>
      <c r="B711" s="148"/>
      <c r="C711" s="33"/>
      <c r="D711" s="33"/>
      <c r="E711" s="33"/>
      <c r="F711" s="35"/>
      <c r="G711" s="35"/>
      <c r="H711" s="123"/>
      <c r="I711" s="33"/>
      <c r="J711" s="35"/>
      <c r="K711" s="35"/>
      <c r="L711" s="42"/>
      <c r="M711" s="33"/>
      <c r="N711" s="33"/>
      <c r="O711" s="33"/>
      <c r="P711" s="33"/>
      <c r="Q711" s="33"/>
      <c r="R711" s="33"/>
      <c r="S711" s="33"/>
      <c r="T711" s="33"/>
      <c r="U711" s="33"/>
      <c r="V711" s="33"/>
      <c r="W711" s="33"/>
      <c r="X711" s="33"/>
      <c r="Y711" s="33"/>
      <c r="Z711" s="33"/>
      <c r="AA711" s="33"/>
      <c r="AB711" s="33"/>
      <c r="AC711" s="33"/>
    </row>
    <row r="712" spans="1:29" ht="15" x14ac:dyDescent="0.2">
      <c r="A712" s="88"/>
      <c r="B712" s="148"/>
      <c r="C712" s="33"/>
      <c r="D712" s="33"/>
      <c r="E712" s="33"/>
      <c r="F712" s="35"/>
      <c r="G712" s="35"/>
      <c r="H712" s="123"/>
      <c r="I712" s="33"/>
      <c r="J712" s="35"/>
      <c r="K712" s="35"/>
      <c r="L712" s="42"/>
      <c r="M712" s="33"/>
      <c r="N712" s="33"/>
      <c r="O712" s="33"/>
      <c r="P712" s="33"/>
      <c r="Q712" s="33"/>
      <c r="R712" s="33"/>
      <c r="S712" s="33"/>
      <c r="T712" s="33"/>
      <c r="U712" s="33"/>
      <c r="V712" s="33"/>
      <c r="W712" s="33"/>
      <c r="X712" s="33"/>
      <c r="Y712" s="33"/>
      <c r="Z712" s="33"/>
      <c r="AA712" s="33"/>
      <c r="AB712" s="33"/>
      <c r="AC712" s="33"/>
    </row>
    <row r="713" spans="1:29" ht="15" x14ac:dyDescent="0.2">
      <c r="A713" s="88"/>
      <c r="B713" s="148"/>
      <c r="C713" s="33"/>
      <c r="D713" s="33"/>
      <c r="E713" s="33"/>
      <c r="F713" s="35"/>
      <c r="G713" s="35"/>
      <c r="H713" s="123"/>
      <c r="I713" s="33"/>
      <c r="J713" s="35"/>
      <c r="K713" s="35"/>
      <c r="L713" s="42"/>
      <c r="M713" s="33"/>
      <c r="N713" s="33"/>
      <c r="O713" s="33"/>
      <c r="P713" s="33"/>
      <c r="Q713" s="33"/>
      <c r="R713" s="33"/>
      <c r="S713" s="33"/>
      <c r="T713" s="33"/>
      <c r="U713" s="33"/>
      <c r="V713" s="33"/>
      <c r="W713" s="33"/>
      <c r="X713" s="33"/>
      <c r="Y713" s="33"/>
      <c r="Z713" s="33"/>
      <c r="AA713" s="33"/>
      <c r="AB713" s="33"/>
      <c r="AC713" s="33"/>
    </row>
    <row r="714" spans="1:29" ht="15" x14ac:dyDescent="0.2">
      <c r="A714" s="88"/>
      <c r="B714" s="148"/>
      <c r="C714" s="33"/>
      <c r="D714" s="33"/>
      <c r="E714" s="33"/>
      <c r="F714" s="35"/>
      <c r="G714" s="35"/>
      <c r="H714" s="123"/>
      <c r="I714" s="33"/>
      <c r="J714" s="35"/>
      <c r="K714" s="35"/>
      <c r="L714" s="42"/>
      <c r="M714" s="33"/>
      <c r="N714" s="33"/>
      <c r="O714" s="33"/>
      <c r="P714" s="33"/>
      <c r="Q714" s="33"/>
      <c r="R714" s="33"/>
      <c r="S714" s="33"/>
      <c r="T714" s="33"/>
      <c r="U714" s="33"/>
      <c r="V714" s="33"/>
      <c r="W714" s="33"/>
      <c r="X714" s="33"/>
      <c r="Y714" s="33"/>
      <c r="Z714" s="33"/>
      <c r="AA714" s="33"/>
      <c r="AB714" s="33"/>
      <c r="AC714" s="33"/>
    </row>
    <row r="715" spans="1:29" ht="15" x14ac:dyDescent="0.2">
      <c r="A715" s="88"/>
      <c r="B715" s="148"/>
      <c r="C715" s="33"/>
      <c r="D715" s="33"/>
      <c r="E715" s="33"/>
      <c r="F715" s="35"/>
      <c r="G715" s="35"/>
      <c r="H715" s="123"/>
      <c r="I715" s="33"/>
      <c r="J715" s="35"/>
      <c r="K715" s="35"/>
      <c r="L715" s="42"/>
      <c r="M715" s="33"/>
      <c r="N715" s="33"/>
      <c r="O715" s="33"/>
      <c r="P715" s="33"/>
      <c r="Q715" s="33"/>
      <c r="R715" s="33"/>
      <c r="S715" s="33"/>
      <c r="T715" s="33"/>
      <c r="U715" s="33"/>
      <c r="V715" s="33"/>
      <c r="W715" s="33"/>
      <c r="X715" s="33"/>
      <c r="Y715" s="33"/>
      <c r="Z715" s="33"/>
      <c r="AA715" s="33"/>
      <c r="AB715" s="33"/>
      <c r="AC715" s="33"/>
    </row>
    <row r="716" spans="1:29" ht="15" x14ac:dyDescent="0.2">
      <c r="A716" s="88"/>
      <c r="B716" s="148"/>
      <c r="C716" s="33"/>
      <c r="D716" s="33"/>
      <c r="E716" s="33"/>
      <c r="F716" s="35"/>
      <c r="G716" s="35"/>
      <c r="H716" s="123"/>
      <c r="I716" s="33"/>
      <c r="J716" s="35"/>
      <c r="K716" s="35"/>
      <c r="L716" s="42"/>
      <c r="M716" s="33"/>
      <c r="N716" s="33"/>
      <c r="O716" s="33"/>
      <c r="P716" s="33"/>
      <c r="Q716" s="33"/>
      <c r="R716" s="33"/>
      <c r="S716" s="33"/>
      <c r="T716" s="33"/>
      <c r="U716" s="33"/>
      <c r="V716" s="33"/>
      <c r="W716" s="33"/>
      <c r="X716" s="33"/>
      <c r="Y716" s="33"/>
      <c r="Z716" s="33"/>
      <c r="AA716" s="33"/>
      <c r="AB716" s="33"/>
      <c r="AC716" s="33"/>
    </row>
    <row r="717" spans="1:29" ht="15" x14ac:dyDescent="0.2">
      <c r="A717" s="88"/>
      <c r="B717" s="148"/>
      <c r="C717" s="33"/>
      <c r="D717" s="33"/>
      <c r="E717" s="33"/>
      <c r="F717" s="35"/>
      <c r="G717" s="35"/>
      <c r="H717" s="123"/>
      <c r="I717" s="33"/>
      <c r="J717" s="35"/>
      <c r="K717" s="35"/>
      <c r="L717" s="42"/>
      <c r="M717" s="33"/>
      <c r="N717" s="33"/>
      <c r="O717" s="33"/>
      <c r="P717" s="33"/>
      <c r="Q717" s="33"/>
      <c r="R717" s="33"/>
      <c r="S717" s="33"/>
      <c r="T717" s="33"/>
      <c r="U717" s="33"/>
      <c r="V717" s="33"/>
      <c r="W717" s="33"/>
      <c r="X717" s="33"/>
      <c r="Y717" s="33"/>
      <c r="Z717" s="33"/>
      <c r="AA717" s="33"/>
      <c r="AB717" s="33"/>
      <c r="AC717" s="33"/>
    </row>
    <row r="718" spans="1:29" ht="15" x14ac:dyDescent="0.2">
      <c r="A718" s="88"/>
      <c r="B718" s="148"/>
      <c r="C718" s="33"/>
      <c r="D718" s="33"/>
      <c r="E718" s="33"/>
      <c r="F718" s="35"/>
      <c r="G718" s="35"/>
      <c r="H718" s="123"/>
      <c r="I718" s="33"/>
      <c r="J718" s="35"/>
      <c r="K718" s="35"/>
      <c r="L718" s="42"/>
      <c r="M718" s="33"/>
      <c r="N718" s="33"/>
      <c r="O718" s="33"/>
      <c r="P718" s="33"/>
      <c r="Q718" s="33"/>
      <c r="R718" s="33"/>
      <c r="S718" s="33"/>
      <c r="T718" s="33"/>
      <c r="U718" s="33"/>
      <c r="V718" s="33"/>
      <c r="W718" s="33"/>
      <c r="X718" s="33"/>
      <c r="Y718" s="33"/>
      <c r="Z718" s="33"/>
      <c r="AA718" s="33"/>
      <c r="AB718" s="33"/>
      <c r="AC718" s="33"/>
    </row>
    <row r="719" spans="1:29" ht="15" x14ac:dyDescent="0.2">
      <c r="A719" s="88"/>
      <c r="B719" s="148"/>
      <c r="C719" s="33"/>
      <c r="D719" s="33"/>
      <c r="E719" s="33"/>
      <c r="F719" s="35"/>
      <c r="G719" s="35"/>
      <c r="H719" s="123"/>
      <c r="I719" s="33"/>
      <c r="J719" s="35"/>
      <c r="K719" s="35"/>
      <c r="L719" s="42"/>
      <c r="M719" s="33"/>
      <c r="N719" s="33"/>
      <c r="O719" s="33"/>
      <c r="P719" s="33"/>
      <c r="Q719" s="33"/>
      <c r="R719" s="33"/>
      <c r="S719" s="33"/>
      <c r="T719" s="33"/>
      <c r="U719" s="33"/>
      <c r="V719" s="33"/>
      <c r="W719" s="33"/>
      <c r="X719" s="33"/>
      <c r="Y719" s="33"/>
      <c r="Z719" s="33"/>
      <c r="AA719" s="33"/>
      <c r="AB719" s="33"/>
      <c r="AC719" s="33"/>
    </row>
    <row r="720" spans="1:29" ht="15" x14ac:dyDescent="0.2">
      <c r="A720" s="88"/>
      <c r="B720" s="148"/>
      <c r="C720" s="33"/>
      <c r="D720" s="33"/>
      <c r="E720" s="33"/>
      <c r="F720" s="35"/>
      <c r="G720" s="35"/>
      <c r="H720" s="123"/>
      <c r="I720" s="33"/>
      <c r="J720" s="35"/>
      <c r="K720" s="35"/>
      <c r="L720" s="42"/>
      <c r="M720" s="33"/>
      <c r="N720" s="33"/>
      <c r="O720" s="33"/>
      <c r="P720" s="33"/>
      <c r="Q720" s="33"/>
      <c r="R720" s="33"/>
      <c r="S720" s="33"/>
      <c r="T720" s="33"/>
      <c r="U720" s="33"/>
      <c r="V720" s="33"/>
      <c r="W720" s="33"/>
      <c r="X720" s="33"/>
      <c r="Y720" s="33"/>
      <c r="Z720" s="33"/>
      <c r="AA720" s="33"/>
      <c r="AB720" s="33"/>
      <c r="AC720" s="33"/>
    </row>
    <row r="721" spans="1:29" ht="15" x14ac:dyDescent="0.2">
      <c r="A721" s="88"/>
      <c r="B721" s="148"/>
      <c r="C721" s="33"/>
      <c r="D721" s="33"/>
      <c r="E721" s="33"/>
      <c r="F721" s="35"/>
      <c r="G721" s="35"/>
      <c r="H721" s="123"/>
      <c r="I721" s="33"/>
      <c r="J721" s="35"/>
      <c r="K721" s="35"/>
      <c r="L721" s="42"/>
      <c r="M721" s="33"/>
      <c r="N721" s="33"/>
      <c r="O721" s="33"/>
      <c r="P721" s="33"/>
      <c r="Q721" s="33"/>
      <c r="R721" s="33"/>
      <c r="S721" s="33"/>
      <c r="T721" s="33"/>
      <c r="U721" s="33"/>
      <c r="V721" s="33"/>
      <c r="W721" s="33"/>
      <c r="X721" s="33"/>
      <c r="Y721" s="33"/>
      <c r="Z721" s="33"/>
      <c r="AA721" s="33"/>
      <c r="AB721" s="33"/>
      <c r="AC721" s="33"/>
    </row>
    <row r="722" spans="1:29" ht="15" x14ac:dyDescent="0.2">
      <c r="A722" s="88"/>
      <c r="B722" s="148"/>
      <c r="C722" s="33"/>
      <c r="D722" s="33"/>
      <c r="E722" s="33"/>
      <c r="F722" s="35"/>
      <c r="G722" s="35"/>
      <c r="H722" s="123"/>
      <c r="I722" s="33"/>
      <c r="J722" s="35"/>
      <c r="K722" s="35"/>
      <c r="L722" s="42"/>
      <c r="M722" s="33"/>
      <c r="N722" s="33"/>
      <c r="O722" s="33"/>
      <c r="P722" s="33"/>
      <c r="Q722" s="33"/>
      <c r="R722" s="33"/>
      <c r="S722" s="33"/>
      <c r="T722" s="33"/>
      <c r="U722" s="33"/>
      <c r="V722" s="33"/>
      <c r="W722" s="33"/>
      <c r="X722" s="33"/>
      <c r="Y722" s="33"/>
      <c r="Z722" s="33"/>
      <c r="AA722" s="33"/>
      <c r="AB722" s="33"/>
      <c r="AC722" s="33"/>
    </row>
    <row r="723" spans="1:29" ht="15" x14ac:dyDescent="0.2">
      <c r="A723" s="88"/>
      <c r="B723" s="148"/>
      <c r="C723" s="33"/>
      <c r="D723" s="33"/>
      <c r="E723" s="33"/>
      <c r="F723" s="35"/>
      <c r="G723" s="35"/>
      <c r="H723" s="123"/>
      <c r="I723" s="33"/>
      <c r="J723" s="35"/>
      <c r="K723" s="35"/>
      <c r="L723" s="42"/>
      <c r="M723" s="33"/>
      <c r="N723" s="33"/>
      <c r="O723" s="33"/>
      <c r="P723" s="33"/>
      <c r="Q723" s="33"/>
      <c r="R723" s="33"/>
      <c r="S723" s="33"/>
      <c r="T723" s="33"/>
      <c r="U723" s="33"/>
      <c r="V723" s="33"/>
      <c r="W723" s="33"/>
      <c r="X723" s="33"/>
      <c r="Y723" s="33"/>
      <c r="Z723" s="33"/>
      <c r="AA723" s="33"/>
      <c r="AB723" s="33"/>
      <c r="AC723" s="33"/>
    </row>
    <row r="724" spans="1:29" ht="15" x14ac:dyDescent="0.2">
      <c r="A724" s="88"/>
      <c r="B724" s="148"/>
      <c r="C724" s="33"/>
      <c r="D724" s="33"/>
      <c r="E724" s="33"/>
      <c r="F724" s="35"/>
      <c r="G724" s="35"/>
      <c r="H724" s="123"/>
      <c r="I724" s="33"/>
      <c r="J724" s="35"/>
      <c r="K724" s="35"/>
      <c r="L724" s="42"/>
      <c r="M724" s="33"/>
      <c r="N724" s="33"/>
      <c r="O724" s="33"/>
      <c r="P724" s="33"/>
      <c r="Q724" s="33"/>
      <c r="R724" s="33"/>
      <c r="S724" s="33"/>
      <c r="T724" s="33"/>
      <c r="U724" s="33"/>
      <c r="V724" s="33"/>
      <c r="W724" s="33"/>
      <c r="X724" s="33"/>
      <c r="Y724" s="33"/>
      <c r="Z724" s="33"/>
      <c r="AA724" s="33"/>
      <c r="AB724" s="33"/>
      <c r="AC724" s="33"/>
    </row>
    <row r="725" spans="1:29" ht="15" x14ac:dyDescent="0.2">
      <c r="A725" s="88"/>
      <c r="B725" s="148"/>
      <c r="C725" s="33"/>
      <c r="D725" s="33"/>
      <c r="E725" s="33"/>
      <c r="F725" s="35"/>
      <c r="G725" s="35"/>
      <c r="H725" s="123"/>
      <c r="I725" s="33"/>
      <c r="J725" s="35"/>
      <c r="K725" s="35"/>
      <c r="L725" s="42"/>
      <c r="M725" s="33"/>
      <c r="N725" s="33"/>
      <c r="O725" s="33"/>
      <c r="P725" s="33"/>
      <c r="Q725" s="33"/>
      <c r="R725" s="33"/>
      <c r="S725" s="33"/>
      <c r="T725" s="33"/>
      <c r="U725" s="33"/>
      <c r="V725" s="33"/>
      <c r="W725" s="33"/>
      <c r="X725" s="33"/>
      <c r="Y725" s="33"/>
      <c r="Z725" s="33"/>
      <c r="AA725" s="33"/>
      <c r="AB725" s="33"/>
      <c r="AC725" s="33"/>
    </row>
    <row r="726" spans="1:29" ht="15" x14ac:dyDescent="0.2">
      <c r="A726" s="88"/>
      <c r="B726" s="148"/>
      <c r="C726" s="33"/>
      <c r="D726" s="33"/>
      <c r="E726" s="33"/>
      <c r="F726" s="35"/>
      <c r="G726" s="35"/>
      <c r="H726" s="123"/>
      <c r="I726" s="33"/>
      <c r="J726" s="35"/>
      <c r="K726" s="35"/>
      <c r="L726" s="42"/>
      <c r="M726" s="33"/>
      <c r="N726" s="33"/>
      <c r="O726" s="33"/>
      <c r="P726" s="33"/>
      <c r="Q726" s="33"/>
      <c r="R726" s="33"/>
      <c r="S726" s="33"/>
      <c r="T726" s="33"/>
      <c r="U726" s="33"/>
      <c r="V726" s="33"/>
      <c r="W726" s="33"/>
      <c r="X726" s="33"/>
      <c r="Y726" s="33"/>
      <c r="Z726" s="33"/>
      <c r="AA726" s="33"/>
      <c r="AB726" s="33"/>
      <c r="AC726" s="33"/>
    </row>
    <row r="727" spans="1:29" ht="15" x14ac:dyDescent="0.2">
      <c r="A727" s="88"/>
      <c r="B727" s="148"/>
      <c r="C727" s="33"/>
      <c r="D727" s="33"/>
      <c r="E727" s="33"/>
      <c r="F727" s="35"/>
      <c r="G727" s="35"/>
      <c r="H727" s="123"/>
      <c r="I727" s="33"/>
      <c r="J727" s="35"/>
      <c r="K727" s="35"/>
      <c r="L727" s="42"/>
      <c r="M727" s="33"/>
      <c r="N727" s="33"/>
      <c r="O727" s="33"/>
      <c r="P727" s="33"/>
      <c r="Q727" s="33"/>
      <c r="R727" s="33"/>
      <c r="S727" s="33"/>
      <c r="T727" s="33"/>
      <c r="U727" s="33"/>
      <c r="V727" s="33"/>
      <c r="W727" s="33"/>
      <c r="X727" s="33"/>
      <c r="Y727" s="33"/>
      <c r="Z727" s="33"/>
      <c r="AA727" s="33"/>
      <c r="AB727" s="33"/>
      <c r="AC727" s="33"/>
    </row>
    <row r="728" spans="1:29" ht="15" x14ac:dyDescent="0.2">
      <c r="A728" s="88"/>
      <c r="B728" s="148"/>
      <c r="C728" s="33"/>
      <c r="D728" s="33"/>
      <c r="E728" s="33"/>
      <c r="F728" s="35"/>
      <c r="G728" s="35"/>
      <c r="H728" s="123"/>
      <c r="I728" s="33"/>
      <c r="J728" s="35"/>
      <c r="K728" s="35"/>
      <c r="L728" s="42"/>
      <c r="M728" s="33"/>
      <c r="N728" s="33"/>
      <c r="O728" s="33"/>
      <c r="P728" s="33"/>
      <c r="Q728" s="33"/>
      <c r="R728" s="33"/>
      <c r="S728" s="33"/>
      <c r="T728" s="33"/>
      <c r="U728" s="33"/>
      <c r="V728" s="33"/>
      <c r="W728" s="33"/>
      <c r="X728" s="33"/>
      <c r="Y728" s="33"/>
      <c r="Z728" s="33"/>
      <c r="AA728" s="33"/>
      <c r="AB728" s="33"/>
      <c r="AC728" s="33"/>
    </row>
    <row r="729" spans="1:29" ht="15" x14ac:dyDescent="0.2">
      <c r="A729" s="88"/>
      <c r="B729" s="148"/>
      <c r="C729" s="33"/>
      <c r="D729" s="33"/>
      <c r="E729" s="33"/>
      <c r="F729" s="35"/>
      <c r="G729" s="35"/>
      <c r="H729" s="123"/>
      <c r="I729" s="33"/>
      <c r="J729" s="35"/>
      <c r="K729" s="35"/>
      <c r="L729" s="42"/>
      <c r="M729" s="33"/>
      <c r="N729" s="33"/>
      <c r="O729" s="33"/>
      <c r="P729" s="33"/>
      <c r="Q729" s="33"/>
      <c r="R729" s="33"/>
      <c r="S729" s="33"/>
      <c r="T729" s="33"/>
      <c r="U729" s="33"/>
      <c r="V729" s="33"/>
      <c r="W729" s="33"/>
      <c r="X729" s="33"/>
      <c r="Y729" s="33"/>
      <c r="Z729" s="33"/>
      <c r="AA729" s="33"/>
      <c r="AB729" s="33"/>
      <c r="AC729" s="33"/>
    </row>
    <row r="730" spans="1:29" ht="15" x14ac:dyDescent="0.2">
      <c r="A730" s="88"/>
      <c r="B730" s="148"/>
      <c r="C730" s="33"/>
      <c r="D730" s="33"/>
      <c r="E730" s="33"/>
      <c r="F730" s="35"/>
      <c r="G730" s="35"/>
      <c r="H730" s="123"/>
      <c r="I730" s="33"/>
      <c r="J730" s="35"/>
      <c r="K730" s="35"/>
      <c r="L730" s="42"/>
      <c r="M730" s="33"/>
      <c r="N730" s="33"/>
      <c r="O730" s="33"/>
      <c r="P730" s="33"/>
      <c r="Q730" s="33"/>
      <c r="R730" s="33"/>
      <c r="S730" s="33"/>
      <c r="T730" s="33"/>
      <c r="U730" s="33"/>
      <c r="V730" s="33"/>
      <c r="W730" s="33"/>
      <c r="X730" s="33"/>
      <c r="Y730" s="33"/>
      <c r="Z730" s="33"/>
      <c r="AA730" s="33"/>
      <c r="AB730" s="33"/>
      <c r="AC730" s="33"/>
    </row>
    <row r="731" spans="1:29" ht="15" x14ac:dyDescent="0.2">
      <c r="A731" s="88"/>
      <c r="B731" s="148"/>
      <c r="C731" s="33"/>
      <c r="D731" s="33"/>
      <c r="E731" s="33"/>
      <c r="F731" s="35"/>
      <c r="G731" s="35"/>
      <c r="H731" s="123"/>
      <c r="I731" s="33"/>
      <c r="J731" s="35"/>
      <c r="K731" s="35"/>
      <c r="L731" s="42"/>
      <c r="M731" s="33"/>
      <c r="N731" s="33"/>
      <c r="O731" s="33"/>
      <c r="P731" s="33"/>
      <c r="Q731" s="33"/>
      <c r="R731" s="33"/>
      <c r="S731" s="33"/>
      <c r="T731" s="33"/>
      <c r="U731" s="33"/>
      <c r="V731" s="33"/>
      <c r="W731" s="33"/>
      <c r="X731" s="33"/>
      <c r="Y731" s="33"/>
      <c r="Z731" s="33"/>
      <c r="AA731" s="33"/>
      <c r="AB731" s="33"/>
      <c r="AC731" s="33"/>
    </row>
    <row r="732" spans="1:29" ht="15" x14ac:dyDescent="0.2">
      <c r="A732" s="88"/>
      <c r="B732" s="148"/>
      <c r="C732" s="33"/>
      <c r="D732" s="33"/>
      <c r="E732" s="33"/>
      <c r="F732" s="35"/>
      <c r="G732" s="35"/>
      <c r="H732" s="123"/>
      <c r="I732" s="33"/>
      <c r="J732" s="35"/>
      <c r="K732" s="35"/>
      <c r="L732" s="42"/>
      <c r="M732" s="33"/>
      <c r="N732" s="33"/>
      <c r="O732" s="33"/>
      <c r="P732" s="33"/>
      <c r="Q732" s="33"/>
      <c r="R732" s="33"/>
      <c r="S732" s="33"/>
      <c r="T732" s="33"/>
      <c r="U732" s="33"/>
      <c r="V732" s="33"/>
      <c r="W732" s="33"/>
      <c r="X732" s="33"/>
      <c r="Y732" s="33"/>
      <c r="Z732" s="33"/>
      <c r="AA732" s="33"/>
      <c r="AB732" s="33"/>
      <c r="AC732" s="33"/>
    </row>
    <row r="733" spans="1:29" ht="15" x14ac:dyDescent="0.2">
      <c r="A733" s="88"/>
      <c r="B733" s="148"/>
      <c r="C733" s="33"/>
      <c r="D733" s="33"/>
      <c r="E733" s="33"/>
      <c r="F733" s="35"/>
      <c r="G733" s="35"/>
      <c r="H733" s="123"/>
      <c r="I733" s="33"/>
      <c r="J733" s="35"/>
      <c r="K733" s="35"/>
      <c r="L733" s="42"/>
      <c r="M733" s="33"/>
      <c r="N733" s="33"/>
      <c r="O733" s="33"/>
      <c r="P733" s="33"/>
      <c r="Q733" s="33"/>
      <c r="R733" s="33"/>
      <c r="S733" s="33"/>
      <c r="T733" s="33"/>
      <c r="U733" s="33"/>
      <c r="V733" s="33"/>
      <c r="W733" s="33"/>
      <c r="X733" s="33"/>
      <c r="Y733" s="33"/>
      <c r="Z733" s="33"/>
      <c r="AA733" s="33"/>
      <c r="AB733" s="33"/>
      <c r="AC733" s="33"/>
    </row>
    <row r="734" spans="1:29" ht="15" x14ac:dyDescent="0.2">
      <c r="A734" s="88"/>
      <c r="B734" s="148"/>
      <c r="C734" s="33"/>
      <c r="D734" s="33"/>
      <c r="E734" s="33"/>
      <c r="F734" s="35"/>
      <c r="G734" s="35"/>
      <c r="H734" s="123"/>
      <c r="I734" s="33"/>
      <c r="J734" s="35"/>
      <c r="K734" s="35"/>
      <c r="L734" s="42"/>
      <c r="M734" s="33"/>
      <c r="N734" s="33"/>
      <c r="O734" s="33"/>
      <c r="P734" s="33"/>
      <c r="Q734" s="33"/>
      <c r="R734" s="33"/>
      <c r="S734" s="33"/>
      <c r="T734" s="33"/>
      <c r="U734" s="33"/>
      <c r="V734" s="33"/>
      <c r="W734" s="33"/>
      <c r="X734" s="33"/>
      <c r="Y734" s="33"/>
      <c r="Z734" s="33"/>
      <c r="AA734" s="33"/>
      <c r="AB734" s="33"/>
      <c r="AC734" s="33"/>
    </row>
    <row r="735" spans="1:29" ht="15" x14ac:dyDescent="0.2">
      <c r="A735" s="88"/>
      <c r="B735" s="148"/>
      <c r="C735" s="33"/>
      <c r="D735" s="33"/>
      <c r="E735" s="33"/>
      <c r="F735" s="35"/>
      <c r="G735" s="35"/>
      <c r="H735" s="123"/>
      <c r="I735" s="33"/>
      <c r="J735" s="35"/>
      <c r="K735" s="35"/>
      <c r="L735" s="42"/>
      <c r="M735" s="33"/>
      <c r="N735" s="33"/>
      <c r="O735" s="33"/>
      <c r="P735" s="33"/>
      <c r="Q735" s="33"/>
      <c r="R735" s="33"/>
      <c r="S735" s="33"/>
      <c r="T735" s="33"/>
      <c r="U735" s="33"/>
      <c r="V735" s="33"/>
      <c r="W735" s="33"/>
      <c r="X735" s="33"/>
      <c r="Y735" s="33"/>
      <c r="Z735" s="33"/>
      <c r="AA735" s="33"/>
      <c r="AB735" s="33"/>
      <c r="AC735" s="33"/>
    </row>
    <row r="736" spans="1:29" ht="15" x14ac:dyDescent="0.2">
      <c r="A736" s="88"/>
      <c r="B736" s="148"/>
      <c r="C736" s="33"/>
      <c r="D736" s="33"/>
      <c r="E736" s="33"/>
      <c r="F736" s="35"/>
      <c r="G736" s="35"/>
      <c r="H736" s="123"/>
      <c r="I736" s="33"/>
      <c r="J736" s="35"/>
      <c r="K736" s="35"/>
      <c r="L736" s="42"/>
      <c r="M736" s="33"/>
      <c r="N736" s="33"/>
      <c r="O736" s="33"/>
      <c r="P736" s="33"/>
      <c r="Q736" s="33"/>
      <c r="R736" s="33"/>
      <c r="S736" s="33"/>
      <c r="T736" s="33"/>
      <c r="U736" s="33"/>
      <c r="V736" s="33"/>
      <c r="W736" s="33"/>
      <c r="X736" s="33"/>
      <c r="Y736" s="33"/>
      <c r="Z736" s="33"/>
      <c r="AA736" s="33"/>
      <c r="AB736" s="33"/>
      <c r="AC736" s="33"/>
    </row>
    <row r="737" spans="1:29" ht="15" x14ac:dyDescent="0.2">
      <c r="A737" s="88"/>
      <c r="B737" s="148"/>
      <c r="C737" s="33"/>
      <c r="D737" s="33"/>
      <c r="E737" s="33"/>
      <c r="F737" s="35"/>
      <c r="G737" s="35"/>
      <c r="H737" s="123"/>
      <c r="I737" s="33"/>
      <c r="J737" s="35"/>
      <c r="K737" s="35"/>
      <c r="L737" s="42"/>
      <c r="M737" s="33"/>
      <c r="N737" s="33"/>
      <c r="O737" s="33"/>
      <c r="P737" s="33"/>
      <c r="Q737" s="33"/>
      <c r="R737" s="33"/>
      <c r="S737" s="33"/>
      <c r="T737" s="33"/>
      <c r="U737" s="33"/>
      <c r="V737" s="33"/>
      <c r="W737" s="33"/>
      <c r="X737" s="33"/>
      <c r="Y737" s="33"/>
      <c r="Z737" s="33"/>
      <c r="AA737" s="33"/>
      <c r="AB737" s="33"/>
      <c r="AC737" s="33"/>
    </row>
    <row r="738" spans="1:29" ht="15" x14ac:dyDescent="0.2">
      <c r="A738" s="88"/>
      <c r="B738" s="148"/>
      <c r="C738" s="33"/>
      <c r="D738" s="33"/>
      <c r="E738" s="33"/>
      <c r="F738" s="35"/>
      <c r="G738" s="35"/>
      <c r="H738" s="123"/>
      <c r="I738" s="33"/>
      <c r="J738" s="35"/>
      <c r="K738" s="35"/>
      <c r="L738" s="42"/>
      <c r="M738" s="33"/>
      <c r="N738" s="33"/>
      <c r="O738" s="33"/>
      <c r="P738" s="33"/>
      <c r="Q738" s="33"/>
      <c r="R738" s="33"/>
      <c r="S738" s="33"/>
      <c r="T738" s="33"/>
      <c r="U738" s="33"/>
      <c r="V738" s="33"/>
      <c r="W738" s="33"/>
      <c r="X738" s="33"/>
      <c r="Y738" s="33"/>
      <c r="Z738" s="33"/>
      <c r="AA738" s="33"/>
      <c r="AB738" s="33"/>
      <c r="AC738" s="33"/>
    </row>
    <row r="739" spans="1:29" ht="15" x14ac:dyDescent="0.2">
      <c r="A739" s="88"/>
      <c r="B739" s="148"/>
      <c r="C739" s="33"/>
      <c r="D739" s="33"/>
      <c r="E739" s="33"/>
      <c r="F739" s="35"/>
      <c r="G739" s="35"/>
      <c r="H739" s="123"/>
      <c r="I739" s="33"/>
      <c r="J739" s="35"/>
      <c r="K739" s="35"/>
      <c r="L739" s="42"/>
      <c r="M739" s="33"/>
      <c r="N739" s="33"/>
      <c r="O739" s="33"/>
      <c r="P739" s="33"/>
      <c r="Q739" s="33"/>
      <c r="R739" s="33"/>
      <c r="S739" s="33"/>
      <c r="T739" s="33"/>
      <c r="U739" s="33"/>
      <c r="V739" s="33"/>
      <c r="W739" s="33"/>
      <c r="X739" s="33"/>
      <c r="Y739" s="33"/>
      <c r="Z739" s="33"/>
      <c r="AA739" s="33"/>
      <c r="AB739" s="33"/>
      <c r="AC739" s="33"/>
    </row>
    <row r="740" spans="1:29" ht="15" x14ac:dyDescent="0.2">
      <c r="A740" s="88"/>
      <c r="B740" s="148"/>
      <c r="C740" s="33"/>
      <c r="D740" s="33"/>
      <c r="E740" s="33"/>
      <c r="F740" s="35"/>
      <c r="G740" s="35"/>
      <c r="H740" s="123"/>
      <c r="I740" s="33"/>
      <c r="J740" s="35"/>
      <c r="K740" s="35"/>
      <c r="L740" s="42"/>
      <c r="M740" s="33"/>
      <c r="N740" s="33"/>
      <c r="O740" s="33"/>
      <c r="P740" s="33"/>
      <c r="Q740" s="33"/>
      <c r="R740" s="33"/>
      <c r="S740" s="33"/>
      <c r="T740" s="33"/>
      <c r="U740" s="33"/>
      <c r="V740" s="33"/>
      <c r="W740" s="33"/>
      <c r="X740" s="33"/>
      <c r="Y740" s="33"/>
      <c r="Z740" s="33"/>
      <c r="AA740" s="33"/>
      <c r="AB740" s="33"/>
      <c r="AC740" s="33"/>
    </row>
    <row r="741" spans="1:29" ht="15" x14ac:dyDescent="0.2">
      <c r="A741" s="88"/>
      <c r="B741" s="148"/>
      <c r="C741" s="33"/>
      <c r="D741" s="33"/>
      <c r="E741" s="33"/>
      <c r="F741" s="35"/>
      <c r="G741" s="35"/>
      <c r="H741" s="123"/>
      <c r="I741" s="33"/>
      <c r="J741" s="35"/>
      <c r="K741" s="35"/>
      <c r="L741" s="42"/>
      <c r="M741" s="33"/>
      <c r="N741" s="33"/>
      <c r="O741" s="33"/>
      <c r="P741" s="33"/>
      <c r="Q741" s="33"/>
      <c r="R741" s="33"/>
      <c r="S741" s="33"/>
      <c r="T741" s="33"/>
      <c r="U741" s="33"/>
      <c r="V741" s="33"/>
      <c r="W741" s="33"/>
      <c r="X741" s="33"/>
      <c r="Y741" s="33"/>
      <c r="Z741" s="33"/>
      <c r="AA741" s="33"/>
      <c r="AB741" s="33"/>
      <c r="AC741" s="33"/>
    </row>
    <row r="742" spans="1:29" ht="15" x14ac:dyDescent="0.2">
      <c r="A742" s="88"/>
      <c r="B742" s="148"/>
      <c r="C742" s="33"/>
      <c r="D742" s="33"/>
      <c r="E742" s="33"/>
      <c r="F742" s="35"/>
      <c r="G742" s="35"/>
      <c r="H742" s="123"/>
      <c r="I742" s="33"/>
      <c r="J742" s="35"/>
      <c r="K742" s="35"/>
      <c r="L742" s="42"/>
      <c r="M742" s="33"/>
      <c r="N742" s="33"/>
      <c r="O742" s="33"/>
      <c r="P742" s="33"/>
      <c r="Q742" s="33"/>
      <c r="R742" s="33"/>
      <c r="S742" s="33"/>
      <c r="T742" s="33"/>
      <c r="U742" s="33"/>
      <c r="V742" s="33"/>
      <c r="W742" s="33"/>
      <c r="X742" s="33"/>
      <c r="Y742" s="33"/>
      <c r="Z742" s="33"/>
      <c r="AA742" s="33"/>
      <c r="AB742" s="33"/>
      <c r="AC742" s="33"/>
    </row>
    <row r="743" spans="1:29" ht="15" x14ac:dyDescent="0.2">
      <c r="A743" s="88"/>
      <c r="B743" s="148"/>
      <c r="C743" s="33"/>
      <c r="D743" s="33"/>
      <c r="E743" s="33"/>
      <c r="F743" s="35"/>
      <c r="G743" s="35"/>
      <c r="H743" s="123"/>
      <c r="I743" s="33"/>
      <c r="J743" s="35"/>
      <c r="K743" s="35"/>
      <c r="L743" s="42"/>
      <c r="M743" s="33"/>
      <c r="N743" s="33"/>
      <c r="O743" s="33"/>
      <c r="P743" s="33"/>
      <c r="Q743" s="33"/>
      <c r="R743" s="33"/>
      <c r="S743" s="33"/>
      <c r="T743" s="33"/>
      <c r="U743" s="33"/>
      <c r="V743" s="33"/>
      <c r="W743" s="33"/>
      <c r="X743" s="33"/>
      <c r="Y743" s="33"/>
      <c r="Z743" s="33"/>
      <c r="AA743" s="33"/>
      <c r="AB743" s="33"/>
      <c r="AC743" s="33"/>
    </row>
    <row r="744" spans="1:29" ht="15" x14ac:dyDescent="0.2">
      <c r="A744" s="88"/>
      <c r="B744" s="148"/>
      <c r="C744" s="33"/>
      <c r="D744" s="33"/>
      <c r="E744" s="33"/>
      <c r="F744" s="35"/>
      <c r="G744" s="35"/>
      <c r="H744" s="123"/>
      <c r="I744" s="33"/>
      <c r="J744" s="35"/>
      <c r="K744" s="35"/>
      <c r="L744" s="42"/>
      <c r="M744" s="33"/>
      <c r="N744" s="33"/>
      <c r="O744" s="33"/>
      <c r="P744" s="33"/>
      <c r="Q744" s="33"/>
      <c r="R744" s="33"/>
      <c r="S744" s="33"/>
      <c r="T744" s="33"/>
      <c r="U744" s="33"/>
      <c r="V744" s="33"/>
      <c r="W744" s="33"/>
      <c r="X744" s="33"/>
      <c r="Y744" s="33"/>
      <c r="Z744" s="33"/>
      <c r="AA744" s="33"/>
      <c r="AB744" s="33"/>
      <c r="AC744" s="33"/>
    </row>
    <row r="745" spans="1:29" ht="15" x14ac:dyDescent="0.2">
      <c r="A745" s="88"/>
      <c r="B745" s="148"/>
      <c r="C745" s="33"/>
      <c r="D745" s="33"/>
      <c r="E745" s="33"/>
      <c r="F745" s="35"/>
      <c r="G745" s="35"/>
      <c r="H745" s="123"/>
      <c r="I745" s="33"/>
      <c r="J745" s="35"/>
      <c r="K745" s="35"/>
      <c r="L745" s="42"/>
      <c r="M745" s="33"/>
      <c r="N745" s="33"/>
      <c r="O745" s="33"/>
      <c r="P745" s="33"/>
      <c r="Q745" s="33"/>
      <c r="R745" s="33"/>
      <c r="S745" s="33"/>
      <c r="T745" s="33"/>
      <c r="U745" s="33"/>
      <c r="V745" s="33"/>
      <c r="W745" s="33"/>
      <c r="X745" s="33"/>
      <c r="Y745" s="33"/>
      <c r="Z745" s="33"/>
      <c r="AA745" s="33"/>
      <c r="AB745" s="33"/>
      <c r="AC745" s="33"/>
    </row>
    <row r="746" spans="1:29" ht="15" x14ac:dyDescent="0.2">
      <c r="A746" s="88"/>
      <c r="B746" s="148"/>
      <c r="C746" s="33"/>
      <c r="D746" s="33"/>
      <c r="E746" s="33"/>
      <c r="F746" s="35"/>
      <c r="G746" s="35"/>
      <c r="H746" s="123"/>
      <c r="I746" s="33"/>
      <c r="J746" s="35"/>
      <c r="K746" s="35"/>
      <c r="L746" s="42"/>
      <c r="M746" s="33"/>
      <c r="N746" s="33"/>
      <c r="O746" s="33"/>
      <c r="P746" s="33"/>
      <c r="Q746" s="33"/>
      <c r="R746" s="33"/>
      <c r="S746" s="33"/>
      <c r="T746" s="33"/>
      <c r="U746" s="33"/>
      <c r="V746" s="33"/>
      <c r="W746" s="33"/>
      <c r="X746" s="33"/>
      <c r="Y746" s="33"/>
      <c r="Z746" s="33"/>
      <c r="AA746" s="33"/>
      <c r="AB746" s="33"/>
      <c r="AC746" s="33"/>
    </row>
    <row r="747" spans="1:29" ht="15" x14ac:dyDescent="0.2">
      <c r="A747" s="88"/>
      <c r="B747" s="148"/>
      <c r="C747" s="33"/>
      <c r="D747" s="33"/>
      <c r="E747" s="33"/>
      <c r="F747" s="35"/>
      <c r="G747" s="35"/>
      <c r="H747" s="123"/>
      <c r="I747" s="33"/>
      <c r="J747" s="35"/>
      <c r="K747" s="35"/>
      <c r="L747" s="42"/>
      <c r="M747" s="33"/>
      <c r="N747" s="33"/>
      <c r="O747" s="33"/>
      <c r="P747" s="33"/>
      <c r="Q747" s="33"/>
      <c r="R747" s="33"/>
      <c r="S747" s="33"/>
      <c r="T747" s="33"/>
      <c r="U747" s="33"/>
      <c r="V747" s="33"/>
      <c r="W747" s="33"/>
      <c r="X747" s="33"/>
      <c r="Y747" s="33"/>
      <c r="Z747" s="33"/>
      <c r="AA747" s="33"/>
      <c r="AB747" s="33"/>
      <c r="AC747" s="33"/>
    </row>
    <row r="748" spans="1:29" ht="15" x14ac:dyDescent="0.2">
      <c r="A748" s="88"/>
      <c r="B748" s="148"/>
      <c r="C748" s="33"/>
      <c r="D748" s="33"/>
      <c r="E748" s="33"/>
      <c r="F748" s="35"/>
      <c r="G748" s="35"/>
      <c r="H748" s="123"/>
      <c r="I748" s="33"/>
      <c r="J748" s="35"/>
      <c r="K748" s="35"/>
      <c r="L748" s="42"/>
      <c r="M748" s="33"/>
      <c r="N748" s="33"/>
      <c r="O748" s="33"/>
      <c r="P748" s="33"/>
      <c r="Q748" s="33"/>
      <c r="R748" s="33"/>
      <c r="S748" s="33"/>
      <c r="T748" s="33"/>
      <c r="U748" s="33"/>
      <c r="V748" s="33"/>
      <c r="W748" s="33"/>
      <c r="X748" s="33"/>
      <c r="Y748" s="33"/>
      <c r="Z748" s="33"/>
      <c r="AA748" s="33"/>
      <c r="AB748" s="33"/>
      <c r="AC748" s="33"/>
    </row>
    <row r="749" spans="1:29" ht="15" x14ac:dyDescent="0.2">
      <c r="A749" s="88"/>
      <c r="B749" s="148"/>
      <c r="C749" s="33"/>
      <c r="D749" s="33"/>
      <c r="E749" s="33"/>
      <c r="F749" s="35"/>
      <c r="G749" s="35"/>
      <c r="H749" s="123"/>
      <c r="I749" s="33"/>
      <c r="J749" s="35"/>
      <c r="K749" s="35"/>
      <c r="L749" s="42"/>
      <c r="M749" s="33"/>
      <c r="N749" s="33"/>
      <c r="O749" s="33"/>
      <c r="P749" s="33"/>
      <c r="Q749" s="33"/>
      <c r="R749" s="33"/>
      <c r="S749" s="33"/>
      <c r="T749" s="33"/>
      <c r="U749" s="33"/>
      <c r="V749" s="33"/>
      <c r="W749" s="33"/>
      <c r="X749" s="33"/>
      <c r="Y749" s="33"/>
      <c r="Z749" s="33"/>
      <c r="AA749" s="33"/>
      <c r="AB749" s="33"/>
      <c r="AC749" s="33"/>
    </row>
    <row r="750" spans="1:29" ht="15" x14ac:dyDescent="0.2">
      <c r="A750" s="88"/>
      <c r="B750" s="148"/>
      <c r="C750" s="33"/>
      <c r="D750" s="33"/>
      <c r="E750" s="33"/>
      <c r="F750" s="35"/>
      <c r="G750" s="35"/>
      <c r="H750" s="123"/>
      <c r="I750" s="33"/>
      <c r="J750" s="35"/>
      <c r="K750" s="35"/>
      <c r="L750" s="42"/>
      <c r="M750" s="33"/>
      <c r="N750" s="33"/>
      <c r="O750" s="33"/>
      <c r="P750" s="33"/>
      <c r="Q750" s="33"/>
      <c r="R750" s="33"/>
      <c r="S750" s="33"/>
      <c r="T750" s="33"/>
      <c r="U750" s="33"/>
      <c r="V750" s="33"/>
      <c r="W750" s="33"/>
      <c r="X750" s="33"/>
      <c r="Y750" s="33"/>
      <c r="Z750" s="33"/>
      <c r="AA750" s="33"/>
      <c r="AB750" s="33"/>
      <c r="AC750" s="33"/>
    </row>
    <row r="751" spans="1:29" ht="15" x14ac:dyDescent="0.2">
      <c r="A751" s="88"/>
      <c r="B751" s="148"/>
      <c r="C751" s="33"/>
      <c r="D751" s="33"/>
      <c r="E751" s="33"/>
      <c r="F751" s="35"/>
      <c r="G751" s="35"/>
      <c r="H751" s="123"/>
      <c r="I751" s="33"/>
      <c r="J751" s="35"/>
      <c r="K751" s="35"/>
      <c r="L751" s="42"/>
      <c r="M751" s="33"/>
      <c r="N751" s="33"/>
      <c r="O751" s="33"/>
      <c r="P751" s="33"/>
      <c r="Q751" s="33"/>
      <c r="R751" s="33"/>
      <c r="S751" s="33"/>
      <c r="T751" s="33"/>
      <c r="U751" s="33"/>
      <c r="V751" s="33"/>
      <c r="W751" s="33"/>
      <c r="X751" s="33"/>
      <c r="Y751" s="33"/>
      <c r="Z751" s="33"/>
      <c r="AA751" s="33"/>
      <c r="AB751" s="33"/>
      <c r="AC751" s="33"/>
    </row>
    <row r="752" spans="1:29" ht="15" x14ac:dyDescent="0.2">
      <c r="A752" s="88"/>
      <c r="B752" s="148"/>
      <c r="C752" s="33"/>
      <c r="D752" s="33"/>
      <c r="E752" s="33"/>
      <c r="F752" s="35"/>
      <c r="G752" s="35"/>
      <c r="H752" s="123"/>
      <c r="I752" s="33"/>
      <c r="J752" s="35"/>
      <c r="K752" s="35"/>
      <c r="L752" s="42"/>
      <c r="M752" s="33"/>
      <c r="N752" s="33"/>
      <c r="O752" s="33"/>
      <c r="P752" s="33"/>
      <c r="Q752" s="33"/>
      <c r="R752" s="33"/>
      <c r="S752" s="33"/>
      <c r="T752" s="33"/>
      <c r="U752" s="33"/>
      <c r="V752" s="33"/>
      <c r="W752" s="33"/>
      <c r="X752" s="33"/>
      <c r="Y752" s="33"/>
      <c r="Z752" s="33"/>
      <c r="AA752" s="33"/>
      <c r="AB752" s="33"/>
      <c r="AC752" s="33"/>
    </row>
    <row r="753" spans="1:29" ht="15" x14ac:dyDescent="0.2">
      <c r="A753" s="88"/>
      <c r="B753" s="148"/>
      <c r="C753" s="33"/>
      <c r="D753" s="33"/>
      <c r="E753" s="33"/>
      <c r="F753" s="35"/>
      <c r="G753" s="35"/>
      <c r="H753" s="123"/>
      <c r="I753" s="33"/>
      <c r="J753" s="35"/>
      <c r="K753" s="35"/>
      <c r="L753" s="42"/>
      <c r="M753" s="33"/>
      <c r="N753" s="33"/>
      <c r="O753" s="33"/>
      <c r="P753" s="33"/>
      <c r="Q753" s="33"/>
      <c r="R753" s="33"/>
      <c r="S753" s="33"/>
      <c r="T753" s="33"/>
      <c r="U753" s="33"/>
      <c r="V753" s="33"/>
      <c r="W753" s="33"/>
      <c r="X753" s="33"/>
      <c r="Y753" s="33"/>
      <c r="Z753" s="33"/>
      <c r="AA753" s="33"/>
      <c r="AB753" s="33"/>
      <c r="AC753" s="33"/>
    </row>
    <row r="754" spans="1:29" ht="15" x14ac:dyDescent="0.2">
      <c r="A754" s="88"/>
      <c r="B754" s="148"/>
      <c r="C754" s="33"/>
      <c r="D754" s="33"/>
      <c r="E754" s="33"/>
      <c r="F754" s="35"/>
      <c r="G754" s="35"/>
      <c r="H754" s="123"/>
      <c r="I754" s="33"/>
      <c r="J754" s="35"/>
      <c r="K754" s="35"/>
      <c r="L754" s="42"/>
      <c r="M754" s="33"/>
      <c r="N754" s="33"/>
      <c r="O754" s="33"/>
      <c r="P754" s="33"/>
      <c r="Q754" s="33"/>
      <c r="R754" s="33"/>
      <c r="S754" s="33"/>
      <c r="T754" s="33"/>
      <c r="U754" s="33"/>
      <c r="V754" s="33"/>
      <c r="W754" s="33"/>
      <c r="X754" s="33"/>
      <c r="Y754" s="33"/>
      <c r="Z754" s="33"/>
      <c r="AA754" s="33"/>
      <c r="AB754" s="33"/>
      <c r="AC754" s="33"/>
    </row>
    <row r="755" spans="1:29" ht="15" x14ac:dyDescent="0.2">
      <c r="A755" s="88"/>
      <c r="B755" s="148"/>
      <c r="C755" s="33"/>
      <c r="D755" s="33"/>
      <c r="E755" s="33"/>
      <c r="F755" s="35"/>
      <c r="G755" s="35"/>
      <c r="H755" s="123"/>
      <c r="I755" s="33"/>
      <c r="J755" s="35"/>
      <c r="K755" s="35"/>
      <c r="L755" s="42"/>
      <c r="M755" s="33"/>
      <c r="N755" s="33"/>
      <c r="O755" s="33"/>
      <c r="P755" s="33"/>
      <c r="Q755" s="33"/>
      <c r="R755" s="33"/>
      <c r="S755" s="33"/>
      <c r="T755" s="33"/>
      <c r="U755" s="33"/>
      <c r="V755" s="33"/>
      <c r="W755" s="33"/>
      <c r="X755" s="33"/>
      <c r="Y755" s="33"/>
      <c r="Z755" s="33"/>
      <c r="AA755" s="33"/>
      <c r="AB755" s="33"/>
      <c r="AC755" s="33"/>
    </row>
    <row r="756" spans="1:29" ht="15" x14ac:dyDescent="0.2">
      <c r="A756" s="88"/>
      <c r="B756" s="148"/>
      <c r="C756" s="33"/>
      <c r="D756" s="33"/>
      <c r="E756" s="33"/>
      <c r="F756" s="35"/>
      <c r="G756" s="35"/>
      <c r="H756" s="123"/>
      <c r="I756" s="33"/>
      <c r="J756" s="35"/>
      <c r="K756" s="35"/>
      <c r="L756" s="42"/>
      <c r="M756" s="33"/>
      <c r="N756" s="33"/>
      <c r="O756" s="33"/>
      <c r="P756" s="33"/>
      <c r="Q756" s="33"/>
      <c r="R756" s="33"/>
      <c r="S756" s="33"/>
      <c r="T756" s="33"/>
      <c r="U756" s="33"/>
      <c r="V756" s="33"/>
      <c r="W756" s="33"/>
      <c r="X756" s="33"/>
      <c r="Y756" s="33"/>
      <c r="Z756" s="33"/>
      <c r="AA756" s="33"/>
      <c r="AB756" s="33"/>
      <c r="AC756" s="33"/>
    </row>
    <row r="757" spans="1:29" ht="15" x14ac:dyDescent="0.2">
      <c r="A757" s="88"/>
      <c r="B757" s="148"/>
      <c r="C757" s="33"/>
      <c r="D757" s="33"/>
      <c r="E757" s="33"/>
      <c r="F757" s="35"/>
      <c r="G757" s="35"/>
      <c r="H757" s="123"/>
      <c r="I757" s="33"/>
      <c r="J757" s="35"/>
      <c r="K757" s="35"/>
      <c r="L757" s="42"/>
      <c r="M757" s="33"/>
      <c r="N757" s="33"/>
      <c r="O757" s="33"/>
      <c r="P757" s="33"/>
      <c r="Q757" s="33"/>
      <c r="R757" s="33"/>
      <c r="S757" s="33"/>
      <c r="T757" s="33"/>
      <c r="U757" s="33"/>
      <c r="V757" s="33"/>
      <c r="W757" s="33"/>
      <c r="X757" s="33"/>
      <c r="Y757" s="33"/>
      <c r="Z757" s="33"/>
      <c r="AA757" s="33"/>
      <c r="AB757" s="33"/>
      <c r="AC757" s="33"/>
    </row>
    <row r="758" spans="1:29" ht="15" x14ac:dyDescent="0.2">
      <c r="A758" s="88"/>
      <c r="B758" s="148"/>
      <c r="C758" s="33"/>
      <c r="D758" s="33"/>
      <c r="E758" s="33"/>
      <c r="F758" s="35"/>
      <c r="G758" s="35"/>
      <c r="H758" s="123"/>
      <c r="I758" s="33"/>
      <c r="J758" s="35"/>
      <c r="K758" s="35"/>
      <c r="L758" s="42"/>
      <c r="M758" s="33"/>
      <c r="N758" s="33"/>
      <c r="O758" s="33"/>
      <c r="P758" s="33"/>
      <c r="Q758" s="33"/>
      <c r="R758" s="33"/>
      <c r="S758" s="33"/>
      <c r="T758" s="33"/>
      <c r="U758" s="33"/>
      <c r="V758" s="33"/>
      <c r="W758" s="33"/>
      <c r="X758" s="33"/>
      <c r="Y758" s="33"/>
      <c r="Z758" s="33"/>
      <c r="AA758" s="33"/>
      <c r="AB758" s="33"/>
      <c r="AC758" s="33"/>
    </row>
    <row r="759" spans="1:29" ht="15" x14ac:dyDescent="0.2">
      <c r="A759" s="88"/>
      <c r="B759" s="148"/>
      <c r="C759" s="33"/>
      <c r="D759" s="33"/>
      <c r="E759" s="33"/>
      <c r="F759" s="35"/>
      <c r="G759" s="35"/>
      <c r="H759" s="123"/>
      <c r="I759" s="33"/>
      <c r="J759" s="35"/>
      <c r="K759" s="35"/>
      <c r="L759" s="42"/>
      <c r="M759" s="33"/>
      <c r="N759" s="33"/>
      <c r="O759" s="33"/>
      <c r="P759" s="33"/>
      <c r="Q759" s="33"/>
      <c r="R759" s="33"/>
      <c r="S759" s="33"/>
      <c r="T759" s="33"/>
      <c r="U759" s="33"/>
      <c r="V759" s="33"/>
      <c r="W759" s="33"/>
      <c r="X759" s="33"/>
      <c r="Y759" s="33"/>
      <c r="Z759" s="33"/>
      <c r="AA759" s="33"/>
      <c r="AB759" s="33"/>
      <c r="AC759" s="33"/>
    </row>
    <row r="760" spans="1:29" ht="15" x14ac:dyDescent="0.2">
      <c r="A760" s="88"/>
      <c r="B760" s="148"/>
      <c r="C760" s="33"/>
      <c r="D760" s="33"/>
      <c r="E760" s="33"/>
      <c r="F760" s="35"/>
      <c r="G760" s="35"/>
      <c r="H760" s="123"/>
      <c r="I760" s="33"/>
      <c r="J760" s="35"/>
      <c r="K760" s="35"/>
      <c r="L760" s="42"/>
      <c r="M760" s="33"/>
      <c r="N760" s="33"/>
      <c r="O760" s="33"/>
      <c r="P760" s="33"/>
      <c r="Q760" s="33"/>
      <c r="R760" s="33"/>
      <c r="S760" s="33"/>
      <c r="T760" s="33"/>
      <c r="U760" s="33"/>
      <c r="V760" s="33"/>
      <c r="W760" s="33"/>
      <c r="X760" s="33"/>
      <c r="Y760" s="33"/>
      <c r="Z760" s="33"/>
      <c r="AA760" s="33"/>
      <c r="AB760" s="33"/>
      <c r="AC760" s="33"/>
    </row>
    <row r="761" spans="1:29" ht="15" x14ac:dyDescent="0.2">
      <c r="A761" s="88"/>
      <c r="B761" s="148"/>
      <c r="C761" s="33"/>
      <c r="D761" s="33"/>
      <c r="E761" s="33"/>
      <c r="F761" s="35"/>
      <c r="G761" s="35"/>
      <c r="H761" s="123"/>
      <c r="I761" s="33"/>
      <c r="J761" s="35"/>
      <c r="K761" s="35"/>
      <c r="L761" s="42"/>
      <c r="M761" s="33"/>
      <c r="N761" s="33"/>
      <c r="O761" s="33"/>
      <c r="P761" s="33"/>
      <c r="Q761" s="33"/>
      <c r="R761" s="33"/>
      <c r="S761" s="33"/>
      <c r="T761" s="33"/>
      <c r="U761" s="33"/>
      <c r="V761" s="33"/>
      <c r="W761" s="33"/>
      <c r="X761" s="33"/>
      <c r="Y761" s="33"/>
      <c r="Z761" s="33"/>
      <c r="AA761" s="33"/>
      <c r="AB761" s="33"/>
      <c r="AC761" s="33"/>
    </row>
    <row r="762" spans="1:29" ht="15" x14ac:dyDescent="0.2">
      <c r="A762" s="88"/>
      <c r="B762" s="148"/>
      <c r="C762" s="33"/>
      <c r="D762" s="33"/>
      <c r="E762" s="33"/>
      <c r="F762" s="35"/>
      <c r="G762" s="35"/>
      <c r="H762" s="123"/>
      <c r="I762" s="33"/>
      <c r="J762" s="35"/>
      <c r="K762" s="35"/>
      <c r="L762" s="42"/>
      <c r="M762" s="33"/>
      <c r="N762" s="33"/>
      <c r="O762" s="33"/>
      <c r="P762" s="33"/>
      <c r="Q762" s="33"/>
      <c r="R762" s="33"/>
      <c r="S762" s="33"/>
      <c r="T762" s="33"/>
      <c r="U762" s="33"/>
      <c r="V762" s="33"/>
      <c r="W762" s="33"/>
      <c r="X762" s="33"/>
      <c r="Y762" s="33"/>
      <c r="Z762" s="33"/>
      <c r="AA762" s="33"/>
      <c r="AB762" s="33"/>
      <c r="AC762" s="33"/>
    </row>
    <row r="763" spans="1:29" ht="15" x14ac:dyDescent="0.2">
      <c r="A763" s="88"/>
      <c r="B763" s="148"/>
      <c r="C763" s="33"/>
      <c r="D763" s="33"/>
      <c r="E763" s="33"/>
      <c r="F763" s="35"/>
      <c r="G763" s="35"/>
      <c r="H763" s="123"/>
      <c r="I763" s="33"/>
      <c r="J763" s="35"/>
      <c r="K763" s="35"/>
      <c r="L763" s="42"/>
      <c r="M763" s="33"/>
      <c r="N763" s="33"/>
      <c r="O763" s="33"/>
      <c r="P763" s="33"/>
      <c r="Q763" s="33"/>
      <c r="R763" s="33"/>
      <c r="S763" s="33"/>
      <c r="T763" s="33"/>
      <c r="U763" s="33"/>
      <c r="V763" s="33"/>
      <c r="W763" s="33"/>
      <c r="X763" s="33"/>
      <c r="Y763" s="33"/>
      <c r="Z763" s="33"/>
      <c r="AA763" s="33"/>
      <c r="AB763" s="33"/>
      <c r="AC763" s="33"/>
    </row>
    <row r="764" spans="1:29" ht="15" x14ac:dyDescent="0.2">
      <c r="A764" s="88"/>
      <c r="B764" s="148"/>
      <c r="C764" s="33"/>
      <c r="D764" s="33"/>
      <c r="E764" s="33"/>
      <c r="F764" s="35"/>
      <c r="G764" s="35"/>
      <c r="H764" s="123"/>
      <c r="I764" s="33"/>
      <c r="J764" s="35"/>
      <c r="K764" s="35"/>
      <c r="L764" s="42"/>
      <c r="M764" s="33"/>
      <c r="N764" s="33"/>
      <c r="O764" s="33"/>
      <c r="P764" s="33"/>
      <c r="Q764" s="33"/>
      <c r="R764" s="33"/>
      <c r="S764" s="33"/>
      <c r="T764" s="33"/>
      <c r="U764" s="33"/>
      <c r="V764" s="33"/>
      <c r="W764" s="33"/>
      <c r="X764" s="33"/>
      <c r="Y764" s="33"/>
      <c r="Z764" s="33"/>
      <c r="AA764" s="33"/>
      <c r="AB764" s="33"/>
      <c r="AC764" s="33"/>
    </row>
    <row r="765" spans="1:29" ht="15" x14ac:dyDescent="0.2">
      <c r="A765" s="88"/>
      <c r="B765" s="148"/>
      <c r="C765" s="33"/>
      <c r="D765" s="33"/>
      <c r="E765" s="33"/>
      <c r="F765" s="35"/>
      <c r="G765" s="35"/>
      <c r="H765" s="123"/>
      <c r="I765" s="33"/>
      <c r="J765" s="35"/>
      <c r="K765" s="35"/>
      <c r="L765" s="42"/>
      <c r="M765" s="33"/>
      <c r="N765" s="33"/>
      <c r="O765" s="33"/>
      <c r="P765" s="33"/>
      <c r="Q765" s="33"/>
      <c r="R765" s="33"/>
      <c r="S765" s="33"/>
      <c r="T765" s="33"/>
      <c r="U765" s="33"/>
      <c r="V765" s="33"/>
      <c r="W765" s="33"/>
      <c r="X765" s="33"/>
      <c r="Y765" s="33"/>
      <c r="Z765" s="33"/>
      <c r="AA765" s="33"/>
      <c r="AB765" s="33"/>
      <c r="AC765" s="33"/>
    </row>
    <row r="766" spans="1:29" ht="15" x14ac:dyDescent="0.2">
      <c r="A766" s="88"/>
      <c r="B766" s="148"/>
      <c r="C766" s="33"/>
      <c r="D766" s="33"/>
      <c r="E766" s="33"/>
      <c r="F766" s="35"/>
      <c r="G766" s="35"/>
      <c r="H766" s="123"/>
      <c r="I766" s="33"/>
      <c r="J766" s="35"/>
      <c r="K766" s="35"/>
      <c r="L766" s="42"/>
      <c r="M766" s="33"/>
      <c r="N766" s="33"/>
      <c r="O766" s="33"/>
      <c r="P766" s="33"/>
      <c r="Q766" s="33"/>
      <c r="R766" s="33"/>
      <c r="S766" s="33"/>
      <c r="T766" s="33"/>
      <c r="U766" s="33"/>
      <c r="V766" s="33"/>
      <c r="W766" s="33"/>
      <c r="X766" s="33"/>
      <c r="Y766" s="33"/>
      <c r="Z766" s="33"/>
      <c r="AA766" s="33"/>
      <c r="AB766" s="33"/>
      <c r="AC766" s="33"/>
    </row>
    <row r="767" spans="1:29" ht="15" x14ac:dyDescent="0.2">
      <c r="A767" s="88"/>
      <c r="B767" s="148"/>
      <c r="C767" s="33"/>
      <c r="D767" s="33"/>
      <c r="E767" s="33"/>
      <c r="F767" s="35"/>
      <c r="G767" s="35"/>
      <c r="H767" s="123"/>
      <c r="I767" s="33"/>
      <c r="J767" s="35"/>
      <c r="K767" s="35"/>
      <c r="L767" s="42"/>
      <c r="M767" s="33"/>
      <c r="N767" s="33"/>
      <c r="O767" s="33"/>
      <c r="P767" s="33"/>
      <c r="Q767" s="33"/>
      <c r="R767" s="33"/>
      <c r="S767" s="33"/>
      <c r="T767" s="33"/>
      <c r="U767" s="33"/>
      <c r="V767" s="33"/>
      <c r="W767" s="33"/>
      <c r="X767" s="33"/>
      <c r="Y767" s="33"/>
      <c r="Z767" s="33"/>
      <c r="AA767" s="33"/>
      <c r="AB767" s="33"/>
      <c r="AC767" s="33"/>
    </row>
    <row r="768" spans="1:29" ht="15" x14ac:dyDescent="0.2">
      <c r="A768" s="88"/>
      <c r="B768" s="148"/>
      <c r="C768" s="33"/>
      <c r="D768" s="33"/>
      <c r="E768" s="33"/>
      <c r="F768" s="35"/>
      <c r="G768" s="35"/>
      <c r="H768" s="123"/>
      <c r="I768" s="33"/>
      <c r="J768" s="35"/>
      <c r="K768" s="35"/>
      <c r="L768" s="42"/>
      <c r="M768" s="33"/>
      <c r="N768" s="33"/>
      <c r="O768" s="33"/>
      <c r="P768" s="33"/>
      <c r="Q768" s="33"/>
      <c r="R768" s="33"/>
      <c r="S768" s="33"/>
      <c r="T768" s="33"/>
      <c r="U768" s="33"/>
      <c r="V768" s="33"/>
      <c r="W768" s="33"/>
      <c r="X768" s="33"/>
      <c r="Y768" s="33"/>
      <c r="Z768" s="33"/>
      <c r="AA768" s="33"/>
      <c r="AB768" s="33"/>
      <c r="AC768" s="33"/>
    </row>
    <row r="769" spans="1:29" ht="15" x14ac:dyDescent="0.2">
      <c r="A769" s="88"/>
      <c r="B769" s="148"/>
      <c r="C769" s="33"/>
      <c r="D769" s="33"/>
      <c r="E769" s="33"/>
      <c r="F769" s="35"/>
      <c r="G769" s="35"/>
      <c r="H769" s="123"/>
      <c r="I769" s="33"/>
      <c r="J769" s="35"/>
      <c r="K769" s="35"/>
      <c r="L769" s="42"/>
      <c r="M769" s="33"/>
      <c r="N769" s="33"/>
      <c r="O769" s="33"/>
      <c r="P769" s="33"/>
      <c r="Q769" s="33"/>
      <c r="R769" s="33"/>
      <c r="S769" s="33"/>
      <c r="T769" s="33"/>
      <c r="U769" s="33"/>
      <c r="V769" s="33"/>
      <c r="W769" s="33"/>
      <c r="X769" s="33"/>
      <c r="Y769" s="33"/>
      <c r="Z769" s="33"/>
      <c r="AA769" s="33"/>
      <c r="AB769" s="33"/>
      <c r="AC769" s="33"/>
    </row>
    <row r="770" spans="1:29" ht="15" x14ac:dyDescent="0.2">
      <c r="A770" s="88"/>
      <c r="B770" s="148"/>
      <c r="C770" s="33"/>
      <c r="D770" s="33"/>
      <c r="E770" s="33"/>
      <c r="F770" s="35"/>
      <c r="G770" s="35"/>
      <c r="H770" s="123"/>
      <c r="I770" s="33"/>
      <c r="J770" s="35"/>
      <c r="K770" s="35"/>
      <c r="L770" s="42"/>
      <c r="M770" s="33"/>
      <c r="N770" s="33"/>
      <c r="O770" s="33"/>
      <c r="P770" s="33"/>
      <c r="Q770" s="33"/>
      <c r="R770" s="33"/>
      <c r="S770" s="33"/>
      <c r="T770" s="33"/>
      <c r="U770" s="33"/>
      <c r="V770" s="33"/>
      <c r="W770" s="33"/>
      <c r="X770" s="33"/>
      <c r="Y770" s="33"/>
      <c r="Z770" s="33"/>
      <c r="AA770" s="33"/>
      <c r="AB770" s="33"/>
      <c r="AC770" s="33"/>
    </row>
    <row r="771" spans="1:29" ht="15" x14ac:dyDescent="0.2">
      <c r="A771" s="88"/>
      <c r="B771" s="148"/>
      <c r="C771" s="33"/>
      <c r="D771" s="33"/>
      <c r="E771" s="33"/>
      <c r="F771" s="35"/>
      <c r="G771" s="35"/>
      <c r="H771" s="123"/>
      <c r="I771" s="33"/>
      <c r="J771" s="35"/>
      <c r="K771" s="35"/>
      <c r="L771" s="42"/>
      <c r="M771" s="33"/>
      <c r="N771" s="33"/>
      <c r="O771" s="33"/>
      <c r="P771" s="33"/>
      <c r="Q771" s="33"/>
      <c r="R771" s="33"/>
      <c r="S771" s="33"/>
      <c r="T771" s="33"/>
      <c r="U771" s="33"/>
      <c r="V771" s="33"/>
      <c r="W771" s="33"/>
      <c r="X771" s="33"/>
      <c r="Y771" s="33"/>
      <c r="Z771" s="33"/>
      <c r="AA771" s="33"/>
      <c r="AB771" s="33"/>
      <c r="AC771" s="33"/>
    </row>
    <row r="772" spans="1:29" ht="15" x14ac:dyDescent="0.2">
      <c r="A772" s="88"/>
      <c r="B772" s="148"/>
      <c r="C772" s="33"/>
      <c r="D772" s="33"/>
      <c r="E772" s="33"/>
      <c r="F772" s="35"/>
      <c r="G772" s="35"/>
      <c r="H772" s="123"/>
      <c r="I772" s="33"/>
      <c r="J772" s="35"/>
      <c r="K772" s="35"/>
      <c r="L772" s="42"/>
      <c r="M772" s="33"/>
      <c r="N772" s="33"/>
      <c r="O772" s="33"/>
      <c r="P772" s="33"/>
      <c r="Q772" s="33"/>
      <c r="R772" s="33"/>
      <c r="S772" s="33"/>
      <c r="T772" s="33"/>
      <c r="U772" s="33"/>
      <c r="V772" s="33"/>
      <c r="W772" s="33"/>
      <c r="X772" s="33"/>
      <c r="Y772" s="33"/>
      <c r="Z772" s="33"/>
      <c r="AA772" s="33"/>
      <c r="AB772" s="33"/>
      <c r="AC772" s="33"/>
    </row>
    <row r="773" spans="1:29" ht="15" x14ac:dyDescent="0.2">
      <c r="A773" s="88"/>
      <c r="B773" s="148"/>
      <c r="C773" s="33"/>
      <c r="D773" s="33"/>
      <c r="E773" s="33"/>
      <c r="F773" s="35"/>
      <c r="G773" s="35"/>
      <c r="H773" s="123"/>
      <c r="I773" s="33"/>
      <c r="J773" s="35"/>
      <c r="K773" s="35"/>
      <c r="L773" s="42"/>
      <c r="M773" s="33"/>
      <c r="N773" s="33"/>
      <c r="O773" s="33"/>
      <c r="P773" s="33"/>
      <c r="Q773" s="33"/>
      <c r="R773" s="33"/>
      <c r="S773" s="33"/>
      <c r="T773" s="33"/>
      <c r="U773" s="33"/>
      <c r="V773" s="33"/>
      <c r="W773" s="33"/>
      <c r="X773" s="33"/>
      <c r="Y773" s="33"/>
      <c r="Z773" s="33"/>
      <c r="AA773" s="33"/>
      <c r="AB773" s="33"/>
      <c r="AC773" s="33"/>
    </row>
    <row r="774" spans="1:29" ht="15" x14ac:dyDescent="0.2">
      <c r="A774" s="88"/>
      <c r="B774" s="148"/>
      <c r="C774" s="33"/>
      <c r="D774" s="33"/>
      <c r="E774" s="33"/>
      <c r="F774" s="35"/>
      <c r="G774" s="35"/>
      <c r="H774" s="123"/>
      <c r="I774" s="33"/>
      <c r="J774" s="35"/>
      <c r="K774" s="35"/>
      <c r="L774" s="42"/>
      <c r="M774" s="33"/>
      <c r="N774" s="33"/>
      <c r="O774" s="33"/>
      <c r="P774" s="33"/>
      <c r="Q774" s="33"/>
      <c r="R774" s="33"/>
      <c r="S774" s="33"/>
      <c r="T774" s="33"/>
      <c r="U774" s="33"/>
      <c r="V774" s="33"/>
      <c r="W774" s="33"/>
      <c r="X774" s="33"/>
      <c r="Y774" s="33"/>
      <c r="Z774" s="33"/>
      <c r="AA774" s="33"/>
      <c r="AB774" s="33"/>
      <c r="AC774" s="33"/>
    </row>
    <row r="775" spans="1:29" ht="15" x14ac:dyDescent="0.2">
      <c r="A775" s="88"/>
      <c r="B775" s="148"/>
      <c r="C775" s="33"/>
      <c r="D775" s="33"/>
      <c r="E775" s="33"/>
      <c r="F775" s="35"/>
      <c r="G775" s="35"/>
      <c r="H775" s="123"/>
      <c r="I775" s="33"/>
      <c r="J775" s="35"/>
      <c r="K775" s="35"/>
      <c r="L775" s="42"/>
      <c r="M775" s="33"/>
      <c r="N775" s="33"/>
      <c r="O775" s="33"/>
      <c r="P775" s="33"/>
      <c r="Q775" s="33"/>
      <c r="R775" s="33"/>
      <c r="S775" s="33"/>
      <c r="T775" s="33"/>
      <c r="U775" s="33"/>
      <c r="V775" s="33"/>
      <c r="W775" s="33"/>
      <c r="X775" s="33"/>
      <c r="Y775" s="33"/>
      <c r="Z775" s="33"/>
      <c r="AA775" s="33"/>
      <c r="AB775" s="33"/>
      <c r="AC775" s="33"/>
    </row>
    <row r="776" spans="1:29" ht="15" x14ac:dyDescent="0.2">
      <c r="A776" s="88"/>
      <c r="B776" s="148"/>
      <c r="C776" s="33"/>
      <c r="D776" s="33"/>
      <c r="E776" s="33"/>
      <c r="F776" s="35"/>
      <c r="G776" s="35"/>
      <c r="H776" s="123"/>
      <c r="I776" s="33"/>
      <c r="J776" s="35"/>
      <c r="K776" s="35"/>
      <c r="L776" s="42"/>
      <c r="M776" s="33"/>
      <c r="N776" s="33"/>
      <c r="O776" s="33"/>
      <c r="P776" s="33"/>
      <c r="Q776" s="33"/>
      <c r="R776" s="33"/>
      <c r="S776" s="33"/>
      <c r="T776" s="33"/>
      <c r="U776" s="33"/>
      <c r="V776" s="33"/>
      <c r="W776" s="33"/>
      <c r="X776" s="33"/>
      <c r="Y776" s="33"/>
      <c r="Z776" s="33"/>
      <c r="AA776" s="33"/>
      <c r="AB776" s="33"/>
      <c r="AC776" s="33"/>
    </row>
    <row r="777" spans="1:29" ht="15" x14ac:dyDescent="0.2">
      <c r="A777" s="88"/>
      <c r="B777" s="148"/>
      <c r="C777" s="33"/>
      <c r="D777" s="33"/>
      <c r="E777" s="33"/>
      <c r="F777" s="35"/>
      <c r="G777" s="35"/>
      <c r="H777" s="123"/>
      <c r="I777" s="33"/>
      <c r="J777" s="35"/>
      <c r="K777" s="35"/>
      <c r="L777" s="42"/>
      <c r="M777" s="33"/>
      <c r="N777" s="33"/>
      <c r="O777" s="33"/>
      <c r="P777" s="33"/>
      <c r="Q777" s="33"/>
      <c r="R777" s="33"/>
      <c r="S777" s="33"/>
      <c r="T777" s="33"/>
      <c r="U777" s="33"/>
      <c r="V777" s="33"/>
      <c r="W777" s="33"/>
      <c r="X777" s="33"/>
      <c r="Y777" s="33"/>
      <c r="Z777" s="33"/>
      <c r="AA777" s="33"/>
      <c r="AB777" s="33"/>
      <c r="AC777" s="33"/>
    </row>
    <row r="778" spans="1:29" ht="15" x14ac:dyDescent="0.2">
      <c r="A778" s="88"/>
      <c r="B778" s="148"/>
      <c r="C778" s="33"/>
      <c r="D778" s="33"/>
      <c r="E778" s="33"/>
      <c r="F778" s="35"/>
      <c r="G778" s="35"/>
      <c r="H778" s="123"/>
      <c r="I778" s="33"/>
      <c r="J778" s="35"/>
      <c r="K778" s="35"/>
      <c r="L778" s="42"/>
      <c r="M778" s="33"/>
      <c r="N778" s="33"/>
      <c r="O778" s="33"/>
      <c r="P778" s="33"/>
      <c r="Q778" s="33"/>
      <c r="R778" s="33"/>
      <c r="S778" s="33"/>
      <c r="T778" s="33"/>
      <c r="U778" s="33"/>
      <c r="V778" s="33"/>
      <c r="W778" s="33"/>
      <c r="X778" s="33"/>
      <c r="Y778" s="33"/>
      <c r="Z778" s="33"/>
      <c r="AA778" s="33"/>
      <c r="AB778" s="33"/>
      <c r="AC778" s="33"/>
    </row>
    <row r="779" spans="1:29" ht="15" x14ac:dyDescent="0.2">
      <c r="A779" s="88"/>
      <c r="B779" s="148"/>
      <c r="C779" s="33"/>
      <c r="D779" s="33"/>
      <c r="E779" s="33"/>
      <c r="F779" s="35"/>
      <c r="G779" s="35"/>
      <c r="H779" s="123"/>
      <c r="I779" s="33"/>
      <c r="J779" s="35"/>
      <c r="K779" s="35"/>
      <c r="L779" s="42"/>
      <c r="M779" s="33"/>
      <c r="N779" s="33"/>
      <c r="O779" s="33"/>
      <c r="P779" s="33"/>
      <c r="Q779" s="33"/>
      <c r="R779" s="33"/>
      <c r="S779" s="33"/>
      <c r="T779" s="33"/>
      <c r="U779" s="33"/>
      <c r="V779" s="33"/>
      <c r="W779" s="33"/>
      <c r="X779" s="33"/>
      <c r="Y779" s="33"/>
      <c r="Z779" s="33"/>
      <c r="AA779" s="33"/>
      <c r="AB779" s="33"/>
      <c r="AC779" s="33"/>
    </row>
    <row r="780" spans="1:29" ht="15" x14ac:dyDescent="0.2">
      <c r="A780" s="88"/>
      <c r="B780" s="148"/>
      <c r="C780" s="33"/>
      <c r="D780" s="33"/>
      <c r="E780" s="33"/>
      <c r="F780" s="35"/>
      <c r="G780" s="35"/>
      <c r="H780" s="123"/>
      <c r="I780" s="33"/>
      <c r="J780" s="35"/>
      <c r="K780" s="35"/>
      <c r="L780" s="42"/>
      <c r="M780" s="33"/>
      <c r="N780" s="33"/>
      <c r="O780" s="33"/>
      <c r="P780" s="33"/>
      <c r="Q780" s="33"/>
      <c r="R780" s="33"/>
      <c r="S780" s="33"/>
      <c r="T780" s="33"/>
      <c r="U780" s="33"/>
      <c r="V780" s="33"/>
      <c r="W780" s="33"/>
      <c r="X780" s="33"/>
      <c r="Y780" s="33"/>
      <c r="Z780" s="33"/>
      <c r="AA780" s="33"/>
      <c r="AB780" s="33"/>
      <c r="AC780" s="33"/>
    </row>
    <row r="781" spans="1:29" ht="15" x14ac:dyDescent="0.2">
      <c r="A781" s="88"/>
      <c r="B781" s="148"/>
      <c r="C781" s="33"/>
      <c r="D781" s="33"/>
      <c r="E781" s="33"/>
      <c r="F781" s="35"/>
      <c r="G781" s="35"/>
      <c r="H781" s="123"/>
      <c r="I781" s="33"/>
      <c r="J781" s="35"/>
      <c r="K781" s="35"/>
      <c r="L781" s="42"/>
      <c r="M781" s="33"/>
      <c r="N781" s="33"/>
      <c r="O781" s="33"/>
      <c r="P781" s="33"/>
      <c r="Q781" s="33"/>
      <c r="R781" s="33"/>
      <c r="S781" s="33"/>
      <c r="T781" s="33"/>
      <c r="U781" s="33"/>
      <c r="V781" s="33"/>
      <c r="W781" s="33"/>
      <c r="X781" s="33"/>
      <c r="Y781" s="33"/>
      <c r="Z781" s="33"/>
      <c r="AA781" s="33"/>
      <c r="AB781" s="33"/>
      <c r="AC781" s="33"/>
    </row>
    <row r="782" spans="1:29" ht="15" x14ac:dyDescent="0.2">
      <c r="A782" s="88"/>
      <c r="B782" s="148"/>
      <c r="C782" s="33"/>
      <c r="D782" s="33"/>
      <c r="E782" s="33"/>
      <c r="F782" s="35"/>
      <c r="G782" s="35"/>
      <c r="H782" s="123"/>
      <c r="I782" s="33"/>
      <c r="J782" s="35"/>
      <c r="K782" s="35"/>
      <c r="L782" s="42"/>
      <c r="M782" s="33"/>
      <c r="N782" s="33"/>
      <c r="O782" s="33"/>
      <c r="P782" s="33"/>
      <c r="Q782" s="33"/>
      <c r="R782" s="33"/>
      <c r="S782" s="33"/>
      <c r="T782" s="33"/>
      <c r="U782" s="33"/>
      <c r="V782" s="33"/>
      <c r="W782" s="33"/>
      <c r="X782" s="33"/>
      <c r="Y782" s="33"/>
      <c r="Z782" s="33"/>
      <c r="AA782" s="33"/>
      <c r="AB782" s="33"/>
      <c r="AC782" s="33"/>
    </row>
    <row r="783" spans="1:29" ht="15" x14ac:dyDescent="0.2">
      <c r="A783" s="88"/>
      <c r="B783" s="148"/>
      <c r="C783" s="33"/>
      <c r="D783" s="33"/>
      <c r="E783" s="33"/>
      <c r="F783" s="35"/>
      <c r="G783" s="35"/>
      <c r="H783" s="123"/>
      <c r="I783" s="33"/>
      <c r="J783" s="35"/>
      <c r="K783" s="35"/>
      <c r="L783" s="42"/>
      <c r="M783" s="33"/>
      <c r="N783" s="33"/>
      <c r="O783" s="33"/>
      <c r="P783" s="33"/>
      <c r="Q783" s="33"/>
      <c r="R783" s="33"/>
      <c r="S783" s="33"/>
      <c r="T783" s="33"/>
      <c r="U783" s="33"/>
      <c r="V783" s="33"/>
      <c r="W783" s="33"/>
      <c r="X783" s="33"/>
      <c r="Y783" s="33"/>
      <c r="Z783" s="33"/>
      <c r="AA783" s="33"/>
      <c r="AB783" s="33"/>
      <c r="AC783" s="33"/>
    </row>
    <row r="784" spans="1:29" ht="15" x14ac:dyDescent="0.2">
      <c r="A784" s="88"/>
      <c r="B784" s="148"/>
      <c r="C784" s="33"/>
      <c r="D784" s="33"/>
      <c r="E784" s="33"/>
      <c r="F784" s="35"/>
      <c r="G784" s="35"/>
      <c r="H784" s="123"/>
      <c r="I784" s="33"/>
      <c r="J784" s="35"/>
      <c r="K784" s="35"/>
      <c r="L784" s="42"/>
      <c r="M784" s="33"/>
      <c r="N784" s="33"/>
      <c r="O784" s="33"/>
      <c r="P784" s="33"/>
      <c r="Q784" s="33"/>
      <c r="R784" s="33"/>
      <c r="S784" s="33"/>
      <c r="T784" s="33"/>
      <c r="U784" s="33"/>
      <c r="V784" s="33"/>
      <c r="W784" s="33"/>
      <c r="X784" s="33"/>
      <c r="Y784" s="33"/>
      <c r="Z784" s="33"/>
      <c r="AA784" s="33"/>
      <c r="AB784" s="33"/>
      <c r="AC784" s="33"/>
    </row>
    <row r="785" spans="1:29" ht="15" x14ac:dyDescent="0.2">
      <c r="A785" s="88"/>
      <c r="B785" s="148"/>
      <c r="C785" s="33"/>
      <c r="D785" s="33"/>
      <c r="E785" s="33"/>
      <c r="F785" s="35"/>
      <c r="G785" s="35"/>
      <c r="H785" s="123"/>
      <c r="I785" s="33"/>
      <c r="J785" s="35"/>
      <c r="K785" s="35"/>
      <c r="L785" s="42"/>
      <c r="M785" s="33"/>
      <c r="N785" s="33"/>
      <c r="O785" s="33"/>
      <c r="P785" s="33"/>
      <c r="Q785" s="33"/>
      <c r="R785" s="33"/>
      <c r="S785" s="33"/>
      <c r="T785" s="33"/>
      <c r="U785" s="33"/>
      <c r="V785" s="33"/>
      <c r="W785" s="33"/>
      <c r="X785" s="33"/>
      <c r="Y785" s="33"/>
      <c r="Z785" s="33"/>
      <c r="AA785" s="33"/>
      <c r="AB785" s="33"/>
      <c r="AC785" s="33"/>
    </row>
    <row r="786" spans="1:29" ht="15" x14ac:dyDescent="0.2">
      <c r="A786" s="88"/>
      <c r="B786" s="148"/>
      <c r="C786" s="33"/>
      <c r="D786" s="33"/>
      <c r="E786" s="33"/>
      <c r="F786" s="35"/>
      <c r="G786" s="35"/>
      <c r="H786" s="123"/>
      <c r="I786" s="33"/>
      <c r="J786" s="35"/>
      <c r="K786" s="35"/>
      <c r="L786" s="42"/>
      <c r="M786" s="33"/>
      <c r="N786" s="33"/>
      <c r="O786" s="33"/>
      <c r="P786" s="33"/>
      <c r="Q786" s="33"/>
      <c r="R786" s="33"/>
      <c r="S786" s="33"/>
      <c r="T786" s="33"/>
      <c r="U786" s="33"/>
      <c r="V786" s="33"/>
      <c r="W786" s="33"/>
      <c r="X786" s="33"/>
      <c r="Y786" s="33"/>
      <c r="Z786" s="33"/>
      <c r="AA786" s="33"/>
      <c r="AB786" s="33"/>
      <c r="AC786" s="33"/>
    </row>
    <row r="787" spans="1:29" ht="15" x14ac:dyDescent="0.2">
      <c r="A787" s="88"/>
      <c r="B787" s="148"/>
      <c r="C787" s="33"/>
      <c r="D787" s="33"/>
      <c r="E787" s="33"/>
      <c r="F787" s="35"/>
      <c r="G787" s="35"/>
      <c r="H787" s="123"/>
      <c r="I787" s="33"/>
      <c r="J787" s="35"/>
      <c r="K787" s="35"/>
      <c r="L787" s="42"/>
      <c r="M787" s="33"/>
      <c r="N787" s="33"/>
      <c r="O787" s="33"/>
      <c r="P787" s="33"/>
      <c r="Q787" s="33"/>
      <c r="R787" s="33"/>
      <c r="S787" s="33"/>
      <c r="T787" s="33"/>
      <c r="U787" s="33"/>
      <c r="V787" s="33"/>
      <c r="W787" s="33"/>
      <c r="X787" s="33"/>
      <c r="Y787" s="33"/>
      <c r="Z787" s="33"/>
      <c r="AA787" s="33"/>
      <c r="AB787" s="33"/>
      <c r="AC787" s="33"/>
    </row>
    <row r="788" spans="1:29" ht="15" x14ac:dyDescent="0.2">
      <c r="A788" s="88"/>
      <c r="B788" s="148"/>
      <c r="C788" s="33"/>
      <c r="D788" s="33"/>
      <c r="E788" s="33"/>
      <c r="F788" s="35"/>
      <c r="G788" s="35"/>
      <c r="H788" s="123"/>
      <c r="I788" s="33"/>
      <c r="J788" s="35"/>
      <c r="K788" s="35"/>
      <c r="L788" s="42"/>
      <c r="M788" s="33"/>
      <c r="N788" s="33"/>
      <c r="O788" s="33"/>
      <c r="P788" s="33"/>
      <c r="Q788" s="33"/>
      <c r="R788" s="33"/>
      <c r="S788" s="33"/>
      <c r="T788" s="33"/>
      <c r="U788" s="33"/>
      <c r="V788" s="33"/>
      <c r="W788" s="33"/>
      <c r="X788" s="33"/>
      <c r="Y788" s="33"/>
      <c r="Z788" s="33"/>
      <c r="AA788" s="33"/>
      <c r="AB788" s="33"/>
      <c r="AC788" s="33"/>
    </row>
    <row r="789" spans="1:29" ht="15" x14ac:dyDescent="0.2">
      <c r="A789" s="88"/>
      <c r="B789" s="148"/>
      <c r="C789" s="33"/>
      <c r="D789" s="33"/>
      <c r="E789" s="33"/>
      <c r="F789" s="35"/>
      <c r="G789" s="35"/>
      <c r="H789" s="123"/>
      <c r="I789" s="33"/>
      <c r="J789" s="35"/>
      <c r="K789" s="35"/>
      <c r="L789" s="42"/>
      <c r="M789" s="33"/>
      <c r="N789" s="33"/>
      <c r="O789" s="33"/>
      <c r="P789" s="33"/>
      <c r="Q789" s="33"/>
      <c r="R789" s="33"/>
      <c r="S789" s="33"/>
      <c r="T789" s="33"/>
      <c r="U789" s="33"/>
      <c r="V789" s="33"/>
      <c r="W789" s="33"/>
      <c r="X789" s="33"/>
      <c r="Y789" s="33"/>
      <c r="Z789" s="33"/>
      <c r="AA789" s="33"/>
      <c r="AB789" s="33"/>
      <c r="AC789" s="33"/>
    </row>
    <row r="790" spans="1:29" ht="15" x14ac:dyDescent="0.2">
      <c r="A790" s="88"/>
      <c r="B790" s="148"/>
      <c r="C790" s="33"/>
      <c r="D790" s="33"/>
      <c r="E790" s="33"/>
      <c r="F790" s="35"/>
      <c r="G790" s="35"/>
      <c r="H790" s="123"/>
      <c r="I790" s="33"/>
      <c r="J790" s="35"/>
      <c r="K790" s="35"/>
      <c r="L790" s="42"/>
      <c r="M790" s="33"/>
      <c r="N790" s="33"/>
      <c r="O790" s="33"/>
      <c r="P790" s="33"/>
      <c r="Q790" s="33"/>
      <c r="R790" s="33"/>
      <c r="S790" s="33"/>
      <c r="T790" s="33"/>
      <c r="U790" s="33"/>
      <c r="V790" s="33"/>
      <c r="W790" s="33"/>
      <c r="X790" s="33"/>
      <c r="Y790" s="33"/>
      <c r="Z790" s="33"/>
      <c r="AA790" s="33"/>
      <c r="AB790" s="33"/>
      <c r="AC790" s="33"/>
    </row>
    <row r="791" spans="1:29" ht="15" x14ac:dyDescent="0.2">
      <c r="A791" s="88"/>
      <c r="B791" s="148"/>
      <c r="C791" s="33"/>
      <c r="D791" s="33"/>
      <c r="E791" s="33"/>
      <c r="F791" s="35"/>
      <c r="G791" s="35"/>
      <c r="H791" s="123"/>
      <c r="I791" s="33"/>
      <c r="J791" s="35"/>
      <c r="K791" s="35"/>
      <c r="L791" s="42"/>
      <c r="M791" s="33"/>
      <c r="N791" s="33"/>
      <c r="O791" s="33"/>
      <c r="P791" s="33"/>
      <c r="Q791" s="33"/>
      <c r="R791" s="33"/>
      <c r="S791" s="33"/>
      <c r="T791" s="33"/>
      <c r="U791" s="33"/>
      <c r="V791" s="33"/>
      <c r="W791" s="33"/>
      <c r="X791" s="33"/>
      <c r="Y791" s="33"/>
      <c r="Z791" s="33"/>
      <c r="AA791" s="33"/>
      <c r="AB791" s="33"/>
      <c r="AC791" s="33"/>
    </row>
    <row r="792" spans="1:29" ht="15" x14ac:dyDescent="0.2">
      <c r="A792" s="88"/>
      <c r="B792" s="148"/>
      <c r="C792" s="33"/>
      <c r="D792" s="33"/>
      <c r="E792" s="33"/>
      <c r="F792" s="35"/>
      <c r="G792" s="35"/>
      <c r="H792" s="123"/>
      <c r="I792" s="33"/>
      <c r="J792" s="35"/>
      <c r="K792" s="35"/>
      <c r="L792" s="42"/>
      <c r="M792" s="33"/>
      <c r="N792" s="33"/>
      <c r="O792" s="33"/>
      <c r="P792" s="33"/>
      <c r="Q792" s="33"/>
      <c r="R792" s="33"/>
      <c r="S792" s="33"/>
      <c r="T792" s="33"/>
      <c r="U792" s="33"/>
      <c r="V792" s="33"/>
      <c r="W792" s="33"/>
      <c r="X792" s="33"/>
      <c r="Y792" s="33"/>
      <c r="Z792" s="33"/>
      <c r="AA792" s="33"/>
      <c r="AB792" s="33"/>
      <c r="AC792" s="33"/>
    </row>
    <row r="793" spans="1:29" ht="15" x14ac:dyDescent="0.2">
      <c r="A793" s="88"/>
      <c r="B793" s="148"/>
      <c r="C793" s="33"/>
      <c r="D793" s="33"/>
      <c r="E793" s="33"/>
      <c r="F793" s="35"/>
      <c r="G793" s="35"/>
      <c r="H793" s="123"/>
      <c r="I793" s="33"/>
      <c r="J793" s="35"/>
      <c r="K793" s="35"/>
      <c r="L793" s="42"/>
      <c r="M793" s="33"/>
      <c r="N793" s="33"/>
      <c r="O793" s="33"/>
      <c r="P793" s="33"/>
      <c r="Q793" s="33"/>
      <c r="R793" s="33"/>
      <c r="S793" s="33"/>
      <c r="T793" s="33"/>
      <c r="U793" s="33"/>
      <c r="V793" s="33"/>
      <c r="W793" s="33"/>
      <c r="X793" s="33"/>
      <c r="Y793" s="33"/>
      <c r="Z793" s="33"/>
      <c r="AA793" s="33"/>
      <c r="AB793" s="33"/>
      <c r="AC793" s="33"/>
    </row>
    <row r="794" spans="1:29" ht="15" x14ac:dyDescent="0.2">
      <c r="A794" s="88"/>
      <c r="B794" s="148"/>
      <c r="C794" s="33"/>
      <c r="D794" s="33"/>
      <c r="E794" s="33"/>
      <c r="F794" s="35"/>
      <c r="G794" s="35"/>
      <c r="H794" s="123"/>
      <c r="I794" s="33"/>
      <c r="J794" s="35"/>
      <c r="K794" s="35"/>
      <c r="L794" s="42"/>
      <c r="M794" s="33"/>
      <c r="N794" s="33"/>
      <c r="O794" s="33"/>
      <c r="P794" s="33"/>
      <c r="Q794" s="33"/>
      <c r="R794" s="33"/>
      <c r="S794" s="33"/>
      <c r="T794" s="33"/>
      <c r="U794" s="33"/>
      <c r="V794" s="33"/>
      <c r="W794" s="33"/>
      <c r="X794" s="33"/>
      <c r="Y794" s="33"/>
      <c r="Z794" s="33"/>
      <c r="AA794" s="33"/>
      <c r="AB794" s="33"/>
      <c r="AC794" s="33"/>
    </row>
    <row r="795" spans="1:29" ht="15" x14ac:dyDescent="0.2">
      <c r="A795" s="88"/>
      <c r="B795" s="148"/>
      <c r="C795" s="33"/>
      <c r="D795" s="33"/>
      <c r="E795" s="33"/>
      <c r="F795" s="35"/>
      <c r="G795" s="35"/>
      <c r="H795" s="123"/>
      <c r="I795" s="33"/>
      <c r="J795" s="35"/>
      <c r="K795" s="35"/>
      <c r="L795" s="42"/>
      <c r="M795" s="33"/>
      <c r="N795" s="33"/>
      <c r="O795" s="33"/>
      <c r="P795" s="33"/>
      <c r="Q795" s="33"/>
      <c r="R795" s="33"/>
      <c r="S795" s="33"/>
      <c r="T795" s="33"/>
      <c r="U795" s="33"/>
      <c r="V795" s="33"/>
      <c r="W795" s="33"/>
      <c r="X795" s="33"/>
      <c r="Y795" s="33"/>
      <c r="Z795" s="33"/>
      <c r="AA795" s="33"/>
      <c r="AB795" s="33"/>
      <c r="AC795" s="33"/>
    </row>
    <row r="796" spans="1:29" ht="15" x14ac:dyDescent="0.2">
      <c r="A796" s="88"/>
      <c r="B796" s="148"/>
      <c r="C796" s="33"/>
      <c r="D796" s="33"/>
      <c r="E796" s="33"/>
      <c r="F796" s="35"/>
      <c r="G796" s="35"/>
      <c r="H796" s="123"/>
      <c r="I796" s="33"/>
      <c r="J796" s="35"/>
      <c r="K796" s="35"/>
      <c r="L796" s="42"/>
      <c r="M796" s="33"/>
      <c r="N796" s="33"/>
      <c r="O796" s="33"/>
      <c r="P796" s="33"/>
      <c r="Q796" s="33"/>
      <c r="R796" s="33"/>
      <c r="S796" s="33"/>
      <c r="T796" s="33"/>
      <c r="U796" s="33"/>
      <c r="V796" s="33"/>
      <c r="W796" s="33"/>
      <c r="X796" s="33"/>
      <c r="Y796" s="33"/>
      <c r="Z796" s="33"/>
      <c r="AA796" s="33"/>
      <c r="AB796" s="33"/>
      <c r="AC796" s="33"/>
    </row>
    <row r="797" spans="1:29" ht="15" x14ac:dyDescent="0.2">
      <c r="A797" s="88"/>
      <c r="B797" s="148"/>
      <c r="C797" s="33"/>
      <c r="D797" s="33"/>
      <c r="E797" s="33"/>
      <c r="F797" s="35"/>
      <c r="G797" s="35"/>
      <c r="H797" s="123"/>
      <c r="I797" s="33"/>
      <c r="J797" s="35"/>
      <c r="K797" s="35"/>
      <c r="L797" s="42"/>
      <c r="M797" s="33"/>
      <c r="N797" s="33"/>
      <c r="O797" s="33"/>
      <c r="P797" s="33"/>
      <c r="Q797" s="33"/>
      <c r="R797" s="33"/>
      <c r="S797" s="33"/>
      <c r="T797" s="33"/>
      <c r="U797" s="33"/>
      <c r="V797" s="33"/>
      <c r="W797" s="33"/>
      <c r="X797" s="33"/>
      <c r="Y797" s="33"/>
      <c r="Z797" s="33"/>
      <c r="AA797" s="33"/>
      <c r="AB797" s="33"/>
      <c r="AC797" s="33"/>
    </row>
    <row r="798" spans="1:29" ht="15" x14ac:dyDescent="0.2">
      <c r="A798" s="88"/>
      <c r="B798" s="148"/>
      <c r="C798" s="33"/>
      <c r="D798" s="33"/>
      <c r="E798" s="33"/>
      <c r="F798" s="35"/>
      <c r="G798" s="35"/>
      <c r="H798" s="123"/>
      <c r="I798" s="33"/>
      <c r="J798" s="35"/>
      <c r="K798" s="35"/>
      <c r="L798" s="42"/>
      <c r="M798" s="33"/>
      <c r="N798" s="33"/>
      <c r="O798" s="33"/>
      <c r="P798" s="33"/>
      <c r="Q798" s="33"/>
      <c r="R798" s="33"/>
      <c r="S798" s="33"/>
      <c r="T798" s="33"/>
      <c r="U798" s="33"/>
      <c r="V798" s="33"/>
      <c r="W798" s="33"/>
      <c r="X798" s="33"/>
      <c r="Y798" s="33"/>
      <c r="Z798" s="33"/>
      <c r="AA798" s="33"/>
      <c r="AB798" s="33"/>
      <c r="AC798" s="33"/>
    </row>
    <row r="799" spans="1:29" ht="15" x14ac:dyDescent="0.2">
      <c r="A799" s="88"/>
      <c r="B799" s="148"/>
      <c r="C799" s="33"/>
      <c r="D799" s="33"/>
      <c r="E799" s="33"/>
      <c r="F799" s="35"/>
      <c r="G799" s="35"/>
      <c r="H799" s="123"/>
      <c r="I799" s="33"/>
      <c r="J799" s="35"/>
      <c r="K799" s="35"/>
      <c r="L799" s="42"/>
      <c r="M799" s="33"/>
      <c r="N799" s="33"/>
      <c r="O799" s="33"/>
      <c r="P799" s="33"/>
      <c r="Q799" s="33"/>
      <c r="R799" s="33"/>
      <c r="S799" s="33"/>
      <c r="T799" s="33"/>
      <c r="U799" s="33"/>
      <c r="V799" s="33"/>
      <c r="W799" s="33"/>
      <c r="X799" s="33"/>
      <c r="Y799" s="33"/>
      <c r="Z799" s="33"/>
      <c r="AA799" s="33"/>
      <c r="AB799" s="33"/>
      <c r="AC799" s="33"/>
    </row>
    <row r="800" spans="1:29" ht="15" x14ac:dyDescent="0.2">
      <c r="A800" s="88"/>
      <c r="B800" s="148"/>
      <c r="C800" s="33"/>
      <c r="D800" s="33"/>
      <c r="E800" s="33"/>
      <c r="F800" s="35"/>
      <c r="G800" s="35"/>
      <c r="H800" s="123"/>
      <c r="I800" s="33"/>
      <c r="J800" s="35"/>
      <c r="K800" s="35"/>
      <c r="L800" s="42"/>
      <c r="M800" s="33"/>
      <c r="N800" s="33"/>
      <c r="O800" s="33"/>
      <c r="P800" s="33"/>
      <c r="Q800" s="33"/>
      <c r="R800" s="33"/>
      <c r="S800" s="33"/>
      <c r="T800" s="33"/>
      <c r="U800" s="33"/>
      <c r="V800" s="33"/>
      <c r="W800" s="33"/>
      <c r="X800" s="33"/>
      <c r="Y800" s="33"/>
      <c r="Z800" s="33"/>
      <c r="AA800" s="33"/>
      <c r="AB800" s="33"/>
      <c r="AC800" s="33"/>
    </row>
    <row r="801" spans="1:29" ht="15" x14ac:dyDescent="0.2">
      <c r="A801" s="88"/>
      <c r="B801" s="148"/>
      <c r="C801" s="33"/>
      <c r="D801" s="33"/>
      <c r="E801" s="33"/>
      <c r="F801" s="35"/>
      <c r="G801" s="35"/>
      <c r="H801" s="123"/>
      <c r="I801" s="33"/>
      <c r="J801" s="35"/>
      <c r="K801" s="35"/>
      <c r="L801" s="42"/>
      <c r="M801" s="33"/>
      <c r="N801" s="33"/>
      <c r="O801" s="33"/>
      <c r="P801" s="33"/>
      <c r="Q801" s="33"/>
      <c r="R801" s="33"/>
      <c r="S801" s="33"/>
      <c r="T801" s="33"/>
      <c r="U801" s="33"/>
      <c r="V801" s="33"/>
      <c r="W801" s="33"/>
      <c r="X801" s="33"/>
      <c r="Y801" s="33"/>
      <c r="Z801" s="33"/>
      <c r="AA801" s="33"/>
      <c r="AB801" s="33"/>
      <c r="AC801" s="33"/>
    </row>
    <row r="802" spans="1:29" ht="15" x14ac:dyDescent="0.2">
      <c r="A802" s="88"/>
      <c r="B802" s="148"/>
      <c r="C802" s="33"/>
      <c r="D802" s="33"/>
      <c r="E802" s="33"/>
      <c r="F802" s="35"/>
      <c r="G802" s="35"/>
      <c r="H802" s="123"/>
      <c r="I802" s="33"/>
      <c r="J802" s="35"/>
      <c r="K802" s="35"/>
      <c r="L802" s="42"/>
      <c r="M802" s="33"/>
      <c r="N802" s="33"/>
      <c r="O802" s="33"/>
      <c r="P802" s="33"/>
      <c r="Q802" s="33"/>
      <c r="R802" s="33"/>
      <c r="S802" s="33"/>
      <c r="T802" s="33"/>
      <c r="U802" s="33"/>
      <c r="V802" s="33"/>
      <c r="W802" s="33"/>
      <c r="X802" s="33"/>
      <c r="Y802" s="33"/>
      <c r="Z802" s="33"/>
      <c r="AA802" s="33"/>
      <c r="AB802" s="33"/>
      <c r="AC802" s="33"/>
    </row>
    <row r="803" spans="1:29" ht="15" x14ac:dyDescent="0.2">
      <c r="A803" s="88"/>
      <c r="B803" s="148"/>
      <c r="C803" s="33"/>
      <c r="D803" s="33"/>
      <c r="E803" s="33"/>
      <c r="F803" s="35"/>
      <c r="G803" s="35"/>
      <c r="H803" s="123"/>
      <c r="I803" s="33"/>
      <c r="J803" s="35"/>
      <c r="K803" s="35"/>
      <c r="L803" s="42"/>
      <c r="M803" s="33"/>
      <c r="N803" s="33"/>
      <c r="O803" s="33"/>
      <c r="P803" s="33"/>
      <c r="Q803" s="33"/>
      <c r="R803" s="33"/>
      <c r="S803" s="33"/>
      <c r="T803" s="33"/>
      <c r="U803" s="33"/>
      <c r="V803" s="33"/>
      <c r="W803" s="33"/>
      <c r="X803" s="33"/>
      <c r="Y803" s="33"/>
      <c r="Z803" s="33"/>
      <c r="AA803" s="33"/>
      <c r="AB803" s="33"/>
      <c r="AC803" s="33"/>
    </row>
    <row r="804" spans="1:29" ht="15" x14ac:dyDescent="0.2">
      <c r="A804" s="88"/>
      <c r="B804" s="148"/>
      <c r="C804" s="33"/>
      <c r="D804" s="33"/>
      <c r="E804" s="33"/>
      <c r="F804" s="35"/>
      <c r="G804" s="35"/>
      <c r="H804" s="123"/>
      <c r="I804" s="33"/>
      <c r="J804" s="35"/>
      <c r="K804" s="35"/>
      <c r="L804" s="42"/>
      <c r="M804" s="33"/>
      <c r="N804" s="33"/>
      <c r="O804" s="33"/>
      <c r="P804" s="33"/>
      <c r="Q804" s="33"/>
      <c r="R804" s="33"/>
      <c r="S804" s="33"/>
      <c r="T804" s="33"/>
      <c r="U804" s="33"/>
      <c r="V804" s="33"/>
      <c r="W804" s="33"/>
      <c r="X804" s="33"/>
      <c r="Y804" s="33"/>
      <c r="Z804" s="33"/>
      <c r="AA804" s="33"/>
      <c r="AB804" s="33"/>
      <c r="AC804" s="33"/>
    </row>
    <row r="805" spans="1:29" ht="15" x14ac:dyDescent="0.2">
      <c r="A805" s="88"/>
      <c r="B805" s="148"/>
      <c r="C805" s="33"/>
      <c r="D805" s="33"/>
      <c r="E805" s="33"/>
      <c r="F805" s="35"/>
      <c r="G805" s="35"/>
      <c r="H805" s="123"/>
      <c r="I805" s="33"/>
      <c r="J805" s="35"/>
      <c r="K805" s="35"/>
      <c r="L805" s="42"/>
      <c r="M805" s="33"/>
      <c r="N805" s="33"/>
      <c r="O805" s="33"/>
      <c r="P805" s="33"/>
      <c r="Q805" s="33"/>
      <c r="R805" s="33"/>
      <c r="S805" s="33"/>
      <c r="T805" s="33"/>
      <c r="U805" s="33"/>
      <c r="V805" s="33"/>
      <c r="W805" s="33"/>
      <c r="X805" s="33"/>
      <c r="Y805" s="33"/>
      <c r="Z805" s="33"/>
      <c r="AA805" s="33"/>
      <c r="AB805" s="33"/>
      <c r="AC805" s="33"/>
    </row>
    <row r="806" spans="1:29" ht="15" x14ac:dyDescent="0.2">
      <c r="A806" s="88"/>
      <c r="B806" s="148"/>
      <c r="C806" s="33"/>
      <c r="D806" s="33"/>
      <c r="E806" s="33"/>
      <c r="F806" s="35"/>
      <c r="G806" s="35"/>
      <c r="H806" s="123"/>
      <c r="I806" s="33"/>
      <c r="J806" s="35"/>
      <c r="K806" s="35"/>
      <c r="L806" s="42"/>
      <c r="M806" s="33"/>
      <c r="N806" s="33"/>
      <c r="O806" s="33"/>
      <c r="P806" s="33"/>
      <c r="Q806" s="33"/>
      <c r="R806" s="33"/>
      <c r="S806" s="33"/>
      <c r="T806" s="33"/>
      <c r="U806" s="33"/>
      <c r="V806" s="33"/>
      <c r="W806" s="33"/>
      <c r="X806" s="33"/>
      <c r="Y806" s="33"/>
      <c r="Z806" s="33"/>
      <c r="AA806" s="33"/>
      <c r="AB806" s="33"/>
      <c r="AC806" s="33"/>
    </row>
    <row r="807" spans="1:29" ht="15" x14ac:dyDescent="0.2">
      <c r="A807" s="88"/>
      <c r="B807" s="148"/>
      <c r="C807" s="33"/>
      <c r="D807" s="33"/>
      <c r="E807" s="33"/>
      <c r="F807" s="35"/>
      <c r="G807" s="35"/>
      <c r="H807" s="123"/>
      <c r="I807" s="33"/>
      <c r="J807" s="35"/>
      <c r="K807" s="35"/>
      <c r="L807" s="42"/>
      <c r="M807" s="33"/>
      <c r="N807" s="33"/>
      <c r="O807" s="33"/>
      <c r="P807" s="33"/>
      <c r="Q807" s="33"/>
      <c r="R807" s="33"/>
      <c r="S807" s="33"/>
      <c r="T807" s="33"/>
      <c r="U807" s="33"/>
      <c r="V807" s="33"/>
      <c r="W807" s="33"/>
      <c r="X807" s="33"/>
      <c r="Y807" s="33"/>
      <c r="Z807" s="33"/>
      <c r="AA807" s="33"/>
      <c r="AB807" s="33"/>
      <c r="AC807" s="33"/>
    </row>
    <row r="808" spans="1:29" ht="15" x14ac:dyDescent="0.2">
      <c r="A808" s="88"/>
      <c r="B808" s="148"/>
      <c r="C808" s="33"/>
      <c r="D808" s="33"/>
      <c r="E808" s="33"/>
      <c r="F808" s="35"/>
      <c r="G808" s="35"/>
      <c r="H808" s="123"/>
      <c r="I808" s="33"/>
      <c r="J808" s="35"/>
      <c r="K808" s="35"/>
      <c r="L808" s="42"/>
      <c r="M808" s="33"/>
      <c r="N808" s="33"/>
      <c r="O808" s="33"/>
      <c r="P808" s="33"/>
      <c r="Q808" s="33"/>
      <c r="R808" s="33"/>
      <c r="S808" s="33"/>
      <c r="T808" s="33"/>
      <c r="U808" s="33"/>
      <c r="V808" s="33"/>
      <c r="W808" s="33"/>
      <c r="X808" s="33"/>
      <c r="Y808" s="33"/>
      <c r="Z808" s="33"/>
      <c r="AA808" s="33"/>
      <c r="AB808" s="33"/>
      <c r="AC808" s="33"/>
    </row>
    <row r="809" spans="1:29" ht="15" x14ac:dyDescent="0.2">
      <c r="A809" s="88"/>
      <c r="B809" s="148"/>
      <c r="C809" s="33"/>
      <c r="D809" s="33"/>
      <c r="E809" s="33"/>
      <c r="F809" s="35"/>
      <c r="G809" s="35"/>
      <c r="H809" s="123"/>
      <c r="I809" s="33"/>
      <c r="J809" s="35"/>
      <c r="K809" s="35"/>
      <c r="L809" s="42"/>
      <c r="M809" s="33"/>
      <c r="N809" s="33"/>
      <c r="O809" s="33"/>
      <c r="P809" s="33"/>
      <c r="Q809" s="33"/>
      <c r="R809" s="33"/>
      <c r="S809" s="33"/>
      <c r="T809" s="33"/>
      <c r="U809" s="33"/>
      <c r="V809" s="33"/>
      <c r="W809" s="33"/>
      <c r="X809" s="33"/>
      <c r="Y809" s="33"/>
      <c r="Z809" s="33"/>
      <c r="AA809" s="33"/>
      <c r="AB809" s="33"/>
      <c r="AC809" s="33"/>
    </row>
    <row r="810" spans="1:29" ht="15" x14ac:dyDescent="0.2">
      <c r="A810" s="88"/>
      <c r="B810" s="148"/>
      <c r="C810" s="33"/>
      <c r="D810" s="33"/>
      <c r="E810" s="33"/>
      <c r="F810" s="35"/>
      <c r="G810" s="35"/>
      <c r="H810" s="123"/>
      <c r="I810" s="33"/>
      <c r="J810" s="35"/>
      <c r="K810" s="35"/>
      <c r="L810" s="42"/>
      <c r="M810" s="33"/>
      <c r="N810" s="33"/>
      <c r="O810" s="33"/>
      <c r="P810" s="33"/>
      <c r="Q810" s="33"/>
      <c r="R810" s="33"/>
      <c r="S810" s="33"/>
      <c r="T810" s="33"/>
      <c r="U810" s="33"/>
      <c r="V810" s="33"/>
      <c r="W810" s="33"/>
      <c r="X810" s="33"/>
      <c r="Y810" s="33"/>
      <c r="Z810" s="33"/>
      <c r="AA810" s="33"/>
      <c r="AB810" s="33"/>
      <c r="AC810" s="33"/>
    </row>
    <row r="811" spans="1:29" ht="15" x14ac:dyDescent="0.2">
      <c r="A811" s="88"/>
      <c r="B811" s="148"/>
      <c r="C811" s="33"/>
      <c r="D811" s="33"/>
      <c r="E811" s="33"/>
      <c r="F811" s="35"/>
      <c r="G811" s="35"/>
      <c r="H811" s="123"/>
      <c r="I811" s="33"/>
      <c r="J811" s="35"/>
      <c r="K811" s="35"/>
      <c r="L811" s="42"/>
      <c r="M811" s="33"/>
      <c r="N811" s="33"/>
      <c r="O811" s="33"/>
      <c r="P811" s="33"/>
      <c r="Q811" s="33"/>
      <c r="R811" s="33"/>
      <c r="S811" s="33"/>
      <c r="T811" s="33"/>
      <c r="U811" s="33"/>
      <c r="V811" s="33"/>
      <c r="W811" s="33"/>
      <c r="X811" s="33"/>
      <c r="Y811" s="33"/>
      <c r="Z811" s="33"/>
      <c r="AA811" s="33"/>
      <c r="AB811" s="33"/>
      <c r="AC811" s="33"/>
    </row>
    <row r="812" spans="1:29" ht="15" x14ac:dyDescent="0.2">
      <c r="A812" s="88"/>
      <c r="B812" s="148"/>
      <c r="C812" s="33"/>
      <c r="D812" s="33"/>
      <c r="E812" s="33"/>
      <c r="F812" s="35"/>
      <c r="G812" s="35"/>
      <c r="H812" s="123"/>
      <c r="I812" s="33"/>
      <c r="J812" s="35"/>
      <c r="K812" s="35"/>
      <c r="L812" s="42"/>
      <c r="M812" s="33"/>
      <c r="N812" s="33"/>
      <c r="O812" s="33"/>
      <c r="P812" s="33"/>
      <c r="Q812" s="33"/>
      <c r="R812" s="33"/>
      <c r="S812" s="33"/>
      <c r="T812" s="33"/>
      <c r="U812" s="33"/>
      <c r="V812" s="33"/>
      <c r="W812" s="33"/>
      <c r="X812" s="33"/>
      <c r="Y812" s="33"/>
      <c r="Z812" s="33"/>
      <c r="AA812" s="33"/>
      <c r="AB812" s="33"/>
      <c r="AC812" s="33"/>
    </row>
    <row r="813" spans="1:29" ht="15" x14ac:dyDescent="0.2">
      <c r="A813" s="88"/>
      <c r="B813" s="148"/>
      <c r="C813" s="33"/>
      <c r="D813" s="33"/>
      <c r="E813" s="33"/>
      <c r="F813" s="35"/>
      <c r="G813" s="35"/>
      <c r="H813" s="123"/>
      <c r="I813" s="33"/>
      <c r="J813" s="35"/>
      <c r="K813" s="35"/>
      <c r="L813" s="42"/>
      <c r="M813" s="33"/>
      <c r="N813" s="33"/>
      <c r="O813" s="33"/>
      <c r="P813" s="33"/>
      <c r="Q813" s="33"/>
      <c r="R813" s="33"/>
      <c r="S813" s="33"/>
      <c r="T813" s="33"/>
      <c r="U813" s="33"/>
      <c r="V813" s="33"/>
      <c r="W813" s="33"/>
      <c r="X813" s="33"/>
      <c r="Y813" s="33"/>
      <c r="Z813" s="33"/>
      <c r="AA813" s="33"/>
      <c r="AB813" s="33"/>
      <c r="AC813" s="33"/>
    </row>
    <row r="814" spans="1:29" ht="15" x14ac:dyDescent="0.2">
      <c r="A814" s="88"/>
      <c r="B814" s="148"/>
      <c r="C814" s="33"/>
      <c r="D814" s="33"/>
      <c r="E814" s="33"/>
      <c r="F814" s="35"/>
      <c r="G814" s="35"/>
      <c r="H814" s="123"/>
      <c r="I814" s="33"/>
      <c r="J814" s="35"/>
      <c r="K814" s="35"/>
      <c r="L814" s="42"/>
      <c r="M814" s="33"/>
      <c r="N814" s="33"/>
      <c r="O814" s="33"/>
      <c r="P814" s="33"/>
      <c r="Q814" s="33"/>
      <c r="R814" s="33"/>
      <c r="S814" s="33"/>
      <c r="T814" s="33"/>
      <c r="U814" s="33"/>
      <c r="V814" s="33"/>
      <c r="W814" s="33"/>
      <c r="X814" s="33"/>
      <c r="Y814" s="33"/>
      <c r="Z814" s="33"/>
      <c r="AA814" s="33"/>
      <c r="AB814" s="33"/>
      <c r="AC814" s="33"/>
    </row>
    <row r="815" spans="1:29" ht="15" x14ac:dyDescent="0.2">
      <c r="A815" s="88"/>
      <c r="B815" s="148"/>
      <c r="C815" s="33"/>
      <c r="D815" s="33"/>
      <c r="E815" s="33"/>
      <c r="F815" s="35"/>
      <c r="G815" s="35"/>
      <c r="H815" s="123"/>
      <c r="I815" s="33"/>
      <c r="J815" s="35"/>
      <c r="K815" s="35"/>
      <c r="L815" s="42"/>
      <c r="M815" s="33"/>
      <c r="N815" s="33"/>
      <c r="O815" s="33"/>
      <c r="P815" s="33"/>
      <c r="Q815" s="33"/>
      <c r="R815" s="33"/>
      <c r="S815" s="33"/>
      <c r="T815" s="33"/>
      <c r="U815" s="33"/>
      <c r="V815" s="33"/>
      <c r="W815" s="33"/>
      <c r="X815" s="33"/>
      <c r="Y815" s="33"/>
      <c r="Z815" s="33"/>
      <c r="AA815" s="33"/>
      <c r="AB815" s="33"/>
      <c r="AC815" s="33"/>
    </row>
    <row r="816" spans="1:29" ht="15" x14ac:dyDescent="0.2">
      <c r="A816" s="88"/>
      <c r="B816" s="148"/>
      <c r="C816" s="33"/>
      <c r="D816" s="33"/>
      <c r="E816" s="33"/>
      <c r="F816" s="35"/>
      <c r="G816" s="35"/>
      <c r="H816" s="123"/>
      <c r="I816" s="33"/>
      <c r="J816" s="35"/>
      <c r="K816" s="35"/>
      <c r="L816" s="42"/>
      <c r="M816" s="33"/>
      <c r="N816" s="33"/>
      <c r="O816" s="33"/>
      <c r="P816" s="33"/>
      <c r="Q816" s="33"/>
      <c r="R816" s="33"/>
      <c r="S816" s="33"/>
      <c r="T816" s="33"/>
      <c r="U816" s="33"/>
      <c r="V816" s="33"/>
      <c r="W816" s="33"/>
      <c r="X816" s="33"/>
      <c r="Y816" s="33"/>
      <c r="Z816" s="33"/>
      <c r="AA816" s="33"/>
      <c r="AB816" s="33"/>
      <c r="AC816" s="33"/>
    </row>
    <row r="817" spans="1:29" ht="15" x14ac:dyDescent="0.2">
      <c r="A817" s="88"/>
      <c r="B817" s="148"/>
      <c r="C817" s="33"/>
      <c r="D817" s="33"/>
      <c r="E817" s="33"/>
      <c r="F817" s="35"/>
      <c r="G817" s="35"/>
      <c r="H817" s="123"/>
      <c r="I817" s="33"/>
      <c r="J817" s="35"/>
      <c r="K817" s="35"/>
      <c r="L817" s="42"/>
      <c r="M817" s="33"/>
      <c r="N817" s="33"/>
      <c r="O817" s="33"/>
      <c r="P817" s="33"/>
      <c r="Q817" s="33"/>
      <c r="R817" s="33"/>
      <c r="S817" s="33"/>
      <c r="T817" s="33"/>
      <c r="U817" s="33"/>
      <c r="V817" s="33"/>
      <c r="W817" s="33"/>
      <c r="X817" s="33"/>
      <c r="Y817" s="33"/>
      <c r="Z817" s="33"/>
      <c r="AA817" s="33"/>
      <c r="AB817" s="33"/>
      <c r="AC817" s="33"/>
    </row>
    <row r="818" spans="1:29" ht="15" x14ac:dyDescent="0.2">
      <c r="A818" s="88"/>
      <c r="B818" s="148"/>
      <c r="C818" s="33"/>
      <c r="D818" s="33"/>
      <c r="E818" s="33"/>
      <c r="F818" s="35"/>
      <c r="G818" s="35"/>
      <c r="H818" s="123"/>
      <c r="I818" s="33"/>
      <c r="J818" s="35"/>
      <c r="K818" s="35"/>
      <c r="L818" s="42"/>
      <c r="M818" s="33"/>
      <c r="N818" s="33"/>
      <c r="O818" s="33"/>
      <c r="P818" s="33"/>
      <c r="Q818" s="33"/>
      <c r="R818" s="33"/>
      <c r="S818" s="33"/>
      <c r="T818" s="33"/>
      <c r="U818" s="33"/>
      <c r="V818" s="33"/>
      <c r="W818" s="33"/>
      <c r="X818" s="33"/>
      <c r="Y818" s="33"/>
      <c r="Z818" s="33"/>
      <c r="AA818" s="33"/>
      <c r="AB818" s="33"/>
      <c r="AC818" s="33"/>
    </row>
    <row r="819" spans="1:29" ht="15" x14ac:dyDescent="0.2">
      <c r="A819" s="88"/>
      <c r="B819" s="148"/>
      <c r="C819" s="33"/>
      <c r="D819" s="33"/>
      <c r="E819" s="33"/>
      <c r="F819" s="35"/>
      <c r="G819" s="35"/>
      <c r="H819" s="123"/>
      <c r="I819" s="33"/>
      <c r="J819" s="35"/>
      <c r="K819" s="35"/>
      <c r="L819" s="42"/>
      <c r="M819" s="33"/>
      <c r="N819" s="33"/>
      <c r="O819" s="33"/>
      <c r="P819" s="33"/>
      <c r="Q819" s="33"/>
      <c r="R819" s="33"/>
      <c r="S819" s="33"/>
      <c r="T819" s="33"/>
      <c r="U819" s="33"/>
      <c r="V819" s="33"/>
      <c r="W819" s="33"/>
      <c r="X819" s="33"/>
      <c r="Y819" s="33"/>
      <c r="Z819" s="33"/>
      <c r="AA819" s="33"/>
      <c r="AB819" s="33"/>
      <c r="AC819" s="33"/>
    </row>
    <row r="820" spans="1:29" ht="15" x14ac:dyDescent="0.2">
      <c r="A820" s="88"/>
      <c r="B820" s="148"/>
      <c r="C820" s="33"/>
      <c r="D820" s="33"/>
      <c r="E820" s="33"/>
      <c r="F820" s="35"/>
      <c r="G820" s="35"/>
      <c r="H820" s="123"/>
      <c r="I820" s="33"/>
      <c r="J820" s="35"/>
      <c r="K820" s="35"/>
      <c r="L820" s="42"/>
      <c r="M820" s="33"/>
      <c r="N820" s="33"/>
      <c r="O820" s="33"/>
      <c r="P820" s="33"/>
      <c r="Q820" s="33"/>
      <c r="R820" s="33"/>
      <c r="S820" s="33"/>
      <c r="T820" s="33"/>
      <c r="U820" s="33"/>
      <c r="V820" s="33"/>
      <c r="W820" s="33"/>
      <c r="X820" s="33"/>
      <c r="Y820" s="33"/>
      <c r="Z820" s="33"/>
      <c r="AA820" s="33"/>
      <c r="AB820" s="33"/>
      <c r="AC820" s="33"/>
    </row>
    <row r="821" spans="1:29" ht="15" x14ac:dyDescent="0.2">
      <c r="A821" s="88"/>
      <c r="B821" s="148"/>
      <c r="C821" s="33"/>
      <c r="D821" s="33"/>
      <c r="E821" s="33"/>
      <c r="F821" s="35"/>
      <c r="G821" s="35"/>
      <c r="H821" s="123"/>
      <c r="I821" s="33"/>
      <c r="J821" s="35"/>
      <c r="K821" s="35"/>
      <c r="L821" s="42"/>
      <c r="M821" s="33"/>
      <c r="N821" s="33"/>
      <c r="O821" s="33"/>
      <c r="P821" s="33"/>
      <c r="Q821" s="33"/>
      <c r="R821" s="33"/>
      <c r="S821" s="33"/>
      <c r="T821" s="33"/>
      <c r="U821" s="33"/>
      <c r="V821" s="33"/>
      <c r="W821" s="33"/>
      <c r="X821" s="33"/>
      <c r="Y821" s="33"/>
      <c r="Z821" s="33"/>
      <c r="AA821" s="33"/>
      <c r="AB821" s="33"/>
      <c r="AC821" s="33"/>
    </row>
    <row r="822" spans="1:29" ht="15" x14ac:dyDescent="0.2">
      <c r="A822" s="88"/>
      <c r="B822" s="148"/>
      <c r="C822" s="33"/>
      <c r="D822" s="33"/>
      <c r="E822" s="33"/>
      <c r="F822" s="35"/>
      <c r="G822" s="35"/>
      <c r="H822" s="123"/>
      <c r="I822" s="33"/>
      <c r="J822" s="35"/>
      <c r="K822" s="35"/>
      <c r="L822" s="42"/>
      <c r="M822" s="33"/>
      <c r="N822" s="33"/>
      <c r="O822" s="33"/>
      <c r="P822" s="33"/>
      <c r="Q822" s="33"/>
      <c r="R822" s="33"/>
      <c r="S822" s="33"/>
      <c r="T822" s="33"/>
      <c r="U822" s="33"/>
      <c r="V822" s="33"/>
      <c r="W822" s="33"/>
      <c r="X822" s="33"/>
      <c r="Y822" s="33"/>
      <c r="Z822" s="33"/>
      <c r="AA822" s="33"/>
      <c r="AB822" s="33"/>
      <c r="AC822" s="33"/>
    </row>
    <row r="823" spans="1:29" ht="15" x14ac:dyDescent="0.2">
      <c r="A823" s="88"/>
      <c r="B823" s="148"/>
      <c r="C823" s="33"/>
      <c r="D823" s="33"/>
      <c r="E823" s="33"/>
      <c r="F823" s="35"/>
      <c r="G823" s="35"/>
      <c r="H823" s="123"/>
      <c r="I823" s="33"/>
      <c r="J823" s="35"/>
      <c r="K823" s="35"/>
      <c r="L823" s="42"/>
      <c r="M823" s="33"/>
      <c r="N823" s="33"/>
      <c r="O823" s="33"/>
      <c r="P823" s="33"/>
      <c r="Q823" s="33"/>
      <c r="R823" s="33"/>
      <c r="S823" s="33"/>
      <c r="T823" s="33"/>
      <c r="U823" s="33"/>
      <c r="V823" s="33"/>
      <c r="W823" s="33"/>
      <c r="X823" s="33"/>
      <c r="Y823" s="33"/>
      <c r="Z823" s="33"/>
      <c r="AA823" s="33"/>
      <c r="AB823" s="33"/>
      <c r="AC823" s="33"/>
    </row>
    <row r="824" spans="1:29" ht="15" x14ac:dyDescent="0.2">
      <c r="A824" s="88"/>
      <c r="B824" s="148"/>
      <c r="C824" s="33"/>
      <c r="D824" s="33"/>
      <c r="E824" s="33"/>
      <c r="F824" s="35"/>
      <c r="G824" s="35"/>
      <c r="H824" s="123"/>
      <c r="I824" s="33"/>
      <c r="J824" s="35"/>
      <c r="K824" s="35"/>
      <c r="L824" s="42"/>
      <c r="M824" s="33"/>
      <c r="N824" s="33"/>
      <c r="O824" s="33"/>
      <c r="P824" s="33"/>
      <c r="Q824" s="33"/>
      <c r="R824" s="33"/>
      <c r="S824" s="33"/>
      <c r="T824" s="33"/>
      <c r="U824" s="33"/>
      <c r="V824" s="33"/>
      <c r="W824" s="33"/>
      <c r="X824" s="33"/>
      <c r="Y824" s="33"/>
      <c r="Z824" s="33"/>
      <c r="AA824" s="33"/>
      <c r="AB824" s="33"/>
      <c r="AC824" s="33"/>
    </row>
    <row r="825" spans="1:29" ht="15" x14ac:dyDescent="0.2">
      <c r="A825" s="88"/>
      <c r="B825" s="148"/>
      <c r="C825" s="33"/>
      <c r="D825" s="33"/>
      <c r="E825" s="33"/>
      <c r="F825" s="35"/>
      <c r="G825" s="35"/>
      <c r="H825" s="123"/>
      <c r="I825" s="33"/>
      <c r="J825" s="35"/>
      <c r="K825" s="35"/>
      <c r="L825" s="42"/>
      <c r="M825" s="33"/>
      <c r="N825" s="33"/>
      <c r="O825" s="33"/>
      <c r="P825" s="33"/>
      <c r="Q825" s="33"/>
      <c r="R825" s="33"/>
      <c r="S825" s="33"/>
      <c r="T825" s="33"/>
      <c r="U825" s="33"/>
      <c r="V825" s="33"/>
      <c r="W825" s="33"/>
      <c r="X825" s="33"/>
      <c r="Y825" s="33"/>
      <c r="Z825" s="33"/>
      <c r="AA825" s="33"/>
      <c r="AB825" s="33"/>
      <c r="AC825" s="33"/>
    </row>
    <row r="826" spans="1:29" ht="15" x14ac:dyDescent="0.2">
      <c r="A826" s="88"/>
      <c r="B826" s="148"/>
      <c r="C826" s="33"/>
      <c r="D826" s="33"/>
      <c r="E826" s="33"/>
      <c r="F826" s="35"/>
      <c r="G826" s="35"/>
      <c r="H826" s="123"/>
      <c r="I826" s="33"/>
      <c r="J826" s="35"/>
      <c r="K826" s="35"/>
      <c r="L826" s="42"/>
      <c r="M826" s="33"/>
      <c r="N826" s="33"/>
      <c r="O826" s="33"/>
      <c r="P826" s="33"/>
      <c r="Q826" s="33"/>
      <c r="R826" s="33"/>
      <c r="S826" s="33"/>
      <c r="T826" s="33"/>
      <c r="U826" s="33"/>
      <c r="V826" s="33"/>
      <c r="W826" s="33"/>
      <c r="X826" s="33"/>
      <c r="Y826" s="33"/>
      <c r="Z826" s="33"/>
      <c r="AA826" s="33"/>
      <c r="AB826" s="33"/>
      <c r="AC826" s="33"/>
    </row>
    <row r="827" spans="1:29" ht="15" x14ac:dyDescent="0.2">
      <c r="A827" s="88"/>
      <c r="B827" s="148"/>
      <c r="C827" s="33"/>
      <c r="D827" s="33"/>
      <c r="E827" s="33"/>
      <c r="F827" s="35"/>
      <c r="G827" s="35"/>
      <c r="H827" s="123"/>
      <c r="I827" s="33"/>
      <c r="J827" s="35"/>
      <c r="K827" s="35"/>
      <c r="L827" s="42"/>
      <c r="M827" s="33"/>
      <c r="N827" s="33"/>
      <c r="O827" s="33"/>
      <c r="P827" s="33"/>
      <c r="Q827" s="33"/>
      <c r="R827" s="33"/>
      <c r="S827" s="33"/>
      <c r="T827" s="33"/>
      <c r="U827" s="33"/>
      <c r="V827" s="33"/>
      <c r="W827" s="33"/>
      <c r="X827" s="33"/>
      <c r="Y827" s="33"/>
      <c r="Z827" s="33"/>
      <c r="AA827" s="33"/>
      <c r="AB827" s="33"/>
      <c r="AC827" s="33"/>
    </row>
    <row r="828" spans="1:29" ht="15" x14ac:dyDescent="0.2">
      <c r="A828" s="88"/>
      <c r="B828" s="148"/>
      <c r="C828" s="33"/>
      <c r="D828" s="33"/>
      <c r="E828" s="33"/>
      <c r="F828" s="35"/>
      <c r="G828" s="35"/>
      <c r="H828" s="123"/>
      <c r="I828" s="33"/>
      <c r="J828" s="35"/>
      <c r="K828" s="35"/>
      <c r="L828" s="42"/>
      <c r="M828" s="33"/>
      <c r="N828" s="33"/>
      <c r="O828" s="33"/>
      <c r="P828" s="33"/>
      <c r="Q828" s="33"/>
      <c r="R828" s="33"/>
      <c r="S828" s="33"/>
      <c r="T828" s="33"/>
      <c r="U828" s="33"/>
      <c r="V828" s="33"/>
      <c r="W828" s="33"/>
      <c r="X828" s="33"/>
      <c r="Y828" s="33"/>
      <c r="Z828" s="33"/>
      <c r="AA828" s="33"/>
      <c r="AB828" s="33"/>
      <c r="AC828" s="33"/>
    </row>
    <row r="829" spans="1:29" ht="15" x14ac:dyDescent="0.2">
      <c r="A829" s="88"/>
      <c r="B829" s="148"/>
      <c r="C829" s="33"/>
      <c r="D829" s="33"/>
      <c r="E829" s="33"/>
      <c r="F829" s="35"/>
      <c r="G829" s="35"/>
      <c r="H829" s="123"/>
      <c r="I829" s="33"/>
      <c r="J829" s="35"/>
      <c r="K829" s="35"/>
      <c r="L829" s="42"/>
      <c r="M829" s="33"/>
      <c r="N829" s="33"/>
      <c r="O829" s="33"/>
      <c r="P829" s="33"/>
      <c r="Q829" s="33"/>
      <c r="R829" s="33"/>
      <c r="S829" s="33"/>
      <c r="T829" s="33"/>
      <c r="U829" s="33"/>
      <c r="V829" s="33"/>
      <c r="W829" s="33"/>
      <c r="X829" s="33"/>
      <c r="Y829" s="33"/>
      <c r="Z829" s="33"/>
      <c r="AA829" s="33"/>
      <c r="AB829" s="33"/>
      <c r="AC829" s="33"/>
    </row>
    <row r="830" spans="1:29" ht="15" x14ac:dyDescent="0.2">
      <c r="A830" s="88"/>
      <c r="B830" s="148"/>
      <c r="C830" s="33"/>
      <c r="D830" s="33"/>
      <c r="E830" s="33"/>
      <c r="F830" s="35"/>
      <c r="G830" s="35"/>
      <c r="H830" s="123"/>
      <c r="I830" s="33"/>
      <c r="J830" s="35"/>
      <c r="K830" s="35"/>
      <c r="L830" s="42"/>
      <c r="M830" s="33"/>
      <c r="N830" s="33"/>
      <c r="O830" s="33"/>
      <c r="P830" s="33"/>
      <c r="Q830" s="33"/>
      <c r="R830" s="33"/>
      <c r="S830" s="33"/>
      <c r="T830" s="33"/>
      <c r="U830" s="33"/>
      <c r="V830" s="33"/>
      <c r="W830" s="33"/>
      <c r="X830" s="33"/>
      <c r="Y830" s="33"/>
      <c r="Z830" s="33"/>
      <c r="AA830" s="33"/>
      <c r="AB830" s="33"/>
      <c r="AC830" s="33"/>
    </row>
    <row r="831" spans="1:29" ht="15" x14ac:dyDescent="0.2">
      <c r="A831" s="88"/>
      <c r="B831" s="148"/>
      <c r="C831" s="33"/>
      <c r="D831" s="33"/>
      <c r="E831" s="33"/>
      <c r="F831" s="35"/>
      <c r="G831" s="35"/>
      <c r="H831" s="123"/>
      <c r="I831" s="33"/>
      <c r="J831" s="35"/>
      <c r="K831" s="35"/>
      <c r="L831" s="42"/>
      <c r="M831" s="33"/>
      <c r="N831" s="33"/>
      <c r="O831" s="33"/>
      <c r="P831" s="33"/>
      <c r="Q831" s="33"/>
      <c r="R831" s="33"/>
      <c r="S831" s="33"/>
      <c r="T831" s="33"/>
      <c r="U831" s="33"/>
      <c r="V831" s="33"/>
      <c r="W831" s="33"/>
      <c r="X831" s="33"/>
      <c r="Y831" s="33"/>
      <c r="Z831" s="33"/>
      <c r="AA831" s="33"/>
      <c r="AB831" s="33"/>
      <c r="AC831" s="33"/>
    </row>
    <row r="832" spans="1:29" ht="15" x14ac:dyDescent="0.2">
      <c r="A832" s="88"/>
      <c r="B832" s="148"/>
      <c r="C832" s="33"/>
      <c r="D832" s="33"/>
      <c r="E832" s="33"/>
      <c r="F832" s="35"/>
      <c r="G832" s="35"/>
      <c r="H832" s="123"/>
      <c r="I832" s="33"/>
      <c r="J832" s="35"/>
      <c r="K832" s="35"/>
      <c r="L832" s="42"/>
      <c r="M832" s="33"/>
      <c r="N832" s="33"/>
      <c r="O832" s="33"/>
      <c r="P832" s="33"/>
      <c r="Q832" s="33"/>
      <c r="R832" s="33"/>
      <c r="S832" s="33"/>
      <c r="T832" s="33"/>
      <c r="U832" s="33"/>
      <c r="V832" s="33"/>
      <c r="W832" s="33"/>
      <c r="X832" s="33"/>
      <c r="Y832" s="33"/>
      <c r="Z832" s="33"/>
      <c r="AA832" s="33"/>
      <c r="AB832" s="33"/>
      <c r="AC832" s="33"/>
    </row>
    <row r="833" spans="1:29" ht="15" x14ac:dyDescent="0.2">
      <c r="A833" s="88"/>
      <c r="B833" s="148"/>
      <c r="C833" s="33"/>
      <c r="D833" s="33"/>
      <c r="E833" s="33"/>
      <c r="F833" s="35"/>
      <c r="G833" s="35"/>
      <c r="H833" s="123"/>
      <c r="I833" s="33"/>
      <c r="J833" s="35"/>
      <c r="K833" s="35"/>
      <c r="L833" s="42"/>
      <c r="M833" s="33"/>
      <c r="N833" s="33"/>
      <c r="O833" s="33"/>
      <c r="P833" s="33"/>
      <c r="Q833" s="33"/>
      <c r="R833" s="33"/>
      <c r="S833" s="33"/>
      <c r="T833" s="33"/>
      <c r="U833" s="33"/>
      <c r="V833" s="33"/>
      <c r="W833" s="33"/>
      <c r="X833" s="33"/>
      <c r="Y833" s="33"/>
      <c r="Z833" s="33"/>
      <c r="AA833" s="33"/>
      <c r="AB833" s="33"/>
      <c r="AC833" s="33"/>
    </row>
    <row r="834" spans="1:29" ht="15" x14ac:dyDescent="0.2">
      <c r="A834" s="88"/>
      <c r="B834" s="148"/>
      <c r="C834" s="33"/>
      <c r="D834" s="33"/>
      <c r="E834" s="33"/>
      <c r="F834" s="35"/>
      <c r="G834" s="35"/>
      <c r="H834" s="123"/>
      <c r="I834" s="33"/>
      <c r="J834" s="35"/>
      <c r="K834" s="35"/>
      <c r="L834" s="42"/>
      <c r="M834" s="33"/>
      <c r="N834" s="33"/>
      <c r="O834" s="33"/>
      <c r="P834" s="33"/>
      <c r="Q834" s="33"/>
      <c r="R834" s="33"/>
      <c r="S834" s="33"/>
      <c r="T834" s="33"/>
      <c r="U834" s="33"/>
      <c r="V834" s="33"/>
      <c r="W834" s="33"/>
      <c r="X834" s="33"/>
      <c r="Y834" s="33"/>
      <c r="Z834" s="33"/>
      <c r="AA834" s="33"/>
      <c r="AB834" s="33"/>
      <c r="AC834" s="33"/>
    </row>
    <row r="835" spans="1:29" ht="15" x14ac:dyDescent="0.2">
      <c r="A835" s="88"/>
      <c r="B835" s="148"/>
      <c r="C835" s="33"/>
      <c r="D835" s="33"/>
      <c r="E835" s="33"/>
      <c r="F835" s="35"/>
      <c r="G835" s="35"/>
      <c r="H835" s="123"/>
      <c r="I835" s="33"/>
      <c r="J835" s="35"/>
      <c r="K835" s="35"/>
      <c r="L835" s="42"/>
      <c r="M835" s="33"/>
      <c r="N835" s="33"/>
      <c r="O835" s="33"/>
      <c r="P835" s="33"/>
      <c r="Q835" s="33"/>
      <c r="R835" s="33"/>
      <c r="S835" s="33"/>
      <c r="T835" s="33"/>
      <c r="U835" s="33"/>
      <c r="V835" s="33"/>
      <c r="W835" s="33"/>
      <c r="X835" s="33"/>
      <c r="Y835" s="33"/>
      <c r="Z835" s="33"/>
      <c r="AA835" s="33"/>
      <c r="AB835" s="33"/>
      <c r="AC835" s="33"/>
    </row>
    <row r="836" spans="1:29" ht="15" x14ac:dyDescent="0.2">
      <c r="A836" s="88"/>
      <c r="B836" s="148"/>
      <c r="C836" s="33"/>
      <c r="D836" s="33"/>
      <c r="E836" s="33"/>
      <c r="F836" s="35"/>
      <c r="G836" s="35"/>
      <c r="H836" s="123"/>
      <c r="I836" s="33"/>
      <c r="J836" s="35"/>
      <c r="K836" s="35"/>
      <c r="L836" s="42"/>
      <c r="M836" s="33"/>
      <c r="N836" s="33"/>
      <c r="O836" s="33"/>
      <c r="P836" s="33"/>
      <c r="Q836" s="33"/>
      <c r="R836" s="33"/>
      <c r="S836" s="33"/>
      <c r="T836" s="33"/>
      <c r="U836" s="33"/>
      <c r="V836" s="33"/>
      <c r="W836" s="33"/>
      <c r="X836" s="33"/>
      <c r="Y836" s="33"/>
      <c r="Z836" s="33"/>
      <c r="AA836" s="33"/>
      <c r="AB836" s="33"/>
      <c r="AC836" s="33"/>
    </row>
    <row r="837" spans="1:29" ht="15" x14ac:dyDescent="0.2">
      <c r="A837" s="88"/>
      <c r="B837" s="148"/>
      <c r="C837" s="33"/>
      <c r="D837" s="33"/>
      <c r="E837" s="33"/>
      <c r="F837" s="35"/>
      <c r="G837" s="35"/>
      <c r="H837" s="123"/>
      <c r="I837" s="33"/>
      <c r="J837" s="35"/>
      <c r="K837" s="35"/>
      <c r="L837" s="42"/>
      <c r="M837" s="33"/>
      <c r="N837" s="33"/>
      <c r="O837" s="33"/>
      <c r="P837" s="33"/>
      <c r="Q837" s="33"/>
      <c r="R837" s="33"/>
      <c r="S837" s="33"/>
      <c r="T837" s="33"/>
      <c r="U837" s="33"/>
      <c r="V837" s="33"/>
      <c r="W837" s="33"/>
      <c r="X837" s="33"/>
      <c r="Y837" s="33"/>
      <c r="Z837" s="33"/>
      <c r="AA837" s="33"/>
      <c r="AB837" s="33"/>
      <c r="AC837" s="33"/>
    </row>
    <row r="838" spans="1:29" ht="15" x14ac:dyDescent="0.2">
      <c r="A838" s="88"/>
      <c r="B838" s="148"/>
      <c r="C838" s="33"/>
      <c r="D838" s="33"/>
      <c r="E838" s="33"/>
      <c r="F838" s="35"/>
      <c r="G838" s="35"/>
      <c r="H838" s="123"/>
      <c r="I838" s="33"/>
      <c r="J838" s="35"/>
      <c r="K838" s="35"/>
      <c r="L838" s="42"/>
      <c r="M838" s="33"/>
      <c r="N838" s="33"/>
      <c r="O838" s="33"/>
      <c r="P838" s="33"/>
      <c r="Q838" s="33"/>
      <c r="R838" s="33"/>
      <c r="S838" s="33"/>
      <c r="T838" s="33"/>
      <c r="U838" s="33"/>
      <c r="V838" s="33"/>
      <c r="W838" s="33"/>
      <c r="X838" s="33"/>
      <c r="Y838" s="33"/>
      <c r="Z838" s="33"/>
      <c r="AA838" s="33"/>
      <c r="AB838" s="33"/>
      <c r="AC838" s="33"/>
    </row>
    <row r="839" spans="1:29" ht="15" x14ac:dyDescent="0.2">
      <c r="A839" s="88"/>
      <c r="B839" s="148"/>
      <c r="C839" s="33"/>
      <c r="D839" s="33"/>
      <c r="E839" s="33"/>
      <c r="F839" s="35"/>
      <c r="G839" s="35"/>
      <c r="H839" s="123"/>
      <c r="I839" s="33"/>
      <c r="J839" s="35"/>
      <c r="K839" s="35"/>
      <c r="L839" s="42"/>
      <c r="M839" s="33"/>
      <c r="N839" s="33"/>
      <c r="O839" s="33"/>
      <c r="P839" s="33"/>
      <c r="Q839" s="33"/>
      <c r="R839" s="33"/>
      <c r="S839" s="33"/>
      <c r="T839" s="33"/>
      <c r="U839" s="33"/>
      <c r="V839" s="33"/>
      <c r="W839" s="33"/>
      <c r="X839" s="33"/>
      <c r="Y839" s="33"/>
      <c r="Z839" s="33"/>
      <c r="AA839" s="33"/>
      <c r="AB839" s="33"/>
      <c r="AC839" s="33"/>
    </row>
    <row r="840" spans="1:29" ht="15" x14ac:dyDescent="0.2">
      <c r="A840" s="88"/>
      <c r="B840" s="148"/>
      <c r="C840" s="33"/>
      <c r="D840" s="33"/>
      <c r="E840" s="33"/>
      <c r="F840" s="35"/>
      <c r="G840" s="35"/>
      <c r="H840" s="123"/>
      <c r="I840" s="33"/>
      <c r="J840" s="35"/>
      <c r="K840" s="35"/>
      <c r="L840" s="42"/>
      <c r="M840" s="33"/>
      <c r="N840" s="33"/>
      <c r="O840" s="33"/>
      <c r="P840" s="33"/>
      <c r="Q840" s="33"/>
      <c r="R840" s="33"/>
      <c r="S840" s="33"/>
      <c r="T840" s="33"/>
      <c r="U840" s="33"/>
      <c r="V840" s="33"/>
      <c r="W840" s="33"/>
      <c r="X840" s="33"/>
      <c r="Y840" s="33"/>
      <c r="Z840" s="33"/>
      <c r="AA840" s="33"/>
      <c r="AB840" s="33"/>
      <c r="AC840" s="33"/>
    </row>
    <row r="841" spans="1:29" ht="15" x14ac:dyDescent="0.2">
      <c r="A841" s="88"/>
      <c r="B841" s="148"/>
      <c r="C841" s="33"/>
      <c r="D841" s="33"/>
      <c r="E841" s="33"/>
      <c r="F841" s="35"/>
      <c r="G841" s="35"/>
      <c r="H841" s="123"/>
      <c r="I841" s="33"/>
      <c r="J841" s="35"/>
      <c r="K841" s="35"/>
      <c r="L841" s="42"/>
      <c r="M841" s="33"/>
      <c r="N841" s="33"/>
      <c r="O841" s="33"/>
      <c r="P841" s="33"/>
      <c r="Q841" s="33"/>
      <c r="R841" s="33"/>
      <c r="S841" s="33"/>
      <c r="T841" s="33"/>
      <c r="U841" s="33"/>
      <c r="V841" s="33"/>
      <c r="W841" s="33"/>
      <c r="X841" s="33"/>
      <c r="Y841" s="33"/>
      <c r="Z841" s="33"/>
      <c r="AA841" s="33"/>
      <c r="AB841" s="33"/>
      <c r="AC841" s="33"/>
    </row>
    <row r="842" spans="1:29" ht="15" x14ac:dyDescent="0.2">
      <c r="A842" s="88"/>
      <c r="B842" s="148"/>
      <c r="C842" s="33"/>
      <c r="D842" s="33"/>
      <c r="E842" s="33"/>
      <c r="F842" s="35"/>
      <c r="G842" s="35"/>
      <c r="H842" s="123"/>
      <c r="I842" s="33"/>
      <c r="J842" s="35"/>
      <c r="K842" s="35"/>
      <c r="L842" s="42"/>
      <c r="M842" s="33"/>
      <c r="N842" s="33"/>
      <c r="O842" s="33"/>
      <c r="P842" s="33"/>
      <c r="Q842" s="33"/>
      <c r="R842" s="33"/>
      <c r="S842" s="33"/>
      <c r="T842" s="33"/>
      <c r="U842" s="33"/>
      <c r="V842" s="33"/>
      <c r="W842" s="33"/>
      <c r="X842" s="33"/>
      <c r="Y842" s="33"/>
      <c r="Z842" s="33"/>
      <c r="AA842" s="33"/>
      <c r="AB842" s="33"/>
      <c r="AC842" s="33"/>
    </row>
    <row r="843" spans="1:29" ht="15" x14ac:dyDescent="0.2">
      <c r="A843" s="88"/>
      <c r="B843" s="148"/>
      <c r="C843" s="33"/>
      <c r="D843" s="33"/>
      <c r="E843" s="33"/>
      <c r="F843" s="35"/>
      <c r="G843" s="35"/>
      <c r="H843" s="123"/>
      <c r="I843" s="33"/>
      <c r="J843" s="35"/>
      <c r="K843" s="35"/>
      <c r="L843" s="42"/>
      <c r="M843" s="33"/>
      <c r="N843" s="33"/>
      <c r="O843" s="33"/>
      <c r="P843" s="33"/>
      <c r="Q843" s="33"/>
      <c r="R843" s="33"/>
      <c r="S843" s="33"/>
      <c r="T843" s="33"/>
      <c r="U843" s="33"/>
      <c r="V843" s="33"/>
      <c r="W843" s="33"/>
      <c r="X843" s="33"/>
      <c r="Y843" s="33"/>
      <c r="Z843" s="33"/>
      <c r="AA843" s="33"/>
      <c r="AB843" s="33"/>
      <c r="AC843" s="33"/>
    </row>
    <row r="844" spans="1:29" ht="15" x14ac:dyDescent="0.2">
      <c r="A844" s="88"/>
      <c r="B844" s="148"/>
      <c r="C844" s="33"/>
      <c r="D844" s="33"/>
      <c r="E844" s="33"/>
      <c r="F844" s="35"/>
      <c r="G844" s="35"/>
      <c r="H844" s="123"/>
      <c r="I844" s="33"/>
      <c r="J844" s="35"/>
      <c r="K844" s="35"/>
      <c r="L844" s="42"/>
      <c r="M844" s="33"/>
      <c r="N844" s="33"/>
      <c r="O844" s="33"/>
      <c r="P844" s="33"/>
      <c r="Q844" s="33"/>
      <c r="R844" s="33"/>
      <c r="S844" s="33"/>
      <c r="T844" s="33"/>
      <c r="U844" s="33"/>
      <c r="V844" s="33"/>
      <c r="W844" s="33"/>
      <c r="X844" s="33"/>
      <c r="Y844" s="33"/>
      <c r="Z844" s="33"/>
      <c r="AA844" s="33"/>
      <c r="AB844" s="33"/>
      <c r="AC844" s="33"/>
    </row>
    <row r="845" spans="1:29" ht="15" x14ac:dyDescent="0.2">
      <c r="A845" s="88"/>
      <c r="B845" s="148"/>
      <c r="C845" s="33"/>
      <c r="D845" s="33"/>
      <c r="E845" s="33"/>
      <c r="F845" s="35"/>
      <c r="G845" s="35"/>
      <c r="H845" s="123"/>
      <c r="I845" s="33"/>
      <c r="J845" s="35"/>
      <c r="K845" s="35"/>
      <c r="L845" s="42"/>
      <c r="M845" s="33"/>
      <c r="N845" s="33"/>
      <c r="O845" s="33"/>
      <c r="P845" s="33"/>
      <c r="Q845" s="33"/>
      <c r="R845" s="33"/>
      <c r="S845" s="33"/>
      <c r="T845" s="33"/>
      <c r="U845" s="33"/>
      <c r="V845" s="33"/>
      <c r="W845" s="33"/>
      <c r="X845" s="33"/>
      <c r="Y845" s="33"/>
      <c r="Z845" s="33"/>
      <c r="AA845" s="33"/>
      <c r="AB845" s="33"/>
      <c r="AC845" s="33"/>
    </row>
    <row r="846" spans="1:29" ht="15" x14ac:dyDescent="0.2">
      <c r="A846" s="88"/>
      <c r="B846" s="148"/>
      <c r="C846" s="33"/>
      <c r="D846" s="33"/>
      <c r="E846" s="33"/>
      <c r="F846" s="35"/>
      <c r="G846" s="35"/>
      <c r="H846" s="123"/>
      <c r="I846" s="33"/>
      <c r="J846" s="35"/>
      <c r="K846" s="35"/>
      <c r="L846" s="42"/>
      <c r="M846" s="33"/>
      <c r="N846" s="33"/>
      <c r="O846" s="33"/>
      <c r="P846" s="33"/>
      <c r="Q846" s="33"/>
      <c r="R846" s="33"/>
      <c r="S846" s="33"/>
      <c r="T846" s="33"/>
      <c r="U846" s="33"/>
      <c r="V846" s="33"/>
      <c r="W846" s="33"/>
      <c r="X846" s="33"/>
      <c r="Y846" s="33"/>
      <c r="Z846" s="33"/>
      <c r="AA846" s="33"/>
      <c r="AB846" s="33"/>
      <c r="AC846" s="33"/>
    </row>
    <row r="847" spans="1:29" ht="15" x14ac:dyDescent="0.2">
      <c r="A847" s="88"/>
      <c r="B847" s="148"/>
      <c r="C847" s="33"/>
      <c r="D847" s="33"/>
      <c r="E847" s="33"/>
      <c r="F847" s="35"/>
      <c r="G847" s="35"/>
      <c r="H847" s="123"/>
      <c r="I847" s="33"/>
      <c r="J847" s="35"/>
      <c r="K847" s="35"/>
      <c r="L847" s="42"/>
      <c r="M847" s="33"/>
      <c r="N847" s="33"/>
      <c r="O847" s="33"/>
      <c r="P847" s="33"/>
      <c r="Q847" s="33"/>
      <c r="R847" s="33"/>
      <c r="S847" s="33"/>
      <c r="T847" s="33"/>
      <c r="U847" s="33"/>
      <c r="V847" s="33"/>
      <c r="W847" s="33"/>
      <c r="X847" s="33"/>
      <c r="Y847" s="33"/>
      <c r="Z847" s="33"/>
      <c r="AA847" s="33"/>
      <c r="AB847" s="33"/>
      <c r="AC847" s="33"/>
    </row>
    <row r="848" spans="1:29" ht="15" x14ac:dyDescent="0.2">
      <c r="A848" s="88"/>
      <c r="B848" s="148"/>
      <c r="C848" s="33"/>
      <c r="D848" s="33"/>
      <c r="E848" s="33"/>
      <c r="F848" s="35"/>
      <c r="G848" s="35"/>
      <c r="H848" s="123"/>
      <c r="I848" s="33"/>
      <c r="J848" s="35"/>
      <c r="K848" s="35"/>
      <c r="L848" s="42"/>
      <c r="M848" s="33"/>
      <c r="N848" s="33"/>
      <c r="O848" s="33"/>
      <c r="P848" s="33"/>
      <c r="Q848" s="33"/>
      <c r="R848" s="33"/>
      <c r="S848" s="33"/>
      <c r="T848" s="33"/>
      <c r="U848" s="33"/>
      <c r="V848" s="33"/>
      <c r="W848" s="33"/>
      <c r="X848" s="33"/>
      <c r="Y848" s="33"/>
      <c r="Z848" s="33"/>
      <c r="AA848" s="33"/>
      <c r="AB848" s="33"/>
      <c r="AC848" s="33"/>
    </row>
    <row r="849" spans="1:29" ht="15" x14ac:dyDescent="0.2">
      <c r="A849" s="88"/>
      <c r="B849" s="148"/>
      <c r="C849" s="33"/>
      <c r="D849" s="33"/>
      <c r="E849" s="33"/>
      <c r="F849" s="35"/>
      <c r="G849" s="35"/>
      <c r="H849" s="123"/>
      <c r="I849" s="33"/>
      <c r="J849" s="35"/>
      <c r="K849" s="35"/>
      <c r="L849" s="42"/>
      <c r="M849" s="33"/>
      <c r="N849" s="33"/>
      <c r="O849" s="33"/>
      <c r="P849" s="33"/>
      <c r="Q849" s="33"/>
      <c r="R849" s="33"/>
      <c r="S849" s="33"/>
      <c r="T849" s="33"/>
      <c r="U849" s="33"/>
      <c r="V849" s="33"/>
      <c r="W849" s="33"/>
      <c r="X849" s="33"/>
      <c r="Y849" s="33"/>
      <c r="Z849" s="33"/>
      <c r="AA849" s="33"/>
      <c r="AB849" s="33"/>
      <c r="AC849" s="33"/>
    </row>
    <row r="850" spans="1:29" ht="15" x14ac:dyDescent="0.2">
      <c r="A850" s="88"/>
      <c r="B850" s="148"/>
      <c r="C850" s="33"/>
      <c r="D850" s="33"/>
      <c r="E850" s="33"/>
      <c r="F850" s="35"/>
      <c r="G850" s="35"/>
      <c r="H850" s="123"/>
      <c r="I850" s="33"/>
      <c r="J850" s="35"/>
      <c r="K850" s="35"/>
      <c r="L850" s="42"/>
      <c r="M850" s="33"/>
      <c r="N850" s="33"/>
      <c r="O850" s="33"/>
      <c r="P850" s="33"/>
      <c r="Q850" s="33"/>
      <c r="R850" s="33"/>
      <c r="S850" s="33"/>
      <c r="T850" s="33"/>
      <c r="U850" s="33"/>
      <c r="V850" s="33"/>
      <c r="W850" s="33"/>
      <c r="X850" s="33"/>
      <c r="Y850" s="33"/>
      <c r="Z850" s="33"/>
      <c r="AA850" s="33"/>
      <c r="AB850" s="33"/>
      <c r="AC850" s="33"/>
    </row>
    <row r="851" spans="1:29" ht="15" x14ac:dyDescent="0.2">
      <c r="A851" s="88"/>
      <c r="B851" s="148"/>
      <c r="C851" s="33"/>
      <c r="D851" s="33"/>
      <c r="E851" s="33"/>
      <c r="F851" s="35"/>
      <c r="G851" s="35"/>
      <c r="H851" s="123"/>
      <c r="I851" s="33"/>
      <c r="J851" s="35"/>
      <c r="K851" s="35"/>
      <c r="L851" s="42"/>
      <c r="M851" s="33"/>
      <c r="N851" s="33"/>
      <c r="O851" s="33"/>
      <c r="P851" s="33"/>
      <c r="Q851" s="33"/>
      <c r="R851" s="33"/>
      <c r="S851" s="33"/>
      <c r="T851" s="33"/>
      <c r="U851" s="33"/>
      <c r="V851" s="33"/>
      <c r="W851" s="33"/>
      <c r="X851" s="33"/>
      <c r="Y851" s="33"/>
      <c r="Z851" s="33"/>
      <c r="AA851" s="33"/>
      <c r="AB851" s="33"/>
      <c r="AC851" s="33"/>
    </row>
    <row r="852" spans="1:29" ht="15" x14ac:dyDescent="0.2">
      <c r="A852" s="88"/>
      <c r="B852" s="148"/>
      <c r="C852" s="33"/>
      <c r="D852" s="33"/>
      <c r="E852" s="33"/>
      <c r="F852" s="35"/>
      <c r="G852" s="35"/>
      <c r="H852" s="123"/>
      <c r="I852" s="33"/>
      <c r="J852" s="35"/>
      <c r="K852" s="35"/>
      <c r="L852" s="42"/>
      <c r="M852" s="33"/>
      <c r="N852" s="33"/>
      <c r="O852" s="33"/>
      <c r="P852" s="33"/>
      <c r="Q852" s="33"/>
      <c r="R852" s="33"/>
      <c r="S852" s="33"/>
      <c r="T852" s="33"/>
      <c r="U852" s="33"/>
      <c r="V852" s="33"/>
      <c r="W852" s="33"/>
      <c r="X852" s="33"/>
      <c r="Y852" s="33"/>
      <c r="Z852" s="33"/>
      <c r="AA852" s="33"/>
      <c r="AB852" s="33"/>
      <c r="AC852" s="33"/>
    </row>
    <row r="853" spans="1:29" ht="15" x14ac:dyDescent="0.2">
      <c r="A853" s="88"/>
      <c r="B853" s="148"/>
      <c r="C853" s="33"/>
      <c r="D853" s="33"/>
      <c r="E853" s="33"/>
      <c r="F853" s="35"/>
      <c r="G853" s="35"/>
      <c r="H853" s="123"/>
      <c r="I853" s="33"/>
      <c r="J853" s="35"/>
      <c r="K853" s="35"/>
      <c r="L853" s="42"/>
      <c r="M853" s="33"/>
      <c r="N853" s="33"/>
      <c r="O853" s="33"/>
      <c r="P853" s="33"/>
      <c r="Q853" s="33"/>
      <c r="R853" s="33"/>
      <c r="S853" s="33"/>
      <c r="T853" s="33"/>
      <c r="U853" s="33"/>
      <c r="V853" s="33"/>
      <c r="W853" s="33"/>
      <c r="X853" s="33"/>
      <c r="Y853" s="33"/>
      <c r="Z853" s="33"/>
      <c r="AA853" s="33"/>
      <c r="AB853" s="33"/>
      <c r="AC853" s="33"/>
    </row>
    <row r="854" spans="1:29" ht="15" x14ac:dyDescent="0.2">
      <c r="A854" s="88"/>
      <c r="B854" s="148"/>
      <c r="C854" s="33"/>
      <c r="D854" s="33"/>
      <c r="E854" s="33"/>
      <c r="F854" s="35"/>
      <c r="G854" s="35"/>
      <c r="H854" s="123"/>
      <c r="I854" s="33"/>
      <c r="J854" s="35"/>
      <c r="K854" s="35"/>
      <c r="L854" s="42"/>
      <c r="M854" s="33"/>
      <c r="N854" s="33"/>
      <c r="O854" s="33"/>
      <c r="P854" s="33"/>
      <c r="Q854" s="33"/>
      <c r="R854" s="33"/>
      <c r="S854" s="33"/>
      <c r="T854" s="33"/>
      <c r="U854" s="33"/>
      <c r="V854" s="33"/>
      <c r="W854" s="33"/>
      <c r="X854" s="33"/>
      <c r="Y854" s="33"/>
      <c r="Z854" s="33"/>
      <c r="AA854" s="33"/>
      <c r="AB854" s="33"/>
      <c r="AC854" s="33"/>
    </row>
    <row r="855" spans="1:29" ht="15" x14ac:dyDescent="0.2">
      <c r="A855" s="88"/>
      <c r="B855" s="148"/>
      <c r="C855" s="33"/>
      <c r="D855" s="33"/>
      <c r="E855" s="33"/>
      <c r="F855" s="35"/>
      <c r="G855" s="35"/>
      <c r="H855" s="123"/>
      <c r="I855" s="33"/>
      <c r="J855" s="35"/>
      <c r="K855" s="35"/>
      <c r="L855" s="42"/>
      <c r="M855" s="33"/>
      <c r="N855" s="33"/>
      <c r="O855" s="33"/>
      <c r="P855" s="33"/>
      <c r="Q855" s="33"/>
      <c r="R855" s="33"/>
      <c r="S855" s="33"/>
      <c r="T855" s="33"/>
      <c r="U855" s="33"/>
      <c r="V855" s="33"/>
      <c r="W855" s="33"/>
      <c r="X855" s="33"/>
      <c r="Y855" s="33"/>
      <c r="Z855" s="33"/>
      <c r="AA855" s="33"/>
      <c r="AB855" s="33"/>
      <c r="AC855" s="33"/>
    </row>
    <row r="856" spans="1:29" ht="15" x14ac:dyDescent="0.2">
      <c r="A856" s="88"/>
      <c r="B856" s="148"/>
      <c r="C856" s="33"/>
      <c r="D856" s="33"/>
      <c r="E856" s="33"/>
      <c r="F856" s="35"/>
      <c r="G856" s="35"/>
      <c r="H856" s="123"/>
      <c r="I856" s="33"/>
      <c r="J856" s="35"/>
      <c r="K856" s="35"/>
      <c r="L856" s="42"/>
      <c r="M856" s="33"/>
      <c r="N856" s="33"/>
      <c r="O856" s="33"/>
      <c r="P856" s="33"/>
      <c r="Q856" s="33"/>
      <c r="R856" s="33"/>
      <c r="S856" s="33"/>
      <c r="T856" s="33"/>
      <c r="U856" s="33"/>
      <c r="V856" s="33"/>
      <c r="W856" s="33"/>
      <c r="X856" s="33"/>
      <c r="Y856" s="33"/>
      <c r="Z856" s="33"/>
      <c r="AA856" s="33"/>
      <c r="AB856" s="33"/>
      <c r="AC856" s="33"/>
    </row>
    <row r="857" spans="1:29" ht="15" x14ac:dyDescent="0.2">
      <c r="A857" s="88"/>
      <c r="B857" s="148"/>
      <c r="C857" s="33"/>
      <c r="D857" s="33"/>
      <c r="E857" s="33"/>
      <c r="F857" s="35"/>
      <c r="G857" s="35"/>
      <c r="H857" s="123"/>
      <c r="I857" s="33"/>
      <c r="J857" s="35"/>
      <c r="K857" s="35"/>
      <c r="L857" s="42"/>
      <c r="M857" s="33"/>
      <c r="N857" s="33"/>
      <c r="O857" s="33"/>
      <c r="P857" s="33"/>
      <c r="Q857" s="33"/>
      <c r="R857" s="33"/>
      <c r="S857" s="33"/>
      <c r="T857" s="33"/>
      <c r="U857" s="33"/>
      <c r="V857" s="33"/>
      <c r="W857" s="33"/>
      <c r="X857" s="33"/>
      <c r="Y857" s="33"/>
      <c r="Z857" s="33"/>
      <c r="AA857" s="33"/>
      <c r="AB857" s="33"/>
      <c r="AC857" s="33"/>
    </row>
    <row r="858" spans="1:29" ht="15" x14ac:dyDescent="0.2">
      <c r="A858" s="88"/>
      <c r="B858" s="148"/>
      <c r="C858" s="33"/>
      <c r="D858" s="33"/>
      <c r="E858" s="33"/>
      <c r="F858" s="35"/>
      <c r="G858" s="35"/>
      <c r="H858" s="123"/>
      <c r="I858" s="33"/>
      <c r="J858" s="35"/>
      <c r="K858" s="35"/>
      <c r="L858" s="42"/>
      <c r="M858" s="33"/>
      <c r="N858" s="33"/>
      <c r="O858" s="33"/>
      <c r="P858" s="33"/>
      <c r="Q858" s="33"/>
      <c r="R858" s="33"/>
      <c r="S858" s="33"/>
      <c r="T858" s="33"/>
      <c r="U858" s="33"/>
      <c r="V858" s="33"/>
      <c r="W858" s="33"/>
      <c r="X858" s="33"/>
      <c r="Y858" s="33"/>
      <c r="Z858" s="33"/>
      <c r="AA858" s="33"/>
      <c r="AB858" s="33"/>
      <c r="AC858" s="33"/>
    </row>
    <row r="859" spans="1:29" ht="15" x14ac:dyDescent="0.2">
      <c r="A859" s="88"/>
      <c r="B859" s="148"/>
      <c r="C859" s="33"/>
      <c r="D859" s="33"/>
      <c r="E859" s="33"/>
      <c r="F859" s="35"/>
      <c r="G859" s="35"/>
      <c r="H859" s="123"/>
      <c r="I859" s="33"/>
      <c r="J859" s="35"/>
      <c r="K859" s="35"/>
      <c r="L859" s="42"/>
      <c r="M859" s="33"/>
      <c r="N859" s="33"/>
      <c r="O859" s="33"/>
      <c r="P859" s="33"/>
      <c r="Q859" s="33"/>
      <c r="R859" s="33"/>
      <c r="S859" s="33"/>
      <c r="T859" s="33"/>
      <c r="U859" s="33"/>
      <c r="V859" s="33"/>
      <c r="W859" s="33"/>
      <c r="X859" s="33"/>
      <c r="Y859" s="33"/>
      <c r="Z859" s="33"/>
      <c r="AA859" s="33"/>
      <c r="AB859" s="33"/>
      <c r="AC859" s="33"/>
    </row>
    <row r="860" spans="1:29" ht="15" x14ac:dyDescent="0.2">
      <c r="A860" s="88"/>
      <c r="B860" s="148"/>
      <c r="C860" s="33"/>
      <c r="D860" s="33"/>
      <c r="E860" s="33"/>
      <c r="F860" s="35"/>
      <c r="G860" s="35"/>
      <c r="H860" s="123"/>
      <c r="I860" s="33"/>
      <c r="J860" s="35"/>
      <c r="K860" s="35"/>
      <c r="L860" s="42"/>
      <c r="M860" s="33"/>
      <c r="N860" s="33"/>
      <c r="O860" s="33"/>
      <c r="P860" s="33"/>
      <c r="Q860" s="33"/>
      <c r="R860" s="33"/>
      <c r="S860" s="33"/>
      <c r="T860" s="33"/>
      <c r="U860" s="33"/>
      <c r="V860" s="33"/>
      <c r="W860" s="33"/>
      <c r="X860" s="33"/>
      <c r="Y860" s="33"/>
      <c r="Z860" s="33"/>
      <c r="AA860" s="33"/>
      <c r="AB860" s="33"/>
      <c r="AC860" s="33"/>
    </row>
    <row r="861" spans="1:29" ht="15" x14ac:dyDescent="0.2">
      <c r="A861" s="88"/>
      <c r="B861" s="148"/>
      <c r="C861" s="33"/>
      <c r="D861" s="33"/>
      <c r="E861" s="33"/>
      <c r="F861" s="35"/>
      <c r="G861" s="35"/>
      <c r="H861" s="123"/>
      <c r="I861" s="33"/>
      <c r="J861" s="35"/>
      <c r="K861" s="35"/>
      <c r="L861" s="42"/>
      <c r="M861" s="33"/>
      <c r="N861" s="33"/>
      <c r="O861" s="33"/>
      <c r="P861" s="33"/>
      <c r="Q861" s="33"/>
      <c r="R861" s="33"/>
      <c r="S861" s="33"/>
      <c r="T861" s="33"/>
      <c r="U861" s="33"/>
      <c r="V861" s="33"/>
      <c r="W861" s="33"/>
      <c r="X861" s="33"/>
      <c r="Y861" s="33"/>
      <c r="Z861" s="33"/>
      <c r="AA861" s="33"/>
      <c r="AB861" s="33"/>
      <c r="AC861" s="33"/>
    </row>
    <row r="862" spans="1:29" ht="15" x14ac:dyDescent="0.2">
      <c r="A862" s="88"/>
      <c r="B862" s="148"/>
      <c r="C862" s="33"/>
      <c r="D862" s="33"/>
      <c r="E862" s="33"/>
      <c r="F862" s="35"/>
      <c r="G862" s="35"/>
      <c r="H862" s="123"/>
      <c r="I862" s="33"/>
      <c r="J862" s="35"/>
      <c r="K862" s="35"/>
      <c r="L862" s="42"/>
      <c r="M862" s="33"/>
      <c r="N862" s="33"/>
      <c r="O862" s="33"/>
      <c r="P862" s="33"/>
      <c r="Q862" s="33"/>
      <c r="R862" s="33"/>
      <c r="S862" s="33"/>
      <c r="T862" s="33"/>
      <c r="U862" s="33"/>
      <c r="V862" s="33"/>
      <c r="W862" s="33"/>
      <c r="X862" s="33"/>
      <c r="Y862" s="33"/>
      <c r="Z862" s="33"/>
      <c r="AA862" s="33"/>
      <c r="AB862" s="33"/>
      <c r="AC862" s="33"/>
    </row>
    <row r="863" spans="1:29" ht="15" x14ac:dyDescent="0.2">
      <c r="A863" s="88"/>
      <c r="B863" s="148"/>
      <c r="C863" s="33"/>
      <c r="D863" s="33"/>
      <c r="E863" s="33"/>
      <c r="F863" s="35"/>
      <c r="G863" s="35"/>
      <c r="H863" s="123"/>
      <c r="I863" s="33"/>
      <c r="J863" s="35"/>
      <c r="K863" s="35"/>
      <c r="L863" s="42"/>
      <c r="M863" s="33"/>
      <c r="N863" s="33"/>
      <c r="O863" s="33"/>
      <c r="P863" s="33"/>
      <c r="Q863" s="33"/>
      <c r="R863" s="33"/>
      <c r="S863" s="33"/>
      <c r="T863" s="33"/>
      <c r="U863" s="33"/>
      <c r="V863" s="33"/>
      <c r="W863" s="33"/>
      <c r="X863" s="33"/>
      <c r="Y863" s="33"/>
      <c r="Z863" s="33"/>
      <c r="AA863" s="33"/>
      <c r="AB863" s="33"/>
      <c r="AC863" s="33"/>
    </row>
    <row r="864" spans="1:29" ht="15" x14ac:dyDescent="0.2">
      <c r="A864" s="88"/>
      <c r="B864" s="148"/>
      <c r="C864" s="33"/>
      <c r="D864" s="33"/>
      <c r="E864" s="33"/>
      <c r="F864" s="35"/>
      <c r="G864" s="35"/>
      <c r="H864" s="123"/>
      <c r="I864" s="33"/>
      <c r="J864" s="35"/>
      <c r="K864" s="35"/>
      <c r="L864" s="42"/>
      <c r="M864" s="33"/>
      <c r="N864" s="33"/>
      <c r="O864" s="33"/>
      <c r="P864" s="33"/>
      <c r="Q864" s="33"/>
      <c r="R864" s="33"/>
      <c r="S864" s="33"/>
      <c r="T864" s="33"/>
      <c r="U864" s="33"/>
      <c r="V864" s="33"/>
      <c r="W864" s="33"/>
      <c r="X864" s="33"/>
      <c r="Y864" s="33"/>
      <c r="Z864" s="33"/>
      <c r="AA864" s="33"/>
      <c r="AB864" s="33"/>
      <c r="AC864" s="33"/>
    </row>
    <row r="865" spans="1:29" ht="15" x14ac:dyDescent="0.2">
      <c r="A865" s="88"/>
      <c r="B865" s="148"/>
      <c r="C865" s="33"/>
      <c r="D865" s="33"/>
      <c r="E865" s="33"/>
      <c r="F865" s="35"/>
      <c r="G865" s="35"/>
      <c r="H865" s="123"/>
      <c r="I865" s="33"/>
      <c r="J865" s="35"/>
      <c r="K865" s="35"/>
      <c r="L865" s="42"/>
      <c r="M865" s="33"/>
      <c r="N865" s="33"/>
      <c r="O865" s="33"/>
      <c r="P865" s="33"/>
      <c r="Q865" s="33"/>
      <c r="R865" s="33"/>
      <c r="S865" s="33"/>
      <c r="T865" s="33"/>
      <c r="U865" s="33"/>
      <c r="V865" s="33"/>
      <c r="W865" s="33"/>
      <c r="X865" s="33"/>
      <c r="Y865" s="33"/>
      <c r="Z865" s="33"/>
      <c r="AA865" s="33"/>
      <c r="AB865" s="33"/>
      <c r="AC865" s="33"/>
    </row>
    <row r="866" spans="1:29" ht="15" x14ac:dyDescent="0.2">
      <c r="A866" s="88"/>
      <c r="B866" s="148"/>
      <c r="C866" s="33"/>
      <c r="D866" s="33"/>
      <c r="E866" s="33"/>
      <c r="F866" s="35"/>
      <c r="G866" s="35"/>
      <c r="H866" s="123"/>
      <c r="I866" s="33"/>
      <c r="J866" s="35"/>
      <c r="K866" s="35"/>
      <c r="L866" s="42"/>
      <c r="M866" s="33"/>
      <c r="N866" s="33"/>
      <c r="O866" s="33"/>
      <c r="P866" s="33"/>
      <c r="Q866" s="33"/>
      <c r="R866" s="33"/>
      <c r="S866" s="33"/>
      <c r="T866" s="33"/>
      <c r="U866" s="33"/>
      <c r="V866" s="33"/>
      <c r="W866" s="33"/>
      <c r="X866" s="33"/>
      <c r="Y866" s="33"/>
      <c r="Z866" s="33"/>
      <c r="AA866" s="33"/>
      <c r="AB866" s="33"/>
      <c r="AC866" s="33"/>
    </row>
    <row r="867" spans="1:29" ht="15" x14ac:dyDescent="0.2">
      <c r="A867" s="88"/>
      <c r="B867" s="148"/>
      <c r="C867" s="33"/>
      <c r="D867" s="33"/>
      <c r="E867" s="33"/>
      <c r="F867" s="35"/>
      <c r="G867" s="35"/>
      <c r="H867" s="123"/>
      <c r="I867" s="33"/>
      <c r="J867" s="35"/>
      <c r="K867" s="35"/>
      <c r="L867" s="42"/>
      <c r="M867" s="33"/>
      <c r="N867" s="33"/>
      <c r="O867" s="33"/>
      <c r="P867" s="33"/>
      <c r="Q867" s="33"/>
      <c r="R867" s="33"/>
      <c r="S867" s="33"/>
      <c r="T867" s="33"/>
      <c r="U867" s="33"/>
      <c r="V867" s="33"/>
      <c r="W867" s="33"/>
      <c r="X867" s="33"/>
      <c r="Y867" s="33"/>
      <c r="Z867" s="33"/>
      <c r="AA867" s="33"/>
      <c r="AB867" s="33"/>
      <c r="AC867" s="33"/>
    </row>
    <row r="868" spans="1:29" ht="15" x14ac:dyDescent="0.2">
      <c r="A868" s="88"/>
      <c r="B868" s="148"/>
      <c r="C868" s="33"/>
      <c r="D868" s="33"/>
      <c r="E868" s="33"/>
      <c r="F868" s="35"/>
      <c r="G868" s="35"/>
      <c r="H868" s="123"/>
      <c r="I868" s="33"/>
      <c r="J868" s="35"/>
      <c r="K868" s="35"/>
      <c r="L868" s="42"/>
      <c r="M868" s="33"/>
      <c r="N868" s="33"/>
      <c r="O868" s="33"/>
      <c r="P868" s="33"/>
      <c r="Q868" s="33"/>
      <c r="R868" s="33"/>
      <c r="S868" s="33"/>
      <c r="T868" s="33"/>
      <c r="U868" s="33"/>
      <c r="V868" s="33"/>
      <c r="W868" s="33"/>
      <c r="X868" s="33"/>
      <c r="Y868" s="33"/>
      <c r="Z868" s="33"/>
      <c r="AA868" s="33"/>
      <c r="AB868" s="33"/>
      <c r="AC868" s="33"/>
    </row>
    <row r="869" spans="1:29" ht="15" x14ac:dyDescent="0.2">
      <c r="A869" s="88"/>
      <c r="B869" s="148"/>
      <c r="C869" s="33"/>
      <c r="D869" s="33"/>
      <c r="E869" s="33"/>
      <c r="F869" s="35"/>
      <c r="G869" s="35"/>
      <c r="H869" s="123"/>
      <c r="I869" s="33"/>
      <c r="J869" s="35"/>
      <c r="K869" s="35"/>
      <c r="L869" s="42"/>
      <c r="M869" s="33"/>
      <c r="N869" s="33"/>
      <c r="O869" s="33"/>
      <c r="P869" s="33"/>
      <c r="Q869" s="33"/>
      <c r="R869" s="33"/>
      <c r="S869" s="33"/>
      <c r="T869" s="33"/>
      <c r="U869" s="33"/>
      <c r="V869" s="33"/>
      <c r="W869" s="33"/>
      <c r="X869" s="33"/>
      <c r="Y869" s="33"/>
      <c r="Z869" s="33"/>
      <c r="AA869" s="33"/>
      <c r="AB869" s="33"/>
      <c r="AC869" s="33"/>
    </row>
    <row r="870" spans="1:29" ht="15" x14ac:dyDescent="0.2">
      <c r="A870" s="88"/>
      <c r="B870" s="148"/>
      <c r="C870" s="33"/>
      <c r="D870" s="33"/>
      <c r="E870" s="33"/>
      <c r="F870" s="35"/>
      <c r="G870" s="35"/>
      <c r="H870" s="123"/>
      <c r="I870" s="33"/>
      <c r="J870" s="35"/>
      <c r="K870" s="35"/>
      <c r="L870" s="42"/>
      <c r="M870" s="33"/>
      <c r="N870" s="33"/>
      <c r="O870" s="33"/>
      <c r="P870" s="33"/>
      <c r="Q870" s="33"/>
      <c r="R870" s="33"/>
      <c r="S870" s="33"/>
      <c r="T870" s="33"/>
      <c r="U870" s="33"/>
      <c r="V870" s="33"/>
      <c r="W870" s="33"/>
      <c r="X870" s="33"/>
      <c r="Y870" s="33"/>
      <c r="Z870" s="33"/>
      <c r="AA870" s="33"/>
      <c r="AB870" s="33"/>
      <c r="AC870" s="33"/>
    </row>
    <row r="871" spans="1:29" ht="15" x14ac:dyDescent="0.2">
      <c r="A871" s="88"/>
      <c r="B871" s="148"/>
      <c r="C871" s="33"/>
      <c r="D871" s="33"/>
      <c r="E871" s="33"/>
      <c r="F871" s="35"/>
      <c r="G871" s="35"/>
      <c r="H871" s="123"/>
      <c r="I871" s="33"/>
      <c r="J871" s="35"/>
      <c r="K871" s="35"/>
      <c r="L871" s="42"/>
      <c r="M871" s="33"/>
      <c r="N871" s="33"/>
      <c r="O871" s="33"/>
      <c r="P871" s="33"/>
      <c r="Q871" s="33"/>
      <c r="R871" s="33"/>
      <c r="S871" s="33"/>
      <c r="T871" s="33"/>
      <c r="U871" s="33"/>
      <c r="V871" s="33"/>
      <c r="W871" s="33"/>
      <c r="X871" s="33"/>
      <c r="Y871" s="33"/>
      <c r="Z871" s="33"/>
      <c r="AA871" s="33"/>
      <c r="AB871" s="33"/>
      <c r="AC871" s="33"/>
    </row>
    <row r="872" spans="1:29" ht="15" x14ac:dyDescent="0.2">
      <c r="A872" s="88"/>
      <c r="B872" s="148"/>
      <c r="C872" s="33"/>
      <c r="D872" s="33"/>
      <c r="E872" s="33"/>
      <c r="F872" s="35"/>
      <c r="G872" s="35"/>
      <c r="H872" s="123"/>
      <c r="I872" s="33"/>
      <c r="J872" s="35"/>
      <c r="K872" s="35"/>
      <c r="L872" s="42"/>
      <c r="M872" s="33"/>
      <c r="N872" s="33"/>
      <c r="O872" s="33"/>
      <c r="P872" s="33"/>
      <c r="Q872" s="33"/>
      <c r="R872" s="33"/>
      <c r="S872" s="33"/>
      <c r="T872" s="33"/>
      <c r="U872" s="33"/>
      <c r="V872" s="33"/>
      <c r="W872" s="33"/>
      <c r="X872" s="33"/>
      <c r="Y872" s="33"/>
      <c r="Z872" s="33"/>
      <c r="AA872" s="33"/>
      <c r="AB872" s="33"/>
      <c r="AC872" s="33"/>
    </row>
    <row r="873" spans="1:29" ht="15" x14ac:dyDescent="0.2">
      <c r="A873" s="88"/>
      <c r="B873" s="148"/>
      <c r="C873" s="33"/>
      <c r="D873" s="33"/>
      <c r="E873" s="33"/>
      <c r="F873" s="35"/>
      <c r="G873" s="35"/>
      <c r="H873" s="123"/>
      <c r="I873" s="33"/>
      <c r="J873" s="35"/>
      <c r="K873" s="35"/>
      <c r="L873" s="42"/>
      <c r="M873" s="33"/>
      <c r="N873" s="33"/>
      <c r="O873" s="33"/>
      <c r="P873" s="33"/>
      <c r="Q873" s="33"/>
      <c r="R873" s="33"/>
      <c r="S873" s="33"/>
      <c r="T873" s="33"/>
      <c r="U873" s="33"/>
      <c r="V873" s="33"/>
      <c r="W873" s="33"/>
      <c r="X873" s="33"/>
      <c r="Y873" s="33"/>
      <c r="Z873" s="33"/>
      <c r="AA873" s="33"/>
      <c r="AB873" s="33"/>
      <c r="AC873" s="33"/>
    </row>
    <row r="874" spans="1:29" ht="15" x14ac:dyDescent="0.2">
      <c r="A874" s="88"/>
      <c r="B874" s="148"/>
      <c r="C874" s="33"/>
      <c r="D874" s="33"/>
      <c r="E874" s="33"/>
      <c r="F874" s="35"/>
      <c r="G874" s="35"/>
      <c r="H874" s="123"/>
      <c r="I874" s="33"/>
      <c r="J874" s="35"/>
      <c r="K874" s="35"/>
      <c r="L874" s="42"/>
      <c r="M874" s="33"/>
      <c r="N874" s="33"/>
      <c r="O874" s="33"/>
      <c r="P874" s="33"/>
      <c r="Q874" s="33"/>
      <c r="R874" s="33"/>
      <c r="S874" s="33"/>
      <c r="T874" s="33"/>
      <c r="U874" s="33"/>
      <c r="V874" s="33"/>
      <c r="W874" s="33"/>
      <c r="X874" s="33"/>
      <c r="Y874" s="33"/>
      <c r="Z874" s="33"/>
      <c r="AA874" s="33"/>
      <c r="AB874" s="33"/>
      <c r="AC874" s="33"/>
    </row>
    <row r="875" spans="1:29" ht="15" x14ac:dyDescent="0.2">
      <c r="A875" s="88"/>
      <c r="B875" s="148"/>
      <c r="C875" s="33"/>
      <c r="D875" s="33"/>
      <c r="E875" s="33"/>
      <c r="F875" s="35"/>
      <c r="G875" s="35"/>
      <c r="H875" s="123"/>
      <c r="I875" s="33"/>
      <c r="J875" s="35"/>
      <c r="K875" s="35"/>
      <c r="L875" s="42"/>
      <c r="M875" s="33"/>
      <c r="N875" s="33"/>
      <c r="O875" s="33"/>
      <c r="P875" s="33"/>
      <c r="Q875" s="33"/>
      <c r="R875" s="33"/>
      <c r="S875" s="33"/>
      <c r="T875" s="33"/>
      <c r="U875" s="33"/>
      <c r="V875" s="33"/>
      <c r="W875" s="33"/>
      <c r="X875" s="33"/>
      <c r="Y875" s="33"/>
      <c r="Z875" s="33"/>
      <c r="AA875" s="33"/>
      <c r="AB875" s="33"/>
      <c r="AC875" s="33"/>
    </row>
    <row r="876" spans="1:29" ht="15" x14ac:dyDescent="0.2">
      <c r="A876" s="88"/>
      <c r="B876" s="148"/>
      <c r="C876" s="33"/>
      <c r="D876" s="33"/>
      <c r="E876" s="33"/>
      <c r="F876" s="35"/>
      <c r="G876" s="35"/>
      <c r="H876" s="123"/>
      <c r="I876" s="33"/>
      <c r="J876" s="35"/>
      <c r="K876" s="35"/>
      <c r="L876" s="42"/>
      <c r="M876" s="33"/>
      <c r="N876" s="33"/>
      <c r="O876" s="33"/>
      <c r="P876" s="33"/>
      <c r="Q876" s="33"/>
      <c r="R876" s="33"/>
      <c r="S876" s="33"/>
      <c r="T876" s="33"/>
      <c r="U876" s="33"/>
      <c r="V876" s="33"/>
      <c r="W876" s="33"/>
      <c r="X876" s="33"/>
      <c r="Y876" s="33"/>
      <c r="Z876" s="33"/>
      <c r="AA876" s="33"/>
      <c r="AB876" s="33"/>
      <c r="AC876" s="33"/>
    </row>
    <row r="877" spans="1:29" ht="15" x14ac:dyDescent="0.2">
      <c r="A877" s="88"/>
      <c r="B877" s="148"/>
      <c r="C877" s="33"/>
      <c r="D877" s="33"/>
      <c r="E877" s="33"/>
      <c r="F877" s="35"/>
      <c r="G877" s="35"/>
      <c r="H877" s="123"/>
      <c r="I877" s="33"/>
      <c r="J877" s="35"/>
      <c r="K877" s="35"/>
      <c r="L877" s="42"/>
      <c r="M877" s="33"/>
      <c r="N877" s="33"/>
      <c r="O877" s="33"/>
      <c r="P877" s="33"/>
      <c r="Q877" s="33"/>
      <c r="R877" s="33"/>
      <c r="S877" s="33"/>
      <c r="T877" s="33"/>
      <c r="U877" s="33"/>
      <c r="V877" s="33"/>
      <c r="W877" s="33"/>
      <c r="X877" s="33"/>
      <c r="Y877" s="33"/>
      <c r="Z877" s="33"/>
      <c r="AA877" s="33"/>
      <c r="AB877" s="33"/>
      <c r="AC877" s="33"/>
    </row>
    <row r="878" spans="1:29" ht="15" x14ac:dyDescent="0.2">
      <c r="A878" s="88"/>
      <c r="B878" s="148"/>
      <c r="C878" s="33"/>
      <c r="D878" s="33"/>
      <c r="E878" s="33"/>
      <c r="F878" s="35"/>
      <c r="G878" s="35"/>
      <c r="H878" s="123"/>
      <c r="I878" s="33"/>
      <c r="J878" s="35"/>
      <c r="K878" s="35"/>
      <c r="L878" s="42"/>
      <c r="M878" s="33"/>
      <c r="N878" s="33"/>
      <c r="O878" s="33"/>
      <c r="P878" s="33"/>
      <c r="Q878" s="33"/>
      <c r="R878" s="33"/>
      <c r="S878" s="33"/>
      <c r="T878" s="33"/>
      <c r="U878" s="33"/>
      <c r="V878" s="33"/>
      <c r="W878" s="33"/>
      <c r="X878" s="33"/>
      <c r="Y878" s="33"/>
      <c r="Z878" s="33"/>
      <c r="AA878" s="33"/>
      <c r="AB878" s="33"/>
      <c r="AC878" s="33"/>
    </row>
    <row r="879" spans="1:29" ht="15" x14ac:dyDescent="0.2">
      <c r="A879" s="88"/>
      <c r="B879" s="148"/>
      <c r="C879" s="33"/>
      <c r="D879" s="33"/>
      <c r="E879" s="33"/>
      <c r="F879" s="35"/>
      <c r="G879" s="35"/>
      <c r="H879" s="123"/>
      <c r="I879" s="33"/>
      <c r="J879" s="35"/>
      <c r="K879" s="35"/>
      <c r="L879" s="42"/>
      <c r="M879" s="33"/>
      <c r="N879" s="33"/>
      <c r="O879" s="33"/>
      <c r="P879" s="33"/>
      <c r="Q879" s="33"/>
      <c r="R879" s="33"/>
      <c r="S879" s="33"/>
      <c r="T879" s="33"/>
      <c r="U879" s="33"/>
      <c r="V879" s="33"/>
      <c r="W879" s="33"/>
      <c r="X879" s="33"/>
      <c r="Y879" s="33"/>
      <c r="Z879" s="33"/>
      <c r="AA879" s="33"/>
      <c r="AB879" s="33"/>
      <c r="AC879" s="33"/>
    </row>
    <row r="880" spans="1:29" ht="15" x14ac:dyDescent="0.2">
      <c r="A880" s="88"/>
      <c r="B880" s="148"/>
      <c r="C880" s="33"/>
      <c r="D880" s="33"/>
      <c r="E880" s="33"/>
      <c r="F880" s="35"/>
      <c r="G880" s="35"/>
      <c r="H880" s="123"/>
      <c r="I880" s="33"/>
      <c r="J880" s="35"/>
      <c r="K880" s="35"/>
      <c r="L880" s="42"/>
      <c r="M880" s="33"/>
      <c r="N880" s="33"/>
      <c r="O880" s="33"/>
      <c r="P880" s="33"/>
      <c r="Q880" s="33"/>
      <c r="R880" s="33"/>
      <c r="S880" s="33"/>
      <c r="T880" s="33"/>
      <c r="U880" s="33"/>
      <c r="V880" s="33"/>
      <c r="W880" s="33"/>
      <c r="X880" s="33"/>
      <c r="Y880" s="33"/>
      <c r="Z880" s="33"/>
      <c r="AA880" s="33"/>
      <c r="AB880" s="33"/>
      <c r="AC880" s="33"/>
    </row>
    <row r="881" spans="1:29" ht="15" x14ac:dyDescent="0.2">
      <c r="A881" s="88"/>
      <c r="B881" s="148"/>
      <c r="C881" s="33"/>
      <c r="D881" s="33"/>
      <c r="E881" s="33"/>
      <c r="F881" s="35"/>
      <c r="G881" s="35"/>
      <c r="H881" s="123"/>
      <c r="I881" s="33"/>
      <c r="J881" s="35"/>
      <c r="K881" s="35"/>
      <c r="L881" s="42"/>
      <c r="M881" s="33"/>
      <c r="N881" s="33"/>
      <c r="O881" s="33"/>
      <c r="P881" s="33"/>
      <c r="Q881" s="33"/>
      <c r="R881" s="33"/>
      <c r="S881" s="33"/>
      <c r="T881" s="33"/>
      <c r="U881" s="33"/>
      <c r="V881" s="33"/>
      <c r="W881" s="33"/>
      <c r="X881" s="33"/>
      <c r="Y881" s="33"/>
      <c r="Z881" s="33"/>
      <c r="AA881" s="33"/>
      <c r="AB881" s="33"/>
      <c r="AC881" s="33"/>
    </row>
    <row r="882" spans="1:29" ht="15" x14ac:dyDescent="0.2">
      <c r="A882" s="88"/>
      <c r="B882" s="148"/>
      <c r="C882" s="33"/>
      <c r="D882" s="33"/>
      <c r="E882" s="33"/>
      <c r="F882" s="35"/>
      <c r="G882" s="35"/>
      <c r="H882" s="123"/>
      <c r="I882" s="33"/>
      <c r="J882" s="35"/>
      <c r="K882" s="35"/>
      <c r="L882" s="42"/>
      <c r="M882" s="33"/>
      <c r="N882" s="33"/>
      <c r="O882" s="33"/>
      <c r="P882" s="33"/>
      <c r="Q882" s="33"/>
      <c r="R882" s="33"/>
      <c r="S882" s="33"/>
      <c r="T882" s="33"/>
      <c r="U882" s="33"/>
      <c r="V882" s="33"/>
      <c r="W882" s="33"/>
      <c r="X882" s="33"/>
      <c r="Y882" s="33"/>
      <c r="Z882" s="33"/>
      <c r="AA882" s="33"/>
      <c r="AB882" s="33"/>
      <c r="AC882" s="33"/>
    </row>
    <row r="883" spans="1:29" ht="15" x14ac:dyDescent="0.2">
      <c r="A883" s="88"/>
      <c r="B883" s="148"/>
      <c r="C883" s="33"/>
      <c r="D883" s="33"/>
      <c r="E883" s="33"/>
      <c r="F883" s="35"/>
      <c r="G883" s="35"/>
      <c r="H883" s="123"/>
      <c r="I883" s="33"/>
      <c r="J883" s="35"/>
      <c r="K883" s="35"/>
      <c r="L883" s="42"/>
      <c r="M883" s="33"/>
      <c r="N883" s="33"/>
      <c r="O883" s="33"/>
      <c r="P883" s="33"/>
      <c r="Q883" s="33"/>
      <c r="R883" s="33"/>
      <c r="S883" s="33"/>
      <c r="T883" s="33"/>
      <c r="U883" s="33"/>
      <c r="V883" s="33"/>
      <c r="W883" s="33"/>
      <c r="X883" s="33"/>
      <c r="Y883" s="33"/>
      <c r="Z883" s="33"/>
      <c r="AA883" s="33"/>
      <c r="AB883" s="33"/>
      <c r="AC883" s="33"/>
    </row>
    <row r="884" spans="1:29" ht="15" x14ac:dyDescent="0.2">
      <c r="A884" s="88"/>
      <c r="B884" s="148"/>
      <c r="C884" s="33"/>
      <c r="D884" s="33"/>
      <c r="E884" s="33"/>
      <c r="F884" s="35"/>
      <c r="G884" s="35"/>
      <c r="H884" s="123"/>
      <c r="I884" s="33"/>
      <c r="J884" s="35"/>
      <c r="K884" s="35"/>
      <c r="L884" s="42"/>
      <c r="M884" s="33"/>
      <c r="N884" s="33"/>
      <c r="O884" s="33"/>
      <c r="P884" s="33"/>
      <c r="Q884" s="33"/>
      <c r="R884" s="33"/>
      <c r="S884" s="33"/>
      <c r="T884" s="33"/>
      <c r="U884" s="33"/>
      <c r="V884" s="33"/>
      <c r="W884" s="33"/>
      <c r="X884" s="33"/>
      <c r="Y884" s="33"/>
      <c r="Z884" s="33"/>
      <c r="AA884" s="33"/>
      <c r="AB884" s="33"/>
      <c r="AC884" s="33"/>
    </row>
    <row r="885" spans="1:29" ht="15" x14ac:dyDescent="0.2">
      <c r="A885" s="88"/>
      <c r="B885" s="148"/>
      <c r="C885" s="33"/>
      <c r="D885" s="33"/>
      <c r="E885" s="33"/>
      <c r="F885" s="35"/>
      <c r="G885" s="35"/>
      <c r="H885" s="123"/>
      <c r="I885" s="33"/>
      <c r="J885" s="35"/>
      <c r="K885" s="35"/>
      <c r="L885" s="42"/>
      <c r="M885" s="33"/>
      <c r="N885" s="33"/>
      <c r="O885" s="33"/>
      <c r="P885" s="33"/>
      <c r="Q885" s="33"/>
      <c r="R885" s="33"/>
      <c r="S885" s="33"/>
      <c r="T885" s="33"/>
      <c r="U885" s="33"/>
      <c r="V885" s="33"/>
      <c r="W885" s="33"/>
      <c r="X885" s="33"/>
      <c r="Y885" s="33"/>
      <c r="Z885" s="33"/>
      <c r="AA885" s="33"/>
      <c r="AB885" s="33"/>
      <c r="AC885" s="33"/>
    </row>
    <row r="886" spans="1:29" ht="15" x14ac:dyDescent="0.2">
      <c r="A886" s="88"/>
      <c r="B886" s="148"/>
      <c r="C886" s="33"/>
      <c r="D886" s="33"/>
      <c r="E886" s="33"/>
      <c r="F886" s="35"/>
      <c r="G886" s="35"/>
      <c r="H886" s="123"/>
      <c r="I886" s="33"/>
      <c r="J886" s="35"/>
      <c r="K886" s="35"/>
      <c r="L886" s="42"/>
      <c r="M886" s="33"/>
      <c r="N886" s="33"/>
      <c r="O886" s="33"/>
      <c r="P886" s="33"/>
      <c r="Q886" s="33"/>
      <c r="R886" s="33"/>
      <c r="S886" s="33"/>
      <c r="T886" s="33"/>
      <c r="U886" s="33"/>
      <c r="V886" s="33"/>
      <c r="W886" s="33"/>
      <c r="X886" s="33"/>
      <c r="Y886" s="33"/>
      <c r="Z886" s="33"/>
      <c r="AA886" s="33"/>
      <c r="AB886" s="33"/>
      <c r="AC886" s="33"/>
    </row>
    <row r="887" spans="1:29" ht="15" x14ac:dyDescent="0.2">
      <c r="A887" s="88"/>
      <c r="B887" s="148"/>
      <c r="C887" s="33"/>
      <c r="D887" s="33"/>
      <c r="E887" s="33"/>
      <c r="F887" s="35"/>
      <c r="G887" s="35"/>
      <c r="H887" s="123"/>
      <c r="I887" s="33"/>
      <c r="J887" s="35"/>
      <c r="K887" s="35"/>
      <c r="L887" s="42"/>
      <c r="M887" s="33"/>
      <c r="N887" s="33"/>
      <c r="O887" s="33"/>
      <c r="P887" s="33"/>
      <c r="Q887" s="33"/>
      <c r="R887" s="33"/>
      <c r="S887" s="33"/>
      <c r="T887" s="33"/>
      <c r="U887" s="33"/>
      <c r="V887" s="33"/>
      <c r="W887" s="33"/>
      <c r="X887" s="33"/>
      <c r="Y887" s="33"/>
      <c r="Z887" s="33"/>
      <c r="AA887" s="33"/>
      <c r="AB887" s="33"/>
      <c r="AC887" s="33"/>
    </row>
    <row r="888" spans="1:29" ht="15" x14ac:dyDescent="0.2">
      <c r="A888" s="88"/>
      <c r="B888" s="148"/>
      <c r="C888" s="33"/>
      <c r="D888" s="33"/>
      <c r="E888" s="33"/>
      <c r="F888" s="35"/>
      <c r="G888" s="35"/>
      <c r="H888" s="123"/>
      <c r="I888" s="33"/>
      <c r="J888" s="35"/>
      <c r="K888" s="35"/>
      <c r="L888" s="42"/>
      <c r="M888" s="33"/>
      <c r="N888" s="33"/>
      <c r="O888" s="33"/>
      <c r="P888" s="33"/>
      <c r="Q888" s="33"/>
      <c r="R888" s="33"/>
      <c r="S888" s="33"/>
      <c r="T888" s="33"/>
      <c r="U888" s="33"/>
      <c r="V888" s="33"/>
      <c r="W888" s="33"/>
      <c r="X888" s="33"/>
      <c r="Y888" s="33"/>
      <c r="Z888" s="33"/>
      <c r="AA888" s="33"/>
      <c r="AB888" s="33"/>
      <c r="AC888" s="33"/>
    </row>
    <row r="889" spans="1:29" ht="15" x14ac:dyDescent="0.2">
      <c r="A889" s="88"/>
      <c r="B889" s="148"/>
      <c r="C889" s="33"/>
      <c r="D889" s="33"/>
      <c r="E889" s="33"/>
      <c r="F889" s="35"/>
      <c r="G889" s="35"/>
      <c r="H889" s="123"/>
      <c r="I889" s="33"/>
      <c r="J889" s="35"/>
      <c r="K889" s="35"/>
      <c r="L889" s="42"/>
      <c r="M889" s="33"/>
      <c r="N889" s="33"/>
      <c r="O889" s="33"/>
      <c r="P889" s="33"/>
      <c r="Q889" s="33"/>
      <c r="R889" s="33"/>
      <c r="S889" s="33"/>
      <c r="T889" s="33"/>
      <c r="U889" s="33"/>
      <c r="V889" s="33"/>
      <c r="W889" s="33"/>
      <c r="X889" s="33"/>
      <c r="Y889" s="33"/>
      <c r="Z889" s="33"/>
      <c r="AA889" s="33"/>
      <c r="AB889" s="33"/>
      <c r="AC889" s="33"/>
    </row>
    <row r="890" spans="1:29" ht="15" x14ac:dyDescent="0.2">
      <c r="A890" s="88"/>
      <c r="B890" s="148"/>
      <c r="C890" s="33"/>
      <c r="D890" s="33"/>
      <c r="E890" s="33"/>
      <c r="F890" s="35"/>
      <c r="G890" s="35"/>
      <c r="H890" s="123"/>
      <c r="I890" s="33"/>
      <c r="J890" s="35"/>
      <c r="K890" s="35"/>
      <c r="L890" s="42"/>
      <c r="M890" s="33"/>
      <c r="N890" s="33"/>
      <c r="O890" s="33"/>
      <c r="P890" s="33"/>
      <c r="Q890" s="33"/>
      <c r="R890" s="33"/>
      <c r="S890" s="33"/>
      <c r="T890" s="33"/>
      <c r="U890" s="33"/>
      <c r="V890" s="33"/>
      <c r="W890" s="33"/>
      <c r="X890" s="33"/>
      <c r="Y890" s="33"/>
      <c r="Z890" s="33"/>
      <c r="AA890" s="33"/>
      <c r="AB890" s="33"/>
      <c r="AC890" s="33"/>
    </row>
    <row r="891" spans="1:29" ht="15" x14ac:dyDescent="0.2">
      <c r="A891" s="88"/>
      <c r="B891" s="148"/>
      <c r="C891" s="33"/>
      <c r="D891" s="33"/>
      <c r="E891" s="33"/>
      <c r="F891" s="35"/>
      <c r="G891" s="35"/>
      <c r="H891" s="123"/>
      <c r="I891" s="33"/>
      <c r="J891" s="35"/>
      <c r="K891" s="35"/>
      <c r="L891" s="42"/>
      <c r="M891" s="33"/>
      <c r="N891" s="33"/>
      <c r="O891" s="33"/>
      <c r="P891" s="33"/>
      <c r="Q891" s="33"/>
      <c r="R891" s="33"/>
      <c r="S891" s="33"/>
      <c r="T891" s="33"/>
      <c r="U891" s="33"/>
      <c r="V891" s="33"/>
      <c r="W891" s="33"/>
      <c r="X891" s="33"/>
      <c r="Y891" s="33"/>
      <c r="Z891" s="33"/>
      <c r="AA891" s="33"/>
      <c r="AB891" s="33"/>
      <c r="AC891" s="33"/>
    </row>
    <row r="892" spans="1:29" ht="15" x14ac:dyDescent="0.2">
      <c r="A892" s="88"/>
      <c r="B892" s="148"/>
      <c r="C892" s="33"/>
      <c r="D892" s="33"/>
      <c r="E892" s="33"/>
      <c r="F892" s="35"/>
      <c r="G892" s="35"/>
      <c r="H892" s="123"/>
      <c r="I892" s="33"/>
      <c r="J892" s="35"/>
      <c r="K892" s="35"/>
      <c r="L892" s="42"/>
      <c r="M892" s="33"/>
      <c r="N892" s="33"/>
      <c r="O892" s="33"/>
      <c r="P892" s="33"/>
      <c r="Q892" s="33"/>
      <c r="R892" s="33"/>
      <c r="S892" s="33"/>
      <c r="T892" s="33"/>
      <c r="U892" s="33"/>
      <c r="V892" s="33"/>
      <c r="W892" s="33"/>
      <c r="X892" s="33"/>
      <c r="Y892" s="33"/>
      <c r="Z892" s="33"/>
      <c r="AA892" s="33"/>
      <c r="AB892" s="33"/>
      <c r="AC892" s="33"/>
    </row>
    <row r="893" spans="1:29" ht="15" x14ac:dyDescent="0.2">
      <c r="A893" s="88"/>
      <c r="B893" s="148"/>
      <c r="C893" s="33"/>
      <c r="D893" s="33"/>
      <c r="E893" s="33"/>
      <c r="F893" s="35"/>
      <c r="G893" s="35"/>
      <c r="H893" s="123"/>
      <c r="I893" s="33"/>
      <c r="J893" s="35"/>
      <c r="K893" s="35"/>
      <c r="L893" s="42"/>
      <c r="M893" s="33"/>
      <c r="N893" s="33"/>
      <c r="O893" s="33"/>
      <c r="P893" s="33"/>
      <c r="Q893" s="33"/>
      <c r="R893" s="33"/>
      <c r="S893" s="33"/>
      <c r="T893" s="33"/>
      <c r="U893" s="33"/>
      <c r="V893" s="33"/>
      <c r="W893" s="33"/>
      <c r="X893" s="33"/>
      <c r="Y893" s="33"/>
      <c r="Z893" s="33"/>
      <c r="AA893" s="33"/>
      <c r="AB893" s="33"/>
      <c r="AC893" s="33"/>
    </row>
    <row r="894" spans="1:29" ht="15" x14ac:dyDescent="0.2">
      <c r="A894" s="88"/>
      <c r="B894" s="148"/>
      <c r="C894" s="33"/>
      <c r="D894" s="33"/>
      <c r="E894" s="33"/>
      <c r="F894" s="35"/>
      <c r="G894" s="35"/>
      <c r="H894" s="123"/>
      <c r="I894" s="33"/>
      <c r="J894" s="35"/>
      <c r="K894" s="35"/>
      <c r="L894" s="42"/>
      <c r="M894" s="33"/>
      <c r="N894" s="33"/>
      <c r="O894" s="33"/>
      <c r="P894" s="33"/>
      <c r="Q894" s="33"/>
      <c r="R894" s="33"/>
      <c r="S894" s="33"/>
      <c r="T894" s="33"/>
      <c r="U894" s="33"/>
      <c r="V894" s="33"/>
      <c r="W894" s="33"/>
      <c r="X894" s="33"/>
      <c r="Y894" s="33"/>
      <c r="Z894" s="33"/>
      <c r="AA894" s="33"/>
      <c r="AB894" s="33"/>
      <c r="AC894" s="33"/>
    </row>
    <row r="895" spans="1:29" ht="15" x14ac:dyDescent="0.2">
      <c r="A895" s="88"/>
      <c r="B895" s="148"/>
      <c r="C895" s="33"/>
      <c r="D895" s="33"/>
      <c r="E895" s="33"/>
      <c r="F895" s="35"/>
      <c r="G895" s="35"/>
      <c r="H895" s="123"/>
      <c r="I895" s="33"/>
      <c r="J895" s="35"/>
      <c r="K895" s="35"/>
      <c r="L895" s="42"/>
      <c r="M895" s="33"/>
      <c r="N895" s="33"/>
      <c r="O895" s="33"/>
      <c r="P895" s="33"/>
      <c r="Q895" s="33"/>
      <c r="R895" s="33"/>
      <c r="S895" s="33"/>
      <c r="T895" s="33"/>
      <c r="U895" s="33"/>
      <c r="V895" s="33"/>
      <c r="W895" s="33"/>
      <c r="X895" s="33"/>
      <c r="Y895" s="33"/>
      <c r="Z895" s="33"/>
      <c r="AA895" s="33"/>
      <c r="AB895" s="33"/>
      <c r="AC895" s="33"/>
    </row>
    <row r="896" spans="1:29" ht="15" x14ac:dyDescent="0.2">
      <c r="A896" s="88"/>
      <c r="B896" s="148"/>
      <c r="C896" s="33"/>
      <c r="D896" s="33"/>
      <c r="E896" s="33"/>
      <c r="F896" s="35"/>
      <c r="G896" s="35"/>
      <c r="H896" s="123"/>
      <c r="I896" s="33"/>
      <c r="J896" s="35"/>
      <c r="K896" s="35"/>
      <c r="L896" s="42"/>
      <c r="M896" s="33"/>
      <c r="N896" s="33"/>
      <c r="O896" s="33"/>
      <c r="P896" s="33"/>
      <c r="Q896" s="33"/>
      <c r="R896" s="33"/>
      <c r="S896" s="33"/>
      <c r="T896" s="33"/>
      <c r="U896" s="33"/>
      <c r="V896" s="33"/>
      <c r="W896" s="33"/>
      <c r="X896" s="33"/>
      <c r="Y896" s="33"/>
      <c r="Z896" s="33"/>
      <c r="AA896" s="33"/>
      <c r="AB896" s="33"/>
      <c r="AC896" s="33"/>
    </row>
    <row r="897" spans="1:29" ht="15" x14ac:dyDescent="0.2">
      <c r="A897" s="88"/>
      <c r="B897" s="148"/>
      <c r="C897" s="33"/>
      <c r="D897" s="33"/>
      <c r="E897" s="33"/>
      <c r="F897" s="35"/>
      <c r="G897" s="35"/>
      <c r="H897" s="123"/>
      <c r="I897" s="33"/>
      <c r="J897" s="35"/>
      <c r="K897" s="35"/>
      <c r="L897" s="42"/>
      <c r="M897" s="33"/>
      <c r="N897" s="33"/>
      <c r="O897" s="33"/>
      <c r="P897" s="33"/>
      <c r="Q897" s="33"/>
      <c r="R897" s="33"/>
      <c r="S897" s="33"/>
      <c r="T897" s="33"/>
      <c r="U897" s="33"/>
      <c r="V897" s="33"/>
      <c r="W897" s="33"/>
      <c r="X897" s="33"/>
      <c r="Y897" s="33"/>
      <c r="Z897" s="33"/>
      <c r="AA897" s="33"/>
      <c r="AB897" s="33"/>
      <c r="AC897" s="33"/>
    </row>
    <row r="898" spans="1:29" ht="15" x14ac:dyDescent="0.2">
      <c r="A898" s="88"/>
      <c r="B898" s="148"/>
      <c r="C898" s="33"/>
      <c r="D898" s="33"/>
      <c r="E898" s="33"/>
      <c r="F898" s="35"/>
      <c r="G898" s="35"/>
      <c r="H898" s="123"/>
      <c r="I898" s="33"/>
      <c r="J898" s="35"/>
      <c r="K898" s="35"/>
      <c r="L898" s="42"/>
      <c r="M898" s="33"/>
      <c r="N898" s="33"/>
      <c r="O898" s="33"/>
      <c r="P898" s="33"/>
      <c r="Q898" s="33"/>
      <c r="R898" s="33"/>
      <c r="S898" s="33"/>
      <c r="T898" s="33"/>
      <c r="U898" s="33"/>
      <c r="V898" s="33"/>
      <c r="W898" s="33"/>
      <c r="X898" s="33"/>
      <c r="Y898" s="33"/>
      <c r="Z898" s="33"/>
      <c r="AA898" s="33"/>
      <c r="AB898" s="33"/>
      <c r="AC898" s="33"/>
    </row>
    <row r="899" spans="1:29" ht="15" x14ac:dyDescent="0.2">
      <c r="A899" s="88"/>
      <c r="B899" s="148"/>
      <c r="C899" s="33"/>
      <c r="D899" s="33"/>
      <c r="E899" s="33"/>
      <c r="F899" s="35"/>
      <c r="G899" s="35"/>
      <c r="H899" s="123"/>
      <c r="I899" s="33"/>
      <c r="J899" s="35"/>
      <c r="K899" s="35"/>
      <c r="L899" s="42"/>
      <c r="M899" s="33"/>
      <c r="N899" s="33"/>
      <c r="O899" s="33"/>
      <c r="P899" s="33"/>
      <c r="Q899" s="33"/>
      <c r="R899" s="33"/>
      <c r="S899" s="33"/>
      <c r="T899" s="33"/>
      <c r="U899" s="33"/>
      <c r="V899" s="33"/>
      <c r="W899" s="33"/>
      <c r="X899" s="33"/>
      <c r="Y899" s="33"/>
      <c r="Z899" s="33"/>
      <c r="AA899" s="33"/>
      <c r="AB899" s="33"/>
      <c r="AC899" s="33"/>
    </row>
    <row r="900" spans="1:29" ht="15" x14ac:dyDescent="0.2">
      <c r="A900" s="88"/>
      <c r="B900" s="148"/>
      <c r="C900" s="33"/>
      <c r="D900" s="33"/>
      <c r="E900" s="33"/>
      <c r="F900" s="35"/>
      <c r="G900" s="35"/>
      <c r="H900" s="123"/>
      <c r="I900" s="33"/>
      <c r="J900" s="35"/>
      <c r="K900" s="35"/>
      <c r="L900" s="42"/>
      <c r="M900" s="33"/>
      <c r="N900" s="33"/>
      <c r="O900" s="33"/>
      <c r="P900" s="33"/>
      <c r="Q900" s="33"/>
      <c r="R900" s="33"/>
      <c r="S900" s="33"/>
      <c r="T900" s="33"/>
      <c r="U900" s="33"/>
      <c r="V900" s="33"/>
      <c r="W900" s="33"/>
      <c r="X900" s="33"/>
      <c r="Y900" s="33"/>
      <c r="Z900" s="33"/>
      <c r="AA900" s="33"/>
      <c r="AB900" s="33"/>
      <c r="AC900" s="33"/>
    </row>
    <row r="901" spans="1:29" ht="15" x14ac:dyDescent="0.2">
      <c r="A901" s="88"/>
      <c r="B901" s="148"/>
      <c r="C901" s="33"/>
      <c r="D901" s="33"/>
      <c r="E901" s="33"/>
      <c r="F901" s="35"/>
      <c r="G901" s="35"/>
      <c r="H901" s="123"/>
      <c r="I901" s="33"/>
      <c r="J901" s="35"/>
      <c r="K901" s="35"/>
      <c r="L901" s="42"/>
      <c r="M901" s="33"/>
      <c r="N901" s="33"/>
      <c r="O901" s="33"/>
      <c r="P901" s="33"/>
      <c r="Q901" s="33"/>
      <c r="R901" s="33"/>
      <c r="S901" s="33"/>
      <c r="T901" s="33"/>
      <c r="U901" s="33"/>
      <c r="V901" s="33"/>
      <c r="W901" s="33"/>
      <c r="X901" s="33"/>
      <c r="Y901" s="33"/>
      <c r="Z901" s="33"/>
      <c r="AA901" s="33"/>
      <c r="AB901" s="33"/>
      <c r="AC901" s="33"/>
    </row>
    <row r="902" spans="1:29" ht="15" x14ac:dyDescent="0.2">
      <c r="A902" s="88"/>
      <c r="B902" s="148"/>
      <c r="C902" s="33"/>
      <c r="D902" s="33"/>
      <c r="E902" s="33"/>
      <c r="F902" s="35"/>
      <c r="G902" s="35"/>
      <c r="H902" s="123"/>
      <c r="I902" s="33"/>
      <c r="J902" s="35"/>
      <c r="K902" s="35"/>
      <c r="L902" s="42"/>
      <c r="M902" s="33"/>
      <c r="N902" s="33"/>
      <c r="O902" s="33"/>
      <c r="P902" s="33"/>
      <c r="Q902" s="33"/>
      <c r="R902" s="33"/>
      <c r="S902" s="33"/>
      <c r="T902" s="33"/>
      <c r="U902" s="33"/>
      <c r="V902" s="33"/>
      <c r="W902" s="33"/>
      <c r="X902" s="33"/>
      <c r="Y902" s="33"/>
      <c r="Z902" s="33"/>
      <c r="AA902" s="33"/>
      <c r="AB902" s="33"/>
      <c r="AC902" s="33"/>
    </row>
    <row r="903" spans="1:29" ht="15" x14ac:dyDescent="0.2">
      <c r="A903" s="88"/>
      <c r="B903" s="148"/>
      <c r="C903" s="33"/>
      <c r="D903" s="33"/>
      <c r="E903" s="33"/>
      <c r="F903" s="35"/>
      <c r="G903" s="35"/>
      <c r="H903" s="123"/>
      <c r="I903" s="33"/>
      <c r="J903" s="35"/>
      <c r="K903" s="35"/>
      <c r="L903" s="42"/>
      <c r="M903" s="33"/>
      <c r="N903" s="33"/>
      <c r="O903" s="33"/>
      <c r="P903" s="33"/>
      <c r="Q903" s="33"/>
      <c r="R903" s="33"/>
      <c r="S903" s="33"/>
      <c r="T903" s="33"/>
      <c r="U903" s="33"/>
      <c r="V903" s="33"/>
      <c r="W903" s="33"/>
      <c r="X903" s="33"/>
      <c r="Y903" s="33"/>
      <c r="Z903" s="33"/>
      <c r="AA903" s="33"/>
      <c r="AB903" s="33"/>
      <c r="AC903" s="33"/>
    </row>
    <row r="904" spans="1:29" ht="15" x14ac:dyDescent="0.2">
      <c r="A904" s="88"/>
      <c r="B904" s="148"/>
      <c r="C904" s="33"/>
      <c r="D904" s="33"/>
      <c r="E904" s="33"/>
      <c r="F904" s="35"/>
      <c r="G904" s="35"/>
      <c r="H904" s="123"/>
      <c r="I904" s="33"/>
      <c r="J904" s="35"/>
      <c r="K904" s="35"/>
      <c r="L904" s="42"/>
      <c r="M904" s="33"/>
      <c r="N904" s="33"/>
      <c r="O904" s="33"/>
      <c r="P904" s="33"/>
      <c r="Q904" s="33"/>
      <c r="R904" s="33"/>
      <c r="S904" s="33"/>
      <c r="T904" s="33"/>
      <c r="U904" s="33"/>
      <c r="V904" s="33"/>
      <c r="W904" s="33"/>
      <c r="X904" s="33"/>
      <c r="Y904" s="33"/>
      <c r="Z904" s="33"/>
      <c r="AA904" s="33"/>
      <c r="AB904" s="33"/>
      <c r="AC904" s="33"/>
    </row>
    <row r="905" spans="1:29" ht="15" x14ac:dyDescent="0.2">
      <c r="A905" s="88"/>
      <c r="B905" s="148"/>
      <c r="C905" s="33"/>
      <c r="D905" s="33"/>
      <c r="E905" s="33"/>
      <c r="F905" s="35"/>
      <c r="G905" s="35"/>
      <c r="H905" s="123"/>
      <c r="I905" s="33"/>
      <c r="J905" s="35"/>
      <c r="K905" s="35"/>
      <c r="L905" s="42"/>
      <c r="M905" s="33"/>
      <c r="N905" s="33"/>
      <c r="O905" s="33"/>
      <c r="P905" s="33"/>
      <c r="Q905" s="33"/>
      <c r="R905" s="33"/>
      <c r="S905" s="33"/>
      <c r="T905" s="33"/>
      <c r="U905" s="33"/>
      <c r="V905" s="33"/>
      <c r="W905" s="33"/>
      <c r="X905" s="33"/>
      <c r="Y905" s="33"/>
      <c r="Z905" s="33"/>
      <c r="AA905" s="33"/>
      <c r="AB905" s="33"/>
      <c r="AC905" s="33"/>
    </row>
    <row r="906" spans="1:29" ht="15" x14ac:dyDescent="0.2">
      <c r="A906" s="88"/>
      <c r="B906" s="148"/>
      <c r="C906" s="33"/>
      <c r="D906" s="33"/>
      <c r="E906" s="33"/>
      <c r="F906" s="35"/>
      <c r="G906" s="35"/>
      <c r="H906" s="123"/>
      <c r="I906" s="33"/>
      <c r="J906" s="35"/>
      <c r="K906" s="35"/>
      <c r="L906" s="42"/>
      <c r="M906" s="33"/>
      <c r="N906" s="33"/>
      <c r="O906" s="33"/>
      <c r="P906" s="33"/>
      <c r="Q906" s="33"/>
      <c r="R906" s="33"/>
      <c r="S906" s="33"/>
      <c r="T906" s="33"/>
      <c r="U906" s="33"/>
      <c r="V906" s="33"/>
      <c r="W906" s="33"/>
      <c r="X906" s="33"/>
      <c r="Y906" s="33"/>
      <c r="Z906" s="33"/>
      <c r="AA906" s="33"/>
      <c r="AB906" s="33"/>
      <c r="AC906" s="33"/>
    </row>
    <row r="907" spans="1:29" ht="15" x14ac:dyDescent="0.2">
      <c r="A907" s="88"/>
      <c r="B907" s="148"/>
      <c r="C907" s="33"/>
      <c r="D907" s="33"/>
      <c r="E907" s="33"/>
      <c r="F907" s="35"/>
      <c r="G907" s="35"/>
      <c r="H907" s="123"/>
      <c r="I907" s="33"/>
      <c r="J907" s="35"/>
      <c r="K907" s="35"/>
      <c r="L907" s="42"/>
      <c r="M907" s="33"/>
      <c r="N907" s="33"/>
      <c r="O907" s="33"/>
      <c r="P907" s="33"/>
      <c r="Q907" s="33"/>
      <c r="R907" s="33"/>
      <c r="S907" s="33"/>
      <c r="T907" s="33"/>
      <c r="U907" s="33"/>
      <c r="V907" s="33"/>
      <c r="W907" s="33"/>
      <c r="X907" s="33"/>
      <c r="Y907" s="33"/>
      <c r="Z907" s="33"/>
      <c r="AA907" s="33"/>
      <c r="AB907" s="33"/>
      <c r="AC907" s="33"/>
    </row>
    <row r="908" spans="1:29" ht="15" x14ac:dyDescent="0.2">
      <c r="A908" s="88"/>
      <c r="B908" s="148"/>
      <c r="C908" s="33"/>
      <c r="D908" s="33"/>
      <c r="E908" s="33"/>
      <c r="F908" s="35"/>
      <c r="G908" s="35"/>
      <c r="H908" s="123"/>
      <c r="I908" s="33"/>
      <c r="J908" s="35"/>
      <c r="K908" s="35"/>
      <c r="L908" s="42"/>
      <c r="M908" s="33"/>
      <c r="N908" s="33"/>
      <c r="O908" s="33"/>
      <c r="P908" s="33"/>
      <c r="Q908" s="33"/>
      <c r="R908" s="33"/>
      <c r="S908" s="33"/>
      <c r="T908" s="33"/>
      <c r="U908" s="33"/>
      <c r="V908" s="33"/>
      <c r="W908" s="33"/>
      <c r="X908" s="33"/>
      <c r="Y908" s="33"/>
      <c r="Z908" s="33"/>
      <c r="AA908" s="33"/>
      <c r="AB908" s="33"/>
      <c r="AC908" s="33"/>
    </row>
    <row r="909" spans="1:29" ht="15" x14ac:dyDescent="0.2">
      <c r="A909" s="88"/>
      <c r="B909" s="148"/>
      <c r="C909" s="33"/>
      <c r="D909" s="33"/>
      <c r="E909" s="33"/>
      <c r="F909" s="35"/>
      <c r="G909" s="35"/>
      <c r="H909" s="123"/>
      <c r="I909" s="33"/>
      <c r="J909" s="35"/>
      <c r="K909" s="35"/>
      <c r="L909" s="42"/>
      <c r="M909" s="33"/>
      <c r="N909" s="33"/>
      <c r="O909" s="33"/>
      <c r="P909" s="33"/>
      <c r="Q909" s="33"/>
      <c r="R909" s="33"/>
      <c r="S909" s="33"/>
      <c r="T909" s="33"/>
      <c r="U909" s="33"/>
      <c r="V909" s="33"/>
      <c r="W909" s="33"/>
      <c r="X909" s="33"/>
      <c r="Y909" s="33"/>
      <c r="Z909" s="33"/>
      <c r="AA909" s="33"/>
      <c r="AB909" s="33"/>
      <c r="AC909" s="33"/>
    </row>
    <row r="910" spans="1:29" ht="15" x14ac:dyDescent="0.2">
      <c r="A910" s="88"/>
      <c r="B910" s="148"/>
      <c r="C910" s="33"/>
      <c r="D910" s="33"/>
      <c r="E910" s="33"/>
      <c r="F910" s="35"/>
      <c r="G910" s="35"/>
      <c r="H910" s="123"/>
      <c r="I910" s="33"/>
      <c r="J910" s="35"/>
      <c r="K910" s="35"/>
      <c r="L910" s="42"/>
      <c r="M910" s="33"/>
      <c r="N910" s="33"/>
      <c r="O910" s="33"/>
      <c r="P910" s="33"/>
      <c r="Q910" s="33"/>
      <c r="R910" s="33"/>
      <c r="S910" s="33"/>
      <c r="T910" s="33"/>
      <c r="U910" s="33"/>
      <c r="V910" s="33"/>
      <c r="W910" s="33"/>
      <c r="X910" s="33"/>
      <c r="Y910" s="33"/>
      <c r="Z910" s="33"/>
      <c r="AA910" s="33"/>
      <c r="AB910" s="33"/>
      <c r="AC910" s="33"/>
    </row>
    <row r="911" spans="1:29" ht="15" x14ac:dyDescent="0.2">
      <c r="A911" s="88"/>
      <c r="B911" s="148"/>
      <c r="C911" s="33"/>
      <c r="D911" s="33"/>
      <c r="E911" s="33"/>
      <c r="F911" s="35"/>
      <c r="G911" s="35"/>
      <c r="H911" s="123"/>
      <c r="I911" s="33"/>
      <c r="J911" s="35"/>
      <c r="K911" s="35"/>
      <c r="L911" s="42"/>
      <c r="M911" s="33"/>
      <c r="N911" s="33"/>
      <c r="O911" s="33"/>
      <c r="P911" s="33"/>
      <c r="Q911" s="33"/>
      <c r="R911" s="33"/>
      <c r="S911" s="33"/>
      <c r="T911" s="33"/>
      <c r="U911" s="33"/>
      <c r="V911" s="33"/>
      <c r="W911" s="33"/>
      <c r="X911" s="33"/>
      <c r="Y911" s="33"/>
      <c r="Z911" s="33"/>
      <c r="AA911" s="33"/>
      <c r="AB911" s="33"/>
      <c r="AC911" s="33"/>
    </row>
    <row r="912" spans="1:29" ht="15" x14ac:dyDescent="0.2">
      <c r="A912" s="88"/>
      <c r="B912" s="148"/>
      <c r="C912" s="33"/>
      <c r="D912" s="33"/>
      <c r="E912" s="33"/>
      <c r="F912" s="35"/>
      <c r="G912" s="35"/>
      <c r="H912" s="123"/>
      <c r="I912" s="33"/>
      <c r="J912" s="35"/>
      <c r="K912" s="35"/>
      <c r="L912" s="42"/>
      <c r="M912" s="33"/>
      <c r="N912" s="33"/>
      <c r="O912" s="33"/>
      <c r="P912" s="33"/>
      <c r="Q912" s="33"/>
      <c r="R912" s="33"/>
      <c r="S912" s="33"/>
      <c r="T912" s="33"/>
      <c r="U912" s="33"/>
      <c r="V912" s="33"/>
      <c r="W912" s="33"/>
      <c r="X912" s="33"/>
      <c r="Y912" s="33"/>
      <c r="Z912" s="33"/>
      <c r="AA912" s="33"/>
      <c r="AB912" s="33"/>
      <c r="AC912" s="33"/>
    </row>
    <row r="913" spans="1:29" ht="15" x14ac:dyDescent="0.2">
      <c r="A913" s="88"/>
      <c r="B913" s="148"/>
      <c r="C913" s="33"/>
      <c r="D913" s="33"/>
      <c r="E913" s="33"/>
      <c r="F913" s="35"/>
      <c r="G913" s="35"/>
      <c r="H913" s="123"/>
      <c r="I913" s="33"/>
      <c r="J913" s="35"/>
      <c r="K913" s="35"/>
      <c r="L913" s="42"/>
      <c r="M913" s="33"/>
      <c r="N913" s="33"/>
      <c r="O913" s="33"/>
      <c r="P913" s="33"/>
      <c r="Q913" s="33"/>
      <c r="R913" s="33"/>
      <c r="S913" s="33"/>
      <c r="T913" s="33"/>
      <c r="U913" s="33"/>
      <c r="V913" s="33"/>
      <c r="W913" s="33"/>
      <c r="X913" s="33"/>
      <c r="Y913" s="33"/>
      <c r="Z913" s="33"/>
      <c r="AA913" s="33"/>
      <c r="AB913" s="33"/>
      <c r="AC913" s="33"/>
    </row>
    <row r="914" spans="1:29" ht="15" x14ac:dyDescent="0.2">
      <c r="A914" s="88"/>
      <c r="B914" s="148"/>
      <c r="C914" s="33"/>
      <c r="D914" s="33"/>
      <c r="E914" s="33"/>
      <c r="F914" s="35"/>
      <c r="G914" s="35"/>
      <c r="H914" s="123"/>
      <c r="I914" s="33"/>
      <c r="J914" s="35"/>
      <c r="K914" s="35"/>
      <c r="L914" s="42"/>
      <c r="M914" s="33"/>
      <c r="N914" s="33"/>
      <c r="O914" s="33"/>
      <c r="P914" s="33"/>
      <c r="Q914" s="33"/>
      <c r="R914" s="33"/>
      <c r="S914" s="33"/>
      <c r="T914" s="33"/>
      <c r="U914" s="33"/>
      <c r="V914" s="33"/>
      <c r="W914" s="33"/>
      <c r="X914" s="33"/>
      <c r="Y914" s="33"/>
      <c r="Z914" s="33"/>
      <c r="AA914" s="33"/>
      <c r="AB914" s="33"/>
      <c r="AC914" s="33"/>
    </row>
    <row r="915" spans="1:29" ht="15" x14ac:dyDescent="0.2">
      <c r="A915" s="88"/>
      <c r="B915" s="148"/>
      <c r="C915" s="33"/>
      <c r="D915" s="33"/>
      <c r="E915" s="33"/>
      <c r="F915" s="35"/>
      <c r="G915" s="35"/>
      <c r="H915" s="123"/>
      <c r="I915" s="33"/>
      <c r="J915" s="35"/>
      <c r="K915" s="35"/>
      <c r="L915" s="42"/>
      <c r="M915" s="33"/>
      <c r="N915" s="33"/>
      <c r="O915" s="33"/>
      <c r="P915" s="33"/>
      <c r="Q915" s="33"/>
      <c r="R915" s="33"/>
      <c r="S915" s="33"/>
      <c r="T915" s="33"/>
      <c r="U915" s="33"/>
      <c r="V915" s="33"/>
      <c r="W915" s="33"/>
      <c r="X915" s="33"/>
      <c r="Y915" s="33"/>
      <c r="Z915" s="33"/>
      <c r="AA915" s="33"/>
      <c r="AB915" s="33"/>
      <c r="AC915" s="33"/>
    </row>
    <row r="916" spans="1:29" ht="15" x14ac:dyDescent="0.2">
      <c r="A916" s="88"/>
      <c r="B916" s="148"/>
      <c r="C916" s="33"/>
      <c r="D916" s="33"/>
      <c r="E916" s="33"/>
      <c r="F916" s="35"/>
      <c r="G916" s="35"/>
      <c r="H916" s="123"/>
      <c r="I916" s="33"/>
      <c r="J916" s="35"/>
      <c r="K916" s="35"/>
      <c r="L916" s="42"/>
      <c r="M916" s="33"/>
      <c r="N916" s="33"/>
      <c r="O916" s="33"/>
      <c r="P916" s="33"/>
      <c r="Q916" s="33"/>
      <c r="R916" s="33"/>
      <c r="S916" s="33"/>
      <c r="T916" s="33"/>
      <c r="U916" s="33"/>
      <c r="V916" s="33"/>
      <c r="W916" s="33"/>
      <c r="X916" s="33"/>
      <c r="Y916" s="33"/>
      <c r="Z916" s="33"/>
      <c r="AA916" s="33"/>
      <c r="AB916" s="33"/>
      <c r="AC916" s="33"/>
    </row>
    <row r="917" spans="1:29" ht="15" x14ac:dyDescent="0.2">
      <c r="A917" s="88"/>
      <c r="B917" s="148"/>
      <c r="C917" s="33"/>
      <c r="D917" s="33"/>
      <c r="E917" s="33"/>
      <c r="F917" s="35"/>
      <c r="G917" s="35"/>
      <c r="H917" s="123"/>
      <c r="I917" s="33"/>
      <c r="J917" s="35"/>
      <c r="K917" s="35"/>
      <c r="L917" s="42"/>
      <c r="M917" s="33"/>
      <c r="N917" s="33"/>
      <c r="O917" s="33"/>
      <c r="P917" s="33"/>
      <c r="Q917" s="33"/>
      <c r="R917" s="33"/>
      <c r="S917" s="33"/>
      <c r="T917" s="33"/>
      <c r="U917" s="33"/>
      <c r="V917" s="33"/>
      <c r="W917" s="33"/>
      <c r="X917" s="33"/>
      <c r="Y917" s="33"/>
      <c r="Z917" s="33"/>
      <c r="AA917" s="33"/>
      <c r="AB917" s="33"/>
      <c r="AC917" s="33"/>
    </row>
    <row r="918" spans="1:29" ht="15" x14ac:dyDescent="0.2">
      <c r="A918" s="88"/>
      <c r="B918" s="148"/>
      <c r="C918" s="33"/>
      <c r="D918" s="33"/>
      <c r="E918" s="33"/>
      <c r="F918" s="35"/>
      <c r="G918" s="35"/>
      <c r="H918" s="123"/>
      <c r="I918" s="33"/>
      <c r="J918" s="35"/>
      <c r="K918" s="35"/>
      <c r="L918" s="42"/>
      <c r="M918" s="33"/>
      <c r="N918" s="33"/>
      <c r="O918" s="33"/>
      <c r="P918" s="33"/>
      <c r="Q918" s="33"/>
      <c r="R918" s="33"/>
      <c r="S918" s="33"/>
      <c r="T918" s="33"/>
      <c r="U918" s="33"/>
      <c r="V918" s="33"/>
      <c r="W918" s="33"/>
      <c r="X918" s="33"/>
      <c r="Y918" s="33"/>
      <c r="Z918" s="33"/>
      <c r="AA918" s="33"/>
      <c r="AB918" s="33"/>
      <c r="AC918" s="33"/>
    </row>
    <row r="919" spans="1:29" ht="15" x14ac:dyDescent="0.2">
      <c r="A919" s="88"/>
      <c r="B919" s="148"/>
      <c r="C919" s="33"/>
      <c r="D919" s="33"/>
      <c r="E919" s="33"/>
      <c r="F919" s="35"/>
      <c r="G919" s="35"/>
      <c r="H919" s="123"/>
      <c r="I919" s="33"/>
      <c r="J919" s="35"/>
      <c r="K919" s="35"/>
      <c r="L919" s="42"/>
      <c r="M919" s="33"/>
      <c r="N919" s="33"/>
      <c r="O919" s="33"/>
      <c r="P919" s="33"/>
      <c r="Q919" s="33"/>
      <c r="R919" s="33"/>
      <c r="S919" s="33"/>
      <c r="T919" s="33"/>
      <c r="U919" s="33"/>
      <c r="V919" s="33"/>
      <c r="W919" s="33"/>
      <c r="X919" s="33"/>
      <c r="Y919" s="33"/>
      <c r="Z919" s="33"/>
      <c r="AA919" s="33"/>
      <c r="AB919" s="33"/>
      <c r="AC919" s="33"/>
    </row>
    <row r="920" spans="1:29" ht="15" x14ac:dyDescent="0.2">
      <c r="A920" s="88"/>
      <c r="B920" s="148"/>
      <c r="C920" s="33"/>
      <c r="D920" s="33"/>
      <c r="E920" s="33"/>
      <c r="F920" s="35"/>
      <c r="G920" s="35"/>
      <c r="H920" s="123"/>
      <c r="I920" s="33"/>
      <c r="J920" s="35"/>
      <c r="K920" s="35"/>
      <c r="L920" s="42"/>
      <c r="M920" s="33"/>
      <c r="N920" s="33"/>
      <c r="O920" s="33"/>
      <c r="P920" s="33"/>
      <c r="Q920" s="33"/>
      <c r="R920" s="33"/>
      <c r="S920" s="33"/>
      <c r="T920" s="33"/>
      <c r="U920" s="33"/>
      <c r="V920" s="33"/>
      <c r="W920" s="33"/>
      <c r="X920" s="33"/>
      <c r="Y920" s="33"/>
      <c r="Z920" s="33"/>
      <c r="AA920" s="33"/>
      <c r="AB920" s="33"/>
      <c r="AC920" s="33"/>
    </row>
    <row r="921" spans="1:29" ht="15" x14ac:dyDescent="0.2">
      <c r="A921" s="88"/>
      <c r="B921" s="148"/>
      <c r="C921" s="33"/>
      <c r="D921" s="33"/>
      <c r="E921" s="33"/>
      <c r="F921" s="35"/>
      <c r="G921" s="35"/>
      <c r="H921" s="123"/>
      <c r="I921" s="33"/>
      <c r="J921" s="35"/>
      <c r="K921" s="35"/>
      <c r="L921" s="42"/>
      <c r="M921" s="33"/>
      <c r="N921" s="33"/>
      <c r="O921" s="33"/>
      <c r="P921" s="33"/>
      <c r="Q921" s="33"/>
      <c r="R921" s="33"/>
      <c r="S921" s="33"/>
      <c r="T921" s="33"/>
      <c r="U921" s="33"/>
      <c r="V921" s="33"/>
      <c r="W921" s="33"/>
      <c r="X921" s="33"/>
      <c r="Y921" s="33"/>
      <c r="Z921" s="33"/>
      <c r="AA921" s="33"/>
      <c r="AB921" s="33"/>
      <c r="AC921" s="33"/>
    </row>
    <row r="922" spans="1:29" ht="15" x14ac:dyDescent="0.2">
      <c r="A922" s="88"/>
      <c r="B922" s="148"/>
      <c r="C922" s="33"/>
      <c r="D922" s="33"/>
      <c r="E922" s="33"/>
      <c r="F922" s="35"/>
      <c r="G922" s="35"/>
      <c r="H922" s="123"/>
      <c r="I922" s="33"/>
      <c r="J922" s="35"/>
      <c r="K922" s="35"/>
      <c r="L922" s="42"/>
      <c r="M922" s="33"/>
      <c r="N922" s="33"/>
      <c r="O922" s="33"/>
      <c r="P922" s="33"/>
      <c r="Q922" s="33"/>
      <c r="R922" s="33"/>
      <c r="S922" s="33"/>
      <c r="T922" s="33"/>
      <c r="U922" s="33"/>
      <c r="V922" s="33"/>
      <c r="W922" s="33"/>
      <c r="X922" s="33"/>
      <c r="Y922" s="33"/>
      <c r="Z922" s="33"/>
      <c r="AA922" s="33"/>
      <c r="AB922" s="33"/>
      <c r="AC922" s="33"/>
    </row>
    <row r="923" spans="1:29" ht="15" x14ac:dyDescent="0.2">
      <c r="A923" s="88"/>
      <c r="B923" s="148"/>
      <c r="C923" s="33"/>
      <c r="D923" s="33"/>
      <c r="E923" s="33"/>
      <c r="F923" s="35"/>
      <c r="G923" s="35"/>
      <c r="H923" s="123"/>
      <c r="I923" s="33"/>
      <c r="J923" s="35"/>
      <c r="K923" s="35"/>
      <c r="L923" s="42"/>
      <c r="M923" s="33"/>
      <c r="N923" s="33"/>
      <c r="O923" s="33"/>
      <c r="P923" s="33"/>
      <c r="Q923" s="33"/>
      <c r="R923" s="33"/>
      <c r="S923" s="33"/>
      <c r="T923" s="33"/>
      <c r="U923" s="33"/>
      <c r="V923" s="33"/>
      <c r="W923" s="33"/>
      <c r="X923" s="33"/>
      <c r="Y923" s="33"/>
      <c r="Z923" s="33"/>
      <c r="AA923" s="33"/>
      <c r="AB923" s="33"/>
      <c r="AC923" s="33"/>
    </row>
    <row r="924" spans="1:29" ht="15" x14ac:dyDescent="0.2">
      <c r="A924" s="88"/>
      <c r="B924" s="148"/>
      <c r="C924" s="33"/>
      <c r="D924" s="33"/>
      <c r="E924" s="33"/>
      <c r="F924" s="35"/>
      <c r="G924" s="35"/>
      <c r="H924" s="123"/>
      <c r="I924" s="33"/>
      <c r="J924" s="35"/>
      <c r="K924" s="35"/>
      <c r="L924" s="42"/>
      <c r="M924" s="33"/>
      <c r="N924" s="33"/>
      <c r="O924" s="33"/>
      <c r="P924" s="33"/>
      <c r="Q924" s="33"/>
      <c r="R924" s="33"/>
      <c r="S924" s="33"/>
      <c r="T924" s="33"/>
      <c r="U924" s="33"/>
      <c r="V924" s="33"/>
      <c r="W924" s="33"/>
      <c r="X924" s="33"/>
      <c r="Y924" s="33"/>
      <c r="Z924" s="33"/>
      <c r="AA924" s="33"/>
      <c r="AB924" s="33"/>
      <c r="AC924" s="33"/>
    </row>
    <row r="925" spans="1:29" ht="15" x14ac:dyDescent="0.2">
      <c r="A925" s="88"/>
      <c r="B925" s="148"/>
      <c r="C925" s="33"/>
      <c r="D925" s="33"/>
      <c r="E925" s="33"/>
      <c r="F925" s="35"/>
      <c r="G925" s="35"/>
      <c r="H925" s="123"/>
      <c r="I925" s="33"/>
      <c r="J925" s="35"/>
      <c r="K925" s="35"/>
      <c r="L925" s="42"/>
      <c r="M925" s="33"/>
      <c r="N925" s="33"/>
      <c r="O925" s="33"/>
      <c r="P925" s="33"/>
      <c r="Q925" s="33"/>
      <c r="R925" s="33"/>
      <c r="S925" s="33"/>
      <c r="T925" s="33"/>
      <c r="U925" s="33"/>
      <c r="V925" s="33"/>
      <c r="W925" s="33"/>
      <c r="X925" s="33"/>
      <c r="Y925" s="33"/>
      <c r="Z925" s="33"/>
      <c r="AA925" s="33"/>
      <c r="AB925" s="33"/>
      <c r="AC925" s="33"/>
    </row>
    <row r="926" spans="1:29" ht="15" x14ac:dyDescent="0.2">
      <c r="A926" s="88"/>
      <c r="B926" s="148"/>
      <c r="C926" s="33"/>
      <c r="D926" s="33"/>
      <c r="E926" s="33"/>
      <c r="F926" s="35"/>
      <c r="G926" s="35"/>
      <c r="H926" s="123"/>
      <c r="I926" s="33"/>
      <c r="J926" s="35"/>
      <c r="K926" s="35"/>
      <c r="L926" s="42"/>
      <c r="M926" s="33"/>
      <c r="N926" s="33"/>
      <c r="O926" s="33"/>
      <c r="P926" s="33"/>
      <c r="Q926" s="33"/>
      <c r="R926" s="33"/>
      <c r="S926" s="33"/>
      <c r="T926" s="33"/>
      <c r="U926" s="33"/>
      <c r="V926" s="33"/>
      <c r="W926" s="33"/>
      <c r="X926" s="33"/>
      <c r="Y926" s="33"/>
      <c r="Z926" s="33"/>
      <c r="AA926" s="33"/>
      <c r="AB926" s="33"/>
      <c r="AC926" s="33"/>
    </row>
    <row r="927" spans="1:29" ht="15" x14ac:dyDescent="0.2">
      <c r="A927" s="88"/>
      <c r="B927" s="148"/>
      <c r="C927" s="33"/>
      <c r="D927" s="33"/>
      <c r="E927" s="33"/>
      <c r="F927" s="35"/>
      <c r="G927" s="35"/>
      <c r="H927" s="123"/>
      <c r="I927" s="33"/>
      <c r="J927" s="35"/>
      <c r="K927" s="35"/>
      <c r="L927" s="42"/>
      <c r="M927" s="33"/>
      <c r="N927" s="33"/>
      <c r="O927" s="33"/>
      <c r="P927" s="33"/>
      <c r="Q927" s="33"/>
      <c r="R927" s="33"/>
      <c r="S927" s="33"/>
      <c r="T927" s="33"/>
      <c r="U927" s="33"/>
      <c r="V927" s="33"/>
      <c r="W927" s="33"/>
      <c r="X927" s="33"/>
      <c r="Y927" s="33"/>
      <c r="Z927" s="33"/>
      <c r="AA927" s="33"/>
      <c r="AB927" s="33"/>
      <c r="AC927" s="33"/>
    </row>
    <row r="928" spans="1:29" ht="15" x14ac:dyDescent="0.2">
      <c r="A928" s="88"/>
      <c r="B928" s="148"/>
      <c r="C928" s="33"/>
      <c r="D928" s="33"/>
      <c r="E928" s="33"/>
      <c r="F928" s="35"/>
      <c r="G928" s="35"/>
      <c r="H928" s="123"/>
      <c r="I928" s="33"/>
      <c r="J928" s="35"/>
      <c r="K928" s="35"/>
      <c r="L928" s="42"/>
      <c r="M928" s="33"/>
      <c r="N928" s="33"/>
      <c r="O928" s="33"/>
      <c r="P928" s="33"/>
      <c r="Q928" s="33"/>
      <c r="R928" s="33"/>
      <c r="S928" s="33"/>
      <c r="T928" s="33"/>
      <c r="U928" s="33"/>
      <c r="V928" s="33"/>
      <c r="W928" s="33"/>
      <c r="X928" s="33"/>
      <c r="Y928" s="33"/>
      <c r="Z928" s="33"/>
      <c r="AA928" s="33"/>
      <c r="AB928" s="33"/>
      <c r="AC928" s="33"/>
    </row>
    <row r="929" spans="1:29" ht="15" x14ac:dyDescent="0.2">
      <c r="A929" s="88"/>
      <c r="B929" s="148"/>
      <c r="C929" s="33"/>
      <c r="D929" s="33"/>
      <c r="E929" s="33"/>
      <c r="F929" s="35"/>
      <c r="G929" s="35"/>
      <c r="H929" s="123"/>
      <c r="I929" s="33"/>
      <c r="J929" s="35"/>
      <c r="K929" s="35"/>
      <c r="L929" s="42"/>
      <c r="M929" s="33"/>
      <c r="N929" s="33"/>
      <c r="O929" s="33"/>
      <c r="P929" s="33"/>
      <c r="Q929" s="33"/>
      <c r="R929" s="33"/>
      <c r="S929" s="33"/>
      <c r="T929" s="33"/>
      <c r="U929" s="33"/>
      <c r="V929" s="33"/>
      <c r="W929" s="33"/>
      <c r="X929" s="33"/>
      <c r="Y929" s="33"/>
      <c r="Z929" s="33"/>
      <c r="AA929" s="33"/>
      <c r="AB929" s="33"/>
      <c r="AC929" s="33"/>
    </row>
    <row r="930" spans="1:29" ht="15" x14ac:dyDescent="0.2">
      <c r="A930" s="88"/>
      <c r="B930" s="148"/>
      <c r="C930" s="33"/>
      <c r="D930" s="33"/>
      <c r="E930" s="33"/>
      <c r="F930" s="35"/>
      <c r="G930" s="35"/>
      <c r="H930" s="123"/>
      <c r="I930" s="33"/>
      <c r="J930" s="35"/>
      <c r="K930" s="35"/>
      <c r="L930" s="42"/>
      <c r="M930" s="33"/>
      <c r="N930" s="33"/>
      <c r="O930" s="33"/>
      <c r="P930" s="33"/>
      <c r="Q930" s="33"/>
      <c r="R930" s="33"/>
      <c r="S930" s="33"/>
      <c r="T930" s="33"/>
      <c r="U930" s="33"/>
      <c r="V930" s="33"/>
      <c r="W930" s="33"/>
      <c r="X930" s="33"/>
      <c r="Y930" s="33"/>
      <c r="Z930" s="33"/>
      <c r="AA930" s="33"/>
      <c r="AB930" s="33"/>
      <c r="AC930" s="33"/>
    </row>
    <row r="931" spans="1:29" ht="15" x14ac:dyDescent="0.2">
      <c r="A931" s="88"/>
      <c r="B931" s="148"/>
      <c r="C931" s="33"/>
      <c r="D931" s="33"/>
      <c r="E931" s="33"/>
      <c r="F931" s="35"/>
      <c r="G931" s="35"/>
      <c r="H931" s="123"/>
      <c r="I931" s="33"/>
      <c r="J931" s="35"/>
      <c r="K931" s="35"/>
      <c r="L931" s="42"/>
      <c r="M931" s="33"/>
      <c r="N931" s="33"/>
      <c r="O931" s="33"/>
      <c r="P931" s="33"/>
      <c r="Q931" s="33"/>
      <c r="R931" s="33"/>
      <c r="S931" s="33"/>
      <c r="T931" s="33"/>
      <c r="U931" s="33"/>
      <c r="V931" s="33"/>
      <c r="W931" s="33"/>
      <c r="X931" s="33"/>
      <c r="Y931" s="33"/>
      <c r="Z931" s="33"/>
      <c r="AA931" s="33"/>
      <c r="AB931" s="33"/>
      <c r="AC931" s="33"/>
    </row>
    <row r="932" spans="1:29" ht="15" x14ac:dyDescent="0.2">
      <c r="A932" s="88"/>
      <c r="B932" s="148"/>
      <c r="C932" s="33"/>
      <c r="D932" s="33"/>
      <c r="E932" s="33"/>
      <c r="F932" s="35"/>
      <c r="G932" s="35"/>
      <c r="H932" s="123"/>
      <c r="I932" s="33"/>
      <c r="J932" s="35"/>
      <c r="K932" s="35"/>
      <c r="L932" s="42"/>
      <c r="M932" s="33"/>
      <c r="N932" s="33"/>
      <c r="O932" s="33"/>
      <c r="P932" s="33"/>
      <c r="Q932" s="33"/>
      <c r="R932" s="33"/>
      <c r="S932" s="33"/>
      <c r="T932" s="33"/>
      <c r="U932" s="33"/>
      <c r="V932" s="33"/>
      <c r="W932" s="33"/>
      <c r="X932" s="33"/>
      <c r="Y932" s="33"/>
      <c r="Z932" s="33"/>
      <c r="AA932" s="33"/>
      <c r="AB932" s="33"/>
      <c r="AC932" s="33"/>
    </row>
    <row r="933" spans="1:29" ht="15" x14ac:dyDescent="0.2">
      <c r="A933" s="88"/>
      <c r="B933" s="148"/>
      <c r="C933" s="33"/>
      <c r="D933" s="33"/>
      <c r="E933" s="33"/>
      <c r="F933" s="35"/>
      <c r="G933" s="35"/>
      <c r="H933" s="123"/>
      <c r="I933" s="33"/>
      <c r="J933" s="35"/>
      <c r="K933" s="35"/>
      <c r="L933" s="42"/>
      <c r="M933" s="33"/>
      <c r="N933" s="33"/>
      <c r="O933" s="33"/>
      <c r="P933" s="33"/>
      <c r="Q933" s="33"/>
      <c r="R933" s="33"/>
      <c r="S933" s="33"/>
      <c r="T933" s="33"/>
      <c r="U933" s="33"/>
      <c r="V933" s="33"/>
      <c r="W933" s="33"/>
      <c r="X933" s="33"/>
      <c r="Y933" s="33"/>
      <c r="Z933" s="33"/>
      <c r="AA933" s="33"/>
      <c r="AB933" s="33"/>
      <c r="AC933" s="33"/>
    </row>
    <row r="934" spans="1:29" ht="15" x14ac:dyDescent="0.2">
      <c r="A934" s="88"/>
      <c r="B934" s="148"/>
      <c r="C934" s="33"/>
      <c r="D934" s="33"/>
      <c r="E934" s="33"/>
      <c r="F934" s="35"/>
      <c r="G934" s="35"/>
      <c r="H934" s="123"/>
      <c r="I934" s="33"/>
      <c r="J934" s="35"/>
      <c r="K934" s="35"/>
      <c r="L934" s="42"/>
      <c r="M934" s="33"/>
      <c r="N934" s="33"/>
      <c r="O934" s="33"/>
      <c r="P934" s="33"/>
      <c r="Q934" s="33"/>
      <c r="R934" s="33"/>
      <c r="S934" s="33"/>
      <c r="T934" s="33"/>
      <c r="U934" s="33"/>
      <c r="V934" s="33"/>
      <c r="W934" s="33"/>
      <c r="X934" s="33"/>
      <c r="Y934" s="33"/>
      <c r="Z934" s="33"/>
      <c r="AA934" s="33"/>
      <c r="AB934" s="33"/>
      <c r="AC934" s="33"/>
    </row>
    <row r="935" spans="1:29" ht="15" x14ac:dyDescent="0.2">
      <c r="A935" s="88"/>
      <c r="B935" s="148"/>
      <c r="C935" s="33"/>
      <c r="D935" s="33"/>
      <c r="E935" s="33"/>
      <c r="F935" s="35"/>
      <c r="G935" s="35"/>
      <c r="H935" s="123"/>
      <c r="I935" s="33"/>
      <c r="J935" s="35"/>
      <c r="K935" s="35"/>
      <c r="L935" s="42"/>
      <c r="M935" s="33"/>
      <c r="N935" s="33"/>
      <c r="O935" s="33"/>
      <c r="P935" s="33"/>
      <c r="Q935" s="33"/>
      <c r="R935" s="33"/>
      <c r="S935" s="33"/>
      <c r="T935" s="33"/>
      <c r="U935" s="33"/>
      <c r="V935" s="33"/>
      <c r="W935" s="33"/>
      <c r="X935" s="33"/>
      <c r="Y935" s="33"/>
      <c r="Z935" s="33"/>
      <c r="AA935" s="33"/>
      <c r="AB935" s="33"/>
      <c r="AC935" s="33"/>
    </row>
    <row r="936" spans="1:29" ht="15" x14ac:dyDescent="0.2">
      <c r="A936" s="88"/>
      <c r="B936" s="148"/>
      <c r="C936" s="33"/>
      <c r="D936" s="33"/>
      <c r="E936" s="33"/>
      <c r="F936" s="35"/>
      <c r="G936" s="35"/>
      <c r="H936" s="123"/>
      <c r="I936" s="33"/>
      <c r="J936" s="35"/>
      <c r="K936" s="35"/>
      <c r="L936" s="42"/>
      <c r="M936" s="33"/>
      <c r="N936" s="33"/>
      <c r="O936" s="33"/>
      <c r="P936" s="33"/>
      <c r="Q936" s="33"/>
      <c r="R936" s="33"/>
      <c r="S936" s="33"/>
      <c r="T936" s="33"/>
      <c r="U936" s="33"/>
      <c r="V936" s="33"/>
      <c r="W936" s="33"/>
      <c r="X936" s="33"/>
      <c r="Y936" s="33"/>
      <c r="Z936" s="33"/>
      <c r="AA936" s="33"/>
      <c r="AB936" s="33"/>
      <c r="AC936" s="33"/>
    </row>
    <row r="937" spans="1:29" ht="15" x14ac:dyDescent="0.2">
      <c r="A937" s="88"/>
      <c r="B937" s="148"/>
      <c r="C937" s="33"/>
      <c r="D937" s="33"/>
      <c r="E937" s="33"/>
      <c r="F937" s="35"/>
      <c r="G937" s="35"/>
      <c r="H937" s="123"/>
      <c r="I937" s="33"/>
      <c r="J937" s="35"/>
      <c r="K937" s="35"/>
      <c r="L937" s="42"/>
      <c r="M937" s="33"/>
      <c r="N937" s="33"/>
      <c r="O937" s="33"/>
      <c r="P937" s="33"/>
      <c r="Q937" s="33"/>
      <c r="R937" s="33"/>
      <c r="S937" s="33"/>
      <c r="T937" s="33"/>
      <c r="U937" s="33"/>
      <c r="V937" s="33"/>
      <c r="W937" s="33"/>
      <c r="X937" s="33"/>
      <c r="Y937" s="33"/>
      <c r="Z937" s="33"/>
      <c r="AA937" s="33"/>
      <c r="AB937" s="33"/>
      <c r="AC937" s="33"/>
    </row>
    <row r="938" spans="1:29" ht="15" x14ac:dyDescent="0.2">
      <c r="A938" s="88"/>
      <c r="B938" s="148"/>
      <c r="C938" s="33"/>
      <c r="D938" s="33"/>
      <c r="E938" s="33"/>
      <c r="F938" s="35"/>
      <c r="G938" s="35"/>
      <c r="H938" s="123"/>
      <c r="I938" s="33"/>
      <c r="J938" s="35"/>
      <c r="K938" s="35"/>
      <c r="L938" s="42"/>
      <c r="M938" s="33"/>
      <c r="N938" s="33"/>
      <c r="O938" s="33"/>
      <c r="P938" s="33"/>
      <c r="Q938" s="33"/>
      <c r="R938" s="33"/>
      <c r="S938" s="33"/>
      <c r="T938" s="33"/>
      <c r="U938" s="33"/>
      <c r="V938" s="33"/>
      <c r="W938" s="33"/>
      <c r="X938" s="33"/>
      <c r="Y938" s="33"/>
      <c r="Z938" s="33"/>
      <c r="AA938" s="33"/>
      <c r="AB938" s="33"/>
      <c r="AC938" s="33"/>
    </row>
    <row r="939" spans="1:29" ht="15" x14ac:dyDescent="0.2">
      <c r="A939" s="88"/>
      <c r="B939" s="148"/>
      <c r="C939" s="33"/>
      <c r="D939" s="33"/>
      <c r="E939" s="33"/>
      <c r="F939" s="35"/>
      <c r="G939" s="35"/>
      <c r="H939" s="123"/>
      <c r="I939" s="33"/>
      <c r="J939" s="35"/>
      <c r="K939" s="35"/>
      <c r="L939" s="42"/>
      <c r="M939" s="33"/>
      <c r="N939" s="33"/>
      <c r="O939" s="33"/>
      <c r="P939" s="33"/>
      <c r="Q939" s="33"/>
      <c r="R939" s="33"/>
      <c r="S939" s="33"/>
      <c r="T939" s="33"/>
      <c r="U939" s="33"/>
      <c r="V939" s="33"/>
      <c r="W939" s="33"/>
      <c r="X939" s="33"/>
      <c r="Y939" s="33"/>
      <c r="Z939" s="33"/>
      <c r="AA939" s="33"/>
      <c r="AB939" s="33"/>
      <c r="AC939" s="33"/>
    </row>
    <row r="940" spans="1:29" ht="15" x14ac:dyDescent="0.2">
      <c r="A940" s="88"/>
      <c r="B940" s="148"/>
      <c r="C940" s="33"/>
      <c r="D940" s="33"/>
      <c r="E940" s="33"/>
      <c r="F940" s="35"/>
      <c r="G940" s="35"/>
      <c r="H940" s="123"/>
      <c r="I940" s="33"/>
      <c r="J940" s="35"/>
      <c r="K940" s="35"/>
      <c r="L940" s="42"/>
      <c r="M940" s="33"/>
      <c r="N940" s="33"/>
      <c r="O940" s="33"/>
      <c r="P940" s="33"/>
      <c r="Q940" s="33"/>
      <c r="R940" s="33"/>
      <c r="S940" s="33"/>
      <c r="T940" s="33"/>
      <c r="U940" s="33"/>
      <c r="V940" s="33"/>
      <c r="W940" s="33"/>
      <c r="X940" s="33"/>
      <c r="Y940" s="33"/>
      <c r="Z940" s="33"/>
      <c r="AA940" s="33"/>
      <c r="AB940" s="33"/>
      <c r="AC940" s="33"/>
    </row>
    <row r="941" spans="1:29" ht="15" x14ac:dyDescent="0.2">
      <c r="A941" s="88"/>
      <c r="B941" s="148"/>
      <c r="C941" s="33"/>
      <c r="D941" s="33"/>
      <c r="E941" s="33"/>
      <c r="F941" s="35"/>
      <c r="G941" s="35"/>
      <c r="H941" s="123"/>
      <c r="I941" s="33"/>
      <c r="J941" s="35"/>
      <c r="K941" s="35"/>
      <c r="L941" s="42"/>
      <c r="M941" s="33"/>
      <c r="N941" s="33"/>
      <c r="O941" s="33"/>
      <c r="P941" s="33"/>
      <c r="Q941" s="33"/>
      <c r="R941" s="33"/>
      <c r="S941" s="33"/>
      <c r="T941" s="33"/>
      <c r="U941" s="33"/>
      <c r="V941" s="33"/>
      <c r="W941" s="33"/>
      <c r="X941" s="33"/>
      <c r="Y941" s="33"/>
      <c r="Z941" s="33"/>
      <c r="AA941" s="33"/>
      <c r="AB941" s="33"/>
      <c r="AC941" s="33"/>
    </row>
    <row r="942" spans="1:29" ht="15" x14ac:dyDescent="0.2">
      <c r="A942" s="88"/>
      <c r="B942" s="148"/>
      <c r="C942" s="33"/>
      <c r="D942" s="33"/>
      <c r="E942" s="33"/>
      <c r="F942" s="35"/>
      <c r="G942" s="35"/>
      <c r="H942" s="123"/>
      <c r="I942" s="33"/>
      <c r="J942" s="35"/>
      <c r="K942" s="35"/>
      <c r="L942" s="42"/>
      <c r="M942" s="33"/>
      <c r="N942" s="33"/>
      <c r="O942" s="33"/>
      <c r="P942" s="33"/>
      <c r="Q942" s="33"/>
      <c r="R942" s="33"/>
      <c r="S942" s="33"/>
      <c r="T942" s="33"/>
      <c r="U942" s="33"/>
      <c r="V942" s="33"/>
      <c r="W942" s="33"/>
      <c r="X942" s="33"/>
      <c r="Y942" s="33"/>
      <c r="Z942" s="33"/>
      <c r="AA942" s="33"/>
      <c r="AB942" s="33"/>
      <c r="AC942" s="33"/>
    </row>
    <row r="943" spans="1:29" ht="15" x14ac:dyDescent="0.2">
      <c r="A943" s="88"/>
      <c r="B943" s="148"/>
      <c r="C943" s="33"/>
      <c r="D943" s="33"/>
      <c r="E943" s="33"/>
      <c r="F943" s="35"/>
      <c r="G943" s="35"/>
      <c r="H943" s="123"/>
      <c r="I943" s="33"/>
      <c r="J943" s="35"/>
      <c r="K943" s="35"/>
      <c r="L943" s="42"/>
      <c r="M943" s="33"/>
      <c r="N943" s="33"/>
      <c r="O943" s="33"/>
      <c r="P943" s="33"/>
      <c r="Q943" s="33"/>
      <c r="R943" s="33"/>
      <c r="S943" s="33"/>
      <c r="T943" s="33"/>
      <c r="U943" s="33"/>
      <c r="V943" s="33"/>
      <c r="W943" s="33"/>
      <c r="X943" s="33"/>
      <c r="Y943" s="33"/>
      <c r="Z943" s="33"/>
      <c r="AA943" s="33"/>
      <c r="AB943" s="33"/>
      <c r="AC943" s="33"/>
    </row>
    <row r="944" spans="1:29" ht="15" x14ac:dyDescent="0.2">
      <c r="A944" s="88"/>
      <c r="B944" s="148"/>
      <c r="C944" s="33"/>
      <c r="D944" s="33"/>
      <c r="E944" s="33"/>
      <c r="F944" s="35"/>
      <c r="G944" s="35"/>
      <c r="H944" s="123"/>
      <c r="I944" s="33"/>
      <c r="J944" s="35"/>
      <c r="K944" s="35"/>
      <c r="L944" s="42"/>
      <c r="M944" s="33"/>
      <c r="N944" s="33"/>
      <c r="O944" s="33"/>
      <c r="P944" s="33"/>
      <c r="Q944" s="33"/>
      <c r="R944" s="33"/>
      <c r="S944" s="33"/>
      <c r="T944" s="33"/>
      <c r="U944" s="33"/>
      <c r="V944" s="33"/>
      <c r="W944" s="33"/>
      <c r="X944" s="33"/>
      <c r="Y944" s="33"/>
      <c r="Z944" s="33"/>
      <c r="AA944" s="33"/>
      <c r="AB944" s="33"/>
      <c r="AC944" s="33"/>
    </row>
    <row r="945" spans="1:29" ht="15" x14ac:dyDescent="0.2">
      <c r="A945" s="88"/>
      <c r="B945" s="148"/>
      <c r="C945" s="33"/>
      <c r="D945" s="33"/>
      <c r="E945" s="33"/>
      <c r="F945" s="35"/>
      <c r="G945" s="35"/>
      <c r="H945" s="123"/>
      <c r="I945" s="33"/>
      <c r="J945" s="35"/>
      <c r="K945" s="35"/>
      <c r="L945" s="42"/>
      <c r="M945" s="33"/>
      <c r="N945" s="33"/>
      <c r="O945" s="33"/>
      <c r="P945" s="33"/>
      <c r="Q945" s="33"/>
      <c r="R945" s="33"/>
      <c r="S945" s="33"/>
      <c r="T945" s="33"/>
      <c r="U945" s="33"/>
      <c r="V945" s="33"/>
      <c r="W945" s="33"/>
      <c r="X945" s="33"/>
      <c r="Y945" s="33"/>
      <c r="Z945" s="33"/>
      <c r="AA945" s="33"/>
      <c r="AB945" s="33"/>
      <c r="AC945" s="33"/>
    </row>
    <row r="946" spans="1:29" ht="15" x14ac:dyDescent="0.2">
      <c r="A946" s="88"/>
      <c r="B946" s="148"/>
      <c r="C946" s="33"/>
      <c r="D946" s="33"/>
      <c r="E946" s="33"/>
      <c r="F946" s="35"/>
      <c r="G946" s="35"/>
      <c r="H946" s="123"/>
      <c r="I946" s="33"/>
      <c r="J946" s="35"/>
      <c r="K946" s="35"/>
      <c r="L946" s="42"/>
      <c r="M946" s="33"/>
      <c r="N946" s="33"/>
      <c r="O946" s="33"/>
      <c r="P946" s="33"/>
      <c r="Q946" s="33"/>
      <c r="R946" s="33"/>
      <c r="S946" s="33"/>
      <c r="T946" s="33"/>
      <c r="U946" s="33"/>
      <c r="V946" s="33"/>
      <c r="W946" s="33"/>
      <c r="X946" s="33"/>
      <c r="Y946" s="33"/>
      <c r="Z946" s="33"/>
      <c r="AA946" s="33"/>
      <c r="AB946" s="33"/>
      <c r="AC946" s="33"/>
    </row>
    <row r="947" spans="1:29" ht="15" x14ac:dyDescent="0.2">
      <c r="A947" s="88"/>
      <c r="B947" s="148"/>
      <c r="C947" s="33"/>
      <c r="D947" s="33"/>
      <c r="E947" s="33"/>
      <c r="F947" s="35"/>
      <c r="G947" s="35"/>
      <c r="H947" s="123"/>
      <c r="I947" s="33"/>
      <c r="J947" s="35"/>
      <c r="K947" s="35"/>
      <c r="L947" s="42"/>
      <c r="M947" s="33"/>
      <c r="N947" s="33"/>
      <c r="O947" s="33"/>
      <c r="P947" s="33"/>
      <c r="Q947" s="33"/>
      <c r="R947" s="33"/>
      <c r="S947" s="33"/>
      <c r="T947" s="33"/>
      <c r="U947" s="33"/>
      <c r="V947" s="33"/>
      <c r="W947" s="33"/>
      <c r="X947" s="33"/>
      <c r="Y947" s="33"/>
      <c r="Z947" s="33"/>
      <c r="AA947" s="33"/>
      <c r="AB947" s="33"/>
      <c r="AC947" s="33"/>
    </row>
    <row r="948" spans="1:29" ht="15" x14ac:dyDescent="0.2">
      <c r="A948" s="88"/>
      <c r="B948" s="148"/>
      <c r="C948" s="33"/>
      <c r="D948" s="33"/>
      <c r="E948" s="33"/>
      <c r="F948" s="35"/>
      <c r="G948" s="35"/>
      <c r="H948" s="123"/>
      <c r="I948" s="33"/>
      <c r="J948" s="35"/>
      <c r="K948" s="35"/>
      <c r="L948" s="42"/>
      <c r="M948" s="33"/>
      <c r="N948" s="33"/>
      <c r="O948" s="33"/>
      <c r="P948" s="33"/>
      <c r="Q948" s="33"/>
      <c r="R948" s="33"/>
      <c r="S948" s="33"/>
      <c r="T948" s="33"/>
      <c r="U948" s="33"/>
      <c r="V948" s="33"/>
      <c r="W948" s="33"/>
      <c r="X948" s="33"/>
      <c r="Y948" s="33"/>
      <c r="Z948" s="33"/>
      <c r="AA948" s="33"/>
      <c r="AB948" s="33"/>
      <c r="AC948" s="33"/>
    </row>
    <row r="949" spans="1:29" ht="15" x14ac:dyDescent="0.2">
      <c r="A949" s="88"/>
      <c r="B949" s="148"/>
      <c r="C949" s="33"/>
      <c r="D949" s="33"/>
      <c r="E949" s="33"/>
      <c r="F949" s="35"/>
      <c r="G949" s="35"/>
      <c r="H949" s="123"/>
      <c r="I949" s="33"/>
      <c r="J949" s="35"/>
      <c r="K949" s="35"/>
      <c r="L949" s="42"/>
      <c r="M949" s="33"/>
      <c r="N949" s="33"/>
      <c r="O949" s="33"/>
      <c r="P949" s="33"/>
      <c r="Q949" s="33"/>
      <c r="R949" s="33"/>
      <c r="S949" s="33"/>
      <c r="T949" s="33"/>
      <c r="U949" s="33"/>
      <c r="V949" s="33"/>
      <c r="W949" s="33"/>
      <c r="X949" s="33"/>
      <c r="Y949" s="33"/>
      <c r="Z949" s="33"/>
      <c r="AA949" s="33"/>
      <c r="AB949" s="33"/>
      <c r="AC949" s="33"/>
    </row>
    <row r="950" spans="1:29" ht="15" x14ac:dyDescent="0.2">
      <c r="A950" s="88"/>
      <c r="B950" s="148"/>
      <c r="C950" s="33"/>
      <c r="D950" s="33"/>
      <c r="E950" s="33"/>
      <c r="F950" s="35"/>
      <c r="G950" s="35"/>
      <c r="H950" s="123"/>
      <c r="I950" s="33"/>
      <c r="J950" s="35"/>
      <c r="K950" s="35"/>
      <c r="L950" s="42"/>
      <c r="M950" s="33"/>
      <c r="N950" s="33"/>
      <c r="O950" s="33"/>
      <c r="P950" s="33"/>
      <c r="Q950" s="33"/>
      <c r="R950" s="33"/>
      <c r="S950" s="33"/>
      <c r="T950" s="33"/>
      <c r="U950" s="33"/>
      <c r="V950" s="33"/>
      <c r="W950" s="33"/>
      <c r="X950" s="33"/>
      <c r="Y950" s="33"/>
      <c r="Z950" s="33"/>
      <c r="AA950" s="33"/>
      <c r="AB950" s="33"/>
      <c r="AC950" s="33"/>
    </row>
    <row r="951" spans="1:29" ht="15" x14ac:dyDescent="0.2">
      <c r="A951" s="88"/>
      <c r="B951" s="148"/>
      <c r="C951" s="33"/>
      <c r="D951" s="33"/>
      <c r="E951" s="33"/>
      <c r="F951" s="35"/>
      <c r="G951" s="35"/>
      <c r="H951" s="123"/>
      <c r="I951" s="33"/>
      <c r="J951" s="35"/>
      <c r="K951" s="35"/>
      <c r="L951" s="42"/>
      <c r="M951" s="33"/>
      <c r="N951" s="33"/>
      <c r="O951" s="33"/>
      <c r="P951" s="33"/>
      <c r="Q951" s="33"/>
      <c r="R951" s="33"/>
      <c r="S951" s="33"/>
      <c r="T951" s="33"/>
      <c r="U951" s="33"/>
      <c r="V951" s="33"/>
      <c r="W951" s="33"/>
      <c r="X951" s="33"/>
      <c r="Y951" s="33"/>
      <c r="Z951" s="33"/>
      <c r="AA951" s="33"/>
      <c r="AB951" s="33"/>
      <c r="AC951" s="33"/>
    </row>
    <row r="952" spans="1:29" ht="15" x14ac:dyDescent="0.2">
      <c r="A952" s="88"/>
      <c r="B952" s="148"/>
      <c r="C952" s="33"/>
      <c r="D952" s="33"/>
      <c r="E952" s="33"/>
      <c r="F952" s="35"/>
      <c r="G952" s="35"/>
      <c r="H952" s="123"/>
      <c r="I952" s="33"/>
      <c r="J952" s="35"/>
      <c r="K952" s="35"/>
      <c r="L952" s="42"/>
      <c r="M952" s="33"/>
      <c r="N952" s="33"/>
      <c r="O952" s="33"/>
      <c r="P952" s="33"/>
      <c r="Q952" s="33"/>
      <c r="R952" s="33"/>
      <c r="S952" s="33"/>
      <c r="T952" s="33"/>
      <c r="U952" s="33"/>
      <c r="V952" s="33"/>
      <c r="W952" s="33"/>
      <c r="X952" s="33"/>
      <c r="Y952" s="33"/>
      <c r="Z952" s="33"/>
      <c r="AA952" s="33"/>
      <c r="AB952" s="33"/>
      <c r="AC952" s="33"/>
    </row>
    <row r="953" spans="1:29" ht="15" x14ac:dyDescent="0.2">
      <c r="A953" s="88"/>
      <c r="B953" s="148"/>
      <c r="C953" s="33"/>
      <c r="D953" s="33"/>
      <c r="E953" s="33"/>
      <c r="F953" s="35"/>
      <c r="G953" s="35"/>
      <c r="H953" s="123"/>
      <c r="I953" s="33"/>
      <c r="J953" s="35"/>
      <c r="K953" s="35"/>
      <c r="L953" s="42"/>
      <c r="M953" s="33"/>
      <c r="N953" s="33"/>
      <c r="O953" s="33"/>
      <c r="P953" s="33"/>
      <c r="Q953" s="33"/>
      <c r="R953" s="33"/>
      <c r="S953" s="33"/>
      <c r="T953" s="33"/>
      <c r="U953" s="33"/>
      <c r="V953" s="33"/>
      <c r="W953" s="33"/>
      <c r="X953" s="33"/>
      <c r="Y953" s="33"/>
      <c r="Z953" s="33"/>
      <c r="AA953" s="33"/>
      <c r="AB953" s="33"/>
      <c r="AC953" s="33"/>
    </row>
    <row r="954" spans="1:29" ht="15" x14ac:dyDescent="0.2">
      <c r="A954" s="88"/>
      <c r="B954" s="148"/>
      <c r="C954" s="33"/>
      <c r="D954" s="33"/>
      <c r="E954" s="33"/>
      <c r="F954" s="35"/>
      <c r="G954" s="35"/>
      <c r="H954" s="123"/>
      <c r="I954" s="33"/>
      <c r="J954" s="35"/>
      <c r="K954" s="35"/>
      <c r="L954" s="42"/>
      <c r="M954" s="33"/>
      <c r="N954" s="33"/>
      <c r="O954" s="33"/>
      <c r="P954" s="33"/>
      <c r="Q954" s="33"/>
      <c r="R954" s="33"/>
      <c r="S954" s="33"/>
      <c r="T954" s="33"/>
      <c r="U954" s="33"/>
      <c r="V954" s="33"/>
      <c r="W954" s="33"/>
      <c r="X954" s="33"/>
      <c r="Y954" s="33"/>
      <c r="Z954" s="33"/>
      <c r="AA954" s="33"/>
      <c r="AB954" s="33"/>
      <c r="AC954" s="33"/>
    </row>
    <row r="955" spans="1:29" ht="15" x14ac:dyDescent="0.2">
      <c r="A955" s="88"/>
      <c r="B955" s="148"/>
      <c r="C955" s="33"/>
      <c r="D955" s="33"/>
      <c r="E955" s="33"/>
      <c r="F955" s="35"/>
      <c r="G955" s="35"/>
      <c r="H955" s="123"/>
      <c r="I955" s="33"/>
      <c r="J955" s="35"/>
      <c r="K955" s="35"/>
      <c r="L955" s="42"/>
      <c r="M955" s="33"/>
      <c r="N955" s="33"/>
      <c r="O955" s="33"/>
      <c r="P955" s="33"/>
      <c r="Q955" s="33"/>
      <c r="R955" s="33"/>
      <c r="S955" s="33"/>
      <c r="T955" s="33"/>
      <c r="U955" s="33"/>
      <c r="V955" s="33"/>
      <c r="W955" s="33"/>
      <c r="X955" s="33"/>
      <c r="Y955" s="33"/>
      <c r="Z955" s="33"/>
      <c r="AA955" s="33"/>
      <c r="AB955" s="33"/>
      <c r="AC955" s="33"/>
    </row>
    <row r="956" spans="1:29" ht="15" x14ac:dyDescent="0.2">
      <c r="A956" s="88"/>
      <c r="B956" s="148"/>
      <c r="C956" s="33"/>
      <c r="D956" s="33"/>
      <c r="E956" s="33"/>
      <c r="F956" s="35"/>
      <c r="G956" s="35"/>
      <c r="H956" s="123"/>
      <c r="I956" s="33"/>
      <c r="J956" s="35"/>
      <c r="K956" s="35"/>
      <c r="L956" s="42"/>
      <c r="M956" s="33"/>
      <c r="N956" s="33"/>
      <c r="O956" s="33"/>
      <c r="P956" s="33"/>
      <c r="Q956" s="33"/>
      <c r="R956" s="33"/>
      <c r="S956" s="33"/>
      <c r="T956" s="33"/>
      <c r="U956" s="33"/>
      <c r="V956" s="33"/>
      <c r="W956" s="33"/>
      <c r="X956" s="33"/>
      <c r="Y956" s="33"/>
      <c r="Z956" s="33"/>
      <c r="AA956" s="33"/>
      <c r="AB956" s="33"/>
      <c r="AC956" s="33"/>
    </row>
    <row r="957" spans="1:29" ht="15" x14ac:dyDescent="0.2">
      <c r="A957" s="88"/>
      <c r="B957" s="148"/>
      <c r="C957" s="33"/>
      <c r="D957" s="33"/>
      <c r="E957" s="33"/>
      <c r="F957" s="35"/>
      <c r="G957" s="35"/>
      <c r="H957" s="123"/>
      <c r="I957" s="33"/>
      <c r="J957" s="35"/>
      <c r="K957" s="35"/>
      <c r="L957" s="42"/>
      <c r="M957" s="33"/>
      <c r="N957" s="33"/>
      <c r="O957" s="33"/>
      <c r="P957" s="33"/>
      <c r="Q957" s="33"/>
      <c r="R957" s="33"/>
      <c r="S957" s="33"/>
      <c r="T957" s="33"/>
      <c r="U957" s="33"/>
      <c r="V957" s="33"/>
      <c r="W957" s="33"/>
      <c r="X957" s="33"/>
      <c r="Y957" s="33"/>
      <c r="Z957" s="33"/>
      <c r="AA957" s="33"/>
      <c r="AB957" s="33"/>
      <c r="AC957" s="33"/>
    </row>
    <row r="958" spans="1:29" ht="15" x14ac:dyDescent="0.2">
      <c r="A958" s="88"/>
      <c r="B958" s="148"/>
      <c r="C958" s="33"/>
      <c r="D958" s="33"/>
      <c r="E958" s="33"/>
      <c r="F958" s="35"/>
      <c r="G958" s="35"/>
      <c r="H958" s="123"/>
      <c r="I958" s="33"/>
      <c r="J958" s="35"/>
      <c r="K958" s="35"/>
      <c r="L958" s="42"/>
      <c r="M958" s="33"/>
      <c r="N958" s="33"/>
      <c r="O958" s="33"/>
      <c r="P958" s="33"/>
      <c r="Q958" s="33"/>
      <c r="R958" s="33"/>
      <c r="S958" s="33"/>
      <c r="T958" s="33"/>
      <c r="U958" s="33"/>
      <c r="V958" s="33"/>
      <c r="W958" s="33"/>
      <c r="X958" s="33"/>
      <c r="Y958" s="33"/>
      <c r="Z958" s="33"/>
      <c r="AA958" s="33"/>
      <c r="AB958" s="33"/>
      <c r="AC958" s="33"/>
    </row>
    <row r="959" spans="1:29" ht="15" x14ac:dyDescent="0.2">
      <c r="A959" s="88"/>
      <c r="B959" s="148"/>
      <c r="C959" s="33"/>
      <c r="D959" s="33"/>
      <c r="E959" s="33"/>
      <c r="F959" s="35"/>
      <c r="G959" s="35"/>
      <c r="H959" s="123"/>
      <c r="I959" s="33"/>
      <c r="J959" s="35"/>
      <c r="K959" s="35"/>
      <c r="L959" s="42"/>
      <c r="M959" s="33"/>
      <c r="N959" s="33"/>
      <c r="O959" s="33"/>
      <c r="P959" s="33"/>
      <c r="Q959" s="33"/>
      <c r="R959" s="33"/>
      <c r="S959" s="33"/>
      <c r="T959" s="33"/>
      <c r="U959" s="33"/>
      <c r="V959" s="33"/>
      <c r="W959" s="33"/>
      <c r="X959" s="33"/>
      <c r="Y959" s="33"/>
      <c r="Z959" s="33"/>
      <c r="AA959" s="33"/>
      <c r="AB959" s="33"/>
      <c r="AC959" s="33"/>
    </row>
    <row r="960" spans="1:29" ht="15" x14ac:dyDescent="0.2">
      <c r="A960" s="88"/>
      <c r="B960" s="148"/>
      <c r="C960" s="33"/>
      <c r="D960" s="33"/>
      <c r="E960" s="33"/>
      <c r="F960" s="35"/>
      <c r="G960" s="35"/>
      <c r="H960" s="123"/>
      <c r="I960" s="33"/>
      <c r="J960" s="35"/>
      <c r="K960" s="35"/>
      <c r="L960" s="42"/>
      <c r="M960" s="33"/>
      <c r="N960" s="33"/>
      <c r="O960" s="33"/>
      <c r="P960" s="33"/>
      <c r="Q960" s="33"/>
      <c r="R960" s="33"/>
      <c r="S960" s="33"/>
      <c r="T960" s="33"/>
      <c r="U960" s="33"/>
      <c r="V960" s="33"/>
      <c r="W960" s="33"/>
      <c r="X960" s="33"/>
      <c r="Y960" s="33"/>
      <c r="Z960" s="33"/>
      <c r="AA960" s="33"/>
      <c r="AB960" s="33"/>
      <c r="AC960" s="33"/>
    </row>
    <row r="961" spans="1:29" ht="15" x14ac:dyDescent="0.2">
      <c r="A961" s="88"/>
      <c r="B961" s="148"/>
      <c r="C961" s="33"/>
      <c r="D961" s="33"/>
      <c r="E961" s="33"/>
      <c r="F961" s="35"/>
      <c r="G961" s="35"/>
      <c r="H961" s="123"/>
      <c r="I961" s="33"/>
      <c r="J961" s="35"/>
      <c r="K961" s="35"/>
      <c r="L961" s="42"/>
      <c r="M961" s="33"/>
      <c r="N961" s="33"/>
      <c r="O961" s="33"/>
      <c r="P961" s="33"/>
      <c r="Q961" s="33"/>
      <c r="R961" s="33"/>
      <c r="S961" s="33"/>
      <c r="T961" s="33"/>
      <c r="U961" s="33"/>
      <c r="V961" s="33"/>
      <c r="W961" s="33"/>
      <c r="X961" s="33"/>
      <c r="Y961" s="33"/>
      <c r="Z961" s="33"/>
      <c r="AA961" s="33"/>
      <c r="AB961" s="33"/>
      <c r="AC961" s="33"/>
    </row>
    <row r="962" spans="1:29" ht="15" x14ac:dyDescent="0.2">
      <c r="A962" s="88"/>
      <c r="B962" s="148"/>
      <c r="C962" s="33"/>
      <c r="D962" s="33"/>
      <c r="E962" s="33"/>
      <c r="F962" s="35"/>
      <c r="G962" s="35"/>
      <c r="H962" s="123"/>
      <c r="I962" s="33"/>
      <c r="J962" s="35"/>
      <c r="K962" s="35"/>
      <c r="L962" s="42"/>
      <c r="M962" s="33"/>
      <c r="N962" s="33"/>
      <c r="O962" s="33"/>
      <c r="P962" s="33"/>
      <c r="Q962" s="33"/>
      <c r="R962" s="33"/>
      <c r="S962" s="33"/>
      <c r="T962" s="33"/>
      <c r="U962" s="33"/>
      <c r="V962" s="33"/>
      <c r="W962" s="33"/>
      <c r="X962" s="33"/>
      <c r="Y962" s="33"/>
      <c r="Z962" s="33"/>
      <c r="AA962" s="33"/>
      <c r="AB962" s="33"/>
      <c r="AC962" s="33"/>
    </row>
    <row r="963" spans="1:29" ht="15" x14ac:dyDescent="0.2">
      <c r="A963" s="88"/>
      <c r="B963" s="148"/>
      <c r="C963" s="33"/>
      <c r="D963" s="33"/>
      <c r="E963" s="33"/>
      <c r="F963" s="35"/>
      <c r="G963" s="35"/>
      <c r="H963" s="123"/>
      <c r="I963" s="33"/>
      <c r="J963" s="35"/>
      <c r="K963" s="35"/>
      <c r="L963" s="42"/>
      <c r="M963" s="33"/>
      <c r="N963" s="33"/>
      <c r="O963" s="33"/>
      <c r="P963" s="33"/>
      <c r="Q963" s="33"/>
      <c r="R963" s="33"/>
      <c r="S963" s="33"/>
      <c r="T963" s="33"/>
      <c r="U963" s="33"/>
      <c r="V963" s="33"/>
      <c r="W963" s="33"/>
      <c r="X963" s="33"/>
      <c r="Y963" s="33"/>
      <c r="Z963" s="33"/>
      <c r="AA963" s="33"/>
      <c r="AB963" s="33"/>
      <c r="AC963" s="33"/>
    </row>
    <row r="964" spans="1:29" ht="15" x14ac:dyDescent="0.2">
      <c r="A964" s="88"/>
      <c r="B964" s="148"/>
      <c r="C964" s="33"/>
      <c r="D964" s="33"/>
      <c r="E964" s="33"/>
      <c r="F964" s="35"/>
      <c r="G964" s="35"/>
      <c r="H964" s="123"/>
      <c r="I964" s="33"/>
      <c r="J964" s="35"/>
      <c r="K964" s="35"/>
      <c r="L964" s="42"/>
      <c r="M964" s="33"/>
      <c r="N964" s="33"/>
      <c r="O964" s="33"/>
      <c r="P964" s="33"/>
      <c r="Q964" s="33"/>
      <c r="R964" s="33"/>
      <c r="S964" s="33"/>
      <c r="T964" s="33"/>
      <c r="U964" s="33"/>
      <c r="V964" s="33"/>
      <c r="W964" s="33"/>
      <c r="X964" s="33"/>
      <c r="Y964" s="33"/>
      <c r="Z964" s="33"/>
      <c r="AA964" s="33"/>
      <c r="AB964" s="33"/>
      <c r="AC964" s="33"/>
    </row>
    <row r="965" spans="1:29" ht="15" x14ac:dyDescent="0.2">
      <c r="A965" s="88"/>
      <c r="B965" s="148"/>
      <c r="C965" s="33"/>
      <c r="D965" s="33"/>
      <c r="E965" s="33"/>
      <c r="F965" s="35"/>
      <c r="G965" s="35"/>
      <c r="H965" s="123"/>
      <c r="I965" s="33"/>
      <c r="J965" s="35"/>
      <c r="K965" s="35"/>
      <c r="L965" s="42"/>
      <c r="M965" s="33"/>
      <c r="N965" s="33"/>
      <c r="O965" s="33"/>
      <c r="P965" s="33"/>
      <c r="Q965" s="33"/>
      <c r="R965" s="33"/>
      <c r="S965" s="33"/>
      <c r="T965" s="33"/>
      <c r="U965" s="33"/>
      <c r="V965" s="33"/>
      <c r="W965" s="33"/>
      <c r="X965" s="33"/>
      <c r="Y965" s="33"/>
      <c r="Z965" s="33"/>
      <c r="AA965" s="33"/>
      <c r="AB965" s="33"/>
      <c r="AC965" s="33"/>
    </row>
    <row r="966" spans="1:29" ht="15" x14ac:dyDescent="0.2">
      <c r="A966" s="88"/>
      <c r="B966" s="148"/>
      <c r="C966" s="33"/>
      <c r="D966" s="33"/>
      <c r="E966" s="33"/>
      <c r="F966" s="35"/>
      <c r="G966" s="35"/>
      <c r="H966" s="123"/>
      <c r="I966" s="33"/>
      <c r="J966" s="35"/>
      <c r="K966" s="35"/>
      <c r="L966" s="42"/>
      <c r="M966" s="33"/>
      <c r="N966" s="33"/>
      <c r="O966" s="33"/>
      <c r="P966" s="33"/>
      <c r="Q966" s="33"/>
      <c r="R966" s="33"/>
      <c r="S966" s="33"/>
      <c r="T966" s="33"/>
      <c r="U966" s="33"/>
      <c r="V966" s="33"/>
      <c r="W966" s="33"/>
      <c r="X966" s="33"/>
      <c r="Y966" s="33"/>
      <c r="Z966" s="33"/>
      <c r="AA966" s="33"/>
      <c r="AB966" s="33"/>
      <c r="AC966" s="33"/>
    </row>
    <row r="967" spans="1:29" ht="15" x14ac:dyDescent="0.2">
      <c r="A967" s="88"/>
      <c r="B967" s="148"/>
      <c r="C967" s="33"/>
      <c r="D967" s="33"/>
      <c r="E967" s="33"/>
      <c r="F967" s="35"/>
      <c r="G967" s="35"/>
      <c r="H967" s="123"/>
      <c r="I967" s="33"/>
      <c r="J967" s="35"/>
      <c r="K967" s="35"/>
      <c r="L967" s="42"/>
      <c r="M967" s="33"/>
      <c r="N967" s="33"/>
      <c r="O967" s="33"/>
      <c r="P967" s="33"/>
      <c r="Q967" s="33"/>
      <c r="R967" s="33"/>
      <c r="S967" s="33"/>
      <c r="T967" s="33"/>
      <c r="U967" s="33"/>
      <c r="V967" s="33"/>
      <c r="W967" s="33"/>
      <c r="X967" s="33"/>
      <c r="Y967" s="33"/>
      <c r="Z967" s="33"/>
      <c r="AA967" s="33"/>
      <c r="AB967" s="33"/>
      <c r="AC967" s="33"/>
    </row>
    <row r="968" spans="1:29" ht="15" x14ac:dyDescent="0.2">
      <c r="A968" s="88"/>
      <c r="B968" s="148"/>
      <c r="C968" s="33"/>
      <c r="D968" s="33"/>
      <c r="E968" s="33"/>
      <c r="F968" s="35"/>
      <c r="G968" s="35"/>
      <c r="H968" s="123"/>
      <c r="I968" s="33"/>
      <c r="J968" s="35"/>
      <c r="K968" s="35"/>
      <c r="L968" s="42"/>
      <c r="M968" s="33"/>
      <c r="N968" s="33"/>
      <c r="O968" s="33"/>
      <c r="P968" s="33"/>
      <c r="Q968" s="33"/>
      <c r="R968" s="33"/>
      <c r="S968" s="33"/>
      <c r="T968" s="33"/>
      <c r="U968" s="33"/>
      <c r="V968" s="33"/>
      <c r="W968" s="33"/>
      <c r="X968" s="33"/>
      <c r="Y968" s="33"/>
      <c r="Z968" s="33"/>
      <c r="AA968" s="33"/>
      <c r="AB968" s="33"/>
      <c r="AC968" s="33"/>
    </row>
    <row r="969" spans="1:29" ht="15" x14ac:dyDescent="0.2">
      <c r="A969" s="88"/>
      <c r="B969" s="148"/>
      <c r="C969" s="33"/>
      <c r="D969" s="33"/>
      <c r="E969" s="33"/>
      <c r="F969" s="35"/>
      <c r="G969" s="35"/>
      <c r="H969" s="123"/>
      <c r="I969" s="33"/>
      <c r="J969" s="35"/>
      <c r="K969" s="35"/>
      <c r="L969" s="42"/>
      <c r="M969" s="33"/>
      <c r="N969" s="33"/>
      <c r="O969" s="33"/>
      <c r="P969" s="33"/>
      <c r="Q969" s="33"/>
      <c r="R969" s="33"/>
      <c r="S969" s="33"/>
      <c r="T969" s="33"/>
      <c r="U969" s="33"/>
      <c r="V969" s="33"/>
      <c r="W969" s="33"/>
      <c r="X969" s="33"/>
      <c r="Y969" s="33"/>
      <c r="Z969" s="33"/>
      <c r="AA969" s="33"/>
      <c r="AB969" s="33"/>
      <c r="AC969" s="33"/>
    </row>
    <row r="970" spans="1:29" ht="15" x14ac:dyDescent="0.2">
      <c r="A970" s="88"/>
      <c r="B970" s="148"/>
      <c r="C970" s="33"/>
      <c r="D970" s="33"/>
      <c r="E970" s="33"/>
      <c r="F970" s="35"/>
      <c r="G970" s="35"/>
      <c r="H970" s="123"/>
      <c r="I970" s="33"/>
      <c r="J970" s="35"/>
      <c r="K970" s="35"/>
      <c r="L970" s="42"/>
      <c r="M970" s="33"/>
      <c r="N970" s="33"/>
      <c r="O970" s="33"/>
      <c r="P970" s="33"/>
      <c r="Q970" s="33"/>
      <c r="R970" s="33"/>
      <c r="S970" s="33"/>
      <c r="T970" s="33"/>
      <c r="U970" s="33"/>
      <c r="V970" s="33"/>
      <c r="W970" s="33"/>
      <c r="X970" s="33"/>
      <c r="Y970" s="33"/>
      <c r="Z970" s="33"/>
      <c r="AA970" s="33"/>
      <c r="AB970" s="33"/>
      <c r="AC970" s="33"/>
    </row>
    <row r="971" spans="1:29" ht="15" x14ac:dyDescent="0.2">
      <c r="A971" s="88"/>
      <c r="B971" s="148"/>
      <c r="C971" s="33"/>
      <c r="D971" s="33"/>
      <c r="E971" s="33"/>
      <c r="F971" s="35"/>
      <c r="G971" s="35"/>
      <c r="H971" s="123"/>
      <c r="I971" s="33"/>
      <c r="J971" s="35"/>
      <c r="K971" s="35"/>
      <c r="L971" s="42"/>
      <c r="M971" s="33"/>
      <c r="N971" s="33"/>
      <c r="O971" s="33"/>
      <c r="P971" s="33"/>
      <c r="Q971" s="33"/>
      <c r="R971" s="33"/>
      <c r="S971" s="33"/>
      <c r="T971" s="33"/>
      <c r="U971" s="33"/>
      <c r="V971" s="33"/>
      <c r="W971" s="33"/>
      <c r="X971" s="33"/>
      <c r="Y971" s="33"/>
      <c r="Z971" s="33"/>
      <c r="AA971" s="33"/>
      <c r="AB971" s="33"/>
      <c r="AC971" s="33"/>
    </row>
    <row r="972" spans="1:29" ht="15" x14ac:dyDescent="0.2">
      <c r="A972" s="88"/>
      <c r="B972" s="148"/>
      <c r="C972" s="33"/>
      <c r="D972" s="33"/>
      <c r="E972" s="33"/>
      <c r="F972" s="35"/>
      <c r="G972" s="35"/>
      <c r="H972" s="123"/>
      <c r="I972" s="33"/>
      <c r="J972" s="35"/>
      <c r="K972" s="35"/>
      <c r="L972" s="42"/>
      <c r="M972" s="33"/>
      <c r="N972" s="33"/>
      <c r="O972" s="33"/>
      <c r="P972" s="33"/>
      <c r="Q972" s="33"/>
      <c r="R972" s="33"/>
      <c r="S972" s="33"/>
      <c r="T972" s="33"/>
      <c r="U972" s="33"/>
      <c r="V972" s="33"/>
      <c r="W972" s="33"/>
      <c r="X972" s="33"/>
      <c r="Y972" s="33"/>
      <c r="Z972" s="33"/>
      <c r="AA972" s="33"/>
      <c r="AB972" s="33"/>
      <c r="AC972" s="33"/>
    </row>
    <row r="973" spans="1:29" ht="15" x14ac:dyDescent="0.2">
      <c r="A973" s="88"/>
      <c r="B973" s="148"/>
      <c r="C973" s="33"/>
      <c r="D973" s="33"/>
      <c r="E973" s="33"/>
      <c r="F973" s="35"/>
      <c r="G973" s="35"/>
      <c r="H973" s="123"/>
      <c r="I973" s="33"/>
      <c r="J973" s="35"/>
      <c r="K973" s="35"/>
      <c r="L973" s="42"/>
      <c r="M973" s="33"/>
      <c r="N973" s="33"/>
      <c r="O973" s="33"/>
      <c r="P973" s="33"/>
      <c r="Q973" s="33"/>
      <c r="R973" s="33"/>
      <c r="S973" s="33"/>
      <c r="T973" s="33"/>
      <c r="U973" s="33"/>
      <c r="V973" s="33"/>
      <c r="W973" s="33"/>
      <c r="X973" s="33"/>
      <c r="Y973" s="33"/>
      <c r="Z973" s="33"/>
      <c r="AA973" s="33"/>
      <c r="AB973" s="33"/>
      <c r="AC973" s="33"/>
    </row>
    <row r="974" spans="1:29" ht="15" x14ac:dyDescent="0.2">
      <c r="A974" s="88"/>
      <c r="B974" s="148"/>
      <c r="C974" s="33"/>
      <c r="D974" s="33"/>
      <c r="E974" s="33"/>
      <c r="F974" s="35"/>
      <c r="G974" s="35"/>
      <c r="H974" s="123"/>
      <c r="I974" s="33"/>
      <c r="J974" s="35"/>
      <c r="K974" s="35"/>
      <c r="L974" s="42"/>
      <c r="M974" s="33"/>
      <c r="N974" s="33"/>
      <c r="O974" s="33"/>
      <c r="P974" s="33"/>
      <c r="Q974" s="33"/>
      <c r="R974" s="33"/>
      <c r="S974" s="33"/>
      <c r="T974" s="33"/>
      <c r="U974" s="33"/>
      <c r="V974" s="33"/>
      <c r="W974" s="33"/>
      <c r="X974" s="33"/>
      <c r="Y974" s="33"/>
      <c r="Z974" s="33"/>
      <c r="AA974" s="33"/>
      <c r="AB974" s="33"/>
      <c r="AC974" s="33"/>
    </row>
    <row r="975" spans="1:29" ht="15" x14ac:dyDescent="0.2">
      <c r="A975" s="88"/>
      <c r="B975" s="148"/>
      <c r="C975" s="33"/>
      <c r="D975" s="33"/>
      <c r="E975" s="33"/>
      <c r="F975" s="35"/>
      <c r="G975" s="35"/>
      <c r="H975" s="123"/>
      <c r="I975" s="33"/>
      <c r="J975" s="35"/>
      <c r="K975" s="35"/>
      <c r="L975" s="42"/>
      <c r="M975" s="33"/>
      <c r="N975" s="33"/>
      <c r="O975" s="33"/>
      <c r="P975" s="33"/>
      <c r="Q975" s="33"/>
      <c r="R975" s="33"/>
      <c r="S975" s="33"/>
      <c r="T975" s="33"/>
      <c r="U975" s="33"/>
      <c r="V975" s="33"/>
      <c r="W975" s="33"/>
      <c r="X975" s="33"/>
      <c r="Y975" s="33"/>
      <c r="Z975" s="33"/>
      <c r="AA975" s="33"/>
      <c r="AB975" s="33"/>
      <c r="AC975" s="33"/>
    </row>
    <row r="976" spans="1:29" ht="15" x14ac:dyDescent="0.2">
      <c r="A976" s="88"/>
      <c r="B976" s="148"/>
      <c r="C976" s="33"/>
      <c r="D976" s="33"/>
      <c r="E976" s="33"/>
      <c r="F976" s="35"/>
      <c r="G976" s="35"/>
      <c r="H976" s="123"/>
      <c r="I976" s="33"/>
      <c r="J976" s="35"/>
      <c r="K976" s="35"/>
      <c r="L976" s="42"/>
      <c r="M976" s="33"/>
      <c r="N976" s="33"/>
      <c r="O976" s="33"/>
      <c r="P976" s="33"/>
      <c r="Q976" s="33"/>
      <c r="R976" s="33"/>
      <c r="S976" s="33"/>
      <c r="T976" s="33"/>
      <c r="U976" s="33"/>
      <c r="V976" s="33"/>
      <c r="W976" s="33"/>
      <c r="X976" s="33"/>
      <c r="Y976" s="33"/>
      <c r="Z976" s="33"/>
      <c r="AA976" s="33"/>
      <c r="AB976" s="33"/>
      <c r="AC976" s="33"/>
    </row>
    <row r="977" spans="1:29" ht="15" x14ac:dyDescent="0.2">
      <c r="A977" s="88"/>
      <c r="B977" s="148"/>
      <c r="C977" s="33"/>
      <c r="D977" s="33"/>
      <c r="E977" s="33"/>
      <c r="F977" s="35"/>
      <c r="G977" s="35"/>
      <c r="H977" s="123"/>
      <c r="I977" s="33"/>
      <c r="J977" s="35"/>
      <c r="K977" s="35"/>
      <c r="L977" s="42"/>
      <c r="M977" s="33"/>
      <c r="N977" s="33"/>
      <c r="O977" s="33"/>
      <c r="P977" s="33"/>
      <c r="Q977" s="33"/>
      <c r="R977" s="33"/>
      <c r="S977" s="33"/>
      <c r="T977" s="33"/>
      <c r="U977" s="33"/>
      <c r="V977" s="33"/>
      <c r="W977" s="33"/>
      <c r="X977" s="33"/>
      <c r="Y977" s="33"/>
      <c r="Z977" s="33"/>
      <c r="AA977" s="33"/>
      <c r="AB977" s="33"/>
      <c r="AC977" s="33"/>
    </row>
    <row r="978" spans="1:29" ht="15" x14ac:dyDescent="0.2">
      <c r="A978" s="88"/>
      <c r="B978" s="148"/>
      <c r="C978" s="33"/>
      <c r="D978" s="33"/>
      <c r="E978" s="33"/>
      <c r="F978" s="35"/>
      <c r="G978" s="35"/>
      <c r="H978" s="123"/>
      <c r="I978" s="33"/>
      <c r="J978" s="35"/>
      <c r="K978" s="35"/>
      <c r="L978" s="42"/>
      <c r="M978" s="33"/>
      <c r="N978" s="33"/>
      <c r="O978" s="33"/>
      <c r="P978" s="33"/>
      <c r="Q978" s="33"/>
      <c r="R978" s="33"/>
      <c r="S978" s="33"/>
      <c r="T978" s="33"/>
      <c r="U978" s="33"/>
      <c r="V978" s="33"/>
      <c r="W978" s="33"/>
      <c r="X978" s="33"/>
      <c r="Y978" s="33"/>
      <c r="Z978" s="33"/>
      <c r="AA978" s="33"/>
      <c r="AB978" s="33"/>
      <c r="AC978" s="33"/>
    </row>
    <row r="979" spans="1:29" ht="15" x14ac:dyDescent="0.2">
      <c r="A979" s="88"/>
      <c r="B979" s="148"/>
      <c r="C979" s="33"/>
      <c r="D979" s="33"/>
      <c r="E979" s="33"/>
      <c r="F979" s="35"/>
      <c r="G979" s="35"/>
      <c r="H979" s="123"/>
      <c r="I979" s="33"/>
      <c r="J979" s="35"/>
      <c r="K979" s="35"/>
      <c r="L979" s="42"/>
      <c r="M979" s="33"/>
      <c r="N979" s="33"/>
      <c r="O979" s="33"/>
      <c r="P979" s="33"/>
      <c r="Q979" s="33"/>
      <c r="R979" s="33"/>
      <c r="S979" s="33"/>
      <c r="T979" s="33"/>
      <c r="U979" s="33"/>
      <c r="V979" s="33"/>
      <c r="W979" s="33"/>
      <c r="X979" s="33"/>
      <c r="Y979" s="33"/>
      <c r="Z979" s="33"/>
      <c r="AA979" s="33"/>
      <c r="AB979" s="33"/>
      <c r="AC979" s="33"/>
    </row>
    <row r="980" spans="1:29" ht="15" x14ac:dyDescent="0.2">
      <c r="A980" s="88"/>
      <c r="B980" s="148"/>
      <c r="C980" s="33"/>
      <c r="D980" s="33"/>
      <c r="E980" s="33"/>
      <c r="F980" s="35"/>
      <c r="G980" s="35"/>
      <c r="H980" s="123"/>
      <c r="I980" s="33"/>
      <c r="J980" s="35"/>
      <c r="K980" s="35"/>
      <c r="L980" s="42"/>
      <c r="M980" s="33"/>
      <c r="N980" s="33"/>
      <c r="O980" s="33"/>
      <c r="P980" s="33"/>
      <c r="Q980" s="33"/>
      <c r="R980" s="33"/>
      <c r="S980" s="33"/>
      <c r="T980" s="33"/>
      <c r="U980" s="33"/>
      <c r="V980" s="33"/>
      <c r="W980" s="33"/>
      <c r="X980" s="33"/>
      <c r="Y980" s="33"/>
      <c r="Z980" s="33"/>
      <c r="AA980" s="33"/>
      <c r="AB980" s="33"/>
      <c r="AC980" s="33"/>
    </row>
    <row r="981" spans="1:29" ht="15" x14ac:dyDescent="0.2">
      <c r="A981" s="88"/>
      <c r="B981" s="148"/>
      <c r="C981" s="33"/>
      <c r="D981" s="33"/>
      <c r="E981" s="33"/>
      <c r="F981" s="35"/>
      <c r="G981" s="35"/>
      <c r="H981" s="123"/>
      <c r="I981" s="33"/>
      <c r="J981" s="35"/>
      <c r="K981" s="35"/>
      <c r="L981" s="42"/>
      <c r="M981" s="33"/>
      <c r="N981" s="33"/>
      <c r="O981" s="33"/>
      <c r="P981" s="33"/>
      <c r="Q981" s="33"/>
      <c r="R981" s="33"/>
      <c r="S981" s="33"/>
      <c r="T981" s="33"/>
      <c r="U981" s="33"/>
      <c r="V981" s="33"/>
      <c r="W981" s="33"/>
      <c r="X981" s="33"/>
      <c r="Y981" s="33"/>
      <c r="Z981" s="33"/>
      <c r="AA981" s="33"/>
      <c r="AB981" s="33"/>
      <c r="AC981" s="33"/>
    </row>
    <row r="982" spans="1:29" ht="15" x14ac:dyDescent="0.2">
      <c r="A982" s="88"/>
      <c r="B982" s="148"/>
      <c r="C982" s="33"/>
      <c r="D982" s="33"/>
      <c r="E982" s="33"/>
      <c r="F982" s="35"/>
      <c r="G982" s="35"/>
      <c r="H982" s="123"/>
      <c r="I982" s="33"/>
      <c r="J982" s="35"/>
      <c r="K982" s="35"/>
      <c r="L982" s="42"/>
      <c r="M982" s="33"/>
      <c r="N982" s="33"/>
      <c r="O982" s="33"/>
      <c r="P982" s="33"/>
      <c r="Q982" s="33"/>
      <c r="R982" s="33"/>
      <c r="S982" s="33"/>
      <c r="T982" s="33"/>
      <c r="U982" s="33"/>
      <c r="V982" s="33"/>
      <c r="W982" s="33"/>
      <c r="X982" s="33"/>
      <c r="Y982" s="33"/>
      <c r="Z982" s="33"/>
      <c r="AA982" s="33"/>
      <c r="AB982" s="33"/>
      <c r="AC982" s="33"/>
    </row>
    <row r="983" spans="1:29" ht="15" x14ac:dyDescent="0.2">
      <c r="A983" s="88"/>
      <c r="B983" s="148"/>
      <c r="C983" s="33"/>
      <c r="D983" s="33"/>
      <c r="E983" s="33"/>
      <c r="F983" s="35"/>
      <c r="G983" s="35"/>
      <c r="H983" s="123"/>
      <c r="I983" s="33"/>
      <c r="J983" s="35"/>
      <c r="K983" s="35"/>
      <c r="L983" s="42"/>
      <c r="M983" s="33"/>
      <c r="N983" s="33"/>
      <c r="O983" s="33"/>
      <c r="P983" s="33"/>
      <c r="Q983" s="33"/>
      <c r="R983" s="33"/>
      <c r="S983" s="33"/>
      <c r="T983" s="33"/>
      <c r="U983" s="33"/>
      <c r="V983" s="33"/>
      <c r="W983" s="33"/>
      <c r="X983" s="33"/>
      <c r="Y983" s="33"/>
      <c r="Z983" s="33"/>
      <c r="AA983" s="33"/>
      <c r="AB983" s="33"/>
      <c r="AC983" s="33"/>
    </row>
    <row r="984" spans="1:29" ht="15" x14ac:dyDescent="0.2">
      <c r="A984" s="88"/>
      <c r="B984" s="148"/>
      <c r="C984" s="33"/>
      <c r="D984" s="33"/>
      <c r="E984" s="33"/>
      <c r="F984" s="35"/>
      <c r="G984" s="35"/>
      <c r="H984" s="123"/>
      <c r="I984" s="33"/>
      <c r="J984" s="35"/>
      <c r="K984" s="35"/>
      <c r="L984" s="42"/>
      <c r="M984" s="33"/>
      <c r="N984" s="33"/>
      <c r="O984" s="33"/>
      <c r="P984" s="33"/>
      <c r="Q984" s="33"/>
      <c r="R984" s="33"/>
      <c r="S984" s="33"/>
      <c r="T984" s="33"/>
      <c r="U984" s="33"/>
      <c r="V984" s="33"/>
      <c r="W984" s="33"/>
      <c r="X984" s="33"/>
      <c r="Y984" s="33"/>
      <c r="Z984" s="33"/>
      <c r="AA984" s="33"/>
      <c r="AB984" s="33"/>
      <c r="AC984" s="33"/>
    </row>
    <row r="985" spans="1:29" ht="15" x14ac:dyDescent="0.2">
      <c r="A985" s="88"/>
      <c r="B985" s="148"/>
      <c r="C985" s="33"/>
      <c r="D985" s="33"/>
      <c r="E985" s="33"/>
      <c r="F985" s="35"/>
      <c r="G985" s="35"/>
      <c r="H985" s="123"/>
      <c r="I985" s="33"/>
      <c r="J985" s="35"/>
      <c r="K985" s="35"/>
      <c r="L985" s="42"/>
      <c r="M985" s="33"/>
      <c r="N985" s="33"/>
      <c r="O985" s="33"/>
      <c r="P985" s="33"/>
      <c r="Q985" s="33"/>
      <c r="R985" s="33"/>
      <c r="S985" s="33"/>
      <c r="T985" s="33"/>
      <c r="U985" s="33"/>
      <c r="V985" s="33"/>
      <c r="W985" s="33"/>
      <c r="X985" s="33"/>
      <c r="Y985" s="33"/>
      <c r="Z985" s="33"/>
      <c r="AA985" s="33"/>
      <c r="AB985" s="33"/>
      <c r="AC985" s="33"/>
    </row>
    <row r="986" spans="1:29" ht="15" x14ac:dyDescent="0.2">
      <c r="A986" s="88"/>
      <c r="B986" s="148"/>
      <c r="C986" s="33"/>
      <c r="D986" s="33"/>
      <c r="E986" s="33"/>
      <c r="F986" s="35"/>
      <c r="G986" s="35"/>
      <c r="H986" s="123"/>
      <c r="I986" s="33"/>
      <c r="J986" s="35"/>
      <c r="K986" s="35"/>
      <c r="L986" s="42"/>
      <c r="M986" s="33"/>
      <c r="N986" s="33"/>
      <c r="O986" s="33"/>
      <c r="P986" s="33"/>
      <c r="Q986" s="33"/>
      <c r="R986" s="33"/>
      <c r="S986" s="33"/>
      <c r="T986" s="33"/>
      <c r="U986" s="33"/>
      <c r="V986" s="33"/>
      <c r="W986" s="33"/>
      <c r="X986" s="33"/>
      <c r="Y986" s="33"/>
      <c r="Z986" s="33"/>
      <c r="AA986" s="33"/>
      <c r="AB986" s="33"/>
      <c r="AC986" s="33"/>
    </row>
    <row r="987" spans="1:29" ht="15" x14ac:dyDescent="0.2">
      <c r="A987" s="88"/>
      <c r="B987" s="148"/>
      <c r="C987" s="33"/>
      <c r="D987" s="33"/>
      <c r="E987" s="33"/>
      <c r="F987" s="35"/>
      <c r="G987" s="35"/>
      <c r="H987" s="123"/>
      <c r="I987" s="33"/>
      <c r="J987" s="35"/>
      <c r="K987" s="35"/>
      <c r="L987" s="42"/>
      <c r="M987" s="33"/>
      <c r="N987" s="33"/>
      <c r="O987" s="33"/>
      <c r="P987" s="33"/>
      <c r="Q987" s="33"/>
      <c r="R987" s="33"/>
      <c r="S987" s="33"/>
      <c r="T987" s="33"/>
      <c r="U987" s="33"/>
      <c r="V987" s="33"/>
      <c r="W987" s="33"/>
      <c r="X987" s="33"/>
      <c r="Y987" s="33"/>
      <c r="Z987" s="33"/>
      <c r="AA987" s="33"/>
      <c r="AB987" s="33"/>
      <c r="AC987" s="33"/>
    </row>
    <row r="988" spans="1:29" ht="15" x14ac:dyDescent="0.2">
      <c r="A988" s="88"/>
      <c r="B988" s="148"/>
      <c r="C988" s="33"/>
      <c r="D988" s="33"/>
      <c r="E988" s="33"/>
      <c r="F988" s="35"/>
      <c r="G988" s="35"/>
      <c r="H988" s="123"/>
      <c r="I988" s="33"/>
      <c r="J988" s="35"/>
      <c r="K988" s="35"/>
      <c r="L988" s="42"/>
      <c r="M988" s="33"/>
      <c r="N988" s="33"/>
      <c r="O988" s="33"/>
      <c r="P988" s="33"/>
      <c r="Q988" s="33"/>
      <c r="R988" s="33"/>
      <c r="S988" s="33"/>
      <c r="T988" s="33"/>
      <c r="U988" s="33"/>
      <c r="V988" s="33"/>
      <c r="W988" s="33"/>
      <c r="X988" s="33"/>
      <c r="Y988" s="33"/>
      <c r="Z988" s="33"/>
      <c r="AA988" s="33"/>
      <c r="AB988" s="33"/>
      <c r="AC988" s="33"/>
    </row>
    <row r="989" spans="1:29" ht="15" x14ac:dyDescent="0.2">
      <c r="A989" s="88"/>
      <c r="B989" s="148"/>
      <c r="C989" s="33"/>
      <c r="D989" s="33"/>
      <c r="E989" s="33"/>
      <c r="F989" s="35"/>
      <c r="G989" s="35"/>
      <c r="H989" s="123"/>
      <c r="I989" s="33"/>
      <c r="J989" s="35"/>
      <c r="K989" s="35"/>
      <c r="L989" s="42"/>
      <c r="M989" s="33"/>
      <c r="N989" s="33"/>
      <c r="O989" s="33"/>
      <c r="P989" s="33"/>
      <c r="Q989" s="33"/>
      <c r="R989" s="33"/>
      <c r="S989" s="33"/>
      <c r="T989" s="33"/>
      <c r="U989" s="33"/>
      <c r="V989" s="33"/>
      <c r="W989" s="33"/>
      <c r="X989" s="33"/>
      <c r="Y989" s="33"/>
      <c r="Z989" s="33"/>
      <c r="AA989" s="33"/>
      <c r="AB989" s="33"/>
      <c r="AC989" s="33"/>
    </row>
    <row r="990" spans="1:29" ht="15" x14ac:dyDescent="0.2">
      <c r="A990" s="88"/>
      <c r="B990" s="148"/>
      <c r="C990" s="33"/>
      <c r="D990" s="33"/>
      <c r="E990" s="33"/>
      <c r="F990" s="35"/>
      <c r="G990" s="35"/>
      <c r="H990" s="123"/>
      <c r="I990" s="33"/>
      <c r="J990" s="35"/>
      <c r="K990" s="35"/>
      <c r="L990" s="42"/>
      <c r="M990" s="33"/>
      <c r="N990" s="33"/>
      <c r="O990" s="33"/>
      <c r="P990" s="33"/>
      <c r="Q990" s="33"/>
      <c r="R990" s="33"/>
      <c r="S990" s="33"/>
      <c r="T990" s="33"/>
      <c r="U990" s="33"/>
      <c r="V990" s="33"/>
      <c r="W990" s="33"/>
      <c r="X990" s="33"/>
      <c r="Y990" s="33"/>
      <c r="Z990" s="33"/>
      <c r="AA990" s="33"/>
      <c r="AB990" s="33"/>
      <c r="AC990" s="33"/>
    </row>
    <row r="991" spans="1:29" ht="15" x14ac:dyDescent="0.2">
      <c r="A991" s="88"/>
      <c r="B991" s="148"/>
      <c r="C991" s="33"/>
      <c r="D991" s="33"/>
      <c r="E991" s="33"/>
      <c r="F991" s="35"/>
      <c r="G991" s="35"/>
      <c r="H991" s="123"/>
      <c r="I991" s="33"/>
      <c r="J991" s="35"/>
      <c r="K991" s="35"/>
      <c r="L991" s="42"/>
      <c r="M991" s="33"/>
      <c r="N991" s="33"/>
      <c r="O991" s="33"/>
      <c r="P991" s="33"/>
      <c r="Q991" s="33"/>
      <c r="R991" s="33"/>
      <c r="S991" s="33"/>
      <c r="T991" s="33"/>
      <c r="U991" s="33"/>
      <c r="V991" s="33"/>
      <c r="W991" s="33"/>
      <c r="X991" s="33"/>
      <c r="Y991" s="33"/>
      <c r="Z991" s="33"/>
      <c r="AA991" s="33"/>
      <c r="AB991" s="33"/>
      <c r="AC991" s="33"/>
    </row>
    <row r="992" spans="1:29" ht="15" x14ac:dyDescent="0.2">
      <c r="A992" s="88"/>
      <c r="B992" s="148"/>
      <c r="C992" s="33"/>
      <c r="D992" s="33"/>
      <c r="E992" s="33"/>
      <c r="F992" s="35"/>
      <c r="G992" s="35"/>
      <c r="H992" s="123"/>
      <c r="I992" s="33"/>
      <c r="J992" s="35"/>
      <c r="K992" s="35"/>
      <c r="L992" s="42"/>
      <c r="M992" s="33"/>
      <c r="N992" s="33"/>
      <c r="O992" s="33"/>
      <c r="P992" s="33"/>
      <c r="Q992" s="33"/>
      <c r="R992" s="33"/>
      <c r="S992" s="33"/>
      <c r="T992" s="33"/>
      <c r="U992" s="33"/>
      <c r="V992" s="33"/>
      <c r="W992" s="33"/>
      <c r="X992" s="33"/>
      <c r="Y992" s="33"/>
      <c r="Z992" s="33"/>
      <c r="AA992" s="33"/>
      <c r="AB992" s="33"/>
      <c r="AC992" s="33"/>
    </row>
    <row r="993" spans="1:29" ht="15" x14ac:dyDescent="0.2">
      <c r="A993" s="88"/>
      <c r="B993" s="148"/>
      <c r="C993" s="33"/>
      <c r="D993" s="33"/>
      <c r="E993" s="33"/>
      <c r="F993" s="35"/>
      <c r="G993" s="35"/>
      <c r="H993" s="123"/>
      <c r="I993" s="33"/>
      <c r="J993" s="35"/>
      <c r="K993" s="35"/>
      <c r="L993" s="42"/>
      <c r="M993" s="33"/>
      <c r="N993" s="33"/>
      <c r="O993" s="33"/>
      <c r="P993" s="33"/>
      <c r="Q993" s="33"/>
      <c r="R993" s="33"/>
      <c r="S993" s="33"/>
      <c r="T993" s="33"/>
      <c r="U993" s="33"/>
      <c r="V993" s="33"/>
      <c r="W993" s="33"/>
      <c r="X993" s="33"/>
      <c r="Y993" s="33"/>
      <c r="Z993" s="33"/>
      <c r="AA993" s="33"/>
      <c r="AB993" s="33"/>
      <c r="AC993" s="33"/>
    </row>
    <row r="994" spans="1:29" ht="15" x14ac:dyDescent="0.2">
      <c r="A994" s="88"/>
      <c r="B994" s="148"/>
      <c r="C994" s="33"/>
      <c r="D994" s="33"/>
      <c r="E994" s="33"/>
      <c r="F994" s="35"/>
      <c r="G994" s="35"/>
      <c r="H994" s="123"/>
      <c r="I994" s="33"/>
      <c r="J994" s="35"/>
      <c r="K994" s="35"/>
      <c r="L994" s="42"/>
      <c r="M994" s="33"/>
      <c r="N994" s="33"/>
      <c r="O994" s="33"/>
      <c r="P994" s="33"/>
      <c r="Q994" s="33"/>
      <c r="R994" s="33"/>
      <c r="S994" s="33"/>
      <c r="T994" s="33"/>
      <c r="U994" s="33"/>
      <c r="V994" s="33"/>
      <c r="W994" s="33"/>
      <c r="X994" s="33"/>
      <c r="Y994" s="33"/>
      <c r="Z994" s="33"/>
      <c r="AA994" s="33"/>
      <c r="AB994" s="33"/>
      <c r="AC994" s="33"/>
    </row>
    <row r="995" spans="1:29" ht="15" x14ac:dyDescent="0.2">
      <c r="A995" s="88"/>
      <c r="B995" s="148"/>
      <c r="C995" s="33"/>
      <c r="D995" s="33"/>
      <c r="E995" s="33"/>
      <c r="F995" s="35"/>
      <c r="G995" s="35"/>
      <c r="H995" s="123"/>
      <c r="I995" s="33"/>
      <c r="J995" s="35"/>
      <c r="K995" s="35"/>
      <c r="L995" s="42"/>
      <c r="M995" s="33"/>
      <c r="N995" s="33"/>
      <c r="O995" s="33"/>
      <c r="P995" s="33"/>
      <c r="Q995" s="33"/>
      <c r="R995" s="33"/>
      <c r="S995" s="33"/>
      <c r="T995" s="33"/>
      <c r="U995" s="33"/>
      <c r="V995" s="33"/>
      <c r="W995" s="33"/>
      <c r="X995" s="33"/>
      <c r="Y995" s="33"/>
      <c r="Z995" s="33"/>
      <c r="AA995" s="33"/>
      <c r="AB995" s="33"/>
      <c r="AC995" s="33"/>
    </row>
    <row r="996" spans="1:29" ht="15" x14ac:dyDescent="0.2">
      <c r="A996" s="88"/>
      <c r="B996" s="148"/>
      <c r="C996" s="33"/>
      <c r="D996" s="33"/>
      <c r="E996" s="33"/>
      <c r="F996" s="35"/>
      <c r="G996" s="35"/>
      <c r="H996" s="123"/>
      <c r="I996" s="33"/>
      <c r="J996" s="35"/>
      <c r="K996" s="35"/>
      <c r="L996" s="42"/>
      <c r="M996" s="33"/>
      <c r="N996" s="33"/>
      <c r="O996" s="33"/>
      <c r="P996" s="33"/>
      <c r="Q996" s="33"/>
      <c r="R996" s="33"/>
      <c r="S996" s="33"/>
      <c r="T996" s="33"/>
      <c r="U996" s="33"/>
      <c r="V996" s="33"/>
      <c r="W996" s="33"/>
      <c r="X996" s="33"/>
      <c r="Y996" s="33"/>
      <c r="Z996" s="33"/>
      <c r="AA996" s="33"/>
      <c r="AB996" s="33"/>
      <c r="AC996" s="33"/>
    </row>
    <row r="997" spans="1:29" ht="15" x14ac:dyDescent="0.2">
      <c r="A997" s="88"/>
      <c r="B997" s="148"/>
      <c r="C997" s="33"/>
      <c r="D997" s="33"/>
      <c r="E997" s="33"/>
      <c r="F997" s="35"/>
      <c r="G997" s="35"/>
      <c r="H997" s="123"/>
      <c r="I997" s="33"/>
      <c r="J997" s="35"/>
      <c r="K997" s="35"/>
      <c r="L997" s="42"/>
      <c r="M997" s="33"/>
      <c r="N997" s="33"/>
      <c r="O997" s="33"/>
      <c r="P997" s="33"/>
      <c r="Q997" s="33"/>
      <c r="R997" s="33"/>
      <c r="S997" s="33"/>
      <c r="T997" s="33"/>
      <c r="U997" s="33"/>
      <c r="V997" s="33"/>
      <c r="W997" s="33"/>
      <c r="X997" s="33"/>
      <c r="Y997" s="33"/>
      <c r="Z997" s="33"/>
      <c r="AA997" s="33"/>
      <c r="AB997" s="33"/>
      <c r="AC997" s="33"/>
    </row>
    <row r="998" spans="1:29" ht="15" x14ac:dyDescent="0.2">
      <c r="A998" s="88"/>
      <c r="B998" s="148"/>
      <c r="C998" s="33"/>
      <c r="D998" s="33"/>
      <c r="E998" s="33"/>
      <c r="F998" s="35"/>
      <c r="G998" s="35"/>
      <c r="H998" s="123"/>
      <c r="I998" s="33"/>
      <c r="J998" s="35"/>
      <c r="K998" s="35"/>
      <c r="L998" s="42"/>
      <c r="M998" s="33"/>
      <c r="N998" s="33"/>
      <c r="O998" s="33"/>
      <c r="P998" s="33"/>
      <c r="Q998" s="33"/>
      <c r="R998" s="33"/>
      <c r="S998" s="33"/>
      <c r="T998" s="33"/>
      <c r="U998" s="33"/>
      <c r="V998" s="33"/>
      <c r="W998" s="33"/>
      <c r="X998" s="33"/>
      <c r="Y998" s="33"/>
      <c r="Z998" s="33"/>
      <c r="AA998" s="33"/>
      <c r="AB998" s="33"/>
      <c r="AC998" s="33"/>
    </row>
    <row r="999" spans="1:29" ht="15" x14ac:dyDescent="0.2">
      <c r="A999" s="88"/>
      <c r="B999" s="148"/>
      <c r="C999" s="33"/>
      <c r="D999" s="33"/>
      <c r="E999" s="33"/>
      <c r="F999" s="35"/>
      <c r="G999" s="35"/>
      <c r="H999" s="123"/>
      <c r="I999" s="33"/>
      <c r="J999" s="35"/>
      <c r="K999" s="35"/>
      <c r="L999" s="42"/>
      <c r="M999" s="33"/>
      <c r="N999" s="33"/>
      <c r="O999" s="33"/>
      <c r="P999" s="33"/>
      <c r="Q999" s="33"/>
      <c r="R999" s="33"/>
      <c r="S999" s="33"/>
      <c r="T999" s="33"/>
      <c r="U999" s="33"/>
      <c r="V999" s="33"/>
      <c r="W999" s="33"/>
      <c r="X999" s="33"/>
      <c r="Y999" s="33"/>
      <c r="Z999" s="33"/>
      <c r="AA999" s="33"/>
      <c r="AB999" s="33"/>
      <c r="AC999" s="33"/>
    </row>
    <row r="1000" spans="1:29" ht="15" x14ac:dyDescent="0.2">
      <c r="A1000" s="88"/>
      <c r="B1000" s="148"/>
      <c r="C1000" s="33"/>
      <c r="D1000" s="33"/>
      <c r="E1000" s="33"/>
      <c r="F1000" s="35"/>
      <c r="G1000" s="35"/>
      <c r="H1000" s="123"/>
      <c r="I1000" s="33"/>
      <c r="J1000" s="35"/>
      <c r="K1000" s="35"/>
      <c r="L1000" s="42"/>
      <c r="M1000" s="33"/>
      <c r="N1000" s="33"/>
      <c r="O1000" s="33"/>
      <c r="P1000" s="33"/>
      <c r="Q1000" s="33"/>
      <c r="R1000" s="33"/>
      <c r="S1000" s="33"/>
      <c r="T1000" s="33"/>
      <c r="U1000" s="33"/>
      <c r="V1000" s="33"/>
      <c r="W1000" s="33"/>
      <c r="X1000" s="33"/>
      <c r="Y1000" s="33"/>
      <c r="Z1000" s="33"/>
      <c r="AA1000" s="33"/>
      <c r="AB1000" s="33"/>
      <c r="AC1000" s="33"/>
    </row>
    <row r="1001" spans="1:29" ht="15" x14ac:dyDescent="0.2">
      <c r="A1001" s="88"/>
      <c r="B1001" s="148"/>
      <c r="C1001" s="33"/>
      <c r="D1001" s="33"/>
      <c r="E1001" s="33"/>
      <c r="F1001" s="35"/>
      <c r="G1001" s="35"/>
      <c r="H1001" s="123"/>
      <c r="I1001" s="33"/>
      <c r="J1001" s="35"/>
      <c r="K1001" s="35"/>
      <c r="L1001" s="42"/>
      <c r="M1001" s="33"/>
      <c r="N1001" s="33"/>
      <c r="O1001" s="33"/>
      <c r="P1001" s="33"/>
      <c r="Q1001" s="33"/>
      <c r="R1001" s="33"/>
      <c r="S1001" s="33"/>
      <c r="T1001" s="33"/>
      <c r="U1001" s="33"/>
      <c r="V1001" s="33"/>
      <c r="W1001" s="33"/>
      <c r="X1001" s="33"/>
      <c r="Y1001" s="33"/>
      <c r="Z1001" s="33"/>
      <c r="AA1001" s="33"/>
      <c r="AB1001" s="33"/>
      <c r="AC1001" s="33"/>
    </row>
    <row r="1002" spans="1:29" ht="15" x14ac:dyDescent="0.2">
      <c r="A1002" s="88"/>
      <c r="B1002" s="148"/>
      <c r="C1002" s="33"/>
      <c r="D1002" s="33"/>
      <c r="E1002" s="33"/>
      <c r="F1002" s="35"/>
      <c r="G1002" s="35"/>
      <c r="H1002" s="123"/>
      <c r="I1002" s="33"/>
      <c r="J1002" s="35"/>
      <c r="K1002" s="35"/>
      <c r="L1002" s="42"/>
      <c r="M1002" s="33"/>
      <c r="N1002" s="33"/>
      <c r="O1002" s="33"/>
      <c r="P1002" s="33"/>
      <c r="Q1002" s="33"/>
      <c r="R1002" s="33"/>
      <c r="S1002" s="33"/>
      <c r="T1002" s="33"/>
      <c r="U1002" s="33"/>
      <c r="V1002" s="33"/>
      <c r="W1002" s="33"/>
      <c r="X1002" s="33"/>
      <c r="Y1002" s="33"/>
      <c r="Z1002" s="33"/>
      <c r="AA1002" s="33"/>
      <c r="AB1002" s="33"/>
      <c r="AC1002" s="33"/>
    </row>
    <row r="1003" spans="1:29" ht="15" x14ac:dyDescent="0.2">
      <c r="A1003" s="88"/>
      <c r="B1003" s="148"/>
      <c r="C1003" s="33"/>
      <c r="D1003" s="33"/>
      <c r="E1003" s="33"/>
      <c r="F1003" s="35"/>
      <c r="G1003" s="35"/>
      <c r="H1003" s="123"/>
      <c r="I1003" s="33"/>
      <c r="J1003" s="35"/>
      <c r="K1003" s="35"/>
      <c r="L1003" s="42"/>
      <c r="M1003" s="33"/>
      <c r="N1003" s="33"/>
      <c r="O1003" s="33"/>
      <c r="P1003" s="33"/>
      <c r="Q1003" s="33"/>
      <c r="R1003" s="33"/>
      <c r="S1003" s="33"/>
      <c r="T1003" s="33"/>
      <c r="U1003" s="33"/>
      <c r="V1003" s="33"/>
      <c r="W1003" s="33"/>
      <c r="X1003" s="33"/>
      <c r="Y1003" s="33"/>
      <c r="Z1003" s="33"/>
      <c r="AA1003" s="33"/>
      <c r="AB1003" s="33"/>
      <c r="AC1003" s="33"/>
    </row>
    <row r="1004" spans="1:29" ht="15" x14ac:dyDescent="0.2">
      <c r="A1004" s="88"/>
      <c r="B1004" s="148"/>
      <c r="C1004" s="33"/>
      <c r="D1004" s="33"/>
      <c r="E1004" s="33"/>
      <c r="F1004" s="35"/>
      <c r="G1004" s="35"/>
      <c r="H1004" s="123"/>
      <c r="I1004" s="33"/>
      <c r="J1004" s="35"/>
      <c r="K1004" s="35"/>
      <c r="L1004" s="42"/>
      <c r="M1004" s="33"/>
      <c r="N1004" s="33"/>
      <c r="O1004" s="33"/>
      <c r="P1004" s="33"/>
      <c r="Q1004" s="33"/>
      <c r="R1004" s="33"/>
      <c r="S1004" s="33"/>
      <c r="T1004" s="33"/>
      <c r="U1004" s="33"/>
      <c r="V1004" s="33"/>
      <c r="W1004" s="33"/>
      <c r="X1004" s="33"/>
      <c r="Y1004" s="33"/>
      <c r="Z1004" s="33"/>
      <c r="AA1004" s="33"/>
      <c r="AB1004" s="33"/>
      <c r="AC1004" s="33"/>
    </row>
    <row r="1005" spans="1:29" ht="15" x14ac:dyDescent="0.2">
      <c r="A1005" s="88"/>
      <c r="B1005" s="148"/>
      <c r="C1005" s="33"/>
      <c r="D1005" s="33"/>
      <c r="E1005" s="33"/>
      <c r="F1005" s="35"/>
      <c r="G1005" s="35"/>
      <c r="H1005" s="123"/>
      <c r="I1005" s="33"/>
      <c r="J1005" s="35"/>
      <c r="K1005" s="35"/>
      <c r="L1005" s="42"/>
      <c r="M1005" s="33"/>
      <c r="N1005" s="33"/>
      <c r="O1005" s="33"/>
      <c r="P1005" s="33"/>
      <c r="Q1005" s="33"/>
      <c r="R1005" s="33"/>
      <c r="S1005" s="33"/>
      <c r="T1005" s="33"/>
      <c r="U1005" s="33"/>
      <c r="V1005" s="33"/>
      <c r="W1005" s="33"/>
      <c r="X1005" s="33"/>
      <c r="Y1005" s="33"/>
      <c r="Z1005" s="33"/>
      <c r="AA1005" s="33"/>
      <c r="AB1005" s="33"/>
      <c r="AC1005" s="33"/>
    </row>
    <row r="1006" spans="1:29" ht="15" x14ac:dyDescent="0.2">
      <c r="A1006" s="88"/>
      <c r="B1006" s="148"/>
      <c r="C1006" s="33"/>
      <c r="D1006" s="33"/>
      <c r="E1006" s="33"/>
      <c r="F1006" s="35"/>
      <c r="G1006" s="35"/>
      <c r="H1006" s="123"/>
      <c r="I1006" s="33"/>
      <c r="J1006" s="35"/>
      <c r="K1006" s="35"/>
      <c r="L1006" s="42"/>
      <c r="M1006" s="33"/>
      <c r="N1006" s="33"/>
      <c r="O1006" s="33"/>
      <c r="P1006" s="33"/>
      <c r="Q1006" s="33"/>
      <c r="R1006" s="33"/>
      <c r="S1006" s="33"/>
      <c r="T1006" s="33"/>
      <c r="U1006" s="33"/>
      <c r="V1006" s="33"/>
      <c r="W1006" s="33"/>
      <c r="X1006" s="33"/>
      <c r="Y1006" s="33"/>
      <c r="Z1006" s="33"/>
      <c r="AA1006" s="33"/>
      <c r="AB1006" s="33"/>
      <c r="AC1006" s="33"/>
    </row>
    <row r="1007" spans="1:29" ht="15" x14ac:dyDescent="0.2">
      <c r="A1007" s="88"/>
      <c r="B1007" s="148"/>
      <c r="C1007" s="33"/>
      <c r="D1007" s="33"/>
      <c r="E1007" s="33"/>
      <c r="F1007" s="35"/>
      <c r="G1007" s="35"/>
      <c r="H1007" s="123"/>
      <c r="I1007" s="33"/>
      <c r="J1007" s="35"/>
      <c r="K1007" s="35"/>
      <c r="L1007" s="42"/>
      <c r="M1007" s="33"/>
      <c r="N1007" s="33"/>
      <c r="O1007" s="33"/>
      <c r="P1007" s="33"/>
      <c r="Q1007" s="33"/>
      <c r="R1007" s="33"/>
      <c r="S1007" s="33"/>
      <c r="T1007" s="33"/>
      <c r="U1007" s="33"/>
      <c r="V1007" s="33"/>
      <c r="W1007" s="33"/>
      <c r="X1007" s="33"/>
      <c r="Y1007" s="33"/>
      <c r="Z1007" s="33"/>
      <c r="AA1007" s="33"/>
      <c r="AB1007" s="33"/>
      <c r="AC1007" s="33"/>
    </row>
    <row r="1008" spans="1:29" ht="15" x14ac:dyDescent="0.2">
      <c r="A1008" s="88"/>
      <c r="B1008" s="148"/>
      <c r="C1008" s="33"/>
      <c r="D1008" s="33"/>
      <c r="E1008" s="33"/>
      <c r="F1008" s="35"/>
      <c r="G1008" s="35"/>
      <c r="H1008" s="123"/>
      <c r="I1008" s="33"/>
      <c r="J1008" s="35"/>
      <c r="K1008" s="35"/>
      <c r="L1008" s="42"/>
      <c r="M1008" s="33"/>
      <c r="N1008" s="33"/>
      <c r="O1008" s="33"/>
      <c r="P1008" s="33"/>
      <c r="Q1008" s="33"/>
      <c r="R1008" s="33"/>
      <c r="S1008" s="33"/>
      <c r="T1008" s="33"/>
      <c r="U1008" s="33"/>
      <c r="V1008" s="33"/>
      <c r="W1008" s="33"/>
      <c r="X1008" s="33"/>
      <c r="Y1008" s="33"/>
      <c r="Z1008" s="33"/>
      <c r="AA1008" s="33"/>
      <c r="AB1008" s="33"/>
      <c r="AC1008" s="33"/>
    </row>
    <row r="1009" spans="1:29" ht="15" x14ac:dyDescent="0.2">
      <c r="A1009" s="88"/>
      <c r="B1009" s="148"/>
      <c r="C1009" s="33"/>
      <c r="D1009" s="33"/>
      <c r="E1009" s="33"/>
      <c r="F1009" s="35"/>
      <c r="G1009" s="35"/>
      <c r="H1009" s="123"/>
      <c r="I1009" s="33"/>
      <c r="J1009" s="35"/>
      <c r="K1009" s="35"/>
      <c r="L1009" s="42"/>
      <c r="M1009" s="33"/>
      <c r="N1009" s="33"/>
      <c r="O1009" s="33"/>
      <c r="P1009" s="33"/>
      <c r="Q1009" s="33"/>
      <c r="R1009" s="33"/>
      <c r="S1009" s="33"/>
      <c r="T1009" s="33"/>
      <c r="U1009" s="33"/>
      <c r="V1009" s="33"/>
      <c r="W1009" s="33"/>
      <c r="X1009" s="33"/>
      <c r="Y1009" s="33"/>
      <c r="Z1009" s="33"/>
      <c r="AA1009" s="33"/>
      <c r="AB1009" s="33"/>
      <c r="AC1009" s="33"/>
    </row>
    <row r="1010" spans="1:29" ht="15" x14ac:dyDescent="0.2">
      <c r="A1010" s="88"/>
      <c r="B1010" s="148"/>
      <c r="C1010" s="33"/>
      <c r="D1010" s="33"/>
      <c r="E1010" s="33"/>
      <c r="F1010" s="35"/>
      <c r="G1010" s="35"/>
      <c r="H1010" s="123"/>
      <c r="I1010" s="33"/>
      <c r="J1010" s="35"/>
      <c r="K1010" s="35"/>
      <c r="L1010" s="42"/>
      <c r="M1010" s="33"/>
      <c r="N1010" s="33"/>
      <c r="O1010" s="33"/>
      <c r="P1010" s="33"/>
      <c r="Q1010" s="33"/>
      <c r="R1010" s="33"/>
      <c r="S1010" s="33"/>
      <c r="T1010" s="33"/>
      <c r="U1010" s="33"/>
      <c r="V1010" s="33"/>
      <c r="W1010" s="33"/>
      <c r="X1010" s="33"/>
      <c r="Y1010" s="33"/>
      <c r="Z1010" s="33"/>
      <c r="AA1010" s="33"/>
      <c r="AB1010" s="33"/>
      <c r="AC1010" s="33"/>
    </row>
    <row r="1011" spans="1:29" ht="15" x14ac:dyDescent="0.2">
      <c r="A1011" s="88"/>
      <c r="B1011" s="148"/>
      <c r="C1011" s="33"/>
      <c r="D1011" s="33"/>
      <c r="E1011" s="33"/>
      <c r="F1011" s="35"/>
      <c r="G1011" s="35"/>
      <c r="H1011" s="123"/>
      <c r="I1011" s="33"/>
      <c r="J1011" s="35"/>
      <c r="K1011" s="35"/>
      <c r="L1011" s="42"/>
      <c r="M1011" s="33"/>
      <c r="N1011" s="33"/>
      <c r="O1011" s="33"/>
      <c r="P1011" s="33"/>
      <c r="Q1011" s="33"/>
      <c r="R1011" s="33"/>
      <c r="S1011" s="33"/>
      <c r="T1011" s="33"/>
      <c r="U1011" s="33"/>
      <c r="V1011" s="33"/>
      <c r="W1011" s="33"/>
      <c r="X1011" s="33"/>
      <c r="Y1011" s="33"/>
      <c r="Z1011" s="33"/>
      <c r="AA1011" s="33"/>
      <c r="AB1011" s="33"/>
      <c r="AC1011" s="33"/>
    </row>
    <row r="1012" spans="1:29" ht="15" x14ac:dyDescent="0.2">
      <c r="A1012" s="88"/>
      <c r="B1012" s="148"/>
      <c r="C1012" s="33"/>
      <c r="D1012" s="33"/>
      <c r="E1012" s="33"/>
      <c r="F1012" s="35"/>
      <c r="G1012" s="35"/>
      <c r="H1012" s="123"/>
      <c r="I1012" s="33"/>
      <c r="J1012" s="35"/>
      <c r="K1012" s="35"/>
      <c r="L1012" s="42"/>
      <c r="M1012" s="33"/>
      <c r="N1012" s="33"/>
      <c r="O1012" s="33"/>
      <c r="P1012" s="33"/>
      <c r="Q1012" s="33"/>
      <c r="R1012" s="33"/>
      <c r="S1012" s="33"/>
      <c r="T1012" s="33"/>
      <c r="U1012" s="33"/>
      <c r="V1012" s="33"/>
      <c r="W1012" s="33"/>
      <c r="X1012" s="33"/>
      <c r="Y1012" s="33"/>
      <c r="Z1012" s="33"/>
      <c r="AA1012" s="33"/>
      <c r="AB1012" s="33"/>
      <c r="AC1012" s="33"/>
    </row>
    <row r="1013" spans="1:29" ht="15" x14ac:dyDescent="0.2">
      <c r="A1013" s="88"/>
      <c r="B1013" s="148"/>
      <c r="C1013" s="33"/>
      <c r="D1013" s="33"/>
      <c r="E1013" s="33"/>
      <c r="F1013" s="35"/>
      <c r="G1013" s="35"/>
      <c r="H1013" s="123"/>
      <c r="I1013" s="33"/>
      <c r="J1013" s="35"/>
      <c r="K1013" s="35"/>
      <c r="L1013" s="42"/>
      <c r="M1013" s="33"/>
      <c r="N1013" s="33"/>
      <c r="O1013" s="33"/>
      <c r="P1013" s="33"/>
      <c r="Q1013" s="33"/>
      <c r="R1013" s="33"/>
      <c r="S1013" s="33"/>
      <c r="T1013" s="33"/>
      <c r="U1013" s="33"/>
      <c r="V1013" s="33"/>
      <c r="W1013" s="33"/>
      <c r="X1013" s="33"/>
      <c r="Y1013" s="33"/>
      <c r="Z1013" s="33"/>
      <c r="AA1013" s="33"/>
      <c r="AB1013" s="33"/>
      <c r="AC1013" s="33"/>
    </row>
    <row r="1014" spans="1:29" ht="15" x14ac:dyDescent="0.2">
      <c r="A1014" s="88"/>
      <c r="B1014" s="148"/>
      <c r="C1014" s="33"/>
      <c r="D1014" s="33"/>
      <c r="E1014" s="33"/>
      <c r="F1014" s="35"/>
      <c r="G1014" s="35"/>
      <c r="H1014" s="123"/>
      <c r="I1014" s="33"/>
      <c r="J1014" s="35"/>
      <c r="K1014" s="35"/>
      <c r="L1014" s="42"/>
      <c r="M1014" s="33"/>
      <c r="N1014" s="33"/>
      <c r="O1014" s="33"/>
      <c r="P1014" s="33"/>
      <c r="Q1014" s="33"/>
      <c r="R1014" s="33"/>
      <c r="S1014" s="33"/>
      <c r="T1014" s="33"/>
      <c r="U1014" s="33"/>
      <c r="V1014" s="33"/>
      <c r="W1014" s="33"/>
      <c r="X1014" s="33"/>
      <c r="Y1014" s="33"/>
      <c r="Z1014" s="33"/>
      <c r="AA1014" s="33"/>
      <c r="AB1014" s="33"/>
      <c r="AC1014" s="33"/>
    </row>
    <row r="1015" spans="1:29" ht="15" x14ac:dyDescent="0.2">
      <c r="A1015" s="88"/>
      <c r="B1015" s="148"/>
      <c r="C1015" s="33"/>
      <c r="D1015" s="33"/>
      <c r="E1015" s="33"/>
      <c r="F1015" s="35"/>
      <c r="G1015" s="35"/>
      <c r="H1015" s="123"/>
      <c r="I1015" s="33"/>
      <c r="J1015" s="35"/>
      <c r="K1015" s="35"/>
      <c r="L1015" s="42"/>
      <c r="M1015" s="33"/>
      <c r="N1015" s="33"/>
      <c r="O1015" s="33"/>
      <c r="P1015" s="33"/>
      <c r="Q1015" s="33"/>
      <c r="R1015" s="33"/>
      <c r="S1015" s="33"/>
      <c r="T1015" s="33"/>
      <c r="U1015" s="33"/>
      <c r="V1015" s="33"/>
      <c r="W1015" s="33"/>
      <c r="X1015" s="33"/>
      <c r="Y1015" s="33"/>
      <c r="Z1015" s="33"/>
      <c r="AA1015" s="33"/>
      <c r="AB1015" s="33"/>
      <c r="AC1015" s="33"/>
    </row>
    <row r="1016" spans="1:29" ht="15" x14ac:dyDescent="0.2">
      <c r="A1016" s="88"/>
      <c r="B1016" s="148"/>
      <c r="C1016" s="33"/>
      <c r="D1016" s="33"/>
      <c r="E1016" s="33"/>
      <c r="F1016" s="35"/>
      <c r="G1016" s="35"/>
      <c r="H1016" s="123"/>
      <c r="I1016" s="33"/>
      <c r="J1016" s="35"/>
      <c r="K1016" s="35"/>
      <c r="L1016" s="42"/>
      <c r="M1016" s="33"/>
      <c r="N1016" s="33"/>
      <c r="O1016" s="33"/>
      <c r="P1016" s="33"/>
      <c r="Q1016" s="33"/>
      <c r="R1016" s="33"/>
      <c r="S1016" s="33"/>
      <c r="T1016" s="33"/>
      <c r="U1016" s="33"/>
      <c r="V1016" s="33"/>
      <c r="W1016" s="33"/>
      <c r="X1016" s="33"/>
      <c r="Y1016" s="33"/>
      <c r="Z1016" s="33"/>
      <c r="AA1016" s="33"/>
      <c r="AB1016" s="33"/>
      <c r="AC1016" s="33"/>
    </row>
    <row r="1017" spans="1:29" ht="15" x14ac:dyDescent="0.2">
      <c r="A1017" s="88"/>
      <c r="B1017" s="148"/>
      <c r="C1017" s="33"/>
      <c r="D1017" s="33"/>
      <c r="E1017" s="33"/>
      <c r="F1017" s="35"/>
      <c r="G1017" s="35"/>
      <c r="H1017" s="123"/>
      <c r="I1017" s="33"/>
      <c r="J1017" s="35"/>
      <c r="K1017" s="35"/>
      <c r="L1017" s="42"/>
      <c r="M1017" s="33"/>
      <c r="N1017" s="33"/>
      <c r="O1017" s="33"/>
      <c r="P1017" s="33"/>
      <c r="Q1017" s="33"/>
      <c r="R1017" s="33"/>
      <c r="S1017" s="33"/>
      <c r="T1017" s="33"/>
      <c r="U1017" s="33"/>
      <c r="V1017" s="33"/>
      <c r="W1017" s="33"/>
      <c r="X1017" s="33"/>
      <c r="Y1017" s="33"/>
      <c r="Z1017" s="33"/>
      <c r="AA1017" s="33"/>
      <c r="AB1017" s="33"/>
      <c r="AC1017" s="33"/>
    </row>
    <row r="1018" spans="1:29" ht="15" x14ac:dyDescent="0.2">
      <c r="A1018" s="88"/>
      <c r="B1018" s="148"/>
      <c r="C1018" s="33"/>
      <c r="D1018" s="33"/>
      <c r="E1018" s="33"/>
      <c r="F1018" s="35"/>
      <c r="G1018" s="35"/>
      <c r="H1018" s="123"/>
      <c r="I1018" s="33"/>
      <c r="J1018" s="35"/>
      <c r="K1018" s="35"/>
      <c r="L1018" s="42"/>
      <c r="M1018" s="33"/>
      <c r="N1018" s="33"/>
      <c r="O1018" s="33"/>
      <c r="P1018" s="33"/>
      <c r="Q1018" s="33"/>
      <c r="R1018" s="33"/>
      <c r="S1018" s="33"/>
      <c r="T1018" s="33"/>
      <c r="U1018" s="33"/>
      <c r="V1018" s="33"/>
      <c r="W1018" s="33"/>
      <c r="X1018" s="33"/>
      <c r="Y1018" s="33"/>
      <c r="Z1018" s="33"/>
      <c r="AA1018" s="33"/>
      <c r="AB1018" s="33"/>
      <c r="AC1018" s="33"/>
    </row>
    <row r="1019" spans="1:29" ht="15" x14ac:dyDescent="0.2">
      <c r="A1019" s="88"/>
      <c r="B1019" s="148"/>
      <c r="C1019" s="33"/>
      <c r="D1019" s="33"/>
      <c r="E1019" s="33"/>
      <c r="F1019" s="35"/>
      <c r="G1019" s="35"/>
      <c r="H1019" s="123"/>
      <c r="I1019" s="33"/>
      <c r="J1019" s="35"/>
      <c r="K1019" s="35"/>
      <c r="L1019" s="42"/>
      <c r="M1019" s="33"/>
      <c r="N1019" s="33"/>
      <c r="O1019" s="33"/>
      <c r="P1019" s="33"/>
      <c r="Q1019" s="33"/>
      <c r="R1019" s="33"/>
      <c r="S1019" s="33"/>
      <c r="T1019" s="33"/>
      <c r="U1019" s="33"/>
      <c r="V1019" s="33"/>
      <c r="W1019" s="33"/>
      <c r="X1019" s="33"/>
      <c r="Y1019" s="33"/>
      <c r="Z1019" s="33"/>
      <c r="AA1019" s="33"/>
      <c r="AB1019" s="33"/>
      <c r="AC1019" s="33"/>
    </row>
    <row r="1020" spans="1:29" ht="15" x14ac:dyDescent="0.2">
      <c r="A1020" s="88"/>
      <c r="B1020" s="148"/>
      <c r="C1020" s="33"/>
      <c r="D1020" s="33"/>
      <c r="E1020" s="33"/>
      <c r="F1020" s="35"/>
      <c r="G1020" s="35"/>
      <c r="H1020" s="123"/>
      <c r="I1020" s="33"/>
      <c r="J1020" s="35"/>
      <c r="K1020" s="35"/>
      <c r="L1020" s="42"/>
      <c r="M1020" s="33"/>
      <c r="N1020" s="33"/>
      <c r="O1020" s="33"/>
      <c r="P1020" s="33"/>
      <c r="Q1020" s="33"/>
      <c r="R1020" s="33"/>
      <c r="S1020" s="33"/>
      <c r="T1020" s="33"/>
      <c r="U1020" s="33"/>
      <c r="V1020" s="33"/>
      <c r="W1020" s="33"/>
      <c r="X1020" s="33"/>
      <c r="Y1020" s="33"/>
      <c r="Z1020" s="33"/>
      <c r="AA1020" s="33"/>
      <c r="AB1020" s="33"/>
      <c r="AC1020" s="33"/>
    </row>
    <row r="1021" spans="1:29" ht="15" x14ac:dyDescent="0.2">
      <c r="A1021" s="88"/>
      <c r="B1021" s="148"/>
      <c r="C1021" s="33"/>
      <c r="D1021" s="33"/>
      <c r="E1021" s="33"/>
      <c r="F1021" s="35"/>
      <c r="G1021" s="35"/>
      <c r="H1021" s="123"/>
      <c r="I1021" s="33"/>
      <c r="J1021" s="35"/>
      <c r="K1021" s="35"/>
      <c r="L1021" s="42"/>
      <c r="M1021" s="33"/>
      <c r="N1021" s="33"/>
      <c r="O1021" s="33"/>
      <c r="P1021" s="33"/>
      <c r="Q1021" s="33"/>
      <c r="R1021" s="33"/>
      <c r="S1021" s="33"/>
      <c r="T1021" s="33"/>
      <c r="U1021" s="33"/>
      <c r="V1021" s="33"/>
      <c r="W1021" s="33"/>
      <c r="X1021" s="33"/>
      <c r="Y1021" s="33"/>
      <c r="Z1021" s="33"/>
      <c r="AA1021" s="33"/>
      <c r="AB1021" s="33"/>
      <c r="AC1021" s="33"/>
    </row>
    <row r="1022" spans="1:29" ht="15" x14ac:dyDescent="0.2">
      <c r="A1022" s="88"/>
      <c r="B1022" s="148"/>
      <c r="C1022" s="33"/>
      <c r="D1022" s="33"/>
      <c r="E1022" s="33"/>
      <c r="F1022" s="35"/>
      <c r="G1022" s="35"/>
      <c r="H1022" s="123"/>
      <c r="I1022" s="33"/>
      <c r="J1022" s="35"/>
      <c r="K1022" s="35"/>
      <c r="L1022" s="42"/>
      <c r="M1022" s="33"/>
      <c r="N1022" s="33"/>
      <c r="O1022" s="33"/>
      <c r="P1022" s="33"/>
      <c r="Q1022" s="33"/>
      <c r="R1022" s="33"/>
      <c r="S1022" s="33"/>
      <c r="T1022" s="33"/>
      <c r="U1022" s="33"/>
      <c r="V1022" s="33"/>
      <c r="W1022" s="33"/>
      <c r="X1022" s="33"/>
      <c r="Y1022" s="33"/>
      <c r="Z1022" s="33"/>
      <c r="AA1022" s="33"/>
      <c r="AB1022" s="33"/>
      <c r="AC1022" s="33"/>
    </row>
    <row r="1023" spans="1:29" ht="15" x14ac:dyDescent="0.2">
      <c r="A1023" s="88"/>
      <c r="B1023" s="148"/>
      <c r="C1023" s="33"/>
      <c r="D1023" s="33"/>
      <c r="E1023" s="33"/>
      <c r="F1023" s="35"/>
      <c r="G1023" s="35"/>
      <c r="H1023" s="123"/>
      <c r="I1023" s="33"/>
      <c r="J1023" s="35"/>
      <c r="K1023" s="35"/>
      <c r="L1023" s="42"/>
      <c r="M1023" s="33"/>
      <c r="N1023" s="33"/>
      <c r="O1023" s="33"/>
      <c r="P1023" s="33"/>
      <c r="Q1023" s="33"/>
      <c r="R1023" s="33"/>
      <c r="S1023" s="33"/>
      <c r="T1023" s="33"/>
      <c r="U1023" s="33"/>
      <c r="V1023" s="33"/>
      <c r="W1023" s="33"/>
      <c r="X1023" s="33"/>
      <c r="Y1023" s="33"/>
      <c r="Z1023" s="33"/>
      <c r="AA1023" s="33"/>
      <c r="AB1023" s="33"/>
      <c r="AC1023" s="33"/>
    </row>
    <row r="1024" spans="1:29" ht="15" x14ac:dyDescent="0.2">
      <c r="A1024" s="88"/>
      <c r="B1024" s="148"/>
      <c r="C1024" s="33"/>
      <c r="D1024" s="33"/>
      <c r="E1024" s="33"/>
      <c r="F1024" s="35"/>
      <c r="G1024" s="35"/>
      <c r="H1024" s="123"/>
      <c r="I1024" s="33"/>
      <c r="J1024" s="35"/>
      <c r="K1024" s="35"/>
      <c r="L1024" s="42"/>
      <c r="M1024" s="33"/>
      <c r="N1024" s="33"/>
      <c r="O1024" s="33"/>
      <c r="P1024" s="33"/>
      <c r="Q1024" s="33"/>
      <c r="R1024" s="33"/>
      <c r="S1024" s="33"/>
      <c r="T1024" s="33"/>
      <c r="U1024" s="33"/>
      <c r="V1024" s="33"/>
      <c r="W1024" s="33"/>
      <c r="X1024" s="33"/>
      <c r="Y1024" s="33"/>
      <c r="Z1024" s="33"/>
      <c r="AA1024" s="33"/>
      <c r="AB1024" s="33"/>
      <c r="AC1024" s="33"/>
    </row>
    <row r="1025" spans="1:29" ht="15" x14ac:dyDescent="0.2">
      <c r="A1025" s="88"/>
      <c r="B1025" s="148"/>
      <c r="C1025" s="33"/>
      <c r="D1025" s="33"/>
      <c r="E1025" s="33"/>
      <c r="F1025" s="35"/>
      <c r="G1025" s="35"/>
      <c r="H1025" s="123"/>
      <c r="I1025" s="33"/>
      <c r="J1025" s="35"/>
      <c r="K1025" s="35"/>
      <c r="L1025" s="42"/>
      <c r="M1025" s="33"/>
      <c r="N1025" s="33"/>
      <c r="O1025" s="33"/>
      <c r="P1025" s="33"/>
      <c r="Q1025" s="33"/>
      <c r="R1025" s="33"/>
      <c r="S1025" s="33"/>
      <c r="T1025" s="33"/>
      <c r="U1025" s="33"/>
      <c r="V1025" s="33"/>
      <c r="W1025" s="33"/>
      <c r="X1025" s="33"/>
      <c r="Y1025" s="33"/>
      <c r="Z1025" s="33"/>
      <c r="AA1025" s="33"/>
      <c r="AB1025" s="33"/>
      <c r="AC1025" s="33"/>
    </row>
    <row r="1026" spans="1:29" ht="15" x14ac:dyDescent="0.2">
      <c r="A1026" s="88"/>
      <c r="B1026" s="148"/>
      <c r="C1026" s="33"/>
      <c r="D1026" s="33"/>
      <c r="E1026" s="33"/>
      <c r="F1026" s="35"/>
      <c r="G1026" s="35"/>
      <c r="H1026" s="123"/>
      <c r="I1026" s="33"/>
      <c r="J1026" s="35"/>
      <c r="K1026" s="35"/>
      <c r="L1026" s="42"/>
      <c r="M1026" s="33"/>
      <c r="N1026" s="33"/>
      <c r="O1026" s="33"/>
      <c r="P1026" s="33"/>
      <c r="Q1026" s="33"/>
      <c r="R1026" s="33"/>
      <c r="S1026" s="33"/>
      <c r="T1026" s="33"/>
      <c r="U1026" s="33"/>
      <c r="V1026" s="33"/>
      <c r="W1026" s="33"/>
      <c r="X1026" s="33"/>
      <c r="Y1026" s="33"/>
      <c r="Z1026" s="33"/>
      <c r="AA1026" s="33"/>
      <c r="AB1026" s="33"/>
      <c r="AC1026" s="33"/>
    </row>
    <row r="1027" spans="1:29" ht="15" x14ac:dyDescent="0.2">
      <c r="A1027" s="88"/>
      <c r="B1027" s="148"/>
      <c r="C1027" s="33"/>
      <c r="D1027" s="33"/>
      <c r="E1027" s="33"/>
      <c r="F1027" s="35"/>
      <c r="G1027" s="35"/>
      <c r="H1027" s="123"/>
      <c r="I1027" s="33"/>
      <c r="J1027" s="35"/>
      <c r="K1027" s="35"/>
      <c r="L1027" s="42"/>
      <c r="M1027" s="33"/>
      <c r="N1027" s="33"/>
      <c r="O1027" s="33"/>
      <c r="P1027" s="33"/>
      <c r="Q1027" s="33"/>
      <c r="R1027" s="33"/>
      <c r="S1027" s="33"/>
      <c r="T1027" s="33"/>
      <c r="U1027" s="33"/>
      <c r="V1027" s="33"/>
      <c r="W1027" s="33"/>
      <c r="X1027" s="33"/>
      <c r="Y1027" s="33"/>
      <c r="Z1027" s="33"/>
      <c r="AA1027" s="33"/>
      <c r="AB1027" s="33"/>
      <c r="AC1027" s="33"/>
    </row>
    <row r="1028" spans="1:29" ht="15" x14ac:dyDescent="0.2">
      <c r="A1028" s="88"/>
      <c r="B1028" s="148"/>
      <c r="C1028" s="33"/>
      <c r="D1028" s="33"/>
      <c r="E1028" s="33"/>
      <c r="F1028" s="35"/>
      <c r="G1028" s="35"/>
      <c r="H1028" s="123"/>
      <c r="I1028" s="33"/>
      <c r="J1028" s="35"/>
      <c r="K1028" s="35"/>
      <c r="L1028" s="42"/>
      <c r="M1028" s="33"/>
      <c r="N1028" s="33"/>
      <c r="O1028" s="33"/>
      <c r="P1028" s="33"/>
      <c r="Q1028" s="33"/>
      <c r="R1028" s="33"/>
      <c r="S1028" s="33"/>
      <c r="T1028" s="33"/>
      <c r="U1028" s="33"/>
      <c r="V1028" s="33"/>
      <c r="W1028" s="33"/>
      <c r="X1028" s="33"/>
      <c r="Y1028" s="33"/>
      <c r="Z1028" s="33"/>
      <c r="AA1028" s="33"/>
      <c r="AB1028" s="33"/>
      <c r="AC1028" s="33"/>
    </row>
    <row r="1029" spans="1:29" ht="15" x14ac:dyDescent="0.2">
      <c r="A1029" s="88"/>
      <c r="B1029" s="148"/>
      <c r="C1029" s="33"/>
      <c r="D1029" s="33"/>
      <c r="E1029" s="33"/>
      <c r="F1029" s="35"/>
      <c r="G1029" s="35"/>
      <c r="H1029" s="123"/>
      <c r="I1029" s="33"/>
      <c r="J1029" s="35"/>
      <c r="K1029" s="35"/>
      <c r="L1029" s="42"/>
      <c r="M1029" s="33"/>
      <c r="N1029" s="33"/>
      <c r="O1029" s="33"/>
      <c r="P1029" s="33"/>
      <c r="Q1029" s="33"/>
      <c r="R1029" s="33"/>
      <c r="S1029" s="33"/>
      <c r="T1029" s="33"/>
      <c r="U1029" s="33"/>
      <c r="V1029" s="33"/>
      <c r="W1029" s="33"/>
      <c r="X1029" s="33"/>
      <c r="Y1029" s="33"/>
      <c r="Z1029" s="33"/>
      <c r="AA1029" s="33"/>
      <c r="AB1029" s="33"/>
      <c r="AC1029" s="33"/>
    </row>
    <row r="1030" spans="1:29" ht="15" x14ac:dyDescent="0.2">
      <c r="A1030" s="88"/>
      <c r="B1030" s="148"/>
      <c r="C1030" s="33"/>
      <c r="D1030" s="33"/>
      <c r="E1030" s="33"/>
      <c r="F1030" s="35"/>
      <c r="G1030" s="35"/>
      <c r="H1030" s="123"/>
      <c r="I1030" s="33"/>
      <c r="J1030" s="35"/>
      <c r="K1030" s="35"/>
      <c r="L1030" s="42"/>
      <c r="M1030" s="33"/>
      <c r="N1030" s="33"/>
      <c r="O1030" s="33"/>
      <c r="P1030" s="33"/>
      <c r="Q1030" s="33"/>
      <c r="R1030" s="33"/>
      <c r="S1030" s="33"/>
      <c r="T1030" s="33"/>
      <c r="U1030" s="33"/>
      <c r="V1030" s="33"/>
      <c r="W1030" s="33"/>
      <c r="X1030" s="33"/>
      <c r="Y1030" s="33"/>
      <c r="Z1030" s="33"/>
      <c r="AA1030" s="33"/>
      <c r="AB1030" s="33"/>
      <c r="AC1030" s="33"/>
    </row>
    <row r="1031" spans="1:29" ht="15" x14ac:dyDescent="0.2">
      <c r="A1031" s="88"/>
      <c r="B1031" s="148"/>
      <c r="C1031" s="33"/>
      <c r="D1031" s="33"/>
      <c r="E1031" s="33"/>
      <c r="F1031" s="35"/>
      <c r="G1031" s="35"/>
      <c r="H1031" s="123"/>
      <c r="I1031" s="33"/>
      <c r="J1031" s="35"/>
      <c r="K1031" s="35"/>
      <c r="L1031" s="42"/>
      <c r="M1031" s="33"/>
      <c r="N1031" s="33"/>
      <c r="O1031" s="33"/>
      <c r="P1031" s="33"/>
      <c r="Q1031" s="33"/>
      <c r="R1031" s="33"/>
      <c r="S1031" s="33"/>
      <c r="T1031" s="33"/>
      <c r="U1031" s="33"/>
      <c r="V1031" s="33"/>
      <c r="W1031" s="33"/>
      <c r="X1031" s="33"/>
      <c r="Y1031" s="33"/>
      <c r="Z1031" s="33"/>
      <c r="AA1031" s="33"/>
      <c r="AB1031" s="33"/>
      <c r="AC1031" s="33"/>
    </row>
    <row r="1032" spans="1:29" ht="15" x14ac:dyDescent="0.2">
      <c r="A1032" s="88"/>
      <c r="B1032" s="148"/>
      <c r="C1032" s="33"/>
      <c r="D1032" s="33"/>
      <c r="E1032" s="33"/>
      <c r="F1032" s="35"/>
      <c r="G1032" s="35"/>
      <c r="H1032" s="123"/>
      <c r="I1032" s="33"/>
      <c r="J1032" s="35"/>
      <c r="K1032" s="35"/>
      <c r="L1032" s="42"/>
      <c r="M1032" s="33"/>
      <c r="N1032" s="33"/>
      <c r="O1032" s="33"/>
      <c r="P1032" s="33"/>
      <c r="Q1032" s="33"/>
      <c r="R1032" s="33"/>
      <c r="S1032" s="33"/>
      <c r="T1032" s="33"/>
      <c r="U1032" s="33"/>
      <c r="V1032" s="33"/>
      <c r="W1032" s="33"/>
      <c r="X1032" s="33"/>
      <c r="Y1032" s="33"/>
      <c r="Z1032" s="33"/>
      <c r="AA1032" s="33"/>
      <c r="AB1032" s="33"/>
      <c r="AC1032" s="33"/>
    </row>
    <row r="1033" spans="1:29" ht="15" x14ac:dyDescent="0.2">
      <c r="A1033" s="88"/>
      <c r="B1033" s="148"/>
      <c r="C1033" s="33"/>
      <c r="D1033" s="33"/>
      <c r="E1033" s="33"/>
      <c r="F1033" s="35"/>
      <c r="G1033" s="35"/>
      <c r="H1033" s="123"/>
      <c r="I1033" s="33"/>
      <c r="J1033" s="35"/>
      <c r="K1033" s="35"/>
      <c r="L1033" s="42"/>
      <c r="M1033" s="33"/>
      <c r="N1033" s="33"/>
      <c r="O1033" s="33"/>
      <c r="P1033" s="33"/>
      <c r="Q1033" s="33"/>
      <c r="R1033" s="33"/>
      <c r="S1033" s="33"/>
      <c r="T1033" s="33"/>
      <c r="U1033" s="33"/>
      <c r="V1033" s="33"/>
      <c r="W1033" s="33"/>
      <c r="X1033" s="33"/>
      <c r="Y1033" s="33"/>
      <c r="Z1033" s="33"/>
      <c r="AA1033" s="33"/>
      <c r="AB1033" s="33"/>
      <c r="AC1033" s="33"/>
    </row>
    <row r="1034" spans="1:29" ht="15" x14ac:dyDescent="0.2">
      <c r="A1034" s="88"/>
      <c r="B1034" s="148"/>
      <c r="C1034" s="33"/>
      <c r="D1034" s="33"/>
      <c r="E1034" s="33"/>
      <c r="F1034" s="35"/>
      <c r="G1034" s="35"/>
      <c r="H1034" s="123"/>
      <c r="I1034" s="33"/>
      <c r="J1034" s="35"/>
      <c r="K1034" s="35"/>
      <c r="L1034" s="42"/>
      <c r="M1034" s="33"/>
      <c r="N1034" s="33"/>
      <c r="O1034" s="33"/>
      <c r="P1034" s="33"/>
      <c r="Q1034" s="33"/>
      <c r="R1034" s="33"/>
      <c r="S1034" s="33"/>
      <c r="T1034" s="33"/>
      <c r="U1034" s="33"/>
      <c r="V1034" s="33"/>
      <c r="W1034" s="33"/>
      <c r="X1034" s="33"/>
      <c r="Y1034" s="33"/>
      <c r="Z1034" s="33"/>
      <c r="AA1034" s="33"/>
      <c r="AB1034" s="33"/>
      <c r="AC1034" s="33"/>
    </row>
    <row r="1035" spans="1:29" ht="15" x14ac:dyDescent="0.2">
      <c r="A1035" s="88"/>
      <c r="B1035" s="148"/>
      <c r="C1035" s="33"/>
      <c r="D1035" s="33"/>
      <c r="E1035" s="33"/>
      <c r="F1035" s="35"/>
      <c r="G1035" s="35"/>
      <c r="H1035" s="123"/>
      <c r="I1035" s="33"/>
      <c r="J1035" s="35"/>
      <c r="K1035" s="35"/>
      <c r="L1035" s="42"/>
      <c r="M1035" s="33"/>
      <c r="N1035" s="33"/>
      <c r="O1035" s="33"/>
      <c r="P1035" s="33"/>
      <c r="Q1035" s="33"/>
      <c r="R1035" s="33"/>
      <c r="S1035" s="33"/>
      <c r="T1035" s="33"/>
      <c r="U1035" s="33"/>
      <c r="V1035" s="33"/>
      <c r="W1035" s="33"/>
      <c r="X1035" s="33"/>
      <c r="Y1035" s="33"/>
      <c r="Z1035" s="33"/>
      <c r="AA1035" s="33"/>
      <c r="AB1035" s="33"/>
      <c r="AC1035" s="33"/>
    </row>
    <row r="1036" spans="1:29" ht="15" x14ac:dyDescent="0.2">
      <c r="A1036" s="88"/>
      <c r="B1036" s="148"/>
      <c r="C1036" s="33"/>
      <c r="D1036" s="33"/>
      <c r="E1036" s="33"/>
      <c r="F1036" s="35"/>
      <c r="G1036" s="35"/>
      <c r="H1036" s="123"/>
      <c r="I1036" s="33"/>
      <c r="J1036" s="35"/>
      <c r="K1036" s="35"/>
      <c r="L1036" s="42"/>
      <c r="M1036" s="33"/>
      <c r="N1036" s="33"/>
      <c r="O1036" s="33"/>
      <c r="P1036" s="33"/>
      <c r="Q1036" s="33"/>
      <c r="R1036" s="33"/>
      <c r="S1036" s="33"/>
      <c r="T1036" s="33"/>
      <c r="U1036" s="33"/>
      <c r="V1036" s="33"/>
      <c r="W1036" s="33"/>
      <c r="X1036" s="33"/>
      <c r="Y1036" s="33"/>
      <c r="Z1036" s="33"/>
      <c r="AA1036" s="33"/>
      <c r="AB1036" s="33"/>
      <c r="AC1036" s="33"/>
    </row>
    <row r="1037" spans="1:29" ht="15" x14ac:dyDescent="0.2">
      <c r="A1037" s="88"/>
      <c r="B1037" s="148"/>
      <c r="C1037" s="33"/>
      <c r="D1037" s="33"/>
      <c r="E1037" s="33"/>
      <c r="F1037" s="35"/>
      <c r="G1037" s="35"/>
      <c r="H1037" s="123"/>
      <c r="I1037" s="33"/>
      <c r="J1037" s="35"/>
      <c r="K1037" s="35"/>
      <c r="L1037" s="42"/>
      <c r="M1037" s="33"/>
      <c r="N1037" s="33"/>
      <c r="O1037" s="33"/>
      <c r="P1037" s="33"/>
      <c r="Q1037" s="33"/>
      <c r="R1037" s="33"/>
      <c r="S1037" s="33"/>
      <c r="T1037" s="33"/>
      <c r="U1037" s="33"/>
      <c r="V1037" s="33"/>
      <c r="W1037" s="33"/>
      <c r="X1037" s="33"/>
      <c r="Y1037" s="33"/>
      <c r="Z1037" s="33"/>
      <c r="AA1037" s="33"/>
      <c r="AB1037" s="33"/>
      <c r="AC1037" s="33"/>
    </row>
    <row r="1038" spans="1:29" ht="15" x14ac:dyDescent="0.2">
      <c r="A1038" s="88"/>
      <c r="B1038" s="148"/>
      <c r="C1038" s="33"/>
      <c r="D1038" s="33"/>
      <c r="E1038" s="33"/>
      <c r="F1038" s="35"/>
      <c r="G1038" s="35"/>
      <c r="H1038" s="123"/>
      <c r="I1038" s="33"/>
      <c r="J1038" s="35"/>
      <c r="K1038" s="35"/>
      <c r="L1038" s="42"/>
      <c r="M1038" s="33"/>
      <c r="N1038" s="33"/>
      <c r="O1038" s="33"/>
      <c r="P1038" s="33"/>
      <c r="Q1038" s="33"/>
      <c r="R1038" s="33"/>
      <c r="S1038" s="33"/>
      <c r="T1038" s="33"/>
      <c r="U1038" s="33"/>
      <c r="V1038" s="33"/>
      <c r="W1038" s="33"/>
      <c r="X1038" s="33"/>
      <c r="Y1038" s="33"/>
      <c r="Z1038" s="33"/>
      <c r="AA1038" s="33"/>
      <c r="AB1038" s="33"/>
      <c r="AC1038" s="33"/>
    </row>
    <row r="1039" spans="1:29" ht="15" x14ac:dyDescent="0.2">
      <c r="A1039" s="88"/>
      <c r="B1039" s="148"/>
      <c r="C1039" s="33"/>
      <c r="D1039" s="33"/>
      <c r="E1039" s="33"/>
      <c r="F1039" s="35"/>
      <c r="G1039" s="35"/>
      <c r="H1039" s="123"/>
      <c r="I1039" s="33"/>
      <c r="J1039" s="35"/>
      <c r="K1039" s="35"/>
      <c r="L1039" s="42"/>
      <c r="M1039" s="33"/>
      <c r="N1039" s="33"/>
      <c r="O1039" s="33"/>
      <c r="P1039" s="33"/>
      <c r="Q1039" s="33"/>
      <c r="R1039" s="33"/>
      <c r="S1039" s="33"/>
      <c r="T1039" s="33"/>
      <c r="U1039" s="33"/>
      <c r="V1039" s="33"/>
      <c r="W1039" s="33"/>
      <c r="X1039" s="33"/>
      <c r="Y1039" s="33"/>
      <c r="Z1039" s="33"/>
      <c r="AA1039" s="33"/>
      <c r="AB1039" s="33"/>
      <c r="AC1039" s="33"/>
    </row>
    <row r="1040" spans="1:29" ht="15" x14ac:dyDescent="0.2">
      <c r="A1040" s="88"/>
      <c r="B1040" s="148"/>
      <c r="C1040" s="33"/>
      <c r="D1040" s="33"/>
      <c r="E1040" s="33"/>
      <c r="F1040" s="35"/>
      <c r="G1040" s="35"/>
      <c r="H1040" s="123"/>
      <c r="I1040" s="33"/>
      <c r="J1040" s="35"/>
      <c r="K1040" s="35"/>
      <c r="L1040" s="42"/>
      <c r="M1040" s="33"/>
      <c r="N1040" s="33"/>
      <c r="O1040" s="33"/>
      <c r="P1040" s="33"/>
      <c r="Q1040" s="33"/>
      <c r="R1040" s="33"/>
      <c r="S1040" s="33"/>
      <c r="T1040" s="33"/>
      <c r="U1040" s="33"/>
      <c r="V1040" s="33"/>
      <c r="W1040" s="33"/>
      <c r="X1040" s="33"/>
      <c r="Y1040" s="33"/>
      <c r="Z1040" s="33"/>
      <c r="AA1040" s="33"/>
      <c r="AB1040" s="33"/>
      <c r="AC1040" s="33"/>
    </row>
    <row r="1041" spans="1:29" ht="15" x14ac:dyDescent="0.2">
      <c r="A1041" s="88"/>
      <c r="B1041" s="148"/>
      <c r="C1041" s="33"/>
      <c r="D1041" s="33"/>
      <c r="E1041" s="33"/>
      <c r="F1041" s="35"/>
      <c r="G1041" s="35"/>
      <c r="H1041" s="123"/>
      <c r="I1041" s="33"/>
      <c r="J1041" s="35"/>
      <c r="K1041" s="35"/>
      <c r="L1041" s="42"/>
      <c r="M1041" s="33"/>
      <c r="N1041" s="33"/>
      <c r="O1041" s="33"/>
      <c r="P1041" s="33"/>
      <c r="Q1041" s="33"/>
      <c r="R1041" s="33"/>
      <c r="S1041" s="33"/>
      <c r="T1041" s="33"/>
      <c r="U1041" s="33"/>
      <c r="V1041" s="33"/>
      <c r="W1041" s="33"/>
      <c r="X1041" s="33"/>
      <c r="Y1041" s="33"/>
      <c r="Z1041" s="33"/>
      <c r="AA1041" s="33"/>
      <c r="AB1041" s="33"/>
      <c r="AC1041" s="33"/>
    </row>
    <row r="1042" spans="1:29" ht="15" x14ac:dyDescent="0.2">
      <c r="A1042" s="88"/>
      <c r="B1042" s="148"/>
      <c r="C1042" s="33"/>
      <c r="D1042" s="33"/>
      <c r="E1042" s="33"/>
      <c r="F1042" s="35"/>
      <c r="G1042" s="35"/>
      <c r="H1042" s="123"/>
      <c r="I1042" s="33"/>
      <c r="J1042" s="35"/>
      <c r="K1042" s="35"/>
      <c r="L1042" s="42"/>
      <c r="M1042" s="33"/>
      <c r="N1042" s="33"/>
      <c r="O1042" s="33"/>
      <c r="P1042" s="33"/>
      <c r="Q1042" s="33"/>
      <c r="R1042" s="33"/>
      <c r="S1042" s="33"/>
      <c r="T1042" s="33"/>
      <c r="U1042" s="33"/>
      <c r="V1042" s="33"/>
      <c r="W1042" s="33"/>
      <c r="X1042" s="33"/>
      <c r="Y1042" s="33"/>
      <c r="Z1042" s="33"/>
      <c r="AA1042" s="33"/>
      <c r="AB1042" s="33"/>
      <c r="AC1042" s="33"/>
    </row>
    <row r="1043" spans="1:29" ht="15" x14ac:dyDescent="0.2">
      <c r="A1043" s="88"/>
      <c r="B1043" s="148"/>
      <c r="C1043" s="33"/>
      <c r="D1043" s="33"/>
      <c r="E1043" s="33"/>
      <c r="F1043" s="35"/>
      <c r="G1043" s="35"/>
      <c r="H1043" s="123"/>
      <c r="I1043" s="33"/>
      <c r="J1043" s="35"/>
      <c r="K1043" s="35"/>
      <c r="L1043" s="42"/>
      <c r="M1043" s="33"/>
      <c r="N1043" s="33"/>
      <c r="O1043" s="33"/>
      <c r="P1043" s="33"/>
      <c r="Q1043" s="33"/>
      <c r="R1043" s="33"/>
      <c r="S1043" s="33"/>
      <c r="T1043" s="33"/>
      <c r="U1043" s="33"/>
      <c r="V1043" s="33"/>
      <c r="W1043" s="33"/>
      <c r="X1043" s="33"/>
      <c r="Y1043" s="33"/>
      <c r="Z1043" s="33"/>
      <c r="AA1043" s="33"/>
      <c r="AB1043" s="33"/>
      <c r="AC1043" s="33"/>
    </row>
    <row r="1044" spans="1:29" ht="15" x14ac:dyDescent="0.2">
      <c r="A1044" s="88"/>
      <c r="B1044" s="148"/>
      <c r="C1044" s="33"/>
      <c r="D1044" s="33"/>
      <c r="E1044" s="33"/>
      <c r="F1044" s="35"/>
      <c r="G1044" s="35"/>
      <c r="H1044" s="123"/>
      <c r="I1044" s="33"/>
      <c r="J1044" s="35"/>
      <c r="K1044" s="35"/>
      <c r="L1044" s="42"/>
      <c r="M1044" s="33"/>
      <c r="N1044" s="33"/>
      <c r="O1044" s="33"/>
      <c r="P1044" s="33"/>
      <c r="Q1044" s="33"/>
      <c r="R1044" s="33"/>
      <c r="S1044" s="33"/>
      <c r="T1044" s="33"/>
      <c r="U1044" s="33"/>
      <c r="V1044" s="33"/>
      <c r="W1044" s="33"/>
      <c r="X1044" s="33"/>
      <c r="Y1044" s="33"/>
      <c r="Z1044" s="33"/>
      <c r="AA1044" s="33"/>
      <c r="AB1044" s="33"/>
      <c r="AC1044" s="33"/>
    </row>
    <row r="1045" spans="1:29" ht="15" x14ac:dyDescent="0.2">
      <c r="A1045" s="88"/>
      <c r="B1045" s="148"/>
      <c r="C1045" s="33"/>
      <c r="D1045" s="33"/>
      <c r="E1045" s="33"/>
      <c r="F1045" s="35"/>
      <c r="G1045" s="35"/>
      <c r="H1045" s="123"/>
      <c r="I1045" s="33"/>
      <c r="J1045" s="35"/>
      <c r="K1045" s="35"/>
      <c r="L1045" s="42"/>
      <c r="M1045" s="33"/>
      <c r="N1045" s="33"/>
      <c r="O1045" s="33"/>
      <c r="P1045" s="33"/>
      <c r="Q1045" s="33"/>
      <c r="R1045" s="33"/>
      <c r="S1045" s="33"/>
      <c r="T1045" s="33"/>
      <c r="U1045" s="33"/>
      <c r="V1045" s="33"/>
      <c r="W1045" s="33"/>
      <c r="X1045" s="33"/>
      <c r="Y1045" s="33"/>
      <c r="Z1045" s="33"/>
      <c r="AA1045" s="33"/>
      <c r="AB1045" s="33"/>
      <c r="AC1045" s="33"/>
    </row>
    <row r="1046" spans="1:29" ht="15" x14ac:dyDescent="0.2">
      <c r="A1046" s="88"/>
      <c r="B1046" s="148"/>
      <c r="C1046" s="33"/>
      <c r="D1046" s="33"/>
      <c r="E1046" s="33"/>
      <c r="F1046" s="35"/>
      <c r="G1046" s="35"/>
      <c r="H1046" s="123"/>
      <c r="I1046" s="33"/>
      <c r="J1046" s="35"/>
      <c r="K1046" s="35"/>
      <c r="L1046" s="42"/>
      <c r="M1046" s="33"/>
      <c r="N1046" s="33"/>
      <c r="O1046" s="33"/>
      <c r="P1046" s="33"/>
      <c r="Q1046" s="33"/>
      <c r="R1046" s="33"/>
      <c r="S1046" s="33"/>
      <c r="T1046" s="33"/>
      <c r="U1046" s="33"/>
      <c r="V1046" s="33"/>
      <c r="W1046" s="33"/>
      <c r="X1046" s="33"/>
      <c r="Y1046" s="33"/>
      <c r="Z1046" s="33"/>
      <c r="AA1046" s="33"/>
      <c r="AB1046" s="33"/>
      <c r="AC1046" s="33"/>
    </row>
    <row r="1047" spans="1:29" ht="15" x14ac:dyDescent="0.2">
      <c r="A1047" s="88"/>
      <c r="B1047" s="148"/>
      <c r="C1047" s="33"/>
      <c r="D1047" s="33"/>
      <c r="E1047" s="33"/>
      <c r="F1047" s="35"/>
      <c r="G1047" s="35"/>
      <c r="H1047" s="123"/>
      <c r="I1047" s="33"/>
      <c r="J1047" s="35"/>
      <c r="K1047" s="35"/>
      <c r="L1047" s="42"/>
      <c r="M1047" s="33"/>
      <c r="N1047" s="33"/>
      <c r="O1047" s="33"/>
      <c r="P1047" s="33"/>
      <c r="Q1047" s="33"/>
      <c r="R1047" s="33"/>
      <c r="S1047" s="33"/>
      <c r="T1047" s="33"/>
      <c r="U1047" s="33"/>
      <c r="V1047" s="33"/>
      <c r="W1047" s="33"/>
      <c r="X1047" s="33"/>
      <c r="Y1047" s="33"/>
      <c r="Z1047" s="33"/>
      <c r="AA1047" s="33"/>
      <c r="AB1047" s="33"/>
      <c r="AC1047" s="33"/>
    </row>
    <row r="1048" spans="1:29" ht="15" x14ac:dyDescent="0.2">
      <c r="A1048" s="88"/>
      <c r="B1048" s="148"/>
      <c r="C1048" s="33"/>
      <c r="D1048" s="33"/>
      <c r="E1048" s="33"/>
      <c r="F1048" s="35"/>
      <c r="G1048" s="35"/>
      <c r="H1048" s="123"/>
      <c r="I1048" s="33"/>
      <c r="J1048" s="35"/>
      <c r="K1048" s="35"/>
      <c r="L1048" s="42"/>
      <c r="M1048" s="33"/>
      <c r="N1048" s="33"/>
      <c r="O1048" s="33"/>
      <c r="P1048" s="33"/>
      <c r="Q1048" s="33"/>
      <c r="R1048" s="33"/>
      <c r="S1048" s="33"/>
      <c r="T1048" s="33"/>
      <c r="U1048" s="33"/>
      <c r="V1048" s="33"/>
      <c r="W1048" s="33"/>
      <c r="X1048" s="33"/>
      <c r="Y1048" s="33"/>
      <c r="Z1048" s="33"/>
      <c r="AA1048" s="33"/>
      <c r="AB1048" s="33"/>
      <c r="AC1048" s="33"/>
    </row>
    <row r="1049" spans="1:29" ht="15" x14ac:dyDescent="0.2">
      <c r="A1049" s="88"/>
      <c r="B1049" s="148"/>
      <c r="C1049" s="33"/>
      <c r="D1049" s="33"/>
      <c r="E1049" s="33"/>
      <c r="F1049" s="35"/>
      <c r="G1049" s="35"/>
      <c r="H1049" s="123"/>
      <c r="I1049" s="33"/>
      <c r="J1049" s="35"/>
      <c r="K1049" s="35"/>
      <c r="L1049" s="42"/>
      <c r="M1049" s="33"/>
      <c r="N1049" s="33"/>
      <c r="O1049" s="33"/>
      <c r="P1049" s="33"/>
      <c r="Q1049" s="33"/>
      <c r="R1049" s="33"/>
      <c r="S1049" s="33"/>
      <c r="T1049" s="33"/>
      <c r="U1049" s="33"/>
      <c r="V1049" s="33"/>
      <c r="W1049" s="33"/>
      <c r="X1049" s="33"/>
      <c r="Y1049" s="33"/>
      <c r="Z1049" s="33"/>
      <c r="AA1049" s="33"/>
      <c r="AB1049" s="33"/>
      <c r="AC1049" s="33"/>
    </row>
    <row r="1050" spans="1:29" ht="15" x14ac:dyDescent="0.2">
      <c r="A1050" s="88"/>
      <c r="B1050" s="148"/>
      <c r="C1050" s="33"/>
      <c r="D1050" s="33"/>
      <c r="E1050" s="33"/>
      <c r="F1050" s="35"/>
      <c r="G1050" s="35"/>
      <c r="H1050" s="123"/>
      <c r="I1050" s="33"/>
      <c r="J1050" s="35"/>
      <c r="K1050" s="35"/>
      <c r="L1050" s="42"/>
      <c r="M1050" s="33"/>
      <c r="N1050" s="33"/>
      <c r="O1050" s="33"/>
      <c r="P1050" s="33"/>
      <c r="Q1050" s="33"/>
      <c r="R1050" s="33"/>
      <c r="S1050" s="33"/>
      <c r="T1050" s="33"/>
      <c r="U1050" s="33"/>
      <c r="V1050" s="33"/>
      <c r="W1050" s="33"/>
      <c r="X1050" s="33"/>
      <c r="Y1050" s="33"/>
      <c r="Z1050" s="33"/>
      <c r="AA1050" s="33"/>
      <c r="AB1050" s="33"/>
      <c r="AC1050" s="33"/>
    </row>
    <row r="1051" spans="1:29" ht="15" x14ac:dyDescent="0.2">
      <c r="A1051" s="88"/>
      <c r="B1051" s="148"/>
      <c r="C1051" s="33"/>
      <c r="D1051" s="33"/>
      <c r="E1051" s="33"/>
      <c r="F1051" s="35"/>
      <c r="G1051" s="35"/>
      <c r="H1051" s="123"/>
      <c r="I1051" s="33"/>
      <c r="J1051" s="35"/>
      <c r="K1051" s="35"/>
      <c r="L1051" s="42"/>
      <c r="M1051" s="33"/>
      <c r="N1051" s="33"/>
      <c r="O1051" s="33"/>
      <c r="P1051" s="33"/>
      <c r="Q1051" s="33"/>
      <c r="R1051" s="33"/>
      <c r="S1051" s="33"/>
      <c r="T1051" s="33"/>
      <c r="U1051" s="33"/>
      <c r="V1051" s="33"/>
      <c r="W1051" s="33"/>
      <c r="X1051" s="33"/>
      <c r="Y1051" s="33"/>
      <c r="Z1051" s="33"/>
      <c r="AA1051" s="33"/>
      <c r="AB1051" s="33"/>
      <c r="AC1051" s="33"/>
    </row>
    <row r="1052" spans="1:29" ht="15" x14ac:dyDescent="0.2">
      <c r="A1052" s="88"/>
      <c r="B1052" s="148"/>
      <c r="C1052" s="33"/>
      <c r="D1052" s="33"/>
      <c r="E1052" s="33"/>
      <c r="F1052" s="35"/>
      <c r="G1052" s="35"/>
      <c r="H1052" s="123"/>
      <c r="I1052" s="33"/>
      <c r="J1052" s="35"/>
      <c r="K1052" s="35"/>
      <c r="L1052" s="42"/>
      <c r="M1052" s="33"/>
      <c r="N1052" s="33"/>
      <c r="O1052" s="33"/>
      <c r="P1052" s="33"/>
      <c r="Q1052" s="33"/>
      <c r="R1052" s="33"/>
      <c r="S1052" s="33"/>
      <c r="T1052" s="33"/>
      <c r="U1052" s="33"/>
      <c r="V1052" s="33"/>
      <c r="W1052" s="33"/>
      <c r="X1052" s="33"/>
      <c r="Y1052" s="33"/>
      <c r="Z1052" s="33"/>
      <c r="AA1052" s="33"/>
      <c r="AB1052" s="33"/>
      <c r="AC1052" s="33"/>
    </row>
    <row r="1053" spans="1:29" ht="15" x14ac:dyDescent="0.2">
      <c r="A1053" s="88"/>
      <c r="B1053" s="148"/>
      <c r="C1053" s="33"/>
      <c r="D1053" s="33"/>
      <c r="E1053" s="33"/>
      <c r="F1053" s="35"/>
      <c r="G1053" s="35"/>
      <c r="H1053" s="123"/>
      <c r="I1053" s="33"/>
      <c r="J1053" s="35"/>
      <c r="K1053" s="35"/>
      <c r="L1053" s="42"/>
      <c r="M1053" s="33"/>
      <c r="N1053" s="33"/>
      <c r="O1053" s="33"/>
      <c r="P1053" s="33"/>
      <c r="Q1053" s="33"/>
      <c r="R1053" s="33"/>
      <c r="S1053" s="33"/>
      <c r="T1053" s="33"/>
      <c r="U1053" s="33"/>
      <c r="V1053" s="33"/>
      <c r="W1053" s="33"/>
      <c r="X1053" s="33"/>
      <c r="Y1053" s="33"/>
      <c r="Z1053" s="33"/>
      <c r="AA1053" s="33"/>
      <c r="AB1053" s="33"/>
      <c r="AC1053" s="33"/>
    </row>
    <row r="1054" spans="1:29" ht="15" x14ac:dyDescent="0.2">
      <c r="A1054" s="88"/>
      <c r="B1054" s="148"/>
      <c r="C1054" s="33"/>
      <c r="D1054" s="33"/>
      <c r="E1054" s="33"/>
      <c r="F1054" s="35"/>
      <c r="G1054" s="35"/>
      <c r="H1054" s="123"/>
      <c r="I1054" s="33"/>
      <c r="J1054" s="35"/>
      <c r="K1054" s="35"/>
      <c r="L1054" s="42"/>
      <c r="M1054" s="33"/>
      <c r="N1054" s="33"/>
      <c r="O1054" s="33"/>
      <c r="P1054" s="33"/>
      <c r="Q1054" s="33"/>
      <c r="R1054" s="33"/>
      <c r="S1054" s="33"/>
      <c r="T1054" s="33"/>
      <c r="U1054" s="33"/>
      <c r="V1054" s="33"/>
      <c r="W1054" s="33"/>
      <c r="X1054" s="33"/>
      <c r="Y1054" s="33"/>
      <c r="Z1054" s="33"/>
      <c r="AA1054" s="33"/>
      <c r="AB1054" s="33"/>
      <c r="AC1054" s="33"/>
    </row>
    <row r="1055" spans="1:29" ht="15" x14ac:dyDescent="0.2">
      <c r="A1055" s="88"/>
      <c r="B1055" s="148"/>
      <c r="C1055" s="33"/>
      <c r="D1055" s="33"/>
      <c r="E1055" s="33"/>
      <c r="F1055" s="35"/>
      <c r="G1055" s="35"/>
      <c r="H1055" s="123"/>
      <c r="I1055" s="33"/>
      <c r="J1055" s="35"/>
      <c r="K1055" s="35"/>
      <c r="L1055" s="42"/>
      <c r="M1055" s="33"/>
      <c r="N1055" s="33"/>
      <c r="O1055" s="33"/>
      <c r="P1055" s="33"/>
      <c r="Q1055" s="33"/>
      <c r="R1055" s="33"/>
      <c r="S1055" s="33"/>
      <c r="T1055" s="33"/>
      <c r="U1055" s="33"/>
      <c r="V1055" s="33"/>
      <c r="W1055" s="33"/>
      <c r="X1055" s="33"/>
      <c r="Y1055" s="33"/>
      <c r="Z1055" s="33"/>
      <c r="AA1055" s="33"/>
      <c r="AB1055" s="33"/>
      <c r="AC1055" s="33"/>
    </row>
    <row r="1056" spans="1:29" ht="15" x14ac:dyDescent="0.2">
      <c r="A1056" s="88"/>
      <c r="B1056" s="148"/>
      <c r="C1056" s="33"/>
      <c r="D1056" s="33"/>
      <c r="E1056" s="33"/>
      <c r="F1056" s="35"/>
      <c r="G1056" s="35"/>
      <c r="H1056" s="123"/>
      <c r="I1056" s="33"/>
      <c r="J1056" s="35"/>
      <c r="K1056" s="35"/>
      <c r="L1056" s="42"/>
      <c r="M1056" s="33"/>
      <c r="N1056" s="33"/>
      <c r="O1056" s="33"/>
      <c r="P1056" s="33"/>
      <c r="Q1056" s="33"/>
      <c r="R1056" s="33"/>
      <c r="S1056" s="33"/>
      <c r="T1056" s="33"/>
      <c r="U1056" s="33"/>
      <c r="V1056" s="33"/>
      <c r="W1056" s="33"/>
      <c r="X1056" s="33"/>
      <c r="Y1056" s="33"/>
      <c r="Z1056" s="33"/>
      <c r="AA1056" s="33"/>
      <c r="AB1056" s="33"/>
      <c r="AC1056" s="33"/>
    </row>
    <row r="1057" spans="1:29" ht="15" x14ac:dyDescent="0.2">
      <c r="A1057" s="88"/>
      <c r="B1057" s="148"/>
      <c r="C1057" s="33"/>
      <c r="D1057" s="33"/>
      <c r="E1057" s="33"/>
      <c r="F1057" s="35"/>
      <c r="G1057" s="35"/>
      <c r="H1057" s="123"/>
      <c r="I1057" s="33"/>
      <c r="J1057" s="35"/>
      <c r="K1057" s="35"/>
      <c r="L1057" s="42"/>
      <c r="M1057" s="33"/>
      <c r="N1057" s="33"/>
      <c r="O1057" s="33"/>
      <c r="P1057" s="33"/>
      <c r="Q1057" s="33"/>
      <c r="R1057" s="33"/>
      <c r="S1057" s="33"/>
      <c r="T1057" s="33"/>
      <c r="U1057" s="33"/>
      <c r="V1057" s="33"/>
      <c r="W1057" s="33"/>
      <c r="X1057" s="33"/>
      <c r="Y1057" s="33"/>
      <c r="Z1057" s="33"/>
      <c r="AA1057" s="33"/>
      <c r="AB1057" s="33"/>
      <c r="AC1057" s="33"/>
    </row>
    <row r="1058" spans="1:29" ht="15" x14ac:dyDescent="0.2">
      <c r="A1058" s="88"/>
      <c r="B1058" s="148"/>
      <c r="C1058" s="33"/>
      <c r="D1058" s="33"/>
      <c r="E1058" s="33"/>
      <c r="F1058" s="35"/>
      <c r="G1058" s="35"/>
      <c r="H1058" s="123"/>
      <c r="I1058" s="33"/>
      <c r="J1058" s="35"/>
      <c r="K1058" s="35"/>
      <c r="L1058" s="42"/>
      <c r="M1058" s="33"/>
      <c r="N1058" s="33"/>
      <c r="O1058" s="33"/>
      <c r="P1058" s="33"/>
      <c r="Q1058" s="33"/>
      <c r="R1058" s="33"/>
      <c r="S1058" s="33"/>
      <c r="T1058" s="33"/>
      <c r="U1058" s="33"/>
      <c r="V1058" s="33"/>
      <c r="W1058" s="33"/>
      <c r="X1058" s="33"/>
      <c r="Y1058" s="33"/>
      <c r="Z1058" s="33"/>
      <c r="AA1058" s="33"/>
      <c r="AB1058" s="33"/>
      <c r="AC1058" s="33"/>
    </row>
    <row r="1059" spans="1:29" ht="15" x14ac:dyDescent="0.2">
      <c r="A1059" s="88"/>
      <c r="B1059" s="148"/>
      <c r="C1059" s="33"/>
      <c r="D1059" s="33"/>
      <c r="E1059" s="33"/>
      <c r="F1059" s="35"/>
      <c r="G1059" s="35"/>
      <c r="H1059" s="123"/>
      <c r="I1059" s="33"/>
      <c r="J1059" s="35"/>
      <c r="K1059" s="35"/>
      <c r="L1059" s="42"/>
      <c r="M1059" s="33"/>
      <c r="N1059" s="33"/>
      <c r="O1059" s="33"/>
      <c r="P1059" s="33"/>
      <c r="Q1059" s="33"/>
      <c r="R1059" s="33"/>
      <c r="S1059" s="33"/>
      <c r="T1059" s="33"/>
      <c r="U1059" s="33"/>
      <c r="V1059" s="33"/>
      <c r="W1059" s="33"/>
      <c r="X1059" s="33"/>
      <c r="Y1059" s="33"/>
      <c r="Z1059" s="33"/>
      <c r="AA1059" s="33"/>
      <c r="AB1059" s="33"/>
      <c r="AC1059" s="33"/>
    </row>
    <row r="1060" spans="1:29" ht="15" x14ac:dyDescent="0.2">
      <c r="A1060" s="88"/>
      <c r="B1060" s="148"/>
      <c r="C1060" s="33"/>
      <c r="D1060" s="33"/>
      <c r="E1060" s="33"/>
      <c r="F1060" s="35"/>
      <c r="G1060" s="35"/>
      <c r="H1060" s="123"/>
      <c r="I1060" s="33"/>
      <c r="J1060" s="35"/>
      <c r="K1060" s="35"/>
      <c r="L1060" s="42"/>
      <c r="M1060" s="33"/>
      <c r="N1060" s="33"/>
      <c r="O1060" s="33"/>
      <c r="P1060" s="33"/>
      <c r="Q1060" s="33"/>
      <c r="R1060" s="33"/>
      <c r="S1060" s="33"/>
      <c r="T1060" s="33"/>
      <c r="U1060" s="33"/>
      <c r="V1060" s="33"/>
      <c r="W1060" s="33"/>
      <c r="X1060" s="33"/>
      <c r="Y1060" s="33"/>
      <c r="Z1060" s="33"/>
      <c r="AA1060" s="33"/>
      <c r="AB1060" s="33"/>
      <c r="AC1060" s="33"/>
    </row>
    <row r="1061" spans="1:29" ht="15" x14ac:dyDescent="0.2">
      <c r="A1061" s="88"/>
      <c r="B1061" s="148"/>
      <c r="C1061" s="33"/>
      <c r="D1061" s="33"/>
      <c r="E1061" s="33"/>
      <c r="F1061" s="35"/>
      <c r="G1061" s="35"/>
      <c r="H1061" s="123"/>
      <c r="I1061" s="33"/>
      <c r="J1061" s="35"/>
      <c r="K1061" s="35"/>
      <c r="L1061" s="42"/>
      <c r="M1061" s="33"/>
      <c r="N1061" s="33"/>
      <c r="O1061" s="33"/>
      <c r="P1061" s="33"/>
      <c r="Q1061" s="33"/>
      <c r="R1061" s="33"/>
      <c r="S1061" s="33"/>
      <c r="T1061" s="33"/>
      <c r="U1061" s="33"/>
      <c r="V1061" s="33"/>
      <c r="W1061" s="33"/>
      <c r="X1061" s="33"/>
      <c r="Y1061" s="33"/>
      <c r="Z1061" s="33"/>
      <c r="AA1061" s="33"/>
      <c r="AB1061" s="33"/>
      <c r="AC1061" s="33"/>
    </row>
    <row r="1062" spans="1:29" ht="15" x14ac:dyDescent="0.2">
      <c r="A1062" s="88"/>
      <c r="B1062" s="148"/>
      <c r="C1062" s="33"/>
      <c r="D1062" s="33"/>
      <c r="E1062" s="33"/>
      <c r="F1062" s="35"/>
      <c r="G1062" s="35"/>
      <c r="H1062" s="123"/>
      <c r="I1062" s="33"/>
      <c r="J1062" s="35"/>
      <c r="K1062" s="35"/>
      <c r="L1062" s="42"/>
      <c r="M1062" s="33"/>
      <c r="N1062" s="33"/>
      <c r="O1062" s="33"/>
      <c r="P1062" s="33"/>
      <c r="Q1062" s="33"/>
      <c r="R1062" s="33"/>
      <c r="S1062" s="33"/>
      <c r="T1062" s="33"/>
      <c r="U1062" s="33"/>
      <c r="V1062" s="33"/>
      <c r="W1062" s="33"/>
      <c r="X1062" s="33"/>
      <c r="Y1062" s="33"/>
      <c r="Z1062" s="33"/>
      <c r="AA1062" s="33"/>
      <c r="AB1062" s="33"/>
      <c r="AC1062" s="33"/>
    </row>
    <row r="1063" spans="1:29" ht="15" x14ac:dyDescent="0.2">
      <c r="A1063" s="88"/>
      <c r="B1063" s="148"/>
      <c r="C1063" s="33"/>
      <c r="D1063" s="33"/>
      <c r="E1063" s="33"/>
      <c r="F1063" s="35"/>
      <c r="G1063" s="35"/>
      <c r="H1063" s="123"/>
      <c r="I1063" s="33"/>
      <c r="J1063" s="35"/>
      <c r="K1063" s="35"/>
      <c r="L1063" s="42"/>
      <c r="M1063" s="33"/>
      <c r="N1063" s="33"/>
      <c r="O1063" s="33"/>
      <c r="P1063" s="33"/>
      <c r="Q1063" s="33"/>
      <c r="R1063" s="33"/>
      <c r="S1063" s="33"/>
      <c r="T1063" s="33"/>
      <c r="U1063" s="33"/>
      <c r="V1063" s="33"/>
      <c r="W1063" s="33"/>
      <c r="X1063" s="33"/>
      <c r="Y1063" s="33"/>
      <c r="Z1063" s="33"/>
      <c r="AA1063" s="33"/>
      <c r="AB1063" s="33"/>
      <c r="AC1063" s="33"/>
    </row>
    <row r="1064" spans="1:29" ht="15" x14ac:dyDescent="0.2">
      <c r="A1064" s="88"/>
      <c r="B1064" s="148"/>
      <c r="C1064" s="33"/>
      <c r="D1064" s="33"/>
      <c r="E1064" s="33"/>
      <c r="F1064" s="35"/>
      <c r="G1064" s="35"/>
      <c r="H1064" s="123"/>
      <c r="I1064" s="33"/>
      <c r="J1064" s="35"/>
      <c r="K1064" s="35"/>
      <c r="L1064" s="42"/>
      <c r="M1064" s="33"/>
      <c r="N1064" s="33"/>
      <c r="O1064" s="33"/>
      <c r="P1064" s="33"/>
      <c r="Q1064" s="33"/>
      <c r="R1064" s="33"/>
      <c r="S1064" s="33"/>
      <c r="T1064" s="33"/>
      <c r="U1064" s="33"/>
      <c r="V1064" s="33"/>
      <c r="W1064" s="33"/>
      <c r="X1064" s="33"/>
      <c r="Y1064" s="33"/>
      <c r="Z1064" s="33"/>
      <c r="AA1064" s="33"/>
      <c r="AB1064" s="33"/>
      <c r="AC1064" s="33"/>
    </row>
    <row r="1065" spans="1:29" ht="15" x14ac:dyDescent="0.2">
      <c r="A1065" s="88"/>
      <c r="B1065" s="148"/>
      <c r="C1065" s="33"/>
      <c r="D1065" s="33"/>
      <c r="E1065" s="33"/>
      <c r="F1065" s="35"/>
      <c r="G1065" s="35"/>
      <c r="H1065" s="123"/>
      <c r="I1065" s="33"/>
      <c r="J1065" s="35"/>
      <c r="K1065" s="35"/>
      <c r="L1065" s="42"/>
      <c r="M1065" s="33"/>
      <c r="N1065" s="33"/>
      <c r="O1065" s="33"/>
      <c r="P1065" s="33"/>
      <c r="Q1065" s="33"/>
      <c r="R1065" s="33"/>
      <c r="S1065" s="33"/>
      <c r="T1065" s="33"/>
      <c r="U1065" s="33"/>
      <c r="V1065" s="33"/>
      <c r="W1065" s="33"/>
      <c r="X1065" s="33"/>
      <c r="Y1065" s="33"/>
      <c r="Z1065" s="33"/>
      <c r="AA1065" s="33"/>
      <c r="AB1065" s="33"/>
      <c r="AC1065" s="33"/>
    </row>
    <row r="1066" spans="1:29" ht="15" x14ac:dyDescent="0.2">
      <c r="A1066" s="88"/>
      <c r="B1066" s="148"/>
      <c r="C1066" s="33"/>
      <c r="D1066" s="33"/>
      <c r="E1066" s="33"/>
      <c r="F1066" s="35"/>
      <c r="G1066" s="35"/>
      <c r="H1066" s="123"/>
      <c r="I1066" s="33"/>
      <c r="J1066" s="35"/>
      <c r="K1066" s="35"/>
      <c r="L1066" s="42"/>
      <c r="M1066" s="33"/>
      <c r="N1066" s="33"/>
      <c r="O1066" s="33"/>
      <c r="P1066" s="33"/>
      <c r="Q1066" s="33"/>
      <c r="R1066" s="33"/>
      <c r="S1066" s="33"/>
      <c r="T1066" s="33"/>
      <c r="U1066" s="33"/>
      <c r="V1066" s="33"/>
      <c r="W1066" s="33"/>
      <c r="X1066" s="33"/>
      <c r="Y1066" s="33"/>
      <c r="Z1066" s="33"/>
      <c r="AA1066" s="33"/>
      <c r="AB1066" s="33"/>
      <c r="AC1066" s="33"/>
    </row>
    <row r="1067" spans="1:29" ht="15" x14ac:dyDescent="0.2">
      <c r="A1067" s="88"/>
      <c r="B1067" s="148"/>
      <c r="C1067" s="33"/>
      <c r="D1067" s="33"/>
      <c r="E1067" s="33"/>
      <c r="F1067" s="35"/>
      <c r="G1067" s="35"/>
      <c r="H1067" s="123"/>
      <c r="I1067" s="33"/>
      <c r="J1067" s="35"/>
      <c r="K1067" s="35"/>
      <c r="L1067" s="42"/>
      <c r="M1067" s="33"/>
      <c r="N1067" s="33"/>
      <c r="O1067" s="33"/>
      <c r="P1067" s="33"/>
      <c r="Q1067" s="33"/>
      <c r="R1067" s="33"/>
      <c r="S1067" s="33"/>
      <c r="T1067" s="33"/>
      <c r="U1067" s="33"/>
      <c r="V1067" s="33"/>
      <c r="W1067" s="33"/>
      <c r="X1067" s="33"/>
      <c r="Y1067" s="33"/>
      <c r="Z1067" s="33"/>
      <c r="AA1067" s="33"/>
      <c r="AB1067" s="33"/>
      <c r="AC1067" s="33"/>
    </row>
    <row r="1068" spans="1:29" ht="15" x14ac:dyDescent="0.2">
      <c r="A1068" s="88"/>
      <c r="B1068" s="148"/>
      <c r="C1068" s="33"/>
      <c r="D1068" s="33"/>
      <c r="E1068" s="33"/>
      <c r="F1068" s="35"/>
      <c r="G1068" s="35"/>
      <c r="H1068" s="123"/>
      <c r="I1068" s="33"/>
      <c r="J1068" s="35"/>
      <c r="K1068" s="35"/>
      <c r="L1068" s="42"/>
      <c r="M1068" s="33"/>
      <c r="N1068" s="33"/>
      <c r="O1068" s="33"/>
      <c r="P1068" s="33"/>
      <c r="Q1068" s="33"/>
      <c r="R1068" s="33"/>
      <c r="S1068" s="33"/>
      <c r="T1068" s="33"/>
      <c r="U1068" s="33"/>
      <c r="V1068" s="33"/>
      <c r="W1068" s="33"/>
      <c r="X1068" s="33"/>
      <c r="Y1068" s="33"/>
      <c r="Z1068" s="33"/>
      <c r="AA1068" s="33"/>
      <c r="AB1068" s="33"/>
      <c r="AC1068" s="33"/>
    </row>
    <row r="1069" spans="1:29" ht="15" x14ac:dyDescent="0.2">
      <c r="A1069" s="88"/>
      <c r="B1069" s="148"/>
      <c r="C1069" s="33"/>
      <c r="D1069" s="33"/>
      <c r="E1069" s="33"/>
      <c r="F1069" s="35"/>
      <c r="G1069" s="35"/>
      <c r="H1069" s="123"/>
      <c r="I1069" s="33"/>
      <c r="J1069" s="35"/>
      <c r="K1069" s="35"/>
      <c r="L1069" s="42"/>
      <c r="M1069" s="33"/>
      <c r="N1069" s="33"/>
      <c r="O1069" s="33"/>
      <c r="P1069" s="33"/>
      <c r="Q1069" s="33"/>
      <c r="R1069" s="33"/>
      <c r="S1069" s="33"/>
      <c r="T1069" s="33"/>
      <c r="U1069" s="33"/>
      <c r="V1069" s="33"/>
      <c r="W1069" s="33"/>
      <c r="X1069" s="33"/>
      <c r="Y1069" s="33"/>
      <c r="Z1069" s="33"/>
      <c r="AA1069" s="33"/>
      <c r="AB1069" s="33"/>
      <c r="AC1069" s="33"/>
    </row>
    <row r="1070" spans="1:29" ht="15" x14ac:dyDescent="0.2">
      <c r="A1070" s="88"/>
      <c r="B1070" s="148"/>
      <c r="C1070" s="33"/>
      <c r="D1070" s="33"/>
      <c r="E1070" s="33"/>
      <c r="F1070" s="35"/>
      <c r="G1070" s="35"/>
      <c r="H1070" s="123"/>
      <c r="I1070" s="33"/>
      <c r="J1070" s="35"/>
      <c r="K1070" s="35"/>
      <c r="L1070" s="42"/>
      <c r="M1070" s="33"/>
      <c r="N1070" s="33"/>
      <c r="O1070" s="33"/>
      <c r="P1070" s="33"/>
      <c r="Q1070" s="33"/>
      <c r="R1070" s="33"/>
      <c r="S1070" s="33"/>
      <c r="T1070" s="33"/>
      <c r="U1070" s="33"/>
      <c r="V1070" s="33"/>
      <c r="W1070" s="33"/>
      <c r="X1070" s="33"/>
      <c r="Y1070" s="33"/>
      <c r="Z1070" s="33"/>
      <c r="AA1070" s="33"/>
      <c r="AB1070" s="33"/>
      <c r="AC1070" s="33"/>
    </row>
    <row r="1071" spans="1:29" ht="15" x14ac:dyDescent="0.2">
      <c r="A1071" s="88"/>
      <c r="B1071" s="148"/>
      <c r="C1071" s="33"/>
      <c r="D1071" s="33"/>
      <c r="E1071" s="33"/>
      <c r="F1071" s="35"/>
      <c r="G1071" s="35"/>
      <c r="H1071" s="123"/>
      <c r="I1071" s="33"/>
      <c r="J1071" s="35"/>
      <c r="K1071" s="35"/>
      <c r="L1071" s="42"/>
      <c r="M1071" s="33"/>
      <c r="N1071" s="33"/>
      <c r="O1071" s="33"/>
      <c r="P1071" s="33"/>
      <c r="Q1071" s="33"/>
      <c r="R1071" s="33"/>
      <c r="S1071" s="33"/>
      <c r="T1071" s="33"/>
      <c r="U1071" s="33"/>
      <c r="V1071" s="33"/>
      <c r="W1071" s="33"/>
      <c r="X1071" s="33"/>
      <c r="Y1071" s="33"/>
      <c r="Z1071" s="33"/>
      <c r="AA1071" s="33"/>
      <c r="AB1071" s="33"/>
      <c r="AC1071" s="33"/>
    </row>
    <row r="1072" spans="1:29" ht="15" x14ac:dyDescent="0.2">
      <c r="A1072" s="88"/>
      <c r="B1072" s="148"/>
      <c r="C1072" s="33"/>
      <c r="D1072" s="33"/>
      <c r="E1072" s="33"/>
      <c r="F1072" s="35"/>
      <c r="G1072" s="35"/>
      <c r="H1072" s="123"/>
      <c r="I1072" s="33"/>
      <c r="J1072" s="35"/>
      <c r="K1072" s="35"/>
      <c r="L1072" s="42"/>
      <c r="M1072" s="33"/>
      <c r="N1072" s="33"/>
      <c r="O1072" s="33"/>
      <c r="P1072" s="33"/>
      <c r="Q1072" s="33"/>
      <c r="R1072" s="33"/>
      <c r="S1072" s="33"/>
      <c r="T1072" s="33"/>
      <c r="U1072" s="33"/>
      <c r="V1072" s="33"/>
      <c r="W1072" s="33"/>
      <c r="X1072" s="33"/>
      <c r="Y1072" s="33"/>
      <c r="Z1072" s="33"/>
      <c r="AA1072" s="33"/>
      <c r="AB1072" s="33"/>
      <c r="AC1072" s="33"/>
    </row>
    <row r="1073" spans="1:29" ht="15" x14ac:dyDescent="0.2">
      <c r="A1073" s="88"/>
      <c r="B1073" s="148"/>
      <c r="C1073" s="33"/>
      <c r="D1073" s="33"/>
      <c r="E1073" s="33"/>
      <c r="F1073" s="35"/>
      <c r="G1073" s="35"/>
      <c r="H1073" s="123"/>
      <c r="I1073" s="33"/>
      <c r="J1073" s="35"/>
      <c r="K1073" s="35"/>
      <c r="L1073" s="42"/>
      <c r="M1073" s="33"/>
      <c r="N1073" s="33"/>
      <c r="O1073" s="33"/>
      <c r="P1073" s="33"/>
      <c r="Q1073" s="33"/>
      <c r="R1073" s="33"/>
      <c r="S1073" s="33"/>
      <c r="T1073" s="33"/>
      <c r="U1073" s="33"/>
      <c r="V1073" s="33"/>
      <c r="W1073" s="33"/>
      <c r="X1073" s="33"/>
      <c r="Y1073" s="33"/>
      <c r="Z1073" s="33"/>
      <c r="AA1073" s="33"/>
      <c r="AB1073" s="33"/>
      <c r="AC1073" s="33"/>
    </row>
    <row r="1074" spans="1:29" ht="15" x14ac:dyDescent="0.2">
      <c r="A1074" s="88"/>
      <c r="B1074" s="148"/>
      <c r="C1074" s="33"/>
      <c r="D1074" s="33"/>
      <c r="E1074" s="33"/>
      <c r="F1074" s="35"/>
      <c r="G1074" s="35"/>
      <c r="H1074" s="123"/>
      <c r="I1074" s="33"/>
      <c r="J1074" s="35"/>
      <c r="K1074" s="35"/>
      <c r="L1074" s="42"/>
      <c r="M1074" s="33"/>
      <c r="N1074" s="33"/>
      <c r="O1074" s="33"/>
      <c r="P1074" s="33"/>
      <c r="Q1074" s="33"/>
      <c r="R1074" s="33"/>
      <c r="S1074" s="33"/>
      <c r="T1074" s="33"/>
      <c r="U1074" s="33"/>
      <c r="V1074" s="33"/>
      <c r="W1074" s="33"/>
      <c r="X1074" s="33"/>
      <c r="Y1074" s="33"/>
      <c r="Z1074" s="33"/>
      <c r="AA1074" s="33"/>
      <c r="AB1074" s="33"/>
      <c r="AC1074" s="33"/>
    </row>
    <row r="1075" spans="1:29" ht="15" x14ac:dyDescent="0.2">
      <c r="A1075" s="88"/>
      <c r="B1075" s="148"/>
      <c r="C1075" s="33"/>
      <c r="D1075" s="33"/>
      <c r="E1075" s="33"/>
      <c r="F1075" s="35"/>
      <c r="G1075" s="35"/>
      <c r="H1075" s="123"/>
      <c r="I1075" s="33"/>
      <c r="J1075" s="35"/>
      <c r="K1075" s="35"/>
      <c r="L1075" s="42"/>
      <c r="M1075" s="33"/>
      <c r="N1075" s="33"/>
      <c r="O1075" s="33"/>
      <c r="P1075" s="33"/>
      <c r="Q1075" s="33"/>
      <c r="R1075" s="33"/>
      <c r="S1075" s="33"/>
      <c r="T1075" s="33"/>
      <c r="U1075" s="33"/>
      <c r="V1075" s="33"/>
      <c r="W1075" s="33"/>
      <c r="X1075" s="33"/>
      <c r="Y1075" s="33"/>
      <c r="Z1075" s="33"/>
      <c r="AA1075" s="33"/>
      <c r="AB1075" s="33"/>
      <c r="AC1075" s="33"/>
    </row>
    <row r="1076" spans="1:29" ht="15" x14ac:dyDescent="0.2">
      <c r="A1076" s="88"/>
      <c r="B1076" s="148"/>
      <c r="C1076" s="33"/>
      <c r="D1076" s="33"/>
      <c r="E1076" s="33"/>
      <c r="F1076" s="35"/>
      <c r="G1076" s="35"/>
      <c r="H1076" s="123"/>
      <c r="I1076" s="33"/>
      <c r="J1076" s="35"/>
      <c r="K1076" s="35"/>
      <c r="L1076" s="42"/>
      <c r="M1076" s="33"/>
      <c r="N1076" s="33"/>
      <c r="O1076" s="33"/>
      <c r="P1076" s="33"/>
      <c r="Q1076" s="33"/>
      <c r="R1076" s="33"/>
      <c r="S1076" s="33"/>
      <c r="T1076" s="33"/>
      <c r="U1076" s="33"/>
      <c r="V1076" s="33"/>
      <c r="W1076" s="33"/>
      <c r="X1076" s="33"/>
      <c r="Y1076" s="33"/>
      <c r="Z1076" s="33"/>
      <c r="AA1076" s="33"/>
      <c r="AB1076" s="33"/>
      <c r="AC1076" s="33"/>
    </row>
    <row r="1077" spans="1:29" ht="15" x14ac:dyDescent="0.2">
      <c r="A1077" s="88"/>
      <c r="B1077" s="148"/>
      <c r="C1077" s="33"/>
      <c r="D1077" s="33"/>
      <c r="E1077" s="33"/>
      <c r="F1077" s="35"/>
      <c r="G1077" s="35"/>
      <c r="H1077" s="123"/>
      <c r="I1077" s="33"/>
      <c r="J1077" s="35"/>
      <c r="K1077" s="35"/>
      <c r="L1077" s="42"/>
      <c r="M1077" s="33"/>
      <c r="N1077" s="33"/>
      <c r="O1077" s="33"/>
      <c r="P1077" s="33"/>
      <c r="Q1077" s="33"/>
      <c r="R1077" s="33"/>
      <c r="S1077" s="33"/>
      <c r="T1077" s="33"/>
      <c r="U1077" s="33"/>
      <c r="V1077" s="33"/>
      <c r="W1077" s="33"/>
      <c r="X1077" s="33"/>
      <c r="Y1077" s="33"/>
      <c r="Z1077" s="33"/>
      <c r="AA1077" s="33"/>
      <c r="AB1077" s="33"/>
      <c r="AC1077" s="33"/>
    </row>
    <row r="1078" spans="1:29" ht="15" x14ac:dyDescent="0.2">
      <c r="A1078" s="88"/>
      <c r="B1078" s="148"/>
      <c r="C1078" s="33"/>
      <c r="D1078" s="33"/>
      <c r="E1078" s="33"/>
      <c r="F1078" s="35"/>
      <c r="G1078" s="35"/>
      <c r="H1078" s="123"/>
      <c r="I1078" s="33"/>
      <c r="J1078" s="35"/>
      <c r="K1078" s="35"/>
      <c r="L1078" s="42"/>
      <c r="M1078" s="33"/>
      <c r="N1078" s="33"/>
      <c r="O1078" s="33"/>
      <c r="P1078" s="33"/>
      <c r="Q1078" s="33"/>
      <c r="R1078" s="33"/>
      <c r="S1078" s="33"/>
      <c r="T1078" s="33"/>
      <c r="U1078" s="33"/>
      <c r="V1078" s="33"/>
      <c r="W1078" s="33"/>
      <c r="X1078" s="33"/>
      <c r="Y1078" s="33"/>
      <c r="Z1078" s="33"/>
      <c r="AA1078" s="33"/>
      <c r="AB1078" s="33"/>
      <c r="AC1078" s="33"/>
    </row>
    <row r="1079" spans="1:29" ht="15" x14ac:dyDescent="0.2">
      <c r="A1079" s="88"/>
      <c r="B1079" s="148"/>
      <c r="C1079" s="33"/>
      <c r="D1079" s="33"/>
      <c r="E1079" s="33"/>
      <c r="F1079" s="35"/>
      <c r="G1079" s="35"/>
      <c r="H1079" s="123"/>
      <c r="I1079" s="33"/>
      <c r="J1079" s="35"/>
      <c r="K1079" s="35"/>
      <c r="L1079" s="42"/>
      <c r="M1079" s="33"/>
      <c r="N1079" s="33"/>
      <c r="O1079" s="33"/>
      <c r="P1079" s="33"/>
      <c r="Q1079" s="33"/>
      <c r="R1079" s="33"/>
      <c r="S1079" s="33"/>
      <c r="T1079" s="33"/>
      <c r="U1079" s="33"/>
      <c r="V1079" s="33"/>
      <c r="W1079" s="33"/>
      <c r="X1079" s="33"/>
      <c r="Y1079" s="33"/>
      <c r="Z1079" s="33"/>
      <c r="AA1079" s="33"/>
      <c r="AB1079" s="33"/>
      <c r="AC1079" s="33"/>
    </row>
    <row r="1080" spans="1:29" ht="15" x14ac:dyDescent="0.2">
      <c r="A1080" s="88"/>
      <c r="B1080" s="148"/>
      <c r="C1080" s="33"/>
      <c r="D1080" s="33"/>
      <c r="E1080" s="33"/>
      <c r="F1080" s="35"/>
      <c r="G1080" s="35"/>
      <c r="H1080" s="123"/>
      <c r="I1080" s="33"/>
      <c r="J1080" s="35"/>
      <c r="K1080" s="35"/>
      <c r="L1080" s="42"/>
      <c r="M1080" s="33"/>
      <c r="N1080" s="33"/>
      <c r="O1080" s="33"/>
      <c r="P1080" s="33"/>
      <c r="Q1080" s="33"/>
      <c r="R1080" s="33"/>
      <c r="S1080" s="33"/>
      <c r="T1080" s="33"/>
      <c r="U1080" s="33"/>
      <c r="V1080" s="33"/>
      <c r="W1080" s="33"/>
      <c r="X1080" s="33"/>
      <c r="Y1080" s="33"/>
      <c r="Z1080" s="33"/>
      <c r="AA1080" s="33"/>
      <c r="AB1080" s="33"/>
      <c r="AC1080" s="33"/>
    </row>
    <row r="1081" spans="1:29" ht="15" x14ac:dyDescent="0.2">
      <c r="A1081" s="88"/>
      <c r="B1081" s="148"/>
      <c r="C1081" s="33"/>
      <c r="D1081" s="33"/>
      <c r="E1081" s="33"/>
      <c r="F1081" s="35"/>
      <c r="G1081" s="35"/>
      <c r="H1081" s="123"/>
      <c r="I1081" s="33"/>
      <c r="J1081" s="35"/>
      <c r="K1081" s="35"/>
      <c r="L1081" s="42"/>
      <c r="M1081" s="33"/>
      <c r="N1081" s="33"/>
      <c r="O1081" s="33"/>
      <c r="P1081" s="33"/>
      <c r="Q1081" s="33"/>
      <c r="R1081" s="33"/>
      <c r="S1081" s="33"/>
      <c r="T1081" s="33"/>
      <c r="U1081" s="33"/>
      <c r="V1081" s="33"/>
      <c r="W1081" s="33"/>
      <c r="X1081" s="33"/>
      <c r="Y1081" s="33"/>
      <c r="Z1081" s="33"/>
      <c r="AA1081" s="33"/>
      <c r="AB1081" s="33"/>
      <c r="AC1081" s="33"/>
    </row>
    <row r="1082" spans="1:29" ht="15" x14ac:dyDescent="0.2">
      <c r="A1082" s="88"/>
      <c r="B1082" s="148"/>
      <c r="C1082" s="33"/>
      <c r="D1082" s="33"/>
      <c r="E1082" s="33"/>
      <c r="F1082" s="35"/>
      <c r="G1082" s="35"/>
      <c r="H1082" s="123"/>
      <c r="I1082" s="33"/>
      <c r="J1082" s="35"/>
      <c r="K1082" s="35"/>
      <c r="L1082" s="42"/>
      <c r="M1082" s="33"/>
      <c r="N1082" s="33"/>
      <c r="O1082" s="33"/>
      <c r="P1082" s="33"/>
      <c r="Q1082" s="33"/>
      <c r="R1082" s="33"/>
      <c r="S1082" s="33"/>
      <c r="T1082" s="33"/>
      <c r="U1082" s="33"/>
      <c r="V1082" s="33"/>
      <c r="W1082" s="33"/>
      <c r="X1082" s="33"/>
      <c r="Y1082" s="33"/>
      <c r="Z1082" s="33"/>
      <c r="AA1082" s="33"/>
      <c r="AB1082" s="33"/>
      <c r="AC1082" s="33"/>
    </row>
    <row r="1083" spans="1:29" ht="15" x14ac:dyDescent="0.2">
      <c r="A1083" s="88"/>
      <c r="B1083" s="148"/>
      <c r="C1083" s="33"/>
      <c r="D1083" s="33"/>
      <c r="E1083" s="33"/>
      <c r="F1083" s="35"/>
      <c r="G1083" s="35"/>
      <c r="H1083" s="123"/>
      <c r="I1083" s="33"/>
      <c r="J1083" s="35"/>
      <c r="K1083" s="35"/>
      <c r="L1083" s="42"/>
      <c r="M1083" s="33"/>
      <c r="N1083" s="33"/>
      <c r="O1083" s="33"/>
      <c r="P1083" s="33"/>
      <c r="Q1083" s="33"/>
      <c r="R1083" s="33"/>
      <c r="S1083" s="33"/>
      <c r="T1083" s="33"/>
      <c r="U1083" s="33"/>
      <c r="V1083" s="33"/>
      <c r="W1083" s="33"/>
      <c r="X1083" s="33"/>
      <c r="Y1083" s="33"/>
      <c r="Z1083" s="33"/>
      <c r="AA1083" s="33"/>
      <c r="AB1083" s="33"/>
      <c r="AC1083" s="33"/>
    </row>
    <row r="1084" spans="1:29" ht="15" x14ac:dyDescent="0.2">
      <c r="A1084" s="88"/>
      <c r="B1084" s="148"/>
      <c r="C1084" s="33"/>
      <c r="D1084" s="33"/>
      <c r="E1084" s="33"/>
      <c r="F1084" s="35"/>
      <c r="G1084" s="35"/>
      <c r="H1084" s="123"/>
      <c r="I1084" s="33"/>
      <c r="J1084" s="35"/>
      <c r="K1084" s="35"/>
      <c r="L1084" s="42"/>
      <c r="M1084" s="33"/>
      <c r="N1084" s="33"/>
      <c r="O1084" s="33"/>
      <c r="P1084" s="33"/>
      <c r="Q1084" s="33"/>
      <c r="R1084" s="33"/>
      <c r="S1084" s="33"/>
      <c r="T1084" s="33"/>
      <c r="U1084" s="33"/>
      <c r="V1084" s="33"/>
      <c r="W1084" s="33"/>
      <c r="X1084" s="33"/>
      <c r="Y1084" s="33"/>
      <c r="Z1084" s="33"/>
      <c r="AA1084" s="33"/>
      <c r="AB1084" s="33"/>
      <c r="AC1084" s="33"/>
    </row>
    <row r="1085" spans="1:29" ht="15" x14ac:dyDescent="0.2">
      <c r="A1085" s="88"/>
      <c r="B1085" s="148"/>
      <c r="C1085" s="33"/>
      <c r="D1085" s="33"/>
      <c r="E1085" s="33"/>
      <c r="F1085" s="35"/>
      <c r="G1085" s="35"/>
      <c r="H1085" s="123"/>
      <c r="I1085" s="33"/>
      <c r="J1085" s="35"/>
      <c r="K1085" s="35"/>
      <c r="L1085" s="42"/>
      <c r="M1085" s="33"/>
      <c r="N1085" s="33"/>
      <c r="O1085" s="33"/>
      <c r="P1085" s="33"/>
      <c r="Q1085" s="33"/>
      <c r="R1085" s="33"/>
      <c r="S1085" s="33"/>
      <c r="T1085" s="33"/>
      <c r="U1085" s="33"/>
      <c r="V1085" s="33"/>
      <c r="W1085" s="33"/>
      <c r="X1085" s="33"/>
      <c r="Y1085" s="33"/>
      <c r="Z1085" s="33"/>
      <c r="AA1085" s="33"/>
      <c r="AB1085" s="33"/>
      <c r="AC1085" s="33"/>
    </row>
    <row r="1086" spans="1:29" ht="15" x14ac:dyDescent="0.2">
      <c r="A1086" s="88"/>
      <c r="B1086" s="148"/>
      <c r="C1086" s="33"/>
      <c r="D1086" s="33"/>
      <c r="E1086" s="33"/>
      <c r="F1086" s="35"/>
      <c r="G1086" s="35"/>
      <c r="H1086" s="123"/>
      <c r="I1086" s="33"/>
      <c r="J1086" s="35"/>
      <c r="K1086" s="35"/>
      <c r="L1086" s="42"/>
      <c r="M1086" s="33"/>
      <c r="N1086" s="33"/>
      <c r="O1086" s="33"/>
      <c r="P1086" s="33"/>
      <c r="Q1086" s="33"/>
      <c r="R1086" s="33"/>
      <c r="S1086" s="33"/>
      <c r="T1086" s="33"/>
      <c r="U1086" s="33"/>
      <c r="V1086" s="33"/>
      <c r="W1086" s="33"/>
      <c r="X1086" s="33"/>
      <c r="Y1086" s="33"/>
      <c r="Z1086" s="33"/>
      <c r="AA1086" s="33"/>
      <c r="AB1086" s="33"/>
      <c r="AC1086" s="33"/>
    </row>
    <row r="1087" spans="1:29" ht="15" x14ac:dyDescent="0.2">
      <c r="A1087" s="88"/>
      <c r="B1087" s="148"/>
      <c r="C1087" s="33"/>
      <c r="D1087" s="33"/>
      <c r="E1087" s="33"/>
      <c r="F1087" s="35"/>
      <c r="G1087" s="35"/>
      <c r="H1087" s="123"/>
      <c r="I1087" s="33"/>
      <c r="J1087" s="35"/>
      <c r="K1087" s="35"/>
      <c r="L1087" s="42"/>
      <c r="M1087" s="33"/>
      <c r="N1087" s="33"/>
      <c r="O1087" s="33"/>
      <c r="P1087" s="33"/>
      <c r="Q1087" s="33"/>
      <c r="R1087" s="33"/>
      <c r="S1087" s="33"/>
      <c r="T1087" s="33"/>
      <c r="U1087" s="33"/>
      <c r="V1087" s="33"/>
      <c r="W1087" s="33"/>
      <c r="X1087" s="33"/>
      <c r="Y1087" s="33"/>
      <c r="Z1087" s="33"/>
      <c r="AA1087" s="33"/>
      <c r="AB1087" s="33"/>
      <c r="AC1087" s="33"/>
    </row>
    <row r="1088" spans="1:29" ht="15" x14ac:dyDescent="0.2">
      <c r="A1088" s="88"/>
      <c r="B1088" s="148"/>
      <c r="C1088" s="33"/>
      <c r="D1088" s="33"/>
      <c r="E1088" s="33"/>
      <c r="F1088" s="35"/>
      <c r="G1088" s="35"/>
      <c r="H1088" s="123"/>
      <c r="I1088" s="33"/>
      <c r="J1088" s="35"/>
      <c r="K1088" s="35"/>
      <c r="L1088" s="42"/>
      <c r="M1088" s="33"/>
      <c r="N1088" s="33"/>
      <c r="O1088" s="33"/>
      <c r="P1088" s="33"/>
      <c r="Q1088" s="33"/>
      <c r="R1088" s="33"/>
      <c r="S1088" s="33"/>
      <c r="T1088" s="33"/>
      <c r="U1088" s="33"/>
      <c r="V1088" s="33"/>
      <c r="W1088" s="33"/>
      <c r="X1088" s="33"/>
      <c r="Y1088" s="33"/>
      <c r="Z1088" s="33"/>
      <c r="AA1088" s="33"/>
      <c r="AB1088" s="33"/>
      <c r="AC1088" s="33"/>
    </row>
    <row r="1089" spans="1:29" ht="15" x14ac:dyDescent="0.2">
      <c r="A1089" s="88"/>
      <c r="B1089" s="148"/>
      <c r="C1089" s="33"/>
      <c r="D1089" s="33"/>
      <c r="E1089" s="33"/>
      <c r="F1089" s="35"/>
      <c r="G1089" s="35"/>
      <c r="H1089" s="123"/>
      <c r="I1089" s="33"/>
      <c r="J1089" s="35"/>
      <c r="K1089" s="35"/>
      <c r="L1089" s="42"/>
      <c r="M1089" s="33"/>
      <c r="N1089" s="33"/>
      <c r="O1089" s="33"/>
      <c r="P1089" s="33"/>
      <c r="Q1089" s="33"/>
      <c r="R1089" s="33"/>
      <c r="S1089" s="33"/>
      <c r="T1089" s="33"/>
      <c r="U1089" s="33"/>
      <c r="V1089" s="33"/>
      <c r="W1089" s="33"/>
      <c r="X1089" s="33"/>
      <c r="Y1089" s="33"/>
      <c r="Z1089" s="33"/>
      <c r="AA1089" s="33"/>
      <c r="AB1089" s="33"/>
      <c r="AC1089" s="33"/>
    </row>
    <row r="1090" spans="1:29" ht="15" x14ac:dyDescent="0.2">
      <c r="A1090" s="88"/>
      <c r="B1090" s="148"/>
      <c r="C1090" s="33"/>
      <c r="D1090" s="33"/>
      <c r="E1090" s="33"/>
      <c r="F1090" s="35"/>
      <c r="G1090" s="35"/>
      <c r="H1090" s="123"/>
      <c r="I1090" s="33"/>
      <c r="J1090" s="35"/>
      <c r="K1090" s="35"/>
      <c r="L1090" s="42"/>
      <c r="M1090" s="33"/>
      <c r="N1090" s="33"/>
      <c r="O1090" s="33"/>
      <c r="P1090" s="33"/>
      <c r="Q1090" s="33"/>
      <c r="R1090" s="33"/>
      <c r="S1090" s="33"/>
      <c r="T1090" s="33"/>
      <c r="U1090" s="33"/>
      <c r="V1090" s="33"/>
      <c r="W1090" s="33"/>
      <c r="X1090" s="33"/>
      <c r="Y1090" s="33"/>
      <c r="Z1090" s="33"/>
      <c r="AA1090" s="33"/>
      <c r="AB1090" s="33"/>
      <c r="AC1090" s="33"/>
    </row>
    <row r="1091" spans="1:29" ht="15" x14ac:dyDescent="0.2">
      <c r="A1091" s="88"/>
      <c r="B1091" s="148"/>
      <c r="C1091" s="33"/>
      <c r="D1091" s="33"/>
      <c r="E1091" s="33"/>
      <c r="F1091" s="35"/>
      <c r="G1091" s="35"/>
      <c r="H1091" s="123"/>
      <c r="I1091" s="33"/>
      <c r="J1091" s="35"/>
      <c r="K1091" s="35"/>
      <c r="L1091" s="42"/>
      <c r="M1091" s="33"/>
      <c r="N1091" s="33"/>
      <c r="O1091" s="33"/>
      <c r="P1091" s="33"/>
      <c r="Q1091" s="33"/>
      <c r="R1091" s="33"/>
      <c r="S1091" s="33"/>
      <c r="T1091" s="33"/>
      <c r="U1091" s="33"/>
      <c r="V1091" s="33"/>
      <c r="W1091" s="33"/>
      <c r="X1091" s="33"/>
      <c r="Y1091" s="33"/>
      <c r="Z1091" s="33"/>
      <c r="AA1091" s="33"/>
      <c r="AB1091" s="33"/>
      <c r="AC1091" s="33"/>
    </row>
    <row r="1092" spans="1:29" ht="15" x14ac:dyDescent="0.2">
      <c r="A1092" s="88"/>
      <c r="B1092" s="148"/>
      <c r="C1092" s="33"/>
      <c r="D1092" s="33"/>
      <c r="E1092" s="33"/>
      <c r="F1092" s="35"/>
      <c r="G1092" s="35"/>
      <c r="H1092" s="123"/>
      <c r="I1092" s="33"/>
      <c r="J1092" s="35"/>
      <c r="K1092" s="35"/>
      <c r="L1092" s="42"/>
      <c r="M1092" s="33"/>
      <c r="N1092" s="33"/>
      <c r="O1092" s="33"/>
      <c r="P1092" s="33"/>
      <c r="Q1092" s="33"/>
      <c r="R1092" s="33"/>
      <c r="S1092" s="33"/>
      <c r="T1092" s="33"/>
      <c r="U1092" s="33"/>
      <c r="V1092" s="33"/>
      <c r="W1092" s="33"/>
      <c r="X1092" s="33"/>
      <c r="Y1092" s="33"/>
      <c r="Z1092" s="33"/>
      <c r="AA1092" s="33"/>
      <c r="AB1092" s="33"/>
      <c r="AC1092" s="33"/>
    </row>
    <row r="1093" spans="1:29" ht="15" x14ac:dyDescent="0.2">
      <c r="A1093" s="88"/>
      <c r="B1093" s="148"/>
      <c r="C1093" s="33"/>
      <c r="D1093" s="33"/>
      <c r="E1093" s="33"/>
      <c r="F1093" s="35"/>
      <c r="G1093" s="35"/>
      <c r="H1093" s="123"/>
      <c r="I1093" s="33"/>
      <c r="J1093" s="35"/>
      <c r="K1093" s="35"/>
      <c r="L1093" s="42"/>
      <c r="M1093" s="33"/>
      <c r="N1093" s="33"/>
      <c r="O1093" s="33"/>
      <c r="P1093" s="33"/>
      <c r="Q1093" s="33"/>
      <c r="R1093" s="33"/>
      <c r="S1093" s="33"/>
      <c r="T1093" s="33"/>
      <c r="U1093" s="33"/>
      <c r="V1093" s="33"/>
      <c r="W1093" s="33"/>
      <c r="X1093" s="33"/>
      <c r="Y1093" s="33"/>
      <c r="Z1093" s="33"/>
      <c r="AA1093" s="33"/>
      <c r="AB1093" s="33"/>
      <c r="AC1093" s="33"/>
    </row>
    <row r="1094" spans="1:29" ht="15" x14ac:dyDescent="0.2">
      <c r="A1094" s="88"/>
      <c r="B1094" s="148"/>
      <c r="C1094" s="33"/>
      <c r="D1094" s="33"/>
      <c r="E1094" s="33"/>
      <c r="F1094" s="35"/>
      <c r="G1094" s="35"/>
      <c r="H1094" s="123"/>
      <c r="I1094" s="33"/>
      <c r="J1094" s="35"/>
      <c r="K1094" s="35"/>
      <c r="L1094" s="42"/>
      <c r="M1094" s="33"/>
      <c r="N1094" s="33"/>
      <c r="O1094" s="33"/>
      <c r="P1094" s="33"/>
      <c r="Q1094" s="33"/>
      <c r="R1094" s="33"/>
      <c r="S1094" s="33"/>
      <c r="T1094" s="33"/>
      <c r="U1094" s="33"/>
      <c r="V1094" s="33"/>
      <c r="W1094" s="33"/>
      <c r="X1094" s="33"/>
      <c r="Y1094" s="33"/>
      <c r="Z1094" s="33"/>
      <c r="AA1094" s="33"/>
      <c r="AB1094" s="33"/>
      <c r="AC1094" s="33"/>
    </row>
    <row r="1095" spans="1:29" ht="15" x14ac:dyDescent="0.2">
      <c r="A1095" s="88"/>
      <c r="B1095" s="148"/>
      <c r="C1095" s="33"/>
      <c r="D1095" s="33"/>
      <c r="E1095" s="33"/>
      <c r="F1095" s="35"/>
      <c r="G1095" s="35"/>
      <c r="H1095" s="123"/>
      <c r="I1095" s="33"/>
      <c r="J1095" s="35"/>
      <c r="K1095" s="35"/>
      <c r="L1095" s="42"/>
      <c r="M1095" s="33"/>
      <c r="N1095" s="33"/>
      <c r="O1095" s="33"/>
      <c r="P1095" s="33"/>
      <c r="Q1095" s="33"/>
      <c r="R1095" s="33"/>
      <c r="S1095" s="33"/>
      <c r="T1095" s="33"/>
      <c r="U1095" s="33"/>
      <c r="V1095" s="33"/>
      <c r="W1095" s="33"/>
      <c r="X1095" s="33"/>
      <c r="Y1095" s="33"/>
      <c r="Z1095" s="33"/>
      <c r="AA1095" s="33"/>
      <c r="AB1095" s="33"/>
      <c r="AC1095" s="33"/>
    </row>
    <row r="1096" spans="1:29" ht="15" x14ac:dyDescent="0.2">
      <c r="A1096" s="88"/>
      <c r="B1096" s="148"/>
      <c r="C1096" s="33"/>
      <c r="D1096" s="33"/>
      <c r="E1096" s="33"/>
      <c r="F1096" s="35"/>
      <c r="G1096" s="35"/>
      <c r="H1096" s="123"/>
      <c r="I1096" s="33"/>
      <c r="J1096" s="35"/>
      <c r="K1096" s="35"/>
      <c r="L1096" s="42"/>
      <c r="M1096" s="33"/>
      <c r="N1096" s="33"/>
      <c r="O1096" s="33"/>
      <c r="P1096" s="33"/>
      <c r="Q1096" s="33"/>
      <c r="R1096" s="33"/>
      <c r="S1096" s="33"/>
      <c r="T1096" s="33"/>
      <c r="U1096" s="33"/>
      <c r="V1096" s="33"/>
      <c r="W1096" s="33"/>
      <c r="X1096" s="33"/>
      <c r="Y1096" s="33"/>
      <c r="Z1096" s="33"/>
      <c r="AA1096" s="33"/>
      <c r="AB1096" s="33"/>
      <c r="AC1096" s="33"/>
    </row>
    <row r="1097" spans="1:29" ht="15" x14ac:dyDescent="0.2">
      <c r="A1097" s="88"/>
      <c r="B1097" s="148"/>
      <c r="C1097" s="33"/>
      <c r="D1097" s="33"/>
      <c r="E1097" s="33"/>
      <c r="F1097" s="35"/>
      <c r="G1097" s="35"/>
      <c r="H1097" s="123"/>
      <c r="I1097" s="33"/>
      <c r="J1097" s="35"/>
      <c r="K1097" s="35"/>
      <c r="L1097" s="42"/>
      <c r="M1097" s="33"/>
      <c r="N1097" s="33"/>
      <c r="O1097" s="33"/>
      <c r="P1097" s="33"/>
      <c r="Q1097" s="33"/>
      <c r="R1097" s="33"/>
      <c r="S1097" s="33"/>
      <c r="T1097" s="33"/>
      <c r="U1097" s="33"/>
      <c r="V1097" s="33"/>
      <c r="W1097" s="33"/>
      <c r="X1097" s="33"/>
      <c r="Y1097" s="33"/>
      <c r="Z1097" s="33"/>
      <c r="AA1097" s="33"/>
      <c r="AB1097" s="33"/>
      <c r="AC1097" s="33"/>
    </row>
    <row r="1098" spans="1:29" ht="15" x14ac:dyDescent="0.2">
      <c r="A1098" s="88"/>
      <c r="B1098" s="148"/>
      <c r="C1098" s="33"/>
      <c r="D1098" s="33"/>
      <c r="E1098" s="33"/>
      <c r="F1098" s="35"/>
      <c r="G1098" s="35"/>
      <c r="H1098" s="123"/>
      <c r="I1098" s="33"/>
      <c r="J1098" s="35"/>
      <c r="K1098" s="35"/>
      <c r="L1098" s="42"/>
      <c r="M1098" s="33"/>
      <c r="N1098" s="33"/>
      <c r="O1098" s="33"/>
      <c r="P1098" s="33"/>
      <c r="Q1098" s="33"/>
      <c r="R1098" s="33"/>
      <c r="S1098" s="33"/>
      <c r="T1098" s="33"/>
      <c r="U1098" s="33"/>
      <c r="V1098" s="33"/>
      <c r="W1098" s="33"/>
      <c r="X1098" s="33"/>
      <c r="Y1098" s="33"/>
      <c r="Z1098" s="33"/>
      <c r="AA1098" s="33"/>
      <c r="AB1098" s="33"/>
      <c r="AC1098" s="33"/>
    </row>
    <row r="1099" spans="1:29" ht="15" x14ac:dyDescent="0.2">
      <c r="A1099" s="88"/>
      <c r="B1099" s="148"/>
      <c r="C1099" s="33"/>
      <c r="D1099" s="33"/>
      <c r="E1099" s="33"/>
      <c r="F1099" s="35"/>
      <c r="G1099" s="35"/>
      <c r="H1099" s="123"/>
      <c r="I1099" s="33"/>
      <c r="J1099" s="35"/>
      <c r="K1099" s="35"/>
      <c r="L1099" s="42"/>
      <c r="M1099" s="33"/>
      <c r="N1099" s="33"/>
      <c r="O1099" s="33"/>
      <c r="P1099" s="33"/>
      <c r="Q1099" s="33"/>
      <c r="R1099" s="33"/>
      <c r="S1099" s="33"/>
      <c r="T1099" s="33"/>
      <c r="U1099" s="33"/>
      <c r="V1099" s="33"/>
      <c r="W1099" s="33"/>
      <c r="X1099" s="33"/>
      <c r="Y1099" s="33"/>
      <c r="Z1099" s="33"/>
      <c r="AA1099" s="33"/>
      <c r="AB1099" s="33"/>
      <c r="AC1099" s="33"/>
    </row>
    <row r="1100" spans="1:29" ht="15" x14ac:dyDescent="0.2">
      <c r="A1100" s="88"/>
      <c r="B1100" s="148"/>
      <c r="C1100" s="33"/>
      <c r="D1100" s="33"/>
      <c r="E1100" s="33"/>
      <c r="F1100" s="35"/>
      <c r="G1100" s="35"/>
      <c r="H1100" s="123"/>
      <c r="I1100" s="33"/>
      <c r="J1100" s="35"/>
      <c r="K1100" s="35"/>
      <c r="L1100" s="42"/>
      <c r="M1100" s="33"/>
      <c r="N1100" s="33"/>
      <c r="O1100" s="33"/>
      <c r="P1100" s="33"/>
      <c r="Q1100" s="33"/>
      <c r="R1100" s="33"/>
      <c r="S1100" s="33"/>
      <c r="T1100" s="33"/>
      <c r="U1100" s="33"/>
      <c r="V1100" s="33"/>
      <c r="W1100" s="33"/>
      <c r="X1100" s="33"/>
      <c r="Y1100" s="33"/>
      <c r="Z1100" s="33"/>
      <c r="AA1100" s="33"/>
      <c r="AB1100" s="33"/>
      <c r="AC1100" s="33"/>
    </row>
    <row r="1101" spans="1:29" ht="15" x14ac:dyDescent="0.2">
      <c r="A1101" s="88"/>
      <c r="B1101" s="148"/>
      <c r="C1101" s="33"/>
      <c r="D1101" s="33"/>
      <c r="E1101" s="33"/>
      <c r="F1101" s="35"/>
      <c r="G1101" s="35"/>
      <c r="H1101" s="123"/>
      <c r="I1101" s="33"/>
      <c r="J1101" s="35"/>
      <c r="K1101" s="35"/>
      <c r="L1101" s="42"/>
      <c r="M1101" s="33"/>
      <c r="N1101" s="33"/>
      <c r="O1101" s="33"/>
      <c r="P1101" s="33"/>
      <c r="Q1101" s="33"/>
      <c r="R1101" s="33"/>
      <c r="S1101" s="33"/>
      <c r="T1101" s="33"/>
      <c r="U1101" s="33"/>
      <c r="V1101" s="33"/>
      <c r="W1101" s="33"/>
      <c r="X1101" s="33"/>
      <c r="Y1101" s="33"/>
      <c r="Z1101" s="33"/>
      <c r="AA1101" s="33"/>
      <c r="AB1101" s="33"/>
      <c r="AC1101" s="33"/>
    </row>
    <row r="1102" spans="1:29" ht="15" x14ac:dyDescent="0.2">
      <c r="A1102" s="88"/>
      <c r="B1102" s="148"/>
      <c r="C1102" s="33"/>
      <c r="D1102" s="33"/>
      <c r="E1102" s="33"/>
      <c r="F1102" s="35"/>
      <c r="G1102" s="35"/>
      <c r="H1102" s="123"/>
      <c r="I1102" s="33"/>
      <c r="J1102" s="35"/>
      <c r="K1102" s="35"/>
      <c r="L1102" s="42"/>
      <c r="M1102" s="33"/>
      <c r="N1102" s="33"/>
      <c r="O1102" s="33"/>
      <c r="P1102" s="33"/>
      <c r="Q1102" s="33"/>
      <c r="R1102" s="33"/>
      <c r="S1102" s="33"/>
      <c r="T1102" s="33"/>
      <c r="U1102" s="33"/>
      <c r="V1102" s="33"/>
      <c r="W1102" s="33"/>
      <c r="X1102" s="33"/>
      <c r="Y1102" s="33"/>
      <c r="Z1102" s="33"/>
      <c r="AA1102" s="33"/>
      <c r="AB1102" s="33"/>
      <c r="AC1102" s="33"/>
    </row>
    <row r="1103" spans="1:29" ht="15" x14ac:dyDescent="0.2">
      <c r="A1103" s="88"/>
      <c r="B1103" s="148"/>
      <c r="C1103" s="33"/>
      <c r="D1103" s="33"/>
      <c r="E1103" s="33"/>
      <c r="F1103" s="35"/>
      <c r="G1103" s="35"/>
      <c r="H1103" s="123"/>
      <c r="I1103" s="33"/>
      <c r="J1103" s="35"/>
      <c r="K1103" s="35"/>
      <c r="L1103" s="42"/>
      <c r="M1103" s="33"/>
      <c r="N1103" s="33"/>
      <c r="O1103" s="33"/>
      <c r="P1103" s="33"/>
      <c r="Q1103" s="33"/>
      <c r="R1103" s="33"/>
      <c r="S1103" s="33"/>
      <c r="T1103" s="33"/>
      <c r="U1103" s="33"/>
      <c r="V1103" s="33"/>
      <c r="W1103" s="33"/>
      <c r="X1103" s="33"/>
      <c r="Y1103" s="33"/>
      <c r="Z1103" s="33"/>
      <c r="AA1103" s="33"/>
      <c r="AB1103" s="33"/>
      <c r="AC1103" s="33"/>
    </row>
    <row r="1104" spans="1:29" ht="15" x14ac:dyDescent="0.2">
      <c r="A1104" s="88"/>
      <c r="B1104" s="148"/>
      <c r="C1104" s="33"/>
      <c r="D1104" s="33"/>
      <c r="E1104" s="33"/>
      <c r="F1104" s="35"/>
      <c r="G1104" s="35"/>
      <c r="H1104" s="123"/>
      <c r="I1104" s="33"/>
      <c r="J1104" s="35"/>
      <c r="K1104" s="35"/>
      <c r="L1104" s="42"/>
      <c r="M1104" s="33"/>
      <c r="N1104" s="33"/>
      <c r="O1104" s="33"/>
      <c r="P1104" s="33"/>
      <c r="Q1104" s="33"/>
      <c r="R1104" s="33"/>
      <c r="S1104" s="33"/>
      <c r="T1104" s="33"/>
      <c r="U1104" s="33"/>
      <c r="V1104" s="33"/>
      <c r="W1104" s="33"/>
      <c r="X1104" s="33"/>
      <c r="Y1104" s="33"/>
      <c r="Z1104" s="33"/>
      <c r="AA1104" s="33"/>
      <c r="AB1104" s="33"/>
      <c r="AC1104" s="33"/>
    </row>
    <row r="1105" spans="1:29" ht="15" x14ac:dyDescent="0.2">
      <c r="A1105" s="88"/>
      <c r="B1105" s="148"/>
      <c r="C1105" s="33"/>
      <c r="D1105" s="33"/>
      <c r="E1105" s="33"/>
      <c r="F1105" s="35"/>
      <c r="G1105" s="35"/>
      <c r="H1105" s="123"/>
      <c r="I1105" s="33"/>
      <c r="J1105" s="35"/>
      <c r="K1105" s="35"/>
      <c r="L1105" s="42"/>
      <c r="M1105" s="33"/>
      <c r="N1105" s="33"/>
      <c r="O1105" s="33"/>
      <c r="P1105" s="33"/>
      <c r="Q1105" s="33"/>
      <c r="R1105" s="33"/>
      <c r="S1105" s="33"/>
      <c r="T1105" s="33"/>
      <c r="U1105" s="33"/>
      <c r="V1105" s="33"/>
      <c r="W1105" s="33"/>
      <c r="X1105" s="33"/>
      <c r="Y1105" s="33"/>
      <c r="Z1105" s="33"/>
      <c r="AA1105" s="33"/>
      <c r="AB1105" s="33"/>
      <c r="AC1105" s="33"/>
    </row>
    <row r="1106" spans="1:29" ht="15" x14ac:dyDescent="0.2">
      <c r="A1106" s="88"/>
      <c r="B1106" s="148"/>
      <c r="C1106" s="33"/>
      <c r="D1106" s="33"/>
      <c r="E1106" s="33"/>
      <c r="F1106" s="35"/>
      <c r="G1106" s="35"/>
      <c r="H1106" s="123"/>
      <c r="I1106" s="33"/>
      <c r="J1106" s="35"/>
      <c r="K1106" s="35"/>
      <c r="L1106" s="42"/>
      <c r="M1106" s="33"/>
      <c r="N1106" s="33"/>
      <c r="O1106" s="33"/>
      <c r="P1106" s="33"/>
      <c r="Q1106" s="33"/>
      <c r="R1106" s="33"/>
      <c r="S1106" s="33"/>
      <c r="T1106" s="33"/>
      <c r="U1106" s="33"/>
      <c r="V1106" s="33"/>
      <c r="W1106" s="33"/>
      <c r="X1106" s="33"/>
      <c r="Y1106" s="33"/>
      <c r="Z1106" s="33"/>
      <c r="AA1106" s="33"/>
      <c r="AB1106" s="33"/>
      <c r="AC1106" s="33"/>
    </row>
    <row r="1107" spans="1:29" ht="15" x14ac:dyDescent="0.2">
      <c r="A1107" s="88"/>
      <c r="B1107" s="148"/>
      <c r="C1107" s="33"/>
      <c r="D1107" s="33"/>
      <c r="E1107" s="33"/>
      <c r="F1107" s="35"/>
      <c r="G1107" s="35"/>
      <c r="H1107" s="123"/>
      <c r="I1107" s="33"/>
      <c r="J1107" s="35"/>
      <c r="K1107" s="35"/>
      <c r="L1107" s="42"/>
      <c r="M1107" s="33"/>
      <c r="N1107" s="33"/>
      <c r="O1107" s="33"/>
      <c r="P1107" s="33"/>
      <c r="Q1107" s="33"/>
      <c r="R1107" s="33"/>
      <c r="S1107" s="33"/>
      <c r="T1107" s="33"/>
      <c r="U1107" s="33"/>
      <c r="V1107" s="33"/>
      <c r="W1107" s="33"/>
      <c r="X1107" s="33"/>
      <c r="Y1107" s="33"/>
      <c r="Z1107" s="33"/>
      <c r="AA1107" s="33"/>
      <c r="AB1107" s="33"/>
      <c r="AC1107" s="33"/>
    </row>
    <row r="1108" spans="1:29" ht="15" x14ac:dyDescent="0.2">
      <c r="A1108" s="88"/>
      <c r="B1108" s="148"/>
      <c r="C1108" s="33"/>
      <c r="D1108" s="33"/>
      <c r="E1108" s="33"/>
      <c r="F1108" s="35"/>
      <c r="G1108" s="35"/>
      <c r="H1108" s="123"/>
      <c r="I1108" s="33"/>
      <c r="J1108" s="35"/>
      <c r="K1108" s="35"/>
      <c r="L1108" s="42"/>
      <c r="M1108" s="33"/>
      <c r="N1108" s="33"/>
      <c r="O1108" s="33"/>
      <c r="P1108" s="33"/>
      <c r="Q1108" s="33"/>
      <c r="R1108" s="33"/>
      <c r="S1108" s="33"/>
      <c r="T1108" s="33"/>
      <c r="U1108" s="33"/>
      <c r="V1108" s="33"/>
      <c r="W1108" s="33"/>
      <c r="X1108" s="33"/>
      <c r="Y1108" s="33"/>
      <c r="Z1108" s="33"/>
      <c r="AA1108" s="33"/>
      <c r="AB1108" s="33"/>
      <c r="AC1108" s="33"/>
    </row>
    <row r="1109" spans="1:29" ht="15" x14ac:dyDescent="0.2">
      <c r="A1109" s="88"/>
      <c r="B1109" s="148"/>
      <c r="C1109" s="33"/>
      <c r="D1109" s="33"/>
      <c r="E1109" s="33"/>
      <c r="F1109" s="35"/>
      <c r="G1109" s="35"/>
      <c r="H1109" s="123"/>
      <c r="I1109" s="33"/>
      <c r="J1109" s="35"/>
      <c r="K1109" s="35"/>
      <c r="L1109" s="42"/>
      <c r="M1109" s="33"/>
      <c r="N1109" s="33"/>
      <c r="O1109" s="33"/>
      <c r="P1109" s="33"/>
      <c r="Q1109" s="33"/>
      <c r="R1109" s="33"/>
      <c r="S1109" s="33"/>
      <c r="T1109" s="33"/>
      <c r="U1109" s="33"/>
      <c r="V1109" s="33"/>
      <c r="W1109" s="33"/>
      <c r="X1109" s="33"/>
      <c r="Y1109" s="33"/>
      <c r="Z1109" s="33"/>
      <c r="AA1109" s="33"/>
      <c r="AB1109" s="33"/>
      <c r="AC1109" s="33"/>
    </row>
    <row r="1110" spans="1:29" ht="15" x14ac:dyDescent="0.2">
      <c r="A1110" s="88"/>
      <c r="B1110" s="148"/>
      <c r="C1110" s="33"/>
      <c r="D1110" s="33"/>
      <c r="E1110" s="33"/>
      <c r="F1110" s="35"/>
      <c r="G1110" s="35"/>
      <c r="H1110" s="123"/>
      <c r="I1110" s="33"/>
      <c r="J1110" s="35"/>
      <c r="K1110" s="35"/>
      <c r="L1110" s="42"/>
      <c r="M1110" s="33"/>
      <c r="N1110" s="33"/>
      <c r="O1110" s="33"/>
      <c r="P1110" s="33"/>
      <c r="Q1110" s="33"/>
      <c r="R1110" s="33"/>
      <c r="S1110" s="33"/>
      <c r="T1110" s="33"/>
      <c r="U1110" s="33"/>
      <c r="V1110" s="33"/>
      <c r="W1110" s="33"/>
      <c r="X1110" s="33"/>
      <c r="Y1110" s="33"/>
      <c r="Z1110" s="33"/>
      <c r="AA1110" s="33"/>
      <c r="AB1110" s="33"/>
      <c r="AC1110" s="33"/>
    </row>
    <row r="1111" spans="1:29" ht="15" x14ac:dyDescent="0.2">
      <c r="A1111" s="88"/>
      <c r="B1111" s="148"/>
      <c r="C1111" s="33"/>
      <c r="D1111" s="33"/>
      <c r="E1111" s="33"/>
      <c r="F1111" s="35"/>
      <c r="G1111" s="35"/>
      <c r="H1111" s="123"/>
      <c r="I1111" s="33"/>
      <c r="J1111" s="35"/>
      <c r="K1111" s="35"/>
      <c r="L1111" s="42"/>
      <c r="M1111" s="33"/>
      <c r="N1111" s="33"/>
      <c r="O1111" s="33"/>
      <c r="P1111" s="33"/>
      <c r="Q1111" s="33"/>
      <c r="R1111" s="33"/>
      <c r="S1111" s="33"/>
      <c r="T1111" s="33"/>
      <c r="U1111" s="33"/>
      <c r="V1111" s="33"/>
      <c r="W1111" s="33"/>
      <c r="X1111" s="33"/>
      <c r="Y1111" s="33"/>
      <c r="Z1111" s="33"/>
      <c r="AA1111" s="33"/>
      <c r="AB1111" s="33"/>
      <c r="AC1111" s="33"/>
    </row>
    <row r="1112" spans="1:29" ht="15" x14ac:dyDescent="0.2">
      <c r="A1112" s="88"/>
      <c r="B1112" s="148"/>
      <c r="C1112" s="33"/>
      <c r="D1112" s="33"/>
      <c r="E1112" s="33"/>
      <c r="F1112" s="35"/>
      <c r="G1112" s="35"/>
      <c r="H1112" s="123"/>
      <c r="I1112" s="33"/>
      <c r="J1112" s="35"/>
      <c r="K1112" s="35"/>
      <c r="L1112" s="42"/>
      <c r="M1112" s="33"/>
      <c r="N1112" s="33"/>
      <c r="O1112" s="33"/>
      <c r="P1112" s="33"/>
      <c r="Q1112" s="33"/>
      <c r="R1112" s="33"/>
      <c r="S1112" s="33"/>
      <c r="T1112" s="33"/>
      <c r="U1112" s="33"/>
      <c r="V1112" s="33"/>
      <c r="W1112" s="33"/>
      <c r="X1112" s="33"/>
      <c r="Y1112" s="33"/>
      <c r="Z1112" s="33"/>
      <c r="AA1112" s="33"/>
      <c r="AB1112" s="33"/>
      <c r="AC1112" s="33"/>
    </row>
    <row r="1113" spans="1:29" ht="15" x14ac:dyDescent="0.2">
      <c r="A1113" s="88"/>
      <c r="B1113" s="148"/>
      <c r="C1113" s="33"/>
      <c r="D1113" s="33"/>
      <c r="E1113" s="33"/>
      <c r="F1113" s="35"/>
      <c r="G1113" s="35"/>
      <c r="H1113" s="123"/>
      <c r="I1113" s="33"/>
      <c r="J1113" s="35"/>
      <c r="K1113" s="35"/>
      <c r="L1113" s="42"/>
      <c r="M1113" s="33"/>
      <c r="N1113" s="33"/>
      <c r="O1113" s="33"/>
      <c r="P1113" s="33"/>
      <c r="Q1113" s="33"/>
      <c r="R1113" s="33"/>
      <c r="S1113" s="33"/>
      <c r="T1113" s="33"/>
      <c r="U1113" s="33"/>
      <c r="V1113" s="33"/>
      <c r="W1113" s="33"/>
      <c r="X1113" s="33"/>
      <c r="Y1113" s="33"/>
      <c r="Z1113" s="33"/>
      <c r="AA1113" s="33"/>
      <c r="AB1113" s="33"/>
      <c r="AC1113" s="33"/>
    </row>
    <row r="1114" spans="1:29" ht="15" x14ac:dyDescent="0.2">
      <c r="A1114" s="88"/>
      <c r="B1114" s="148"/>
      <c r="C1114" s="33"/>
      <c r="D1114" s="33"/>
      <c r="E1114" s="33"/>
      <c r="F1114" s="35"/>
      <c r="G1114" s="35"/>
      <c r="H1114" s="123"/>
      <c r="I1114" s="33"/>
      <c r="J1114" s="35"/>
      <c r="K1114" s="35"/>
      <c r="L1114" s="42"/>
      <c r="M1114" s="33"/>
      <c r="N1114" s="33"/>
      <c r="O1114" s="33"/>
      <c r="P1114" s="33"/>
      <c r="Q1114" s="33"/>
      <c r="R1114" s="33"/>
      <c r="S1114" s="33"/>
      <c r="T1114" s="33"/>
      <c r="U1114" s="33"/>
      <c r="V1114" s="33"/>
      <c r="W1114" s="33"/>
      <c r="X1114" s="33"/>
      <c r="Y1114" s="33"/>
      <c r="Z1114" s="33"/>
      <c r="AA1114" s="33"/>
      <c r="AB1114" s="33"/>
      <c r="AC1114" s="33"/>
    </row>
    <row r="1115" spans="1:29" ht="15" x14ac:dyDescent="0.2">
      <c r="A1115" s="88"/>
      <c r="B1115" s="148"/>
      <c r="C1115" s="33"/>
      <c r="D1115" s="33"/>
      <c r="E1115" s="33"/>
      <c r="F1115" s="35"/>
      <c r="G1115" s="35"/>
      <c r="H1115" s="123"/>
      <c r="I1115" s="33"/>
      <c r="J1115" s="35"/>
      <c r="K1115" s="35"/>
      <c r="L1115" s="42"/>
      <c r="M1115" s="33"/>
      <c r="N1115" s="33"/>
      <c r="O1115" s="33"/>
      <c r="P1115" s="33"/>
      <c r="Q1115" s="33"/>
      <c r="R1115" s="33"/>
      <c r="S1115" s="33"/>
      <c r="T1115" s="33"/>
      <c r="U1115" s="33"/>
      <c r="V1115" s="33"/>
      <c r="W1115" s="33"/>
      <c r="X1115" s="33"/>
      <c r="Y1115" s="33"/>
      <c r="Z1115" s="33"/>
      <c r="AA1115" s="33"/>
      <c r="AB1115" s="33"/>
      <c r="AC1115" s="33"/>
    </row>
    <row r="1116" spans="1:29" ht="15" x14ac:dyDescent="0.2">
      <c r="A1116" s="88"/>
      <c r="B1116" s="148"/>
      <c r="C1116" s="33"/>
      <c r="D1116" s="33"/>
      <c r="E1116" s="33"/>
      <c r="F1116" s="35"/>
      <c r="G1116" s="35"/>
      <c r="H1116" s="123"/>
      <c r="I1116" s="33"/>
      <c r="J1116" s="35"/>
      <c r="K1116" s="35"/>
      <c r="L1116" s="42"/>
      <c r="M1116" s="33"/>
      <c r="N1116" s="33"/>
      <c r="O1116" s="33"/>
      <c r="P1116" s="33"/>
      <c r="Q1116" s="33"/>
      <c r="R1116" s="33"/>
      <c r="S1116" s="33"/>
      <c r="T1116" s="33"/>
      <c r="U1116" s="33"/>
      <c r="V1116" s="33"/>
      <c r="W1116" s="33"/>
      <c r="X1116" s="33"/>
      <c r="Y1116" s="33"/>
      <c r="Z1116" s="33"/>
      <c r="AA1116" s="33"/>
      <c r="AB1116" s="33"/>
      <c r="AC1116" s="33"/>
    </row>
    <row r="1117" spans="1:29" ht="15" x14ac:dyDescent="0.2">
      <c r="A1117" s="88"/>
      <c r="B1117" s="148"/>
      <c r="C1117" s="33"/>
      <c r="D1117" s="33"/>
      <c r="E1117" s="33"/>
      <c r="F1117" s="35"/>
      <c r="G1117" s="35"/>
      <c r="H1117" s="123"/>
      <c r="I1117" s="33"/>
      <c r="J1117" s="35"/>
      <c r="K1117" s="35"/>
      <c r="L1117" s="42"/>
      <c r="M1117" s="33"/>
      <c r="N1117" s="33"/>
      <c r="O1117" s="33"/>
      <c r="P1117" s="33"/>
      <c r="Q1117" s="33"/>
      <c r="R1117" s="33"/>
      <c r="S1117" s="33"/>
      <c r="T1117" s="33"/>
      <c r="U1117" s="33"/>
      <c r="V1117" s="33"/>
      <c r="W1117" s="33"/>
      <c r="X1117" s="33"/>
      <c r="Y1117" s="33"/>
      <c r="Z1117" s="33"/>
      <c r="AA1117" s="33"/>
      <c r="AB1117" s="33"/>
      <c r="AC1117" s="33"/>
    </row>
    <row r="1118" spans="1:29" ht="15" x14ac:dyDescent="0.2">
      <c r="A1118" s="88"/>
      <c r="B1118" s="148"/>
      <c r="C1118" s="33"/>
      <c r="D1118" s="33"/>
      <c r="E1118" s="33"/>
      <c r="F1118" s="35"/>
      <c r="G1118" s="35"/>
      <c r="H1118" s="123"/>
      <c r="I1118" s="33"/>
      <c r="J1118" s="35"/>
      <c r="K1118" s="35"/>
      <c r="L1118" s="42"/>
      <c r="M1118" s="33"/>
      <c r="N1118" s="33"/>
      <c r="O1118" s="33"/>
      <c r="P1118" s="33"/>
      <c r="Q1118" s="33"/>
      <c r="R1118" s="33"/>
      <c r="S1118" s="33"/>
      <c r="T1118" s="33"/>
      <c r="U1118" s="33"/>
      <c r="V1118" s="33"/>
      <c r="W1118" s="33"/>
      <c r="X1118" s="33"/>
      <c r="Y1118" s="33"/>
      <c r="Z1118" s="33"/>
      <c r="AA1118" s="33"/>
      <c r="AB1118" s="33"/>
      <c r="AC1118" s="33"/>
    </row>
    <row r="1119" spans="1:29" ht="15" x14ac:dyDescent="0.2">
      <c r="A1119" s="88"/>
      <c r="B1119" s="148"/>
      <c r="C1119" s="33"/>
      <c r="D1119" s="33"/>
      <c r="E1119" s="33"/>
      <c r="F1119" s="35"/>
      <c r="G1119" s="35"/>
      <c r="H1119" s="123"/>
      <c r="I1119" s="33"/>
      <c r="J1119" s="35"/>
      <c r="K1119" s="35"/>
      <c r="L1119" s="42"/>
      <c r="M1119" s="33"/>
      <c r="N1119" s="33"/>
      <c r="O1119" s="33"/>
      <c r="P1119" s="33"/>
      <c r="Q1119" s="33"/>
      <c r="R1119" s="33"/>
      <c r="S1119" s="33"/>
      <c r="T1119" s="33"/>
      <c r="U1119" s="33"/>
      <c r="V1119" s="33"/>
      <c r="W1119" s="33"/>
      <c r="X1119" s="33"/>
      <c r="Y1119" s="33"/>
      <c r="Z1119" s="33"/>
      <c r="AA1119" s="33"/>
      <c r="AB1119" s="33"/>
      <c r="AC1119" s="33"/>
    </row>
    <row r="1120" spans="1:29" ht="15" x14ac:dyDescent="0.2">
      <c r="A1120" s="88"/>
      <c r="B1120" s="148"/>
      <c r="C1120" s="33"/>
      <c r="D1120" s="33"/>
      <c r="E1120" s="33"/>
      <c r="F1120" s="35"/>
      <c r="G1120" s="35"/>
      <c r="H1120" s="123"/>
      <c r="I1120" s="33"/>
      <c r="J1120" s="35"/>
      <c r="K1120" s="35"/>
      <c r="L1120" s="42"/>
      <c r="M1120" s="33"/>
      <c r="N1120" s="33"/>
      <c r="O1120" s="33"/>
      <c r="P1120" s="33"/>
      <c r="Q1120" s="33"/>
      <c r="R1120" s="33"/>
      <c r="S1120" s="33"/>
      <c r="T1120" s="33"/>
      <c r="U1120" s="33"/>
      <c r="V1120" s="33"/>
      <c r="W1120" s="33"/>
      <c r="X1120" s="33"/>
      <c r="Y1120" s="33"/>
      <c r="Z1120" s="33"/>
      <c r="AA1120" s="33"/>
      <c r="AB1120" s="33"/>
      <c r="AC1120" s="33"/>
    </row>
    <row r="1121" spans="1:29" ht="15" x14ac:dyDescent="0.2">
      <c r="A1121" s="88"/>
      <c r="B1121" s="148"/>
      <c r="C1121" s="33"/>
      <c r="D1121" s="33"/>
      <c r="E1121" s="33"/>
      <c r="F1121" s="35"/>
      <c r="G1121" s="35"/>
      <c r="H1121" s="123"/>
      <c r="I1121" s="33"/>
      <c r="J1121" s="35"/>
      <c r="K1121" s="35"/>
      <c r="L1121" s="42"/>
      <c r="M1121" s="33"/>
      <c r="N1121" s="33"/>
      <c r="O1121" s="33"/>
      <c r="P1121" s="33"/>
      <c r="Q1121" s="33"/>
      <c r="R1121" s="33"/>
      <c r="S1121" s="33"/>
      <c r="T1121" s="33"/>
      <c r="U1121" s="33"/>
      <c r="V1121" s="33"/>
      <c r="W1121" s="33"/>
      <c r="X1121" s="33"/>
      <c r="Y1121" s="33"/>
      <c r="Z1121" s="33"/>
      <c r="AA1121" s="33"/>
      <c r="AB1121" s="33"/>
      <c r="AC1121" s="33"/>
    </row>
    <row r="1122" spans="1:29" ht="15" x14ac:dyDescent="0.2">
      <c r="A1122" s="88"/>
      <c r="B1122" s="148"/>
      <c r="C1122" s="33"/>
      <c r="D1122" s="33"/>
      <c r="E1122" s="33"/>
      <c r="F1122" s="35"/>
      <c r="G1122" s="35"/>
      <c r="H1122" s="123"/>
      <c r="I1122" s="33"/>
      <c r="J1122" s="35"/>
      <c r="K1122" s="35"/>
      <c r="L1122" s="42"/>
      <c r="M1122" s="33"/>
      <c r="N1122" s="33"/>
      <c r="O1122" s="33"/>
      <c r="P1122" s="33"/>
      <c r="Q1122" s="33"/>
      <c r="R1122" s="33"/>
      <c r="S1122" s="33"/>
      <c r="T1122" s="33"/>
      <c r="U1122" s="33"/>
      <c r="V1122" s="33"/>
      <c r="W1122" s="33"/>
      <c r="X1122" s="33"/>
      <c r="Y1122" s="33"/>
      <c r="Z1122" s="33"/>
      <c r="AA1122" s="33"/>
      <c r="AB1122" s="33"/>
      <c r="AC1122" s="33"/>
    </row>
    <row r="1123" spans="1:29" ht="15" x14ac:dyDescent="0.2">
      <c r="A1123" s="88"/>
      <c r="B1123" s="148"/>
      <c r="C1123" s="33"/>
      <c r="D1123" s="33"/>
      <c r="E1123" s="33"/>
      <c r="F1123" s="35"/>
      <c r="G1123" s="35"/>
      <c r="H1123" s="123"/>
      <c r="I1123" s="33"/>
      <c r="J1123" s="35"/>
      <c r="K1123" s="35"/>
      <c r="L1123" s="42"/>
      <c r="M1123" s="33"/>
      <c r="N1123" s="33"/>
      <c r="O1123" s="33"/>
      <c r="P1123" s="33"/>
      <c r="Q1123" s="33"/>
      <c r="R1123" s="33"/>
      <c r="S1123" s="33"/>
      <c r="T1123" s="33"/>
      <c r="U1123" s="33"/>
      <c r="V1123" s="33"/>
      <c r="W1123" s="33"/>
      <c r="X1123" s="33"/>
      <c r="Y1123" s="33"/>
      <c r="Z1123" s="33"/>
      <c r="AA1123" s="33"/>
      <c r="AB1123" s="33"/>
      <c r="AC1123" s="33"/>
    </row>
    <row r="1124" spans="1:29" ht="15" x14ac:dyDescent="0.2">
      <c r="A1124" s="88"/>
      <c r="B1124" s="148"/>
      <c r="C1124" s="33"/>
      <c r="D1124" s="33"/>
      <c r="E1124" s="33"/>
      <c r="F1124" s="35"/>
      <c r="G1124" s="35"/>
      <c r="H1124" s="123"/>
      <c r="I1124" s="33"/>
      <c r="J1124" s="35"/>
      <c r="K1124" s="35"/>
      <c r="L1124" s="42"/>
      <c r="M1124" s="33"/>
      <c r="N1124" s="33"/>
      <c r="O1124" s="33"/>
      <c r="P1124" s="33"/>
      <c r="Q1124" s="33"/>
      <c r="R1124" s="33"/>
      <c r="S1124" s="33"/>
      <c r="T1124" s="33"/>
      <c r="U1124" s="33"/>
      <c r="V1124" s="33"/>
      <c r="W1124" s="33"/>
      <c r="X1124" s="33"/>
      <c r="Y1124" s="33"/>
      <c r="Z1124" s="33"/>
      <c r="AA1124" s="33"/>
      <c r="AB1124" s="33"/>
      <c r="AC1124" s="33"/>
    </row>
    <row r="1125" spans="1:29" ht="15" x14ac:dyDescent="0.2">
      <c r="A1125" s="88"/>
      <c r="B1125" s="148"/>
      <c r="C1125" s="33"/>
      <c r="D1125" s="33"/>
      <c r="E1125" s="33"/>
      <c r="F1125" s="35"/>
      <c r="G1125" s="35"/>
      <c r="H1125" s="123"/>
      <c r="I1125" s="33"/>
      <c r="J1125" s="35"/>
      <c r="K1125" s="35"/>
      <c r="L1125" s="42"/>
      <c r="M1125" s="33"/>
      <c r="N1125" s="33"/>
      <c r="O1125" s="33"/>
      <c r="P1125" s="33"/>
      <c r="Q1125" s="33"/>
      <c r="R1125" s="33"/>
      <c r="S1125" s="33"/>
      <c r="T1125" s="33"/>
      <c r="U1125" s="33"/>
      <c r="V1125" s="33"/>
      <c r="W1125" s="33"/>
      <c r="X1125" s="33"/>
      <c r="Y1125" s="33"/>
      <c r="Z1125" s="33"/>
      <c r="AA1125" s="33"/>
      <c r="AB1125" s="33"/>
      <c r="AC1125" s="33"/>
    </row>
    <row r="1126" spans="1:29" ht="15" x14ac:dyDescent="0.2">
      <c r="A1126" s="88"/>
      <c r="B1126" s="148"/>
      <c r="C1126" s="33"/>
      <c r="D1126" s="33"/>
      <c r="E1126" s="33"/>
      <c r="F1126" s="35"/>
      <c r="G1126" s="35"/>
      <c r="H1126" s="123"/>
      <c r="I1126" s="33"/>
      <c r="J1126" s="35"/>
      <c r="K1126" s="35"/>
      <c r="L1126" s="42"/>
      <c r="M1126" s="33"/>
      <c r="N1126" s="33"/>
      <c r="O1126" s="33"/>
      <c r="P1126" s="33"/>
      <c r="Q1126" s="33"/>
      <c r="R1126" s="33"/>
      <c r="S1126" s="33"/>
      <c r="T1126" s="33"/>
      <c r="U1126" s="33"/>
      <c r="V1126" s="33"/>
      <c r="W1126" s="33"/>
      <c r="X1126" s="33"/>
      <c r="Y1126" s="33"/>
      <c r="Z1126" s="33"/>
      <c r="AA1126" s="33"/>
      <c r="AB1126" s="33"/>
      <c r="AC1126" s="33"/>
    </row>
    <row r="1127" spans="1:29" ht="15" x14ac:dyDescent="0.2">
      <c r="A1127" s="88"/>
      <c r="B1127" s="148"/>
      <c r="C1127" s="33"/>
      <c r="D1127" s="33"/>
      <c r="E1127" s="33"/>
      <c r="F1127" s="35"/>
      <c r="G1127" s="35"/>
      <c r="H1127" s="123"/>
      <c r="I1127" s="33"/>
      <c r="J1127" s="35"/>
      <c r="K1127" s="35"/>
      <c r="L1127" s="42"/>
      <c r="M1127" s="33"/>
      <c r="N1127" s="33"/>
      <c r="O1127" s="33"/>
      <c r="P1127" s="33"/>
      <c r="Q1127" s="33"/>
      <c r="R1127" s="33"/>
      <c r="S1127" s="33"/>
      <c r="T1127" s="33"/>
      <c r="U1127" s="33"/>
      <c r="V1127" s="33"/>
      <c r="W1127" s="33"/>
      <c r="X1127" s="33"/>
      <c r="Y1127" s="33"/>
      <c r="Z1127" s="33"/>
      <c r="AA1127" s="33"/>
      <c r="AB1127" s="33"/>
      <c r="AC1127" s="33"/>
    </row>
    <row r="1128" spans="1:29" ht="15" x14ac:dyDescent="0.2">
      <c r="A1128" s="88"/>
      <c r="B1128" s="148"/>
      <c r="C1128" s="33"/>
      <c r="D1128" s="33"/>
      <c r="E1128" s="33"/>
      <c r="F1128" s="35"/>
      <c r="G1128" s="35"/>
      <c r="H1128" s="123"/>
      <c r="I1128" s="33"/>
      <c r="J1128" s="35"/>
      <c r="K1128" s="35"/>
      <c r="L1128" s="42"/>
      <c r="M1128" s="33"/>
      <c r="N1128" s="33"/>
      <c r="O1128" s="33"/>
      <c r="P1128" s="33"/>
      <c r="Q1128" s="33"/>
      <c r="R1128" s="33"/>
      <c r="S1128" s="33"/>
      <c r="T1128" s="33"/>
      <c r="U1128" s="33"/>
      <c r="V1128" s="33"/>
      <c r="W1128" s="33"/>
      <c r="X1128" s="33"/>
      <c r="Y1128" s="33"/>
      <c r="Z1128" s="33"/>
      <c r="AA1128" s="33"/>
      <c r="AB1128" s="33"/>
      <c r="AC1128" s="33"/>
    </row>
    <row r="1129" spans="1:29" ht="15" x14ac:dyDescent="0.2">
      <c r="A1129" s="88"/>
      <c r="B1129" s="148"/>
      <c r="C1129" s="33"/>
      <c r="D1129" s="33"/>
      <c r="E1129" s="33"/>
      <c r="F1129" s="35"/>
      <c r="G1129" s="35"/>
      <c r="H1129" s="123"/>
      <c r="I1129" s="33"/>
      <c r="J1129" s="35"/>
      <c r="K1129" s="35"/>
      <c r="L1129" s="42"/>
      <c r="M1129" s="33"/>
      <c r="N1129" s="33"/>
      <c r="O1129" s="33"/>
      <c r="P1129" s="33"/>
      <c r="Q1129" s="33"/>
      <c r="R1129" s="33"/>
      <c r="S1129" s="33"/>
      <c r="T1129" s="33"/>
      <c r="U1129" s="33"/>
      <c r="V1129" s="33"/>
      <c r="W1129" s="33"/>
      <c r="X1129" s="33"/>
      <c r="Y1129" s="33"/>
      <c r="Z1129" s="33"/>
      <c r="AA1129" s="33"/>
      <c r="AB1129" s="33"/>
      <c r="AC1129" s="33"/>
    </row>
    <row r="1130" spans="1:29" ht="15" x14ac:dyDescent="0.2">
      <c r="A1130" s="88"/>
      <c r="B1130" s="148"/>
      <c r="C1130" s="33"/>
      <c r="D1130" s="33"/>
      <c r="E1130" s="33"/>
      <c r="F1130" s="35"/>
      <c r="G1130" s="35"/>
      <c r="H1130" s="123"/>
      <c r="I1130" s="33"/>
      <c r="J1130" s="35"/>
      <c r="K1130" s="35"/>
      <c r="L1130" s="42"/>
      <c r="M1130" s="33"/>
      <c r="N1130" s="33"/>
      <c r="O1130" s="33"/>
      <c r="P1130" s="33"/>
      <c r="Q1130" s="33"/>
      <c r="R1130" s="33"/>
      <c r="S1130" s="33"/>
      <c r="T1130" s="33"/>
      <c r="U1130" s="33"/>
      <c r="V1130" s="33"/>
      <c r="W1130" s="33"/>
      <c r="X1130" s="33"/>
      <c r="Y1130" s="33"/>
      <c r="Z1130" s="33"/>
      <c r="AA1130" s="33"/>
      <c r="AB1130" s="33"/>
      <c r="AC1130" s="33"/>
    </row>
    <row r="1131" spans="1:29" ht="15" x14ac:dyDescent="0.2">
      <c r="A1131" s="88"/>
      <c r="B1131" s="148"/>
      <c r="C1131" s="33"/>
      <c r="D1131" s="33"/>
      <c r="E1131" s="33"/>
      <c r="F1131" s="35"/>
      <c r="G1131" s="35"/>
      <c r="H1131" s="123"/>
      <c r="I1131" s="33"/>
      <c r="J1131" s="35"/>
      <c r="K1131" s="35"/>
      <c r="L1131" s="42"/>
      <c r="M1131" s="33"/>
      <c r="N1131" s="33"/>
      <c r="O1131" s="33"/>
      <c r="P1131" s="33"/>
      <c r="Q1131" s="33"/>
      <c r="R1131" s="33"/>
      <c r="S1131" s="33"/>
      <c r="T1131" s="33"/>
      <c r="U1131" s="33"/>
      <c r="V1131" s="33"/>
      <c r="W1131" s="33"/>
      <c r="X1131" s="33"/>
      <c r="Y1131" s="33"/>
      <c r="Z1131" s="33"/>
      <c r="AA1131" s="33"/>
      <c r="AB1131" s="33"/>
      <c r="AC1131" s="33"/>
    </row>
    <row r="1132" spans="1:29" ht="15" x14ac:dyDescent="0.2">
      <c r="A1132" s="88"/>
      <c r="B1132" s="148"/>
      <c r="C1132" s="33"/>
      <c r="D1132" s="33"/>
      <c r="E1132" s="33"/>
      <c r="F1132" s="35"/>
      <c r="G1132" s="35"/>
      <c r="H1132" s="123"/>
      <c r="I1132" s="33"/>
      <c r="J1132" s="35"/>
      <c r="K1132" s="35"/>
      <c r="L1132" s="42"/>
      <c r="M1132" s="33"/>
      <c r="N1132" s="33"/>
      <c r="O1132" s="33"/>
      <c r="P1132" s="33"/>
      <c r="Q1132" s="33"/>
      <c r="R1132" s="33"/>
      <c r="S1132" s="33"/>
      <c r="T1132" s="33"/>
      <c r="U1132" s="33"/>
      <c r="V1132" s="33"/>
      <c r="W1132" s="33"/>
      <c r="X1132" s="33"/>
      <c r="Y1132" s="33"/>
      <c r="Z1132" s="33"/>
      <c r="AA1132" s="33"/>
      <c r="AB1132" s="33"/>
      <c r="AC1132" s="33"/>
    </row>
    <row r="1133" spans="1:29" ht="15" x14ac:dyDescent="0.2">
      <c r="A1133" s="88"/>
      <c r="B1133" s="148"/>
      <c r="C1133" s="33"/>
      <c r="D1133" s="33"/>
      <c r="E1133" s="33"/>
      <c r="F1133" s="35"/>
      <c r="G1133" s="35"/>
      <c r="H1133" s="123"/>
      <c r="I1133" s="33"/>
      <c r="J1133" s="35"/>
      <c r="K1133" s="35"/>
      <c r="L1133" s="42"/>
      <c r="M1133" s="33"/>
      <c r="N1133" s="33"/>
      <c r="O1133" s="33"/>
      <c r="P1133" s="33"/>
      <c r="Q1133" s="33"/>
      <c r="R1133" s="33"/>
      <c r="S1133" s="33"/>
      <c r="T1133" s="33"/>
      <c r="U1133" s="33"/>
      <c r="V1133" s="33"/>
      <c r="W1133" s="33"/>
      <c r="X1133" s="33"/>
      <c r="Y1133" s="33"/>
      <c r="Z1133" s="33"/>
      <c r="AA1133" s="33"/>
      <c r="AB1133" s="33"/>
      <c r="AC1133" s="33"/>
    </row>
    <row r="1134" spans="1:29" ht="15" x14ac:dyDescent="0.2">
      <c r="A1134" s="88"/>
      <c r="B1134" s="148"/>
      <c r="C1134" s="33"/>
      <c r="D1134" s="33"/>
      <c r="E1134" s="33"/>
      <c r="F1134" s="35"/>
      <c r="G1134" s="35"/>
      <c r="H1134" s="123"/>
      <c r="I1134" s="33"/>
      <c r="J1134" s="35"/>
      <c r="K1134" s="35"/>
      <c r="L1134" s="42"/>
      <c r="M1134" s="33"/>
      <c r="N1134" s="33"/>
      <c r="O1134" s="33"/>
      <c r="P1134" s="33"/>
      <c r="Q1134" s="33"/>
      <c r="R1134" s="33"/>
      <c r="S1134" s="33"/>
      <c r="T1134" s="33"/>
      <c r="U1134" s="33"/>
      <c r="V1134" s="33"/>
      <c r="W1134" s="33"/>
      <c r="X1134" s="33"/>
      <c r="Y1134" s="33"/>
      <c r="Z1134" s="33"/>
      <c r="AA1134" s="33"/>
      <c r="AB1134" s="33"/>
      <c r="AC1134" s="33"/>
    </row>
    <row r="1135" spans="1:29" ht="15" x14ac:dyDescent="0.2">
      <c r="A1135" s="88"/>
      <c r="B1135" s="148"/>
      <c r="C1135" s="33"/>
      <c r="D1135" s="33"/>
      <c r="E1135" s="33"/>
      <c r="F1135" s="35"/>
      <c r="G1135" s="35"/>
      <c r="H1135" s="123"/>
      <c r="I1135" s="33"/>
      <c r="J1135" s="35"/>
      <c r="K1135" s="35"/>
      <c r="L1135" s="42"/>
      <c r="M1135" s="33"/>
      <c r="N1135" s="33"/>
      <c r="O1135" s="33"/>
      <c r="P1135" s="33"/>
      <c r="Q1135" s="33"/>
      <c r="R1135" s="33"/>
      <c r="S1135" s="33"/>
      <c r="T1135" s="33"/>
      <c r="U1135" s="33"/>
      <c r="V1135" s="33"/>
      <c r="W1135" s="33"/>
      <c r="X1135" s="33"/>
      <c r="Y1135" s="33"/>
      <c r="Z1135" s="33"/>
      <c r="AA1135" s="33"/>
      <c r="AB1135" s="33"/>
      <c r="AC1135" s="33"/>
    </row>
    <row r="1136" spans="1:29" ht="15" x14ac:dyDescent="0.2">
      <c r="A1136" s="88"/>
      <c r="B1136" s="148"/>
      <c r="C1136" s="33"/>
      <c r="D1136" s="33"/>
      <c r="E1136" s="33"/>
      <c r="F1136" s="35"/>
      <c r="G1136" s="35"/>
      <c r="H1136" s="123"/>
      <c r="I1136" s="33"/>
      <c r="J1136" s="35"/>
      <c r="K1136" s="35"/>
      <c r="L1136" s="42"/>
      <c r="M1136" s="33"/>
      <c r="N1136" s="33"/>
      <c r="O1136" s="33"/>
      <c r="P1136" s="33"/>
      <c r="Q1136" s="33"/>
      <c r="R1136" s="33"/>
      <c r="S1136" s="33"/>
      <c r="T1136" s="33"/>
      <c r="U1136" s="33"/>
      <c r="V1136" s="33"/>
      <c r="W1136" s="33"/>
      <c r="X1136" s="33"/>
      <c r="Y1136" s="33"/>
      <c r="Z1136" s="33"/>
      <c r="AA1136" s="33"/>
      <c r="AB1136" s="33"/>
      <c r="AC1136" s="33"/>
    </row>
    <row r="1137" spans="1:29" ht="15" x14ac:dyDescent="0.2">
      <c r="A1137" s="88"/>
      <c r="B1137" s="148"/>
      <c r="C1137" s="33"/>
      <c r="D1137" s="33"/>
      <c r="E1137" s="33"/>
      <c r="F1137" s="35"/>
      <c r="G1137" s="35"/>
      <c r="H1137" s="123"/>
      <c r="I1137" s="33"/>
      <c r="J1137" s="35"/>
      <c r="K1137" s="35"/>
      <c r="L1137" s="42"/>
      <c r="M1137" s="33"/>
      <c r="N1137" s="33"/>
      <c r="O1137" s="33"/>
      <c r="P1137" s="33"/>
      <c r="Q1137" s="33"/>
      <c r="R1137" s="33"/>
      <c r="S1137" s="33"/>
      <c r="T1137" s="33"/>
      <c r="U1137" s="33"/>
      <c r="V1137" s="33"/>
      <c r="W1137" s="33"/>
      <c r="X1137" s="33"/>
      <c r="Y1137" s="33"/>
      <c r="Z1137" s="33"/>
      <c r="AA1137" s="33"/>
      <c r="AB1137" s="33"/>
      <c r="AC1137" s="33"/>
    </row>
    <row r="1138" spans="1:29" ht="15" x14ac:dyDescent="0.2">
      <c r="A1138" s="88"/>
      <c r="B1138" s="148"/>
      <c r="C1138" s="33"/>
      <c r="D1138" s="33"/>
      <c r="E1138" s="33"/>
      <c r="F1138" s="35"/>
      <c r="G1138" s="35"/>
      <c r="H1138" s="123"/>
      <c r="I1138" s="33"/>
      <c r="J1138" s="35"/>
      <c r="K1138" s="35"/>
      <c r="L1138" s="42"/>
      <c r="M1138" s="33"/>
      <c r="N1138" s="33"/>
      <c r="O1138" s="33"/>
      <c r="P1138" s="33"/>
      <c r="Q1138" s="33"/>
      <c r="R1138" s="33"/>
      <c r="S1138" s="33"/>
      <c r="T1138" s="33"/>
      <c r="U1138" s="33"/>
      <c r="V1138" s="33"/>
      <c r="W1138" s="33"/>
      <c r="X1138" s="33"/>
      <c r="Y1138" s="33"/>
      <c r="Z1138" s="33"/>
      <c r="AA1138" s="33"/>
      <c r="AB1138" s="33"/>
      <c r="AC1138" s="33"/>
    </row>
    <row r="1139" spans="1:29" ht="15" x14ac:dyDescent="0.2">
      <c r="A1139" s="88"/>
      <c r="B1139" s="148"/>
      <c r="C1139" s="33"/>
      <c r="D1139" s="33"/>
      <c r="E1139" s="33"/>
      <c r="F1139" s="35"/>
      <c r="G1139" s="35"/>
      <c r="H1139" s="123"/>
      <c r="I1139" s="33"/>
      <c r="J1139" s="35"/>
      <c r="K1139" s="35"/>
      <c r="L1139" s="42"/>
      <c r="M1139" s="33"/>
      <c r="N1139" s="33"/>
      <c r="O1139" s="33"/>
      <c r="P1139" s="33"/>
      <c r="Q1139" s="33"/>
      <c r="R1139" s="33"/>
      <c r="S1139" s="33"/>
      <c r="T1139" s="33"/>
      <c r="U1139" s="33"/>
      <c r="V1139" s="33"/>
      <c r="W1139" s="33"/>
      <c r="X1139" s="33"/>
      <c r="Y1139" s="33"/>
      <c r="Z1139" s="33"/>
      <c r="AA1139" s="33"/>
      <c r="AB1139" s="33"/>
      <c r="AC1139" s="33"/>
    </row>
    <row r="1140" spans="1:29" ht="15" x14ac:dyDescent="0.2">
      <c r="A1140" s="88"/>
      <c r="B1140" s="148"/>
      <c r="C1140" s="33"/>
      <c r="D1140" s="33"/>
      <c r="E1140" s="33"/>
      <c r="F1140" s="35"/>
      <c r="G1140" s="35"/>
      <c r="H1140" s="123"/>
      <c r="I1140" s="33"/>
      <c r="J1140" s="35"/>
      <c r="K1140" s="35"/>
      <c r="L1140" s="42"/>
      <c r="M1140" s="33"/>
      <c r="N1140" s="33"/>
      <c r="O1140" s="33"/>
      <c r="P1140" s="33"/>
      <c r="Q1140" s="33"/>
      <c r="R1140" s="33"/>
      <c r="S1140" s="33"/>
      <c r="T1140" s="33"/>
      <c r="U1140" s="33"/>
      <c r="V1140" s="33"/>
      <c r="W1140" s="33"/>
      <c r="X1140" s="33"/>
      <c r="Y1140" s="33"/>
      <c r="Z1140" s="33"/>
      <c r="AA1140" s="33"/>
      <c r="AB1140" s="33"/>
      <c r="AC1140" s="33"/>
    </row>
    <row r="1141" spans="1:29" ht="15" x14ac:dyDescent="0.2">
      <c r="A1141" s="88"/>
      <c r="B1141" s="148"/>
      <c r="C1141" s="33"/>
      <c r="D1141" s="33"/>
      <c r="E1141" s="33"/>
      <c r="F1141" s="35"/>
      <c r="G1141" s="35"/>
      <c r="H1141" s="123"/>
      <c r="I1141" s="33"/>
      <c r="J1141" s="35"/>
      <c r="K1141" s="35"/>
      <c r="L1141" s="42"/>
      <c r="M1141" s="33"/>
      <c r="N1141" s="33"/>
      <c r="O1141" s="33"/>
      <c r="P1141" s="33"/>
      <c r="Q1141" s="33"/>
      <c r="R1141" s="33"/>
      <c r="S1141" s="33"/>
      <c r="T1141" s="33"/>
      <c r="U1141" s="33"/>
      <c r="V1141" s="33"/>
      <c r="W1141" s="33"/>
      <c r="X1141" s="33"/>
      <c r="Y1141" s="33"/>
      <c r="Z1141" s="33"/>
      <c r="AA1141" s="33"/>
      <c r="AB1141" s="33"/>
      <c r="AC1141" s="33"/>
    </row>
    <row r="1142" spans="1:29" ht="15" x14ac:dyDescent="0.2">
      <c r="A1142" s="88"/>
      <c r="B1142" s="148"/>
      <c r="C1142" s="33"/>
      <c r="D1142" s="33"/>
      <c r="E1142" s="33"/>
      <c r="F1142" s="35"/>
      <c r="G1142" s="35"/>
      <c r="H1142" s="123"/>
      <c r="I1142" s="33"/>
      <c r="J1142" s="35"/>
      <c r="K1142" s="35"/>
      <c r="L1142" s="42"/>
      <c r="M1142" s="33"/>
      <c r="N1142" s="33"/>
      <c r="O1142" s="33"/>
      <c r="P1142" s="33"/>
      <c r="Q1142" s="33"/>
      <c r="R1142" s="33"/>
      <c r="S1142" s="33"/>
      <c r="T1142" s="33"/>
      <c r="U1142" s="33"/>
      <c r="V1142" s="33"/>
      <c r="W1142" s="33"/>
      <c r="X1142" s="33"/>
      <c r="Y1142" s="33"/>
      <c r="Z1142" s="33"/>
      <c r="AA1142" s="33"/>
      <c r="AB1142" s="33"/>
      <c r="AC1142" s="33"/>
    </row>
    <row r="1143" spans="1:29" ht="15" x14ac:dyDescent="0.2">
      <c r="A1143" s="88"/>
      <c r="B1143" s="148"/>
      <c r="C1143" s="33"/>
      <c r="D1143" s="33"/>
      <c r="E1143" s="33"/>
      <c r="F1143" s="35"/>
      <c r="G1143" s="35"/>
      <c r="H1143" s="123"/>
      <c r="I1143" s="33"/>
      <c r="J1143" s="35"/>
      <c r="K1143" s="35"/>
      <c r="L1143" s="42"/>
      <c r="M1143" s="33"/>
      <c r="N1143" s="33"/>
      <c r="O1143" s="33"/>
      <c r="P1143" s="33"/>
      <c r="Q1143" s="33"/>
      <c r="R1143" s="33"/>
      <c r="S1143" s="33"/>
      <c r="T1143" s="33"/>
      <c r="U1143" s="33"/>
      <c r="V1143" s="33"/>
      <c r="W1143" s="33"/>
      <c r="X1143" s="33"/>
      <c r="Y1143" s="33"/>
      <c r="Z1143" s="33"/>
      <c r="AA1143" s="33"/>
      <c r="AB1143" s="33"/>
      <c r="AC1143" s="33"/>
    </row>
    <row r="1144" spans="1:29" ht="15" x14ac:dyDescent="0.2">
      <c r="A1144" s="88"/>
      <c r="B1144" s="148"/>
      <c r="C1144" s="33"/>
      <c r="D1144" s="33"/>
      <c r="E1144" s="33"/>
      <c r="F1144" s="35"/>
      <c r="G1144" s="35"/>
      <c r="H1144" s="123"/>
      <c r="I1144" s="33"/>
      <c r="J1144" s="35"/>
      <c r="K1144" s="35"/>
      <c r="L1144" s="42"/>
      <c r="M1144" s="33"/>
      <c r="N1144" s="33"/>
      <c r="O1144" s="33"/>
      <c r="P1144" s="33"/>
      <c r="Q1144" s="33"/>
      <c r="R1144" s="33"/>
      <c r="S1144" s="33"/>
      <c r="T1144" s="33"/>
      <c r="U1144" s="33"/>
      <c r="V1144" s="33"/>
      <c r="W1144" s="33"/>
      <c r="X1144" s="33"/>
      <c r="Y1144" s="33"/>
      <c r="Z1144" s="33"/>
      <c r="AA1144" s="33"/>
      <c r="AB1144" s="33"/>
      <c r="AC1144" s="33"/>
    </row>
    <row r="1145" spans="1:29" ht="15" x14ac:dyDescent="0.2">
      <c r="A1145" s="88"/>
      <c r="B1145" s="148"/>
      <c r="C1145" s="33"/>
      <c r="D1145" s="33"/>
      <c r="E1145" s="33"/>
      <c r="F1145" s="35"/>
      <c r="G1145" s="35"/>
      <c r="H1145" s="123"/>
      <c r="I1145" s="33"/>
      <c r="J1145" s="35"/>
      <c r="K1145" s="35"/>
      <c r="L1145" s="42"/>
      <c r="M1145" s="33"/>
      <c r="N1145" s="33"/>
      <c r="O1145" s="33"/>
      <c r="P1145" s="33"/>
      <c r="Q1145" s="33"/>
      <c r="R1145" s="33"/>
      <c r="S1145" s="33"/>
      <c r="T1145" s="33"/>
      <c r="U1145" s="33"/>
      <c r="V1145" s="33"/>
      <c r="W1145" s="33"/>
      <c r="X1145" s="33"/>
      <c r="Y1145" s="33"/>
      <c r="Z1145" s="33"/>
      <c r="AA1145" s="33"/>
      <c r="AB1145" s="33"/>
      <c r="AC1145" s="33"/>
    </row>
    <row r="1146" spans="1:29" ht="15" x14ac:dyDescent="0.2">
      <c r="A1146" s="88"/>
      <c r="B1146" s="148"/>
      <c r="C1146" s="33"/>
      <c r="D1146" s="33"/>
      <c r="E1146" s="33"/>
      <c r="F1146" s="35"/>
      <c r="G1146" s="35"/>
      <c r="H1146" s="123"/>
      <c r="I1146" s="33"/>
      <c r="J1146" s="35"/>
      <c r="K1146" s="35"/>
      <c r="L1146" s="42"/>
      <c r="M1146" s="33"/>
      <c r="N1146" s="33"/>
      <c r="O1146" s="33"/>
      <c r="P1146" s="33"/>
      <c r="Q1146" s="33"/>
      <c r="R1146" s="33"/>
      <c r="S1146" s="33"/>
      <c r="T1146" s="33"/>
      <c r="U1146" s="33"/>
      <c r="V1146" s="33"/>
      <c r="W1146" s="33"/>
      <c r="X1146" s="33"/>
      <c r="Y1146" s="33"/>
      <c r="Z1146" s="33"/>
      <c r="AA1146" s="33"/>
      <c r="AB1146" s="33"/>
      <c r="AC1146" s="33"/>
    </row>
    <row r="1147" spans="1:29" ht="15" x14ac:dyDescent="0.2">
      <c r="A1147" s="88"/>
      <c r="B1147" s="148"/>
      <c r="C1147" s="33"/>
      <c r="D1147" s="33"/>
      <c r="E1147" s="33"/>
      <c r="F1147" s="35"/>
      <c r="G1147" s="35"/>
      <c r="H1147" s="123"/>
      <c r="I1147" s="33"/>
      <c r="J1147" s="35"/>
      <c r="K1147" s="35"/>
      <c r="L1147" s="42"/>
      <c r="M1147" s="33"/>
      <c r="N1147" s="33"/>
      <c r="O1147" s="33"/>
      <c r="P1147" s="33"/>
      <c r="Q1147" s="33"/>
      <c r="R1147" s="33"/>
      <c r="S1147" s="33"/>
      <c r="T1147" s="33"/>
      <c r="U1147" s="33"/>
      <c r="V1147" s="33"/>
      <c r="W1147" s="33"/>
      <c r="X1147" s="33"/>
      <c r="Y1147" s="33"/>
      <c r="Z1147" s="33"/>
      <c r="AA1147" s="33"/>
      <c r="AB1147" s="33"/>
      <c r="AC1147" s="33"/>
    </row>
    <row r="1148" spans="1:29" ht="15" x14ac:dyDescent="0.2">
      <c r="A1148" s="88"/>
      <c r="B1148" s="148"/>
      <c r="C1148" s="33"/>
      <c r="D1148" s="33"/>
      <c r="E1148" s="33"/>
      <c r="F1148" s="35"/>
      <c r="G1148" s="35"/>
      <c r="H1148" s="123"/>
      <c r="I1148" s="33"/>
      <c r="J1148" s="35"/>
      <c r="K1148" s="35"/>
      <c r="L1148" s="42"/>
      <c r="M1148" s="33"/>
      <c r="N1148" s="33"/>
      <c r="O1148" s="33"/>
      <c r="P1148" s="33"/>
      <c r="Q1148" s="33"/>
      <c r="R1148" s="33"/>
      <c r="S1148" s="33"/>
      <c r="T1148" s="33"/>
      <c r="U1148" s="33"/>
      <c r="V1148" s="33"/>
      <c r="W1148" s="33"/>
      <c r="X1148" s="33"/>
      <c r="Y1148" s="33"/>
      <c r="Z1148" s="33"/>
      <c r="AA1148" s="33"/>
      <c r="AB1148" s="33"/>
      <c r="AC1148" s="33"/>
    </row>
    <row r="1149" spans="1:29" ht="15" x14ac:dyDescent="0.2">
      <c r="A1149" s="88"/>
      <c r="B1149" s="148"/>
      <c r="C1149" s="33"/>
      <c r="D1149" s="33"/>
      <c r="E1149" s="33"/>
      <c r="F1149" s="35"/>
      <c r="G1149" s="35"/>
      <c r="H1149" s="123"/>
      <c r="I1149" s="33"/>
      <c r="J1149" s="35"/>
      <c r="K1149" s="35"/>
      <c r="L1149" s="42"/>
      <c r="M1149" s="33"/>
      <c r="N1149" s="33"/>
      <c r="O1149" s="33"/>
      <c r="P1149" s="33"/>
      <c r="Q1149" s="33"/>
      <c r="R1149" s="33"/>
      <c r="S1149" s="33"/>
      <c r="T1149" s="33"/>
      <c r="U1149" s="33"/>
      <c r="V1149" s="33"/>
      <c r="W1149" s="33"/>
      <c r="X1149" s="33"/>
      <c r="Y1149" s="33"/>
      <c r="Z1149" s="33"/>
      <c r="AA1149" s="33"/>
      <c r="AB1149" s="33"/>
      <c r="AC1149" s="33"/>
    </row>
    <row r="1150" spans="1:29" ht="15" x14ac:dyDescent="0.2">
      <c r="A1150" s="88"/>
      <c r="B1150" s="148"/>
      <c r="C1150" s="33"/>
      <c r="D1150" s="33"/>
      <c r="E1150" s="33"/>
      <c r="F1150" s="35"/>
      <c r="G1150" s="35"/>
      <c r="H1150" s="123"/>
      <c r="I1150" s="33"/>
      <c r="J1150" s="35"/>
      <c r="K1150" s="35"/>
      <c r="L1150" s="42"/>
      <c r="M1150" s="33"/>
      <c r="N1150" s="33"/>
      <c r="O1150" s="33"/>
      <c r="P1150" s="33"/>
      <c r="Q1150" s="33"/>
      <c r="R1150" s="33"/>
      <c r="S1150" s="33"/>
      <c r="T1150" s="33"/>
      <c r="U1150" s="33"/>
      <c r="V1150" s="33"/>
      <c r="W1150" s="33"/>
      <c r="X1150" s="33"/>
      <c r="Y1150" s="33"/>
      <c r="Z1150" s="33"/>
      <c r="AA1150" s="33"/>
      <c r="AB1150" s="33"/>
      <c r="AC1150" s="33"/>
    </row>
    <row r="1151" spans="1:29" ht="15" x14ac:dyDescent="0.2">
      <c r="A1151" s="88"/>
      <c r="B1151" s="148"/>
      <c r="C1151" s="33"/>
      <c r="D1151" s="33"/>
      <c r="E1151" s="33"/>
      <c r="F1151" s="35"/>
      <c r="G1151" s="35"/>
      <c r="H1151" s="123"/>
      <c r="I1151" s="33"/>
      <c r="J1151" s="35"/>
      <c r="K1151" s="35"/>
      <c r="L1151" s="42"/>
      <c r="M1151" s="33"/>
      <c r="N1151" s="33"/>
      <c r="O1151" s="33"/>
      <c r="P1151" s="33"/>
      <c r="Q1151" s="33"/>
      <c r="R1151" s="33"/>
      <c r="S1151" s="33"/>
      <c r="T1151" s="33"/>
      <c r="U1151" s="33"/>
      <c r="V1151" s="33"/>
      <c r="W1151" s="33"/>
      <c r="X1151" s="33"/>
      <c r="Y1151" s="33"/>
      <c r="Z1151" s="33"/>
      <c r="AA1151" s="33"/>
      <c r="AB1151" s="33"/>
      <c r="AC1151" s="33"/>
    </row>
    <row r="1152" spans="1:29" ht="15" x14ac:dyDescent="0.2">
      <c r="A1152" s="88"/>
      <c r="B1152" s="148"/>
      <c r="C1152" s="33"/>
      <c r="D1152" s="33"/>
      <c r="E1152" s="33"/>
      <c r="F1152" s="35"/>
      <c r="G1152" s="35"/>
      <c r="H1152" s="123"/>
      <c r="I1152" s="33"/>
      <c r="J1152" s="35"/>
      <c r="K1152" s="35"/>
      <c r="L1152" s="42"/>
      <c r="M1152" s="33"/>
      <c r="N1152" s="33"/>
      <c r="O1152" s="33"/>
      <c r="P1152" s="33"/>
      <c r="Q1152" s="33"/>
      <c r="R1152" s="33"/>
      <c r="S1152" s="33"/>
      <c r="T1152" s="33"/>
      <c r="U1152" s="33"/>
      <c r="V1152" s="33"/>
      <c r="W1152" s="33"/>
      <c r="X1152" s="33"/>
      <c r="Y1152" s="33"/>
      <c r="Z1152" s="33"/>
      <c r="AA1152" s="33"/>
      <c r="AB1152" s="33"/>
      <c r="AC1152" s="33"/>
    </row>
    <row r="1153" spans="1:29" ht="15" x14ac:dyDescent="0.2">
      <c r="A1153" s="88"/>
      <c r="B1153" s="148"/>
      <c r="C1153" s="33"/>
      <c r="D1153" s="33"/>
      <c r="E1153" s="33"/>
      <c r="F1153" s="35"/>
      <c r="G1153" s="35"/>
      <c r="H1153" s="123"/>
      <c r="I1153" s="33"/>
      <c r="J1153" s="35"/>
      <c r="K1153" s="35"/>
      <c r="L1153" s="42"/>
      <c r="M1153" s="33"/>
      <c r="N1153" s="33"/>
      <c r="O1153" s="33"/>
      <c r="P1153" s="33"/>
      <c r="Q1153" s="33"/>
      <c r="R1153" s="33"/>
      <c r="S1153" s="33"/>
      <c r="T1153" s="33"/>
      <c r="U1153" s="33"/>
      <c r="V1153" s="33"/>
      <c r="W1153" s="33"/>
      <c r="X1153" s="33"/>
      <c r="Y1153" s="33"/>
      <c r="Z1153" s="33"/>
      <c r="AA1153" s="33"/>
      <c r="AB1153" s="33"/>
      <c r="AC1153" s="33"/>
    </row>
    <row r="1154" spans="1:29" ht="15" x14ac:dyDescent="0.2">
      <c r="A1154" s="88"/>
      <c r="B1154" s="148"/>
      <c r="C1154" s="33"/>
      <c r="D1154" s="33"/>
      <c r="E1154" s="33"/>
      <c r="F1154" s="35"/>
      <c r="G1154" s="35"/>
      <c r="H1154" s="123"/>
      <c r="I1154" s="33"/>
      <c r="J1154" s="35"/>
      <c r="K1154" s="35"/>
      <c r="L1154" s="42"/>
      <c r="M1154" s="33"/>
      <c r="N1154" s="33"/>
      <c r="O1154" s="33"/>
      <c r="P1154" s="33"/>
      <c r="Q1154" s="33"/>
      <c r="R1154" s="33"/>
      <c r="S1154" s="33"/>
      <c r="T1154" s="33"/>
      <c r="U1154" s="33"/>
      <c r="V1154" s="33"/>
      <c r="W1154" s="33"/>
      <c r="X1154" s="33"/>
      <c r="Y1154" s="33"/>
      <c r="Z1154" s="33"/>
      <c r="AA1154" s="33"/>
      <c r="AB1154" s="33"/>
      <c r="AC1154" s="33"/>
    </row>
    <row r="1155" spans="1:29" ht="15" x14ac:dyDescent="0.2">
      <c r="A1155" s="88"/>
      <c r="B1155" s="148"/>
      <c r="C1155" s="33"/>
      <c r="D1155" s="33"/>
      <c r="E1155" s="33"/>
      <c r="F1155" s="35"/>
      <c r="G1155" s="35"/>
      <c r="H1155" s="123"/>
      <c r="I1155" s="33"/>
      <c r="J1155" s="35"/>
      <c r="K1155" s="35"/>
      <c r="L1155" s="42"/>
      <c r="M1155" s="33"/>
      <c r="N1155" s="33"/>
      <c r="O1155" s="33"/>
      <c r="P1155" s="33"/>
      <c r="Q1155" s="33"/>
      <c r="R1155" s="33"/>
      <c r="S1155" s="33"/>
      <c r="T1155" s="33"/>
      <c r="U1155" s="33"/>
      <c r="V1155" s="33"/>
      <c r="W1155" s="33"/>
      <c r="X1155" s="33"/>
      <c r="Y1155" s="33"/>
      <c r="Z1155" s="33"/>
      <c r="AA1155" s="33"/>
      <c r="AB1155" s="33"/>
      <c r="AC1155" s="33"/>
    </row>
    <row r="1156" spans="1:29" ht="15" x14ac:dyDescent="0.2">
      <c r="A1156" s="88"/>
      <c r="B1156" s="148"/>
      <c r="C1156" s="33"/>
      <c r="D1156" s="33"/>
      <c r="E1156" s="33"/>
      <c r="F1156" s="35"/>
      <c r="G1156" s="35"/>
      <c r="H1156" s="123"/>
      <c r="I1156" s="33"/>
      <c r="J1156" s="35"/>
      <c r="K1156" s="35"/>
      <c r="L1156" s="42"/>
      <c r="M1156" s="33"/>
      <c r="N1156" s="33"/>
      <c r="O1156" s="33"/>
      <c r="P1156" s="33"/>
      <c r="Q1156" s="33"/>
      <c r="R1156" s="33"/>
      <c r="S1156" s="33"/>
      <c r="T1156" s="33"/>
      <c r="U1156" s="33"/>
      <c r="V1156" s="33"/>
      <c r="W1156" s="33"/>
      <c r="X1156" s="33"/>
      <c r="Y1156" s="33"/>
      <c r="Z1156" s="33"/>
      <c r="AA1156" s="33"/>
      <c r="AB1156" s="33"/>
      <c r="AC1156" s="33"/>
    </row>
    <row r="1157" spans="1:29" ht="15" x14ac:dyDescent="0.2">
      <c r="A1157" s="88"/>
      <c r="B1157" s="148"/>
      <c r="C1157" s="33"/>
      <c r="D1157" s="33"/>
      <c r="E1157" s="33"/>
      <c r="F1157" s="35"/>
      <c r="G1157" s="35"/>
      <c r="H1157" s="123"/>
      <c r="I1157" s="33"/>
      <c r="J1157" s="35"/>
      <c r="K1157" s="35"/>
      <c r="L1157" s="42"/>
      <c r="M1157" s="33"/>
      <c r="N1157" s="33"/>
      <c r="O1157" s="33"/>
      <c r="P1157" s="33"/>
      <c r="Q1157" s="33"/>
      <c r="R1157" s="33"/>
      <c r="S1157" s="33"/>
      <c r="T1157" s="33"/>
      <c r="U1157" s="33"/>
      <c r="V1157" s="33"/>
      <c r="W1157" s="33"/>
      <c r="X1157" s="33"/>
      <c r="Y1157" s="33"/>
      <c r="Z1157" s="33"/>
      <c r="AA1157" s="33"/>
      <c r="AB1157" s="33"/>
      <c r="AC1157" s="33"/>
    </row>
    <row r="1158" spans="1:29" ht="15" x14ac:dyDescent="0.2">
      <c r="A1158" s="88"/>
      <c r="B1158" s="148"/>
      <c r="C1158" s="33"/>
      <c r="D1158" s="33"/>
      <c r="E1158" s="33"/>
      <c r="F1158" s="35"/>
      <c r="G1158" s="35"/>
      <c r="H1158" s="123"/>
      <c r="I1158" s="33"/>
      <c r="J1158" s="35"/>
      <c r="K1158" s="35"/>
      <c r="L1158" s="42"/>
      <c r="M1158" s="33"/>
      <c r="N1158" s="33"/>
      <c r="O1158" s="33"/>
      <c r="P1158" s="33"/>
      <c r="Q1158" s="33"/>
      <c r="R1158" s="33"/>
      <c r="S1158" s="33"/>
      <c r="T1158" s="33"/>
      <c r="U1158" s="33"/>
      <c r="V1158" s="33"/>
      <c r="W1158" s="33"/>
      <c r="X1158" s="33"/>
      <c r="Y1158" s="33"/>
      <c r="Z1158" s="33"/>
      <c r="AA1158" s="33"/>
      <c r="AB1158" s="33"/>
      <c r="AC1158" s="33"/>
    </row>
    <row r="1159" spans="1:29" ht="15" x14ac:dyDescent="0.2">
      <c r="A1159" s="88"/>
      <c r="B1159" s="148"/>
      <c r="C1159" s="33"/>
      <c r="D1159" s="33"/>
      <c r="E1159" s="33"/>
      <c r="F1159" s="35"/>
      <c r="G1159" s="35"/>
      <c r="H1159" s="123"/>
      <c r="I1159" s="33"/>
      <c r="J1159" s="35"/>
      <c r="K1159" s="35"/>
      <c r="L1159" s="42"/>
      <c r="M1159" s="33"/>
      <c r="N1159" s="33"/>
      <c r="O1159" s="33"/>
      <c r="P1159" s="33"/>
      <c r="Q1159" s="33"/>
      <c r="R1159" s="33"/>
      <c r="S1159" s="33"/>
      <c r="T1159" s="33"/>
      <c r="U1159" s="33"/>
      <c r="V1159" s="33"/>
      <c r="W1159" s="33"/>
      <c r="X1159" s="33"/>
      <c r="Y1159" s="33"/>
      <c r="Z1159" s="33"/>
      <c r="AA1159" s="33"/>
      <c r="AB1159" s="33"/>
      <c r="AC1159" s="33"/>
    </row>
    <row r="1160" spans="1:29" ht="15" x14ac:dyDescent="0.2">
      <c r="A1160" s="88"/>
      <c r="B1160" s="148"/>
      <c r="C1160" s="33"/>
      <c r="D1160" s="33"/>
      <c r="E1160" s="33"/>
      <c r="F1160" s="35"/>
      <c r="G1160" s="35"/>
      <c r="H1160" s="123"/>
      <c r="I1160" s="33"/>
      <c r="J1160" s="35"/>
      <c r="K1160" s="35"/>
      <c r="L1160" s="42"/>
      <c r="M1160" s="33"/>
      <c r="N1160" s="33"/>
      <c r="O1160" s="33"/>
      <c r="P1160" s="33"/>
      <c r="Q1160" s="33"/>
      <c r="R1160" s="33"/>
      <c r="S1160" s="33"/>
      <c r="T1160" s="33"/>
      <c r="U1160" s="33"/>
      <c r="V1160" s="33"/>
      <c r="W1160" s="33"/>
      <c r="X1160" s="33"/>
      <c r="Y1160" s="33"/>
      <c r="Z1160" s="33"/>
      <c r="AA1160" s="33"/>
      <c r="AB1160" s="33"/>
      <c r="AC1160" s="33"/>
    </row>
    <row r="1161" spans="1:29" ht="15" x14ac:dyDescent="0.2">
      <c r="A1161" s="88"/>
      <c r="B1161" s="148"/>
      <c r="C1161" s="33"/>
      <c r="D1161" s="33"/>
      <c r="E1161" s="33"/>
      <c r="F1161" s="35"/>
      <c r="G1161" s="35"/>
      <c r="H1161" s="123"/>
      <c r="I1161" s="33"/>
      <c r="J1161" s="35"/>
      <c r="K1161" s="35"/>
      <c r="L1161" s="42"/>
      <c r="M1161" s="33"/>
      <c r="N1161" s="33"/>
      <c r="O1161" s="33"/>
      <c r="P1161" s="33"/>
      <c r="Q1161" s="33"/>
      <c r="R1161" s="33"/>
      <c r="S1161" s="33"/>
      <c r="T1161" s="33"/>
      <c r="U1161" s="33"/>
      <c r="V1161" s="33"/>
      <c r="W1161" s="33"/>
      <c r="X1161" s="33"/>
      <c r="Y1161" s="33"/>
      <c r="Z1161" s="33"/>
      <c r="AA1161" s="33"/>
      <c r="AB1161" s="33"/>
      <c r="AC1161" s="33"/>
    </row>
    <row r="1162" spans="1:29" ht="15" x14ac:dyDescent="0.2">
      <c r="A1162" s="88"/>
      <c r="B1162" s="148"/>
      <c r="C1162" s="33"/>
      <c r="D1162" s="33"/>
      <c r="E1162" s="33"/>
      <c r="F1162" s="35"/>
      <c r="G1162" s="35"/>
      <c r="H1162" s="123"/>
      <c r="I1162" s="33"/>
      <c r="J1162" s="35"/>
      <c r="K1162" s="35"/>
      <c r="L1162" s="42"/>
      <c r="M1162" s="33"/>
      <c r="N1162" s="33"/>
      <c r="O1162" s="33"/>
      <c r="P1162" s="33"/>
      <c r="Q1162" s="33"/>
      <c r="R1162" s="33"/>
      <c r="S1162" s="33"/>
      <c r="T1162" s="33"/>
      <c r="U1162" s="33"/>
      <c r="V1162" s="33"/>
      <c r="W1162" s="33"/>
      <c r="X1162" s="33"/>
      <c r="Y1162" s="33"/>
      <c r="Z1162" s="33"/>
      <c r="AA1162" s="33"/>
      <c r="AB1162" s="33"/>
      <c r="AC1162" s="33"/>
    </row>
    <row r="1163" spans="1:29" ht="15" x14ac:dyDescent="0.2">
      <c r="A1163" s="88"/>
      <c r="B1163" s="148"/>
      <c r="C1163" s="33"/>
      <c r="D1163" s="33"/>
      <c r="E1163" s="33"/>
      <c r="F1163" s="35"/>
      <c r="G1163" s="35"/>
      <c r="H1163" s="123"/>
      <c r="I1163" s="33"/>
      <c r="J1163" s="35"/>
      <c r="K1163" s="35"/>
      <c r="L1163" s="42"/>
      <c r="M1163" s="33"/>
      <c r="N1163" s="33"/>
      <c r="O1163" s="33"/>
      <c r="P1163" s="33"/>
      <c r="Q1163" s="33"/>
      <c r="R1163" s="33"/>
      <c r="S1163" s="33"/>
      <c r="T1163" s="33"/>
      <c r="U1163" s="33"/>
      <c r="V1163" s="33"/>
      <c r="W1163" s="33"/>
      <c r="X1163" s="33"/>
      <c r="Y1163" s="33"/>
      <c r="Z1163" s="33"/>
      <c r="AA1163" s="33"/>
      <c r="AB1163" s="33"/>
      <c r="AC1163" s="33"/>
    </row>
    <row r="1164" spans="1:29" ht="15" x14ac:dyDescent="0.2">
      <c r="A1164" s="88"/>
      <c r="B1164" s="148"/>
      <c r="C1164" s="33"/>
      <c r="D1164" s="33"/>
      <c r="E1164" s="33"/>
      <c r="F1164" s="35"/>
      <c r="G1164" s="35"/>
      <c r="H1164" s="123"/>
      <c r="I1164" s="33"/>
      <c r="J1164" s="35"/>
      <c r="K1164" s="35"/>
      <c r="L1164" s="42"/>
      <c r="M1164" s="33"/>
      <c r="N1164" s="33"/>
      <c r="O1164" s="33"/>
      <c r="P1164" s="33"/>
      <c r="Q1164" s="33"/>
      <c r="R1164" s="33"/>
      <c r="S1164" s="33"/>
      <c r="T1164" s="33"/>
      <c r="U1164" s="33"/>
      <c r="V1164" s="33"/>
      <c r="W1164" s="33"/>
      <c r="X1164" s="33"/>
      <c r="Y1164" s="33"/>
      <c r="Z1164" s="33"/>
      <c r="AA1164" s="33"/>
      <c r="AB1164" s="33"/>
      <c r="AC1164" s="33"/>
    </row>
    <row r="1165" spans="1:29" ht="15" x14ac:dyDescent="0.2">
      <c r="A1165" s="88"/>
      <c r="B1165" s="148"/>
      <c r="C1165" s="33"/>
      <c r="D1165" s="33"/>
      <c r="E1165" s="33"/>
      <c r="F1165" s="35"/>
      <c r="G1165" s="35"/>
      <c r="H1165" s="123"/>
      <c r="I1165" s="33"/>
      <c r="J1165" s="35"/>
      <c r="K1165" s="35"/>
      <c r="L1165" s="42"/>
      <c r="M1165" s="33"/>
      <c r="N1165" s="33"/>
      <c r="O1165" s="33"/>
      <c r="P1165" s="33"/>
      <c r="Q1165" s="33"/>
      <c r="R1165" s="33"/>
      <c r="S1165" s="33"/>
      <c r="T1165" s="33"/>
      <c r="U1165" s="33"/>
      <c r="V1165" s="33"/>
      <c r="W1165" s="33"/>
      <c r="X1165" s="33"/>
      <c r="Y1165" s="33"/>
      <c r="Z1165" s="33"/>
      <c r="AA1165" s="33"/>
      <c r="AB1165" s="33"/>
      <c r="AC1165" s="33"/>
    </row>
    <row r="1166" spans="1:29" ht="15" x14ac:dyDescent="0.2">
      <c r="A1166" s="88"/>
      <c r="B1166" s="148"/>
      <c r="C1166" s="33"/>
      <c r="D1166" s="33"/>
      <c r="E1166" s="33"/>
      <c r="F1166" s="35"/>
      <c r="G1166" s="35"/>
      <c r="H1166" s="123"/>
      <c r="I1166" s="33"/>
      <c r="J1166" s="35"/>
      <c r="K1166" s="35"/>
      <c r="L1166" s="42"/>
      <c r="M1166" s="33"/>
      <c r="N1166" s="33"/>
      <c r="O1166" s="33"/>
      <c r="P1166" s="33"/>
      <c r="Q1166" s="33"/>
      <c r="R1166" s="33"/>
      <c r="S1166" s="33"/>
      <c r="T1166" s="33"/>
      <c r="U1166" s="33"/>
      <c r="V1166" s="33"/>
      <c r="W1166" s="33"/>
      <c r="X1166" s="33"/>
      <c r="Y1166" s="33"/>
      <c r="Z1166" s="33"/>
      <c r="AA1166" s="33"/>
      <c r="AB1166" s="33"/>
      <c r="AC1166" s="33"/>
    </row>
    <row r="1167" spans="1:29" ht="15" x14ac:dyDescent="0.2">
      <c r="A1167" s="88"/>
      <c r="B1167" s="148"/>
      <c r="C1167" s="33"/>
      <c r="D1167" s="33"/>
      <c r="E1167" s="33"/>
      <c r="F1167" s="35"/>
      <c r="G1167" s="35"/>
      <c r="H1167" s="123"/>
      <c r="I1167" s="33"/>
      <c r="J1167" s="35"/>
      <c r="K1167" s="35"/>
      <c r="L1167" s="42"/>
      <c r="M1167" s="33"/>
      <c r="N1167" s="33"/>
      <c r="O1167" s="33"/>
      <c r="P1167" s="33"/>
      <c r="Q1167" s="33"/>
      <c r="R1167" s="33"/>
      <c r="S1167" s="33"/>
      <c r="T1167" s="33"/>
      <c r="U1167" s="33"/>
      <c r="V1167" s="33"/>
      <c r="W1167" s="33"/>
      <c r="X1167" s="33"/>
      <c r="Y1167" s="33"/>
      <c r="Z1167" s="33"/>
      <c r="AA1167" s="33"/>
      <c r="AB1167" s="33"/>
      <c r="AC1167" s="33"/>
    </row>
    <row r="1168" spans="1:29" ht="15" x14ac:dyDescent="0.2">
      <c r="A1168" s="88"/>
      <c r="B1168" s="148"/>
      <c r="C1168" s="33"/>
      <c r="D1168" s="33"/>
      <c r="E1168" s="33"/>
      <c r="F1168" s="35"/>
      <c r="G1168" s="35"/>
      <c r="H1168" s="123"/>
      <c r="I1168" s="33"/>
      <c r="J1168" s="35"/>
      <c r="K1168" s="35"/>
      <c r="L1168" s="42"/>
      <c r="M1168" s="33"/>
      <c r="N1168" s="33"/>
      <c r="O1168" s="33"/>
      <c r="P1168" s="33"/>
      <c r="Q1168" s="33"/>
      <c r="R1168" s="33"/>
      <c r="S1168" s="33"/>
      <c r="T1168" s="33"/>
      <c r="U1168" s="33"/>
      <c r="V1168" s="33"/>
      <c r="W1168" s="33"/>
      <c r="X1168" s="33"/>
      <c r="Y1168" s="33"/>
      <c r="Z1168" s="33"/>
      <c r="AA1168" s="33"/>
      <c r="AB1168" s="33"/>
      <c r="AC1168" s="33"/>
    </row>
    <row r="1169" spans="1:29" ht="15" x14ac:dyDescent="0.2">
      <c r="A1169" s="88"/>
      <c r="B1169" s="148"/>
      <c r="C1169" s="33"/>
      <c r="D1169" s="33"/>
      <c r="E1169" s="33"/>
      <c r="F1169" s="35"/>
      <c r="G1169" s="35"/>
      <c r="H1169" s="123"/>
      <c r="I1169" s="33"/>
      <c r="J1169" s="35"/>
      <c r="K1169" s="35"/>
      <c r="L1169" s="42"/>
      <c r="M1169" s="33"/>
      <c r="N1169" s="33"/>
      <c r="O1169" s="33"/>
      <c r="P1169" s="33"/>
      <c r="Q1169" s="33"/>
      <c r="R1169" s="33"/>
      <c r="S1169" s="33"/>
      <c r="T1169" s="33"/>
      <c r="U1169" s="33"/>
      <c r="V1169" s="33"/>
      <c r="W1169" s="33"/>
      <c r="X1169" s="33"/>
      <c r="Y1169" s="33"/>
      <c r="Z1169" s="33"/>
      <c r="AA1169" s="33"/>
      <c r="AB1169" s="33"/>
      <c r="AC1169" s="33"/>
    </row>
    <row r="1170" spans="1:29" ht="15" x14ac:dyDescent="0.2">
      <c r="A1170" s="88"/>
      <c r="B1170" s="148"/>
      <c r="C1170" s="33"/>
      <c r="D1170" s="33"/>
      <c r="E1170" s="33"/>
      <c r="F1170" s="35"/>
      <c r="G1170" s="35"/>
      <c r="H1170" s="123"/>
      <c r="I1170" s="33"/>
      <c r="J1170" s="35"/>
      <c r="K1170" s="35"/>
      <c r="L1170" s="42"/>
      <c r="M1170" s="33"/>
      <c r="N1170" s="33"/>
      <c r="O1170" s="33"/>
      <c r="P1170" s="33"/>
      <c r="Q1170" s="33"/>
      <c r="R1170" s="33"/>
      <c r="S1170" s="33"/>
      <c r="T1170" s="33"/>
      <c r="U1170" s="33"/>
      <c r="V1170" s="33"/>
      <c r="W1170" s="33"/>
      <c r="X1170" s="33"/>
      <c r="Y1170" s="33"/>
      <c r="Z1170" s="33"/>
      <c r="AA1170" s="33"/>
      <c r="AB1170" s="33"/>
      <c r="AC1170" s="33"/>
    </row>
    <row r="1171" spans="1:29" ht="15" x14ac:dyDescent="0.2">
      <c r="A1171" s="88"/>
      <c r="B1171" s="148"/>
      <c r="C1171" s="33"/>
      <c r="D1171" s="33"/>
      <c r="E1171" s="33"/>
      <c r="F1171" s="35"/>
      <c r="G1171" s="35"/>
      <c r="H1171" s="123"/>
      <c r="I1171" s="33"/>
      <c r="J1171" s="35"/>
      <c r="K1171" s="35"/>
      <c r="L1171" s="42"/>
      <c r="M1171" s="33"/>
      <c r="N1171" s="33"/>
      <c r="O1171" s="33"/>
      <c r="P1171" s="33"/>
      <c r="Q1171" s="33"/>
      <c r="R1171" s="33"/>
      <c r="S1171" s="33"/>
      <c r="T1171" s="33"/>
      <c r="U1171" s="33"/>
      <c r="V1171" s="33"/>
      <c r="W1171" s="33"/>
      <c r="X1171" s="33"/>
      <c r="Y1171" s="33"/>
      <c r="Z1171" s="33"/>
      <c r="AA1171" s="33"/>
      <c r="AB1171" s="33"/>
      <c r="AC1171" s="33"/>
    </row>
    <row r="1172" spans="1:29" ht="15" x14ac:dyDescent="0.2">
      <c r="A1172" s="88"/>
      <c r="B1172" s="148"/>
      <c r="C1172" s="33"/>
      <c r="D1172" s="33"/>
      <c r="E1172" s="33"/>
      <c r="F1172" s="35"/>
      <c r="G1172" s="35"/>
      <c r="H1172" s="123"/>
      <c r="I1172" s="33"/>
      <c r="J1172" s="35"/>
      <c r="K1172" s="35"/>
      <c r="L1172" s="42"/>
      <c r="M1172" s="33"/>
      <c r="N1172" s="33"/>
      <c r="O1172" s="33"/>
      <c r="P1172" s="33"/>
      <c r="Q1172" s="33"/>
      <c r="R1172" s="33"/>
      <c r="S1172" s="33"/>
      <c r="T1172" s="33"/>
      <c r="U1172" s="33"/>
      <c r="V1172" s="33"/>
      <c r="W1172" s="33"/>
      <c r="X1172" s="33"/>
      <c r="Y1172" s="33"/>
      <c r="Z1172" s="33"/>
      <c r="AA1172" s="33"/>
      <c r="AB1172" s="33"/>
      <c r="AC1172" s="33"/>
    </row>
    <row r="1173" spans="1:29" ht="15" x14ac:dyDescent="0.2">
      <c r="A1173" s="88"/>
      <c r="B1173" s="148"/>
      <c r="C1173" s="33"/>
      <c r="D1173" s="33"/>
      <c r="E1173" s="33"/>
      <c r="F1173" s="35"/>
      <c r="G1173" s="35"/>
      <c r="H1173" s="123"/>
      <c r="I1173" s="33"/>
      <c r="J1173" s="35"/>
      <c r="K1173" s="35"/>
      <c r="L1173" s="42"/>
      <c r="M1173" s="33"/>
      <c r="N1173" s="33"/>
      <c r="O1173" s="33"/>
      <c r="P1173" s="33"/>
      <c r="Q1173" s="33"/>
      <c r="R1173" s="33"/>
      <c r="S1173" s="33"/>
      <c r="T1173" s="33"/>
      <c r="U1173" s="33"/>
      <c r="V1173" s="33"/>
      <c r="W1173" s="33"/>
      <c r="X1173" s="33"/>
      <c r="Y1173" s="33"/>
      <c r="Z1173" s="33"/>
      <c r="AA1173" s="33"/>
      <c r="AB1173" s="33"/>
      <c r="AC1173" s="33"/>
    </row>
    <row r="1174" spans="1:29" ht="15" x14ac:dyDescent="0.2">
      <c r="A1174" s="88"/>
      <c r="B1174" s="148"/>
      <c r="C1174" s="33"/>
      <c r="D1174" s="33"/>
      <c r="E1174" s="33"/>
      <c r="F1174" s="35"/>
      <c r="G1174" s="35"/>
      <c r="H1174" s="123"/>
      <c r="I1174" s="33"/>
      <c r="J1174" s="35"/>
      <c r="K1174" s="35"/>
      <c r="L1174" s="42"/>
      <c r="M1174" s="33"/>
      <c r="N1174" s="33"/>
      <c r="O1174" s="33"/>
      <c r="P1174" s="33"/>
      <c r="Q1174" s="33"/>
      <c r="R1174" s="33"/>
      <c r="S1174" s="33"/>
      <c r="T1174" s="33"/>
      <c r="U1174" s="33"/>
      <c r="V1174" s="33"/>
      <c r="W1174" s="33"/>
      <c r="X1174" s="33"/>
      <c r="Y1174" s="33"/>
      <c r="Z1174" s="33"/>
      <c r="AA1174" s="33"/>
      <c r="AB1174" s="33"/>
      <c r="AC1174" s="33"/>
    </row>
    <row r="1175" spans="1:29" ht="15" x14ac:dyDescent="0.2">
      <c r="A1175" s="88"/>
      <c r="B1175" s="148"/>
      <c r="C1175" s="33"/>
      <c r="D1175" s="33"/>
      <c r="E1175" s="33"/>
      <c r="F1175" s="35"/>
      <c r="G1175" s="35"/>
      <c r="H1175" s="123"/>
      <c r="I1175" s="33"/>
      <c r="J1175" s="35"/>
      <c r="K1175" s="35"/>
      <c r="L1175" s="42"/>
      <c r="M1175" s="33"/>
      <c r="N1175" s="33"/>
      <c r="O1175" s="33"/>
      <c r="P1175" s="33"/>
      <c r="Q1175" s="33"/>
      <c r="R1175" s="33"/>
      <c r="S1175" s="33"/>
      <c r="T1175" s="33"/>
      <c r="U1175" s="33"/>
      <c r="V1175" s="33"/>
      <c r="W1175" s="33"/>
      <c r="X1175" s="33"/>
      <c r="Y1175" s="33"/>
      <c r="Z1175" s="33"/>
      <c r="AA1175" s="33"/>
      <c r="AB1175" s="33"/>
      <c r="AC1175" s="33"/>
    </row>
    <row r="1176" spans="1:29" ht="15" x14ac:dyDescent="0.2">
      <c r="A1176" s="88"/>
      <c r="B1176" s="148"/>
      <c r="C1176" s="33"/>
      <c r="D1176" s="33"/>
      <c r="E1176" s="33"/>
      <c r="F1176" s="35"/>
      <c r="G1176" s="35"/>
      <c r="H1176" s="123"/>
      <c r="I1176" s="33"/>
      <c r="J1176" s="35"/>
      <c r="K1176" s="35"/>
      <c r="L1176" s="42"/>
      <c r="M1176" s="33"/>
      <c r="N1176" s="33"/>
      <c r="O1176" s="33"/>
      <c r="P1176" s="33"/>
      <c r="Q1176" s="33"/>
      <c r="R1176" s="33"/>
      <c r="S1176" s="33"/>
      <c r="T1176" s="33"/>
      <c r="U1176" s="33"/>
      <c r="V1176" s="33"/>
      <c r="W1176" s="33"/>
      <c r="X1176" s="33"/>
      <c r="Y1176" s="33"/>
      <c r="Z1176" s="33"/>
      <c r="AA1176" s="33"/>
      <c r="AB1176" s="33"/>
      <c r="AC1176" s="33"/>
    </row>
    <row r="1177" spans="1:29" ht="15" x14ac:dyDescent="0.2">
      <c r="A1177" s="88"/>
      <c r="B1177" s="148"/>
      <c r="C1177" s="33"/>
      <c r="D1177" s="33"/>
      <c r="E1177" s="33"/>
      <c r="F1177" s="35"/>
      <c r="G1177" s="35"/>
      <c r="H1177" s="123"/>
      <c r="I1177" s="33"/>
      <c r="J1177" s="35"/>
      <c r="K1177" s="35"/>
      <c r="L1177" s="42"/>
      <c r="M1177" s="33"/>
      <c r="N1177" s="33"/>
      <c r="O1177" s="33"/>
      <c r="P1177" s="33"/>
      <c r="Q1177" s="33"/>
      <c r="R1177" s="33"/>
      <c r="S1177" s="33"/>
      <c r="T1177" s="33"/>
      <c r="U1177" s="33"/>
      <c r="V1177" s="33"/>
      <c r="W1177" s="33"/>
      <c r="X1177" s="33"/>
      <c r="Y1177" s="33"/>
      <c r="Z1177" s="33"/>
      <c r="AA1177" s="33"/>
      <c r="AB1177" s="33"/>
      <c r="AC1177" s="33"/>
    </row>
    <row r="1178" spans="1:29" ht="15" x14ac:dyDescent="0.2">
      <c r="A1178" s="88"/>
      <c r="B1178" s="148"/>
      <c r="C1178" s="33"/>
      <c r="D1178" s="33"/>
      <c r="E1178" s="33"/>
      <c r="F1178" s="35"/>
      <c r="G1178" s="35"/>
      <c r="H1178" s="123"/>
      <c r="I1178" s="33"/>
      <c r="J1178" s="35"/>
      <c r="K1178" s="35"/>
      <c r="L1178" s="42"/>
      <c r="M1178" s="33"/>
      <c r="N1178" s="33"/>
      <c r="O1178" s="33"/>
      <c r="P1178" s="33"/>
      <c r="Q1178" s="33"/>
      <c r="R1178" s="33"/>
      <c r="S1178" s="33"/>
      <c r="T1178" s="33"/>
      <c r="U1178" s="33"/>
      <c r="V1178" s="33"/>
      <c r="W1178" s="33"/>
      <c r="X1178" s="33"/>
      <c r="Y1178" s="33"/>
      <c r="Z1178" s="33"/>
      <c r="AA1178" s="33"/>
      <c r="AB1178" s="33"/>
      <c r="AC1178" s="33"/>
    </row>
    <row r="1179" spans="1:29" ht="15" x14ac:dyDescent="0.2">
      <c r="A1179" s="88"/>
      <c r="B1179" s="148"/>
      <c r="C1179" s="33"/>
      <c r="D1179" s="33"/>
      <c r="E1179" s="33"/>
      <c r="F1179" s="35"/>
      <c r="G1179" s="35"/>
      <c r="H1179" s="123"/>
      <c r="I1179" s="33"/>
      <c r="J1179" s="35"/>
      <c r="K1179" s="35"/>
      <c r="L1179" s="42"/>
      <c r="M1179" s="33"/>
      <c r="N1179" s="33"/>
      <c r="O1179" s="33"/>
      <c r="P1179" s="33"/>
      <c r="Q1179" s="33"/>
      <c r="R1179" s="33"/>
      <c r="S1179" s="33"/>
      <c r="T1179" s="33"/>
      <c r="U1179" s="33"/>
      <c r="V1179" s="33"/>
      <c r="W1179" s="33"/>
      <c r="X1179" s="33"/>
      <c r="Y1179" s="33"/>
      <c r="Z1179" s="33"/>
      <c r="AA1179" s="33"/>
      <c r="AB1179" s="33"/>
      <c r="AC1179" s="33"/>
    </row>
    <row r="1180" spans="1:29" ht="15" x14ac:dyDescent="0.2">
      <c r="A1180" s="88"/>
      <c r="B1180" s="148"/>
      <c r="C1180" s="33"/>
      <c r="D1180" s="33"/>
      <c r="E1180" s="33"/>
      <c r="F1180" s="35"/>
      <c r="G1180" s="35"/>
      <c r="H1180" s="123"/>
      <c r="I1180" s="33"/>
      <c r="J1180" s="35"/>
      <c r="K1180" s="35"/>
      <c r="L1180" s="42"/>
      <c r="M1180" s="33"/>
      <c r="N1180" s="33"/>
      <c r="O1180" s="33"/>
      <c r="P1180" s="33"/>
      <c r="Q1180" s="33"/>
      <c r="R1180" s="33"/>
      <c r="S1180" s="33"/>
      <c r="T1180" s="33"/>
      <c r="U1180" s="33"/>
      <c r="V1180" s="33"/>
      <c r="W1180" s="33"/>
      <c r="X1180" s="33"/>
      <c r="Y1180" s="33"/>
      <c r="Z1180" s="33"/>
      <c r="AA1180" s="33"/>
      <c r="AB1180" s="33"/>
      <c r="AC1180" s="33"/>
    </row>
    <row r="1181" spans="1:29" ht="15" x14ac:dyDescent="0.2">
      <c r="A1181" s="88"/>
      <c r="B1181" s="148"/>
      <c r="C1181" s="33"/>
      <c r="D1181" s="33"/>
      <c r="E1181" s="33"/>
      <c r="F1181" s="35"/>
      <c r="G1181" s="35"/>
      <c r="H1181" s="123"/>
      <c r="I1181" s="33"/>
      <c r="J1181" s="35"/>
      <c r="K1181" s="35"/>
      <c r="L1181" s="42"/>
      <c r="M1181" s="33"/>
      <c r="N1181" s="33"/>
      <c r="O1181" s="33"/>
      <c r="P1181" s="33"/>
      <c r="Q1181" s="33"/>
      <c r="R1181" s="33"/>
      <c r="S1181" s="33"/>
      <c r="T1181" s="33"/>
      <c r="U1181" s="33"/>
      <c r="V1181" s="33"/>
      <c r="W1181" s="33"/>
      <c r="X1181" s="33"/>
      <c r="Y1181" s="33"/>
      <c r="Z1181" s="33"/>
      <c r="AA1181" s="33"/>
      <c r="AB1181" s="33"/>
      <c r="AC1181" s="33"/>
    </row>
    <row r="1182" spans="1:29" ht="15" x14ac:dyDescent="0.2">
      <c r="A1182" s="88"/>
      <c r="B1182" s="148"/>
      <c r="C1182" s="33"/>
      <c r="D1182" s="33"/>
      <c r="E1182" s="33"/>
      <c r="F1182" s="35"/>
      <c r="G1182" s="35"/>
      <c r="H1182" s="123"/>
      <c r="I1182" s="33"/>
      <c r="J1182" s="35"/>
      <c r="K1182" s="35"/>
      <c r="L1182" s="42"/>
      <c r="M1182" s="33"/>
      <c r="N1182" s="33"/>
      <c r="O1182" s="33"/>
      <c r="P1182" s="33"/>
      <c r="Q1182" s="33"/>
      <c r="R1182" s="33"/>
      <c r="S1182" s="33"/>
      <c r="T1182" s="33"/>
      <c r="U1182" s="33"/>
      <c r="V1182" s="33"/>
      <c r="W1182" s="33"/>
      <c r="X1182" s="33"/>
      <c r="Y1182" s="33"/>
      <c r="Z1182" s="33"/>
      <c r="AA1182" s="33"/>
      <c r="AB1182" s="33"/>
      <c r="AC1182" s="33"/>
    </row>
    <row r="1183" spans="1:29" ht="15" x14ac:dyDescent="0.2">
      <c r="A1183" s="88"/>
      <c r="B1183" s="148"/>
      <c r="C1183" s="33"/>
      <c r="D1183" s="33"/>
      <c r="E1183" s="33"/>
      <c r="F1183" s="35"/>
      <c r="G1183" s="35"/>
      <c r="H1183" s="123"/>
      <c r="I1183" s="33"/>
      <c r="J1183" s="35"/>
      <c r="K1183" s="35"/>
      <c r="L1183" s="42"/>
      <c r="M1183" s="33"/>
      <c r="N1183" s="33"/>
      <c r="O1183" s="33"/>
      <c r="P1183" s="33"/>
      <c r="Q1183" s="33"/>
      <c r="R1183" s="33"/>
      <c r="S1183" s="33"/>
      <c r="T1183" s="33"/>
      <c r="U1183" s="33"/>
      <c r="V1183" s="33"/>
      <c r="W1183" s="33"/>
      <c r="X1183" s="33"/>
      <c r="Y1183" s="33"/>
      <c r="Z1183" s="33"/>
      <c r="AA1183" s="33"/>
      <c r="AB1183" s="33"/>
      <c r="AC1183" s="33"/>
    </row>
    <row r="1184" spans="1:29" ht="15" x14ac:dyDescent="0.2">
      <c r="A1184" s="88"/>
      <c r="B1184" s="148"/>
      <c r="C1184" s="33"/>
      <c r="D1184" s="33"/>
      <c r="E1184" s="33"/>
      <c r="F1184" s="35"/>
      <c r="G1184" s="35"/>
      <c r="H1184" s="123"/>
      <c r="I1184" s="33"/>
      <c r="J1184" s="35"/>
      <c r="K1184" s="35"/>
      <c r="L1184" s="42"/>
      <c r="M1184" s="33"/>
      <c r="N1184" s="33"/>
      <c r="O1184" s="33"/>
      <c r="P1184" s="33"/>
      <c r="Q1184" s="33"/>
      <c r="R1184" s="33"/>
      <c r="S1184" s="33"/>
      <c r="T1184" s="33"/>
      <c r="U1184" s="33"/>
      <c r="V1184" s="33"/>
      <c r="W1184" s="33"/>
      <c r="X1184" s="33"/>
      <c r="Y1184" s="33"/>
      <c r="Z1184" s="33"/>
      <c r="AA1184" s="33"/>
      <c r="AB1184" s="33"/>
      <c r="AC1184" s="33"/>
    </row>
    <row r="1185" spans="1:29" ht="15" x14ac:dyDescent="0.2">
      <c r="A1185" s="88"/>
      <c r="B1185" s="148"/>
      <c r="C1185" s="33"/>
      <c r="D1185" s="33"/>
      <c r="E1185" s="33"/>
      <c r="F1185" s="35"/>
      <c r="G1185" s="35"/>
      <c r="H1185" s="123"/>
      <c r="I1185" s="33"/>
      <c r="J1185" s="35"/>
      <c r="K1185" s="35"/>
      <c r="L1185" s="42"/>
      <c r="M1185" s="33"/>
      <c r="N1185" s="33"/>
      <c r="O1185" s="33"/>
      <c r="P1185" s="33"/>
      <c r="Q1185" s="33"/>
      <c r="R1185" s="33"/>
      <c r="S1185" s="33"/>
      <c r="T1185" s="33"/>
      <c r="U1185" s="33"/>
      <c r="V1185" s="33"/>
      <c r="W1185" s="33"/>
      <c r="X1185" s="33"/>
      <c r="Y1185" s="33"/>
      <c r="Z1185" s="33"/>
      <c r="AA1185" s="33"/>
      <c r="AB1185" s="33"/>
      <c r="AC1185" s="33"/>
    </row>
    <row r="1186" spans="1:29" ht="15" x14ac:dyDescent="0.2">
      <c r="A1186" s="88"/>
      <c r="B1186" s="148"/>
      <c r="C1186" s="33"/>
      <c r="D1186" s="33"/>
      <c r="E1186" s="33"/>
      <c r="F1186" s="35"/>
      <c r="G1186" s="35"/>
      <c r="H1186" s="123"/>
      <c r="I1186" s="33"/>
      <c r="J1186" s="35"/>
      <c r="K1186" s="35"/>
      <c r="L1186" s="42"/>
      <c r="M1186" s="33"/>
      <c r="N1186" s="33"/>
      <c r="O1186" s="33"/>
      <c r="P1186" s="33"/>
      <c r="Q1186" s="33"/>
      <c r="R1186" s="33"/>
      <c r="S1186" s="33"/>
      <c r="T1186" s="33"/>
      <c r="U1186" s="33"/>
      <c r="V1186" s="33"/>
      <c r="W1186" s="33"/>
      <c r="X1186" s="33"/>
      <c r="Y1186" s="33"/>
      <c r="Z1186" s="33"/>
      <c r="AA1186" s="33"/>
      <c r="AB1186" s="33"/>
      <c r="AC1186" s="33"/>
    </row>
    <row r="1187" spans="1:29" ht="15" x14ac:dyDescent="0.2">
      <c r="A1187" s="88"/>
      <c r="B1187" s="148"/>
      <c r="C1187" s="33"/>
      <c r="D1187" s="33"/>
      <c r="E1187" s="33"/>
      <c r="F1187" s="35"/>
      <c r="G1187" s="35"/>
      <c r="H1187" s="123"/>
      <c r="I1187" s="33"/>
      <c r="J1187" s="35"/>
      <c r="K1187" s="35"/>
      <c r="L1187" s="42"/>
      <c r="M1187" s="33"/>
      <c r="N1187" s="33"/>
      <c r="O1187" s="33"/>
      <c r="P1187" s="33"/>
      <c r="Q1187" s="33"/>
      <c r="R1187" s="33"/>
      <c r="S1187" s="33"/>
      <c r="T1187" s="33"/>
      <c r="U1187" s="33"/>
      <c r="V1187" s="33"/>
      <c r="W1187" s="33"/>
      <c r="X1187" s="33"/>
      <c r="Y1187" s="33"/>
      <c r="Z1187" s="33"/>
      <c r="AA1187" s="33"/>
      <c r="AB1187" s="33"/>
      <c r="AC1187" s="33"/>
    </row>
    <row r="1188" spans="1:29" ht="15" x14ac:dyDescent="0.2">
      <c r="A1188" s="88"/>
      <c r="B1188" s="148"/>
      <c r="C1188" s="33"/>
      <c r="D1188" s="33"/>
      <c r="E1188" s="33"/>
      <c r="F1188" s="35"/>
      <c r="G1188" s="35"/>
      <c r="H1188" s="123"/>
      <c r="I1188" s="33"/>
      <c r="J1188" s="35"/>
      <c r="K1188" s="35"/>
      <c r="L1188" s="42"/>
      <c r="M1188" s="33"/>
      <c r="N1188" s="33"/>
      <c r="O1188" s="33"/>
      <c r="P1188" s="33"/>
      <c r="Q1188" s="33"/>
      <c r="R1188" s="33"/>
      <c r="S1188" s="33"/>
      <c r="T1188" s="33"/>
      <c r="U1188" s="33"/>
      <c r="V1188" s="33"/>
      <c r="W1188" s="33"/>
      <c r="X1188" s="33"/>
      <c r="Y1188" s="33"/>
      <c r="Z1188" s="33"/>
      <c r="AA1188" s="33"/>
      <c r="AB1188" s="33"/>
      <c r="AC1188" s="33"/>
    </row>
    <row r="1189" spans="1:29" ht="15" x14ac:dyDescent="0.2">
      <c r="A1189" s="88"/>
      <c r="B1189" s="148"/>
      <c r="C1189" s="33"/>
      <c r="D1189" s="33"/>
      <c r="E1189" s="33"/>
      <c r="F1189" s="35"/>
      <c r="G1189" s="35"/>
      <c r="H1189" s="123"/>
      <c r="I1189" s="33"/>
      <c r="J1189" s="35"/>
      <c r="K1189" s="35"/>
      <c r="L1189" s="42"/>
      <c r="M1189" s="33"/>
      <c r="N1189" s="33"/>
      <c r="O1189" s="33"/>
      <c r="P1189" s="33"/>
      <c r="Q1189" s="33"/>
      <c r="R1189" s="33"/>
      <c r="S1189" s="33"/>
      <c r="T1189" s="33"/>
      <c r="U1189" s="33"/>
      <c r="V1189" s="33"/>
      <c r="W1189" s="33"/>
      <c r="X1189" s="33"/>
      <c r="Y1189" s="33"/>
      <c r="Z1189" s="33"/>
      <c r="AA1189" s="33"/>
      <c r="AB1189" s="33"/>
      <c r="AC1189" s="33"/>
    </row>
    <row r="1190" spans="1:29" ht="15" x14ac:dyDescent="0.2">
      <c r="A1190" s="88"/>
      <c r="B1190" s="148"/>
      <c r="C1190" s="33"/>
      <c r="D1190" s="33"/>
      <c r="E1190" s="33"/>
      <c r="F1190" s="35"/>
      <c r="G1190" s="35"/>
      <c r="H1190" s="123"/>
      <c r="I1190" s="33"/>
      <c r="J1190" s="35"/>
      <c r="K1190" s="35"/>
      <c r="L1190" s="42"/>
      <c r="M1190" s="33"/>
      <c r="N1190" s="33"/>
      <c r="O1190" s="33"/>
      <c r="P1190" s="33"/>
      <c r="Q1190" s="33"/>
      <c r="R1190" s="33"/>
      <c r="S1190" s="33"/>
      <c r="T1190" s="33"/>
      <c r="U1190" s="33"/>
      <c r="V1190" s="33"/>
      <c r="W1190" s="33"/>
      <c r="X1190" s="33"/>
      <c r="Y1190" s="33"/>
      <c r="Z1190" s="33"/>
      <c r="AA1190" s="33"/>
      <c r="AB1190" s="33"/>
      <c r="AC1190" s="33"/>
    </row>
    <row r="1191" spans="1:29" ht="15" x14ac:dyDescent="0.2">
      <c r="A1191" s="88"/>
      <c r="B1191" s="148"/>
      <c r="C1191" s="33"/>
      <c r="D1191" s="33"/>
      <c r="E1191" s="33"/>
      <c r="F1191" s="35"/>
      <c r="G1191" s="35"/>
      <c r="H1191" s="123"/>
      <c r="I1191" s="33"/>
      <c r="J1191" s="35"/>
      <c r="K1191" s="35"/>
      <c r="L1191" s="42"/>
      <c r="M1191" s="33"/>
      <c r="N1191" s="33"/>
      <c r="O1191" s="33"/>
      <c r="P1191" s="33"/>
      <c r="Q1191" s="33"/>
      <c r="R1191" s="33"/>
      <c r="S1191" s="33"/>
      <c r="T1191" s="33"/>
      <c r="U1191" s="33"/>
      <c r="V1191" s="33"/>
      <c r="W1191" s="33"/>
      <c r="X1191" s="33"/>
      <c r="Y1191" s="33"/>
      <c r="Z1191" s="33"/>
      <c r="AA1191" s="33"/>
      <c r="AB1191" s="33"/>
      <c r="AC1191" s="33"/>
    </row>
    <row r="1192" spans="1:29" ht="15" x14ac:dyDescent="0.2">
      <c r="A1192" s="88"/>
      <c r="B1192" s="148"/>
      <c r="C1192" s="33"/>
      <c r="D1192" s="33"/>
      <c r="E1192" s="33"/>
      <c r="F1192" s="35"/>
      <c r="G1192" s="35"/>
      <c r="H1192" s="123"/>
      <c r="I1192" s="33"/>
      <c r="J1192" s="35"/>
      <c r="K1192" s="35"/>
      <c r="L1192" s="42"/>
      <c r="M1192" s="33"/>
      <c r="N1192" s="33"/>
      <c r="O1192" s="33"/>
      <c r="P1192" s="33"/>
      <c r="Q1192" s="33"/>
      <c r="R1192" s="33"/>
      <c r="S1192" s="33"/>
      <c r="T1192" s="33"/>
      <c r="U1192" s="33"/>
      <c r="V1192" s="33"/>
      <c r="W1192" s="33"/>
      <c r="X1192" s="33"/>
      <c r="Y1192" s="33"/>
      <c r="Z1192" s="33"/>
      <c r="AA1192" s="33"/>
      <c r="AB1192" s="33"/>
      <c r="AC1192" s="33"/>
    </row>
    <row r="1193" spans="1:29" ht="15" x14ac:dyDescent="0.2">
      <c r="A1193" s="88"/>
      <c r="B1193" s="148"/>
      <c r="C1193" s="33"/>
      <c r="D1193" s="33"/>
      <c r="E1193" s="33"/>
      <c r="F1193" s="35"/>
      <c r="G1193" s="35"/>
      <c r="H1193" s="123"/>
      <c r="I1193" s="33"/>
      <c r="J1193" s="35"/>
      <c r="K1193" s="35"/>
      <c r="L1193" s="42"/>
      <c r="M1193" s="33"/>
      <c r="N1193" s="33"/>
      <c r="O1193" s="33"/>
      <c r="P1193" s="33"/>
      <c r="Q1193" s="33"/>
      <c r="R1193" s="33"/>
      <c r="S1193" s="33"/>
      <c r="T1193" s="33"/>
      <c r="U1193" s="33"/>
      <c r="V1193" s="33"/>
      <c r="W1193" s="33"/>
      <c r="X1193" s="33"/>
      <c r="Y1193" s="33"/>
      <c r="Z1193" s="33"/>
      <c r="AA1193" s="33"/>
      <c r="AB1193" s="33"/>
      <c r="AC1193" s="33"/>
    </row>
    <row r="1194" spans="1:29" ht="15" x14ac:dyDescent="0.2">
      <c r="A1194" s="88"/>
      <c r="B1194" s="148"/>
      <c r="C1194" s="33"/>
      <c r="D1194" s="33"/>
      <c r="E1194" s="33"/>
      <c r="F1194" s="35"/>
      <c r="G1194" s="35"/>
      <c r="H1194" s="123"/>
      <c r="I1194" s="33"/>
      <c r="J1194" s="35"/>
      <c r="K1194" s="35"/>
      <c r="L1194" s="42"/>
      <c r="M1194" s="33"/>
      <c r="N1194" s="33"/>
      <c r="O1194" s="33"/>
      <c r="P1194" s="33"/>
      <c r="Q1194" s="33"/>
      <c r="R1194" s="33"/>
      <c r="S1194" s="33"/>
      <c r="T1194" s="33"/>
      <c r="U1194" s="33"/>
      <c r="V1194" s="33"/>
      <c r="W1194" s="33"/>
      <c r="X1194" s="33"/>
      <c r="Y1194" s="33"/>
      <c r="Z1194" s="33"/>
      <c r="AA1194" s="33"/>
      <c r="AB1194" s="33"/>
      <c r="AC1194" s="33"/>
    </row>
    <row r="1195" spans="1:29" ht="15" x14ac:dyDescent="0.2">
      <c r="A1195" s="88"/>
      <c r="B1195" s="148"/>
      <c r="C1195" s="33"/>
      <c r="D1195" s="33"/>
      <c r="E1195" s="33"/>
      <c r="F1195" s="35"/>
      <c r="G1195" s="35"/>
      <c r="H1195" s="123"/>
      <c r="I1195" s="33"/>
      <c r="J1195" s="35"/>
      <c r="K1195" s="35"/>
      <c r="L1195" s="42"/>
      <c r="M1195" s="33"/>
      <c r="N1195" s="33"/>
      <c r="O1195" s="33"/>
      <c r="P1195" s="33"/>
      <c r="Q1195" s="33"/>
      <c r="R1195" s="33"/>
      <c r="S1195" s="33"/>
      <c r="T1195" s="33"/>
      <c r="U1195" s="33"/>
      <c r="V1195" s="33"/>
      <c r="W1195" s="33"/>
      <c r="X1195" s="33"/>
      <c r="Y1195" s="33"/>
      <c r="Z1195" s="33"/>
      <c r="AA1195" s="33"/>
      <c r="AB1195" s="33"/>
      <c r="AC1195" s="33"/>
    </row>
    <row r="1196" spans="1:29" ht="15" x14ac:dyDescent="0.2">
      <c r="A1196" s="88"/>
      <c r="B1196" s="148"/>
      <c r="C1196" s="33"/>
      <c r="D1196" s="33"/>
      <c r="E1196" s="33"/>
      <c r="F1196" s="35"/>
      <c r="G1196" s="35"/>
      <c r="H1196" s="123"/>
      <c r="I1196" s="33"/>
      <c r="J1196" s="35"/>
      <c r="K1196" s="35"/>
      <c r="L1196" s="42"/>
      <c r="M1196" s="33"/>
      <c r="N1196" s="33"/>
      <c r="O1196" s="33"/>
      <c r="P1196" s="33"/>
      <c r="Q1196" s="33"/>
      <c r="R1196" s="33"/>
      <c r="S1196" s="33"/>
      <c r="T1196" s="33"/>
      <c r="U1196" s="33"/>
      <c r="V1196" s="33"/>
      <c r="W1196" s="33"/>
      <c r="X1196" s="33"/>
      <c r="Y1196" s="33"/>
      <c r="Z1196" s="33"/>
      <c r="AA1196" s="33"/>
      <c r="AB1196" s="33"/>
      <c r="AC1196" s="33"/>
    </row>
    <row r="1197" spans="1:29" ht="15" x14ac:dyDescent="0.2">
      <c r="A1197" s="88"/>
      <c r="B1197" s="148"/>
      <c r="C1197" s="33"/>
      <c r="D1197" s="33"/>
      <c r="E1197" s="33"/>
      <c r="F1197" s="35"/>
      <c r="G1197" s="35"/>
      <c r="H1197" s="123"/>
      <c r="I1197" s="33"/>
      <c r="J1197" s="35"/>
      <c r="K1197" s="35"/>
      <c r="L1197" s="42"/>
      <c r="M1197" s="33"/>
      <c r="N1197" s="33"/>
      <c r="O1197" s="33"/>
      <c r="P1197" s="33"/>
      <c r="Q1197" s="33"/>
      <c r="R1197" s="33"/>
      <c r="S1197" s="33"/>
      <c r="T1197" s="33"/>
      <c r="U1197" s="33"/>
      <c r="V1197" s="33"/>
      <c r="W1197" s="33"/>
      <c r="X1197" s="33"/>
      <c r="Y1197" s="33"/>
      <c r="Z1197" s="33"/>
      <c r="AA1197" s="33"/>
      <c r="AB1197" s="33"/>
      <c r="AC1197" s="33"/>
    </row>
    <row r="1198" spans="1:29" ht="15" x14ac:dyDescent="0.2">
      <c r="A1198" s="88"/>
      <c r="B1198" s="148"/>
      <c r="C1198" s="33"/>
      <c r="D1198" s="33"/>
      <c r="E1198" s="33"/>
      <c r="F1198" s="35"/>
      <c r="G1198" s="35"/>
      <c r="H1198" s="123"/>
      <c r="I1198" s="33"/>
      <c r="J1198" s="35"/>
      <c r="K1198" s="35"/>
      <c r="L1198" s="42"/>
      <c r="M1198" s="33"/>
      <c r="N1198" s="33"/>
      <c r="O1198" s="33"/>
      <c r="P1198" s="33"/>
      <c r="Q1198" s="33"/>
      <c r="R1198" s="33"/>
      <c r="S1198" s="33"/>
      <c r="T1198" s="33"/>
      <c r="U1198" s="33"/>
      <c r="V1198" s="33"/>
      <c r="W1198" s="33"/>
      <c r="X1198" s="33"/>
      <c r="Y1198" s="33"/>
      <c r="Z1198" s="33"/>
      <c r="AA1198" s="33"/>
      <c r="AB1198" s="33"/>
      <c r="AC1198" s="33"/>
    </row>
    <row r="1199" spans="1:29" ht="15" x14ac:dyDescent="0.2">
      <c r="A1199" s="88"/>
      <c r="B1199" s="148"/>
      <c r="C1199" s="33"/>
      <c r="D1199" s="33"/>
      <c r="E1199" s="33"/>
      <c r="F1199" s="35"/>
      <c r="G1199" s="35"/>
      <c r="H1199" s="123"/>
      <c r="I1199" s="33"/>
      <c r="J1199" s="35"/>
      <c r="K1199" s="35"/>
      <c r="L1199" s="42"/>
      <c r="M1199" s="33"/>
      <c r="N1199" s="33"/>
      <c r="O1199" s="33"/>
      <c r="P1199" s="33"/>
      <c r="Q1199" s="33"/>
      <c r="R1199" s="33"/>
      <c r="S1199" s="33"/>
      <c r="T1199" s="33"/>
      <c r="U1199" s="33"/>
      <c r="V1199" s="33"/>
      <c r="W1199" s="33"/>
      <c r="X1199" s="33"/>
      <c r="Y1199" s="33"/>
      <c r="Z1199" s="33"/>
      <c r="AA1199" s="33"/>
      <c r="AB1199" s="33"/>
      <c r="AC1199" s="33"/>
    </row>
    <row r="1200" spans="1:29" ht="15" x14ac:dyDescent="0.2">
      <c r="A1200" s="88"/>
      <c r="B1200" s="148"/>
      <c r="C1200" s="33"/>
      <c r="D1200" s="33"/>
      <c r="E1200" s="33"/>
      <c r="F1200" s="35"/>
      <c r="G1200" s="35"/>
      <c r="H1200" s="123"/>
      <c r="I1200" s="33"/>
      <c r="J1200" s="35"/>
      <c r="K1200" s="35"/>
      <c r="L1200" s="42"/>
      <c r="M1200" s="33"/>
      <c r="N1200" s="33"/>
      <c r="O1200" s="33"/>
      <c r="P1200" s="33"/>
      <c r="Q1200" s="33"/>
      <c r="R1200" s="33"/>
      <c r="S1200" s="33"/>
      <c r="T1200" s="33"/>
      <c r="U1200" s="33"/>
      <c r="V1200" s="33"/>
      <c r="W1200" s="33"/>
      <c r="X1200" s="33"/>
      <c r="Y1200" s="33"/>
      <c r="Z1200" s="33"/>
      <c r="AA1200" s="33"/>
      <c r="AB1200" s="33"/>
      <c r="AC1200" s="33"/>
    </row>
    <row r="1201" spans="1:29" ht="15" x14ac:dyDescent="0.2">
      <c r="A1201" s="88"/>
      <c r="B1201" s="148"/>
      <c r="C1201" s="33"/>
      <c r="D1201" s="33"/>
      <c r="E1201" s="33"/>
      <c r="F1201" s="35"/>
      <c r="G1201" s="35"/>
      <c r="H1201" s="123"/>
      <c r="I1201" s="33"/>
      <c r="J1201" s="35"/>
      <c r="K1201" s="35"/>
      <c r="L1201" s="42"/>
      <c r="M1201" s="33"/>
      <c r="N1201" s="33"/>
      <c r="O1201" s="33"/>
      <c r="P1201" s="33"/>
      <c r="Q1201" s="33"/>
      <c r="R1201" s="33"/>
      <c r="S1201" s="33"/>
      <c r="T1201" s="33"/>
      <c r="U1201" s="33"/>
      <c r="V1201" s="33"/>
      <c r="W1201" s="33"/>
      <c r="X1201" s="33"/>
      <c r="Y1201" s="33"/>
      <c r="Z1201" s="33"/>
      <c r="AA1201" s="33"/>
      <c r="AB1201" s="33"/>
      <c r="AC1201" s="33"/>
    </row>
    <row r="1202" spans="1:29" ht="15" x14ac:dyDescent="0.2">
      <c r="A1202" s="88"/>
      <c r="B1202" s="148"/>
      <c r="C1202" s="33"/>
      <c r="D1202" s="33"/>
      <c r="E1202" s="33"/>
      <c r="F1202" s="35"/>
      <c r="G1202" s="35"/>
      <c r="H1202" s="123"/>
      <c r="I1202" s="33"/>
      <c r="J1202" s="35"/>
      <c r="K1202" s="35"/>
      <c r="L1202" s="42"/>
      <c r="M1202" s="33"/>
      <c r="N1202" s="33"/>
      <c r="O1202" s="33"/>
      <c r="P1202" s="33"/>
      <c r="Q1202" s="33"/>
      <c r="R1202" s="33"/>
      <c r="S1202" s="33"/>
      <c r="T1202" s="33"/>
      <c r="U1202" s="33"/>
      <c r="V1202" s="33"/>
      <c r="W1202" s="33"/>
      <c r="X1202" s="33"/>
      <c r="Y1202" s="33"/>
      <c r="Z1202" s="33"/>
      <c r="AA1202" s="33"/>
      <c r="AB1202" s="33"/>
      <c r="AC1202" s="33"/>
    </row>
    <row r="1203" spans="1:29" ht="15" x14ac:dyDescent="0.2">
      <c r="A1203" s="88"/>
      <c r="B1203" s="148"/>
      <c r="C1203" s="33"/>
      <c r="D1203" s="33"/>
      <c r="E1203" s="33"/>
      <c r="F1203" s="35"/>
      <c r="G1203" s="35"/>
      <c r="H1203" s="123"/>
      <c r="I1203" s="33"/>
      <c r="J1203" s="35"/>
      <c r="K1203" s="35"/>
      <c r="L1203" s="42"/>
      <c r="M1203" s="33"/>
      <c r="N1203" s="33"/>
      <c r="O1203" s="33"/>
      <c r="P1203" s="33"/>
      <c r="Q1203" s="33"/>
      <c r="R1203" s="33"/>
      <c r="S1203" s="33"/>
      <c r="T1203" s="33"/>
      <c r="U1203" s="33"/>
      <c r="V1203" s="33"/>
      <c r="W1203" s="33"/>
      <c r="X1203" s="33"/>
      <c r="Y1203" s="33"/>
      <c r="Z1203" s="33"/>
      <c r="AA1203" s="33"/>
      <c r="AB1203" s="33"/>
      <c r="AC1203" s="33"/>
    </row>
    <row r="1204" spans="1:29" ht="15" x14ac:dyDescent="0.2">
      <c r="A1204" s="88"/>
      <c r="B1204" s="148"/>
      <c r="C1204" s="33"/>
      <c r="D1204" s="33"/>
      <c r="E1204" s="33"/>
      <c r="F1204" s="35"/>
      <c r="G1204" s="35"/>
      <c r="H1204" s="123"/>
      <c r="I1204" s="33"/>
      <c r="J1204" s="35"/>
      <c r="K1204" s="35"/>
      <c r="L1204" s="42"/>
      <c r="M1204" s="33"/>
      <c r="N1204" s="33"/>
      <c r="O1204" s="33"/>
      <c r="P1204" s="33"/>
      <c r="Q1204" s="33"/>
      <c r="R1204" s="33"/>
      <c r="S1204" s="33"/>
      <c r="T1204" s="33"/>
      <c r="U1204" s="33"/>
      <c r="V1204" s="33"/>
      <c r="W1204" s="33"/>
      <c r="X1204" s="33"/>
      <c r="Y1204" s="33"/>
      <c r="Z1204" s="33"/>
      <c r="AA1204" s="33"/>
      <c r="AB1204" s="33"/>
      <c r="AC1204" s="33"/>
    </row>
    <row r="1205" spans="1:29" ht="15" x14ac:dyDescent="0.2">
      <c r="A1205" s="88"/>
      <c r="B1205" s="148"/>
      <c r="C1205" s="33"/>
      <c r="D1205" s="33"/>
      <c r="E1205" s="33"/>
      <c r="F1205" s="35"/>
      <c r="G1205" s="35"/>
      <c r="H1205" s="123"/>
      <c r="I1205" s="33"/>
      <c r="J1205" s="35"/>
      <c r="K1205" s="35"/>
      <c r="L1205" s="42"/>
      <c r="M1205" s="33"/>
      <c r="N1205" s="33"/>
      <c r="O1205" s="33"/>
      <c r="P1205" s="33"/>
      <c r="Q1205" s="33"/>
      <c r="R1205" s="33"/>
      <c r="S1205" s="33"/>
      <c r="T1205" s="33"/>
      <c r="U1205" s="33"/>
      <c r="V1205" s="33"/>
      <c r="W1205" s="33"/>
      <c r="X1205" s="33"/>
      <c r="Y1205" s="33"/>
      <c r="Z1205" s="33"/>
      <c r="AA1205" s="33"/>
      <c r="AB1205" s="33"/>
      <c r="AC1205" s="33"/>
    </row>
    <row r="1206" spans="1:29" ht="15" x14ac:dyDescent="0.2">
      <c r="A1206" s="88"/>
      <c r="B1206" s="148"/>
      <c r="C1206" s="33"/>
      <c r="D1206" s="33"/>
      <c r="E1206" s="33"/>
      <c r="F1206" s="35"/>
      <c r="G1206" s="35"/>
      <c r="H1206" s="123"/>
      <c r="I1206" s="33"/>
      <c r="J1206" s="35"/>
      <c r="K1206" s="35"/>
      <c r="L1206" s="42"/>
      <c r="M1206" s="33"/>
      <c r="N1206" s="33"/>
      <c r="O1206" s="33"/>
      <c r="P1206" s="33"/>
      <c r="Q1206" s="33"/>
      <c r="R1206" s="33"/>
      <c r="S1206" s="33"/>
      <c r="T1206" s="33"/>
      <c r="U1206" s="33"/>
      <c r="V1206" s="33"/>
      <c r="W1206" s="33"/>
      <c r="X1206" s="33"/>
      <c r="Y1206" s="33"/>
      <c r="Z1206" s="33"/>
      <c r="AA1206" s="33"/>
      <c r="AB1206" s="33"/>
      <c r="AC1206" s="33"/>
    </row>
    <row r="1207" spans="1:29" ht="15" x14ac:dyDescent="0.2">
      <c r="A1207" s="88"/>
      <c r="B1207" s="148"/>
      <c r="C1207" s="33"/>
      <c r="D1207" s="33"/>
      <c r="E1207" s="33"/>
      <c r="F1207" s="35"/>
      <c r="G1207" s="35"/>
      <c r="H1207" s="123"/>
      <c r="I1207" s="33"/>
      <c r="J1207" s="35"/>
      <c r="K1207" s="35"/>
      <c r="L1207" s="42"/>
      <c r="M1207" s="33"/>
      <c r="N1207" s="33"/>
      <c r="O1207" s="33"/>
      <c r="P1207" s="33"/>
      <c r="Q1207" s="33"/>
      <c r="R1207" s="33"/>
      <c r="S1207" s="33"/>
      <c r="T1207" s="33"/>
      <c r="U1207" s="33"/>
      <c r="V1207" s="33"/>
      <c r="W1207" s="33"/>
      <c r="X1207" s="33"/>
      <c r="Y1207" s="33"/>
      <c r="Z1207" s="33"/>
      <c r="AA1207" s="33"/>
      <c r="AB1207" s="33"/>
      <c r="AC1207" s="33"/>
    </row>
    <row r="1208" spans="1:29" ht="15" x14ac:dyDescent="0.2">
      <c r="A1208" s="88"/>
      <c r="B1208" s="148"/>
      <c r="C1208" s="33"/>
      <c r="D1208" s="33"/>
      <c r="E1208" s="33"/>
      <c r="F1208" s="35"/>
      <c r="G1208" s="35"/>
      <c r="H1208" s="123"/>
      <c r="I1208" s="33"/>
      <c r="J1208" s="35"/>
      <c r="K1208" s="35"/>
      <c r="L1208" s="42"/>
      <c r="M1208" s="33"/>
      <c r="N1208" s="33"/>
      <c r="O1208" s="33"/>
      <c r="P1208" s="33"/>
      <c r="Q1208" s="33"/>
      <c r="R1208" s="33"/>
      <c r="S1208" s="33"/>
      <c r="T1208" s="33"/>
      <c r="U1208" s="33"/>
      <c r="V1208" s="33"/>
      <c r="W1208" s="33"/>
      <c r="X1208" s="33"/>
      <c r="Y1208" s="33"/>
      <c r="Z1208" s="33"/>
      <c r="AA1208" s="33"/>
      <c r="AB1208" s="33"/>
      <c r="AC1208" s="33"/>
    </row>
    <row r="1209" spans="1:29" ht="15" x14ac:dyDescent="0.2">
      <c r="A1209" s="88"/>
      <c r="B1209" s="148"/>
      <c r="C1209" s="33"/>
      <c r="D1209" s="33"/>
      <c r="E1209" s="33"/>
      <c r="F1209" s="35"/>
      <c r="G1209" s="35"/>
      <c r="H1209" s="123"/>
      <c r="I1209" s="33"/>
      <c r="J1209" s="35"/>
      <c r="K1209" s="35"/>
      <c r="L1209" s="42"/>
      <c r="M1209" s="33"/>
      <c r="N1209" s="33"/>
      <c r="O1209" s="33"/>
      <c r="P1209" s="33"/>
      <c r="Q1209" s="33"/>
      <c r="R1209" s="33"/>
      <c r="S1209" s="33"/>
      <c r="T1209" s="33"/>
      <c r="U1209" s="33"/>
      <c r="V1209" s="33"/>
      <c r="W1209" s="33"/>
      <c r="X1209" s="33"/>
      <c r="Y1209" s="33"/>
      <c r="Z1209" s="33"/>
      <c r="AA1209" s="33"/>
      <c r="AB1209" s="33"/>
      <c r="AC1209" s="33"/>
    </row>
    <row r="1210" spans="1:29" ht="15" x14ac:dyDescent="0.2">
      <c r="A1210" s="88"/>
      <c r="B1210" s="148"/>
      <c r="C1210" s="33"/>
      <c r="D1210" s="33"/>
      <c r="E1210" s="33"/>
      <c r="F1210" s="35"/>
      <c r="G1210" s="35"/>
      <c r="H1210" s="123"/>
      <c r="I1210" s="33"/>
      <c r="J1210" s="35"/>
      <c r="K1210" s="35"/>
      <c r="L1210" s="42"/>
      <c r="M1210" s="33"/>
      <c r="N1210" s="33"/>
      <c r="O1210" s="33"/>
      <c r="P1210" s="33"/>
      <c r="Q1210" s="33"/>
      <c r="R1210" s="33"/>
      <c r="S1210" s="33"/>
      <c r="T1210" s="33"/>
      <c r="U1210" s="33"/>
      <c r="V1210" s="33"/>
      <c r="W1210" s="33"/>
      <c r="X1210" s="33"/>
      <c r="Y1210" s="33"/>
      <c r="Z1210" s="33"/>
      <c r="AA1210" s="33"/>
      <c r="AB1210" s="33"/>
      <c r="AC1210" s="33"/>
    </row>
    <row r="1211" spans="1:29" ht="15" x14ac:dyDescent="0.2">
      <c r="A1211" s="88"/>
      <c r="B1211" s="148"/>
      <c r="C1211" s="33"/>
      <c r="D1211" s="33"/>
      <c r="E1211" s="33"/>
      <c r="F1211" s="35"/>
      <c r="G1211" s="35"/>
      <c r="H1211" s="123"/>
      <c r="I1211" s="33"/>
      <c r="J1211" s="35"/>
      <c r="K1211" s="35"/>
      <c r="L1211" s="42"/>
      <c r="M1211" s="33"/>
      <c r="N1211" s="33"/>
      <c r="O1211" s="33"/>
      <c r="P1211" s="33"/>
      <c r="Q1211" s="33"/>
      <c r="R1211" s="33"/>
      <c r="S1211" s="33"/>
      <c r="T1211" s="33"/>
      <c r="U1211" s="33"/>
      <c r="V1211" s="33"/>
      <c r="W1211" s="33"/>
      <c r="X1211" s="33"/>
      <c r="Y1211" s="33"/>
      <c r="Z1211" s="33"/>
      <c r="AA1211" s="33"/>
      <c r="AB1211" s="33"/>
      <c r="AC1211" s="33"/>
    </row>
    <row r="1212" spans="1:29" ht="15" x14ac:dyDescent="0.2">
      <c r="A1212" s="88"/>
      <c r="B1212" s="148"/>
      <c r="C1212" s="33"/>
      <c r="D1212" s="33"/>
      <c r="E1212" s="33"/>
      <c r="F1212" s="35"/>
      <c r="G1212" s="35"/>
      <c r="H1212" s="123"/>
      <c r="I1212" s="33"/>
      <c r="J1212" s="35"/>
      <c r="K1212" s="35"/>
      <c r="L1212" s="42"/>
      <c r="M1212" s="33"/>
      <c r="N1212" s="33"/>
      <c r="O1212" s="33"/>
      <c r="P1212" s="33"/>
      <c r="Q1212" s="33"/>
      <c r="R1212" s="33"/>
      <c r="S1212" s="33"/>
      <c r="T1212" s="33"/>
      <c r="U1212" s="33"/>
      <c r="V1212" s="33"/>
      <c r="W1212" s="33"/>
      <c r="X1212" s="33"/>
      <c r="Y1212" s="33"/>
      <c r="Z1212" s="33"/>
      <c r="AA1212" s="33"/>
      <c r="AB1212" s="33"/>
      <c r="AC1212" s="33"/>
    </row>
    <row r="1213" spans="1:29" ht="15" x14ac:dyDescent="0.2">
      <c r="A1213" s="88"/>
      <c r="B1213" s="148"/>
      <c r="C1213" s="33"/>
      <c r="D1213" s="33"/>
      <c r="E1213" s="33"/>
      <c r="F1213" s="35"/>
      <c r="G1213" s="35"/>
      <c r="H1213" s="123"/>
      <c r="I1213" s="33"/>
      <c r="J1213" s="35"/>
      <c r="K1213" s="35"/>
      <c r="L1213" s="42"/>
      <c r="M1213" s="33"/>
      <c r="N1213" s="33"/>
      <c r="O1213" s="33"/>
      <c r="P1213" s="33"/>
      <c r="Q1213" s="33"/>
      <c r="R1213" s="33"/>
      <c r="S1213" s="33"/>
      <c r="T1213" s="33"/>
      <c r="U1213" s="33"/>
      <c r="V1213" s="33"/>
      <c r="W1213" s="33"/>
      <c r="X1213" s="33"/>
      <c r="Y1213" s="33"/>
      <c r="Z1213" s="33"/>
      <c r="AA1213" s="33"/>
      <c r="AB1213" s="33"/>
      <c r="AC1213" s="33"/>
    </row>
    <row r="1214" spans="1:29" ht="15" x14ac:dyDescent="0.2">
      <c r="A1214" s="88"/>
      <c r="B1214" s="148"/>
      <c r="C1214" s="33"/>
      <c r="D1214" s="33"/>
      <c r="E1214" s="33"/>
      <c r="F1214" s="35"/>
      <c r="G1214" s="35"/>
      <c r="H1214" s="123"/>
      <c r="I1214" s="33"/>
      <c r="J1214" s="35"/>
      <c r="K1214" s="35"/>
      <c r="L1214" s="42"/>
      <c r="M1214" s="33"/>
      <c r="N1214" s="33"/>
      <c r="O1214" s="33"/>
      <c r="P1214" s="33"/>
      <c r="Q1214" s="33"/>
      <c r="R1214" s="33"/>
      <c r="S1214" s="33"/>
      <c r="T1214" s="33"/>
      <c r="U1214" s="33"/>
      <c r="V1214" s="33"/>
      <c r="W1214" s="33"/>
      <c r="X1214" s="33"/>
      <c r="Y1214" s="33"/>
      <c r="Z1214" s="33"/>
      <c r="AA1214" s="33"/>
      <c r="AB1214" s="33"/>
      <c r="AC1214" s="33"/>
    </row>
    <row r="1215" spans="1:29" ht="15" x14ac:dyDescent="0.2">
      <c r="A1215" s="88"/>
      <c r="B1215" s="148"/>
      <c r="C1215" s="33"/>
      <c r="D1215" s="33"/>
      <c r="E1215" s="33"/>
      <c r="F1215" s="35"/>
      <c r="G1215" s="35"/>
      <c r="H1215" s="123"/>
      <c r="I1215" s="33"/>
      <c r="J1215" s="35"/>
      <c r="K1215" s="35"/>
      <c r="L1215" s="42"/>
      <c r="M1215" s="33"/>
      <c r="N1215" s="33"/>
      <c r="O1215" s="33"/>
      <c r="P1215" s="33"/>
      <c r="Q1215" s="33"/>
      <c r="R1215" s="33"/>
      <c r="S1215" s="33"/>
      <c r="T1215" s="33"/>
      <c r="U1215" s="33"/>
      <c r="V1215" s="33"/>
      <c r="W1215" s="33"/>
      <c r="X1215" s="33"/>
      <c r="Y1215" s="33"/>
      <c r="Z1215" s="33"/>
      <c r="AA1215" s="33"/>
      <c r="AB1215" s="33"/>
      <c r="AC1215" s="33"/>
    </row>
    <row r="1216" spans="1:29" ht="15" x14ac:dyDescent="0.2">
      <c r="A1216" s="88"/>
      <c r="B1216" s="148"/>
      <c r="C1216" s="33"/>
      <c r="D1216" s="33"/>
      <c r="E1216" s="33"/>
      <c r="F1216" s="35"/>
      <c r="G1216" s="35"/>
      <c r="H1216" s="123"/>
      <c r="I1216" s="33"/>
      <c r="J1216" s="35"/>
      <c r="K1216" s="35"/>
      <c r="L1216" s="42"/>
      <c r="M1216" s="33"/>
      <c r="N1216" s="33"/>
      <c r="O1216" s="33"/>
      <c r="P1216" s="33"/>
      <c r="Q1216" s="33"/>
      <c r="R1216" s="33"/>
      <c r="S1216" s="33"/>
      <c r="T1216" s="33"/>
      <c r="U1216" s="33"/>
      <c r="V1216" s="33"/>
      <c r="W1216" s="33"/>
      <c r="X1216" s="33"/>
      <c r="Y1216" s="33"/>
      <c r="Z1216" s="33"/>
      <c r="AA1216" s="33"/>
      <c r="AB1216" s="33"/>
      <c r="AC1216" s="33"/>
    </row>
    <row r="1217" spans="1:29" ht="15" x14ac:dyDescent="0.2">
      <c r="A1217" s="88"/>
      <c r="B1217" s="148"/>
      <c r="C1217" s="33"/>
      <c r="D1217" s="33"/>
      <c r="E1217" s="33"/>
      <c r="F1217" s="35"/>
      <c r="G1217" s="35"/>
      <c r="H1217" s="123"/>
      <c r="I1217" s="33"/>
      <c r="J1217" s="35"/>
      <c r="K1217" s="35"/>
      <c r="L1217" s="42"/>
      <c r="M1217" s="33"/>
      <c r="N1217" s="33"/>
      <c r="O1217" s="33"/>
      <c r="P1217" s="33"/>
      <c r="Q1217" s="33"/>
      <c r="R1217" s="33"/>
      <c r="S1217" s="33"/>
      <c r="T1217" s="33"/>
      <c r="U1217" s="33"/>
      <c r="V1217" s="33"/>
      <c r="W1217" s="33"/>
      <c r="X1217" s="33"/>
      <c r="Y1217" s="33"/>
      <c r="Z1217" s="33"/>
      <c r="AA1217" s="33"/>
      <c r="AB1217" s="33"/>
      <c r="AC1217" s="33"/>
    </row>
    <row r="1218" spans="1:29" ht="15" x14ac:dyDescent="0.2">
      <c r="A1218" s="88"/>
      <c r="B1218" s="148"/>
      <c r="C1218" s="33"/>
      <c r="D1218" s="33"/>
      <c r="E1218" s="33"/>
      <c r="F1218" s="35"/>
      <c r="G1218" s="35"/>
      <c r="H1218" s="123"/>
      <c r="I1218" s="33"/>
      <c r="J1218" s="35"/>
      <c r="K1218" s="35"/>
      <c r="L1218" s="42"/>
      <c r="M1218" s="33"/>
      <c r="N1218" s="33"/>
      <c r="O1218" s="33"/>
      <c r="P1218" s="33"/>
      <c r="Q1218" s="33"/>
      <c r="R1218" s="33"/>
      <c r="S1218" s="33"/>
      <c r="T1218" s="33"/>
      <c r="U1218" s="33"/>
      <c r="V1218" s="33"/>
      <c r="W1218" s="33"/>
      <c r="X1218" s="33"/>
      <c r="Y1218" s="33"/>
      <c r="Z1218" s="33"/>
      <c r="AA1218" s="33"/>
      <c r="AB1218" s="33"/>
      <c r="AC1218" s="33"/>
    </row>
    <row r="1219" spans="1:29" ht="15" x14ac:dyDescent="0.2">
      <c r="A1219" s="88"/>
      <c r="B1219" s="148"/>
      <c r="C1219" s="33"/>
      <c r="D1219" s="33"/>
      <c r="E1219" s="33"/>
      <c r="F1219" s="35"/>
      <c r="G1219" s="35"/>
      <c r="H1219" s="123"/>
      <c r="I1219" s="33"/>
      <c r="J1219" s="35"/>
      <c r="K1219" s="35"/>
      <c r="L1219" s="42"/>
      <c r="M1219" s="33"/>
      <c r="N1219" s="33"/>
      <c r="O1219" s="33"/>
      <c r="P1219" s="33"/>
      <c r="Q1219" s="33"/>
      <c r="R1219" s="33"/>
      <c r="S1219" s="33"/>
      <c r="T1219" s="33"/>
      <c r="U1219" s="33"/>
      <c r="V1219" s="33"/>
      <c r="W1219" s="33"/>
      <c r="X1219" s="33"/>
      <c r="Y1219" s="33"/>
      <c r="Z1219" s="33"/>
      <c r="AA1219" s="33"/>
      <c r="AB1219" s="33"/>
      <c r="AC1219" s="33"/>
    </row>
    <row r="1220" spans="1:29" ht="15" x14ac:dyDescent="0.2">
      <c r="A1220" s="88"/>
      <c r="B1220" s="148"/>
      <c r="C1220" s="33"/>
      <c r="D1220" s="33"/>
      <c r="E1220" s="33"/>
      <c r="F1220" s="35"/>
      <c r="G1220" s="35"/>
      <c r="H1220" s="123"/>
      <c r="I1220" s="33"/>
      <c r="J1220" s="35"/>
      <c r="K1220" s="35"/>
      <c r="L1220" s="42"/>
      <c r="M1220" s="33"/>
      <c r="N1220" s="33"/>
      <c r="O1220" s="33"/>
      <c r="P1220" s="33"/>
      <c r="Q1220" s="33"/>
      <c r="R1220" s="33"/>
      <c r="S1220" s="33"/>
      <c r="T1220" s="33"/>
      <c r="U1220" s="33"/>
      <c r="V1220" s="33"/>
      <c r="W1220" s="33"/>
      <c r="X1220" s="33"/>
      <c r="Y1220" s="33"/>
      <c r="Z1220" s="33"/>
      <c r="AA1220" s="33"/>
      <c r="AB1220" s="33"/>
      <c r="AC1220" s="33"/>
    </row>
    <row r="1221" spans="1:29" ht="15" x14ac:dyDescent="0.2">
      <c r="A1221" s="88"/>
      <c r="B1221" s="148"/>
      <c r="C1221" s="33"/>
      <c r="D1221" s="33"/>
      <c r="E1221" s="33"/>
      <c r="F1221" s="35"/>
      <c r="G1221" s="35"/>
      <c r="H1221" s="123"/>
      <c r="I1221" s="33"/>
      <c r="J1221" s="35"/>
      <c r="K1221" s="35"/>
      <c r="L1221" s="42"/>
      <c r="M1221" s="33"/>
      <c r="N1221" s="33"/>
      <c r="O1221" s="33"/>
      <c r="P1221" s="33"/>
      <c r="Q1221" s="33"/>
      <c r="R1221" s="33"/>
      <c r="S1221" s="33"/>
      <c r="T1221" s="33"/>
      <c r="U1221" s="33"/>
      <c r="V1221" s="33"/>
      <c r="W1221" s="33"/>
      <c r="X1221" s="33"/>
      <c r="Y1221" s="33"/>
      <c r="Z1221" s="33"/>
      <c r="AA1221" s="33"/>
      <c r="AB1221" s="33"/>
      <c r="AC1221" s="33"/>
    </row>
    <row r="1222" spans="1:29" ht="15" x14ac:dyDescent="0.2">
      <c r="A1222" s="88"/>
      <c r="B1222" s="148"/>
      <c r="C1222" s="33"/>
      <c r="D1222" s="33"/>
      <c r="E1222" s="33"/>
      <c r="F1222" s="35"/>
      <c r="G1222" s="35"/>
      <c r="H1222" s="123"/>
      <c r="I1222" s="33"/>
      <c r="J1222" s="35"/>
      <c r="K1222" s="35"/>
      <c r="L1222" s="42"/>
      <c r="M1222" s="33"/>
      <c r="N1222" s="33"/>
      <c r="O1222" s="33"/>
      <c r="P1222" s="33"/>
      <c r="Q1222" s="33"/>
      <c r="R1222" s="33"/>
      <c r="S1222" s="33"/>
      <c r="T1222" s="33"/>
      <c r="U1222" s="33"/>
      <c r="V1222" s="33"/>
      <c r="W1222" s="33"/>
      <c r="X1222" s="33"/>
      <c r="Y1222" s="33"/>
      <c r="Z1222" s="33"/>
      <c r="AA1222" s="33"/>
      <c r="AB1222" s="33"/>
      <c r="AC1222" s="33"/>
    </row>
    <row r="1223" spans="1:29" ht="15" x14ac:dyDescent="0.2">
      <c r="A1223" s="88"/>
      <c r="B1223" s="148"/>
      <c r="C1223" s="33"/>
      <c r="D1223" s="33"/>
      <c r="E1223" s="33"/>
      <c r="F1223" s="35"/>
      <c r="G1223" s="35"/>
      <c r="H1223" s="123"/>
      <c r="I1223" s="33"/>
      <c r="J1223" s="35"/>
      <c r="K1223" s="35"/>
      <c r="L1223" s="42"/>
      <c r="M1223" s="33"/>
      <c r="N1223" s="33"/>
      <c r="O1223" s="33"/>
      <c r="P1223" s="33"/>
      <c r="Q1223" s="33"/>
      <c r="R1223" s="33"/>
      <c r="S1223" s="33"/>
      <c r="T1223" s="33"/>
      <c r="U1223" s="33"/>
      <c r="V1223" s="33"/>
      <c r="W1223" s="33"/>
      <c r="X1223" s="33"/>
      <c r="Y1223" s="33"/>
      <c r="Z1223" s="33"/>
      <c r="AA1223" s="33"/>
      <c r="AB1223" s="33"/>
      <c r="AC1223" s="33"/>
    </row>
    <row r="1224" spans="1:29" ht="15" x14ac:dyDescent="0.2">
      <c r="A1224" s="88"/>
      <c r="B1224" s="148"/>
      <c r="C1224" s="33"/>
      <c r="D1224" s="33"/>
      <c r="E1224" s="33"/>
      <c r="F1224" s="35"/>
      <c r="G1224" s="35"/>
      <c r="H1224" s="123"/>
      <c r="I1224" s="33"/>
      <c r="J1224" s="35"/>
      <c r="K1224" s="35"/>
      <c r="L1224" s="42"/>
      <c r="M1224" s="33"/>
      <c r="N1224" s="33"/>
      <c r="O1224" s="33"/>
      <c r="P1224" s="33"/>
      <c r="Q1224" s="33"/>
      <c r="R1224" s="33"/>
      <c r="S1224" s="33"/>
      <c r="T1224" s="33"/>
      <c r="U1224" s="33"/>
      <c r="V1224" s="33"/>
      <c r="W1224" s="33"/>
      <c r="X1224" s="33"/>
      <c r="Y1224" s="33"/>
      <c r="Z1224" s="33"/>
      <c r="AA1224" s="33"/>
      <c r="AB1224" s="33"/>
      <c r="AC1224" s="33"/>
    </row>
    <row r="1225" spans="1:29" ht="15" x14ac:dyDescent="0.2">
      <c r="A1225" s="88"/>
      <c r="B1225" s="148"/>
      <c r="C1225" s="33"/>
      <c r="D1225" s="33"/>
      <c r="E1225" s="33"/>
      <c r="F1225" s="35"/>
      <c r="G1225" s="35"/>
      <c r="H1225" s="123"/>
      <c r="I1225" s="33"/>
      <c r="J1225" s="35"/>
      <c r="K1225" s="35"/>
      <c r="L1225" s="42"/>
      <c r="M1225" s="33"/>
      <c r="N1225" s="33"/>
      <c r="O1225" s="33"/>
      <c r="P1225" s="33"/>
      <c r="Q1225" s="33"/>
      <c r="R1225" s="33"/>
      <c r="S1225" s="33"/>
      <c r="T1225" s="33"/>
      <c r="U1225" s="33"/>
      <c r="V1225" s="33"/>
      <c r="W1225" s="33"/>
      <c r="X1225" s="33"/>
      <c r="Y1225" s="33"/>
      <c r="Z1225" s="33"/>
      <c r="AA1225" s="33"/>
      <c r="AB1225" s="33"/>
      <c r="AC1225" s="33"/>
    </row>
    <row r="1226" spans="1:29" ht="15" x14ac:dyDescent="0.2">
      <c r="A1226" s="88"/>
      <c r="B1226" s="148"/>
      <c r="C1226" s="33"/>
      <c r="D1226" s="33"/>
      <c r="E1226" s="33"/>
      <c r="F1226" s="35"/>
      <c r="G1226" s="35"/>
      <c r="H1226" s="123"/>
      <c r="I1226" s="33"/>
      <c r="J1226" s="35"/>
      <c r="K1226" s="35"/>
      <c r="L1226" s="42"/>
      <c r="M1226" s="33"/>
      <c r="N1226" s="33"/>
      <c r="O1226" s="33"/>
      <c r="P1226" s="33"/>
      <c r="Q1226" s="33"/>
      <c r="R1226" s="33"/>
      <c r="S1226" s="33"/>
      <c r="T1226" s="33"/>
      <c r="U1226" s="33"/>
      <c r="V1226" s="33"/>
      <c r="W1226" s="33"/>
      <c r="X1226" s="33"/>
      <c r="Y1226" s="33"/>
      <c r="Z1226" s="33"/>
      <c r="AA1226" s="33"/>
      <c r="AB1226" s="33"/>
      <c r="AC1226" s="33"/>
    </row>
    <row r="1227" spans="1:29" ht="15" x14ac:dyDescent="0.2">
      <c r="A1227" s="88"/>
      <c r="B1227" s="148"/>
      <c r="C1227" s="33"/>
      <c r="D1227" s="33"/>
      <c r="E1227" s="33"/>
      <c r="F1227" s="35"/>
      <c r="G1227" s="35"/>
      <c r="H1227" s="123"/>
      <c r="I1227" s="33"/>
      <c r="J1227" s="35"/>
      <c r="K1227" s="35"/>
      <c r="L1227" s="42"/>
      <c r="M1227" s="33"/>
      <c r="N1227" s="33"/>
      <c r="O1227" s="33"/>
      <c r="P1227" s="33"/>
      <c r="Q1227" s="33"/>
      <c r="R1227" s="33"/>
      <c r="S1227" s="33"/>
      <c r="T1227" s="33"/>
      <c r="U1227" s="33"/>
      <c r="V1227" s="33"/>
      <c r="W1227" s="33"/>
      <c r="X1227" s="33"/>
      <c r="Y1227" s="33"/>
      <c r="Z1227" s="33"/>
      <c r="AA1227" s="33"/>
      <c r="AB1227" s="33"/>
      <c r="AC1227" s="33"/>
    </row>
    <row r="1228" spans="1:29" ht="15" x14ac:dyDescent="0.2">
      <c r="A1228" s="88"/>
      <c r="B1228" s="148"/>
      <c r="C1228" s="33"/>
      <c r="D1228" s="33"/>
      <c r="E1228" s="33"/>
      <c r="F1228" s="35"/>
      <c r="G1228" s="35"/>
      <c r="H1228" s="123"/>
      <c r="I1228" s="33"/>
      <c r="J1228" s="35"/>
      <c r="K1228" s="35"/>
      <c r="L1228" s="42"/>
      <c r="M1228" s="33"/>
      <c r="N1228" s="33"/>
      <c r="O1228" s="33"/>
      <c r="P1228" s="33"/>
      <c r="Q1228" s="33"/>
      <c r="R1228" s="33"/>
      <c r="S1228" s="33"/>
      <c r="T1228" s="33"/>
      <c r="U1228" s="33"/>
      <c r="V1228" s="33"/>
      <c r="W1228" s="33"/>
      <c r="X1228" s="33"/>
      <c r="Y1228" s="33"/>
      <c r="Z1228" s="33"/>
      <c r="AA1228" s="33"/>
      <c r="AB1228" s="33"/>
      <c r="AC1228" s="33"/>
    </row>
    <row r="1229" spans="1:29" ht="15" x14ac:dyDescent="0.2">
      <c r="A1229" s="88"/>
      <c r="B1229" s="148"/>
      <c r="C1229" s="33"/>
      <c r="D1229" s="33"/>
      <c r="E1229" s="33"/>
      <c r="F1229" s="35"/>
      <c r="G1229" s="35"/>
      <c r="H1229" s="123"/>
      <c r="I1229" s="33"/>
      <c r="J1229" s="35"/>
      <c r="K1229" s="35"/>
      <c r="L1229" s="42"/>
      <c r="M1229" s="33"/>
      <c r="N1229" s="33"/>
      <c r="O1229" s="33"/>
      <c r="P1229" s="33"/>
      <c r="Q1229" s="33"/>
      <c r="R1229" s="33"/>
      <c r="S1229" s="33"/>
      <c r="T1229" s="33"/>
      <c r="U1229" s="33"/>
      <c r="V1229" s="33"/>
      <c r="W1229" s="33"/>
      <c r="X1229" s="33"/>
      <c r="Y1229" s="33"/>
      <c r="Z1229" s="33"/>
      <c r="AA1229" s="33"/>
      <c r="AB1229" s="33"/>
      <c r="AC1229" s="33"/>
    </row>
    <row r="1230" spans="1:29" ht="15" x14ac:dyDescent="0.2">
      <c r="A1230" s="88"/>
      <c r="B1230" s="148"/>
      <c r="C1230" s="33"/>
      <c r="D1230" s="33"/>
      <c r="E1230" s="33"/>
      <c r="F1230" s="35"/>
      <c r="G1230" s="35"/>
      <c r="H1230" s="123"/>
      <c r="I1230" s="33"/>
      <c r="J1230" s="35"/>
      <c r="K1230" s="35"/>
      <c r="L1230" s="42"/>
      <c r="M1230" s="33"/>
      <c r="N1230" s="33"/>
      <c r="O1230" s="33"/>
      <c r="P1230" s="33"/>
      <c r="Q1230" s="33"/>
      <c r="R1230" s="33"/>
      <c r="S1230" s="33"/>
      <c r="T1230" s="33"/>
      <c r="U1230" s="33"/>
      <c r="V1230" s="33"/>
      <c r="W1230" s="33"/>
      <c r="X1230" s="33"/>
      <c r="Y1230" s="33"/>
      <c r="Z1230" s="33"/>
      <c r="AA1230" s="33"/>
      <c r="AB1230" s="33"/>
      <c r="AC1230" s="33"/>
    </row>
    <row r="1231" spans="1:29" ht="15" x14ac:dyDescent="0.2">
      <c r="A1231" s="88"/>
      <c r="B1231" s="148"/>
      <c r="C1231" s="33"/>
      <c r="D1231" s="33"/>
      <c r="E1231" s="33"/>
      <c r="F1231" s="35"/>
      <c r="G1231" s="35"/>
      <c r="H1231" s="123"/>
      <c r="I1231" s="33"/>
      <c r="J1231" s="35"/>
      <c r="K1231" s="35"/>
      <c r="L1231" s="42"/>
      <c r="M1231" s="33"/>
      <c r="N1231" s="33"/>
      <c r="O1231" s="33"/>
      <c r="P1231" s="33"/>
      <c r="Q1231" s="33"/>
      <c r="R1231" s="33"/>
      <c r="S1231" s="33"/>
      <c r="T1231" s="33"/>
      <c r="U1231" s="33"/>
      <c r="V1231" s="33"/>
      <c r="W1231" s="33"/>
      <c r="X1231" s="33"/>
      <c r="Y1231" s="33"/>
      <c r="Z1231" s="33"/>
      <c r="AA1231" s="33"/>
      <c r="AB1231" s="33"/>
      <c r="AC1231" s="33"/>
    </row>
    <row r="1232" spans="1:29" ht="15" x14ac:dyDescent="0.2">
      <c r="A1232" s="88"/>
      <c r="B1232" s="148"/>
      <c r="C1232" s="33"/>
      <c r="D1232" s="33"/>
      <c r="E1232" s="33"/>
      <c r="F1232" s="35"/>
      <c r="G1232" s="35"/>
      <c r="H1232" s="123"/>
      <c r="I1232" s="33"/>
      <c r="J1232" s="35"/>
      <c r="K1232" s="35"/>
      <c r="L1232" s="42"/>
      <c r="M1232" s="33"/>
      <c r="N1232" s="33"/>
      <c r="O1232" s="33"/>
      <c r="P1232" s="33"/>
      <c r="Q1232" s="33"/>
      <c r="R1232" s="33"/>
      <c r="S1232" s="33"/>
      <c r="T1232" s="33"/>
      <c r="U1232" s="33"/>
      <c r="V1232" s="33"/>
      <c r="W1232" s="33"/>
      <c r="X1232" s="33"/>
      <c r="Y1232" s="33"/>
      <c r="Z1232" s="33"/>
      <c r="AA1232" s="33"/>
      <c r="AB1232" s="33"/>
      <c r="AC1232" s="33"/>
    </row>
    <row r="1233" spans="1:29" ht="15" x14ac:dyDescent="0.2">
      <c r="A1233" s="88"/>
      <c r="B1233" s="148"/>
      <c r="C1233" s="33"/>
      <c r="D1233" s="33"/>
      <c r="E1233" s="33"/>
      <c r="F1233" s="35"/>
      <c r="G1233" s="35"/>
      <c r="H1233" s="123"/>
      <c r="I1233" s="33"/>
      <c r="J1233" s="35"/>
      <c r="K1233" s="35"/>
      <c r="L1233" s="42"/>
      <c r="M1233" s="33"/>
      <c r="N1233" s="33"/>
      <c r="O1233" s="33"/>
      <c r="P1233" s="33"/>
      <c r="Q1233" s="33"/>
      <c r="R1233" s="33"/>
      <c r="S1233" s="33"/>
      <c r="T1233" s="33"/>
      <c r="U1233" s="33"/>
      <c r="V1233" s="33"/>
      <c r="W1233" s="33"/>
      <c r="X1233" s="33"/>
      <c r="Y1233" s="33"/>
      <c r="Z1233" s="33"/>
      <c r="AA1233" s="33"/>
      <c r="AB1233" s="33"/>
      <c r="AC1233" s="33"/>
    </row>
    <row r="1234" spans="1:29" ht="15" x14ac:dyDescent="0.2">
      <c r="A1234" s="88"/>
      <c r="B1234" s="148"/>
      <c r="C1234" s="33"/>
      <c r="D1234" s="33"/>
      <c r="E1234" s="33"/>
      <c r="F1234" s="35"/>
      <c r="G1234" s="35"/>
      <c r="H1234" s="123"/>
      <c r="I1234" s="33"/>
      <c r="J1234" s="35"/>
      <c r="K1234" s="35"/>
      <c r="L1234" s="42"/>
      <c r="M1234" s="33"/>
      <c r="N1234" s="33"/>
      <c r="O1234" s="33"/>
      <c r="P1234" s="33"/>
      <c r="Q1234" s="33"/>
      <c r="R1234" s="33"/>
      <c r="S1234" s="33"/>
      <c r="T1234" s="33"/>
      <c r="U1234" s="33"/>
      <c r="V1234" s="33"/>
      <c r="W1234" s="33"/>
      <c r="X1234" s="33"/>
      <c r="Y1234" s="33"/>
      <c r="Z1234" s="33"/>
      <c r="AA1234" s="33"/>
      <c r="AB1234" s="33"/>
      <c r="AC1234" s="33"/>
    </row>
    <row r="1235" spans="1:29" ht="15" x14ac:dyDescent="0.2">
      <c r="A1235" s="88"/>
      <c r="B1235" s="148"/>
      <c r="C1235" s="33"/>
      <c r="D1235" s="33"/>
      <c r="E1235" s="33"/>
      <c r="F1235" s="35"/>
      <c r="G1235" s="35"/>
      <c r="H1235" s="123"/>
      <c r="I1235" s="33"/>
      <c r="J1235" s="35"/>
      <c r="K1235" s="35"/>
      <c r="L1235" s="42"/>
      <c r="M1235" s="33"/>
      <c r="N1235" s="33"/>
      <c r="O1235" s="33"/>
      <c r="P1235" s="33"/>
      <c r="Q1235" s="33"/>
      <c r="R1235" s="33"/>
      <c r="S1235" s="33"/>
      <c r="T1235" s="33"/>
      <c r="U1235" s="33"/>
      <c r="V1235" s="33"/>
      <c r="W1235" s="33"/>
      <c r="X1235" s="33"/>
      <c r="Y1235" s="33"/>
      <c r="Z1235" s="33"/>
      <c r="AA1235" s="33"/>
      <c r="AB1235" s="33"/>
      <c r="AC1235" s="33"/>
    </row>
    <row r="1236" spans="1:29" ht="15" x14ac:dyDescent="0.2">
      <c r="A1236" s="88"/>
      <c r="B1236" s="148"/>
      <c r="C1236" s="33"/>
      <c r="D1236" s="33"/>
      <c r="E1236" s="33"/>
      <c r="F1236" s="35"/>
      <c r="G1236" s="35"/>
      <c r="H1236" s="123"/>
      <c r="I1236" s="33"/>
      <c r="J1236" s="35"/>
      <c r="K1236" s="35"/>
      <c r="L1236" s="42"/>
      <c r="M1236" s="33"/>
      <c r="N1236" s="33"/>
      <c r="O1236" s="33"/>
      <c r="P1236" s="33"/>
      <c r="Q1236" s="33"/>
      <c r="R1236" s="33"/>
      <c r="S1236" s="33"/>
      <c r="T1236" s="33"/>
      <c r="U1236" s="33"/>
      <c r="V1236" s="33"/>
      <c r="W1236" s="33"/>
      <c r="X1236" s="33"/>
      <c r="Y1236" s="33"/>
      <c r="Z1236" s="33"/>
      <c r="AA1236" s="33"/>
      <c r="AB1236" s="33"/>
      <c r="AC1236" s="33"/>
    </row>
    <row r="1237" spans="1:29" ht="15" x14ac:dyDescent="0.2">
      <c r="A1237" s="88"/>
      <c r="B1237" s="148"/>
      <c r="C1237" s="33"/>
      <c r="D1237" s="33"/>
      <c r="E1237" s="33"/>
      <c r="F1237" s="35"/>
      <c r="G1237" s="35"/>
      <c r="H1237" s="123"/>
      <c r="I1237" s="33"/>
      <c r="J1237" s="35"/>
      <c r="K1237" s="35"/>
      <c r="L1237" s="42"/>
      <c r="M1237" s="33"/>
      <c r="N1237" s="33"/>
      <c r="O1237" s="33"/>
      <c r="P1237" s="33"/>
      <c r="Q1237" s="33"/>
      <c r="R1237" s="33"/>
      <c r="S1237" s="33"/>
      <c r="T1237" s="33"/>
      <c r="U1237" s="33"/>
      <c r="V1237" s="33"/>
      <c r="W1237" s="33"/>
      <c r="X1237" s="33"/>
      <c r="Y1237" s="33"/>
      <c r="Z1237" s="33"/>
      <c r="AA1237" s="33"/>
      <c r="AB1237" s="33"/>
      <c r="AC1237" s="33"/>
    </row>
    <row r="1238" spans="1:29" ht="15" x14ac:dyDescent="0.2">
      <c r="A1238" s="88"/>
      <c r="B1238" s="148"/>
      <c r="C1238" s="33"/>
      <c r="D1238" s="33"/>
      <c r="E1238" s="33"/>
      <c r="F1238" s="35"/>
      <c r="G1238" s="35"/>
      <c r="H1238" s="123"/>
      <c r="I1238" s="33"/>
      <c r="J1238" s="35"/>
      <c r="K1238" s="35"/>
      <c r="L1238" s="42"/>
      <c r="M1238" s="33"/>
      <c r="N1238" s="33"/>
      <c r="O1238" s="33"/>
      <c r="P1238" s="33"/>
      <c r="Q1238" s="33"/>
      <c r="R1238" s="33"/>
      <c r="S1238" s="33"/>
      <c r="T1238" s="33"/>
      <c r="U1238" s="33"/>
      <c r="V1238" s="33"/>
      <c r="W1238" s="33"/>
      <c r="X1238" s="33"/>
      <c r="Y1238" s="33"/>
      <c r="Z1238" s="33"/>
      <c r="AA1238" s="33"/>
      <c r="AB1238" s="33"/>
      <c r="AC1238" s="33"/>
    </row>
    <row r="1239" spans="1:29" ht="15" x14ac:dyDescent="0.2">
      <c r="A1239" s="88"/>
      <c r="B1239" s="148"/>
      <c r="C1239" s="33"/>
      <c r="D1239" s="33"/>
      <c r="E1239" s="33"/>
      <c r="F1239" s="35"/>
      <c r="G1239" s="35"/>
      <c r="H1239" s="123"/>
      <c r="I1239" s="33"/>
      <c r="J1239" s="35"/>
      <c r="K1239" s="35"/>
      <c r="L1239" s="42"/>
      <c r="M1239" s="33"/>
      <c r="N1239" s="33"/>
      <c r="O1239" s="33"/>
      <c r="P1239" s="33"/>
      <c r="Q1239" s="33"/>
      <c r="R1239" s="33"/>
      <c r="S1239" s="33"/>
      <c r="T1239" s="33"/>
      <c r="U1239" s="33"/>
      <c r="V1239" s="33"/>
      <c r="W1239" s="33"/>
      <c r="X1239" s="33"/>
      <c r="Y1239" s="33"/>
      <c r="Z1239" s="33"/>
      <c r="AA1239" s="33"/>
      <c r="AB1239" s="33"/>
      <c r="AC1239" s="33"/>
    </row>
    <row r="1240" spans="1:29" ht="15" x14ac:dyDescent="0.2">
      <c r="A1240" s="88"/>
      <c r="B1240" s="148"/>
      <c r="C1240" s="33"/>
      <c r="D1240" s="33"/>
      <c r="E1240" s="33"/>
      <c r="F1240" s="35"/>
      <c r="G1240" s="35"/>
      <c r="H1240" s="123"/>
      <c r="I1240" s="33"/>
      <c r="J1240" s="35"/>
      <c r="K1240" s="35"/>
      <c r="L1240" s="42"/>
      <c r="M1240" s="33"/>
      <c r="N1240" s="33"/>
      <c r="O1240" s="33"/>
      <c r="P1240" s="33"/>
      <c r="Q1240" s="33"/>
      <c r="R1240" s="33"/>
      <c r="S1240" s="33"/>
      <c r="T1240" s="33"/>
      <c r="U1240" s="33"/>
      <c r="V1240" s="33"/>
      <c r="W1240" s="33"/>
      <c r="X1240" s="33"/>
      <c r="Y1240" s="33"/>
      <c r="Z1240" s="33"/>
      <c r="AA1240" s="33"/>
      <c r="AB1240" s="33"/>
      <c r="AC1240" s="33"/>
    </row>
    <row r="1241" spans="1:29" ht="15" x14ac:dyDescent="0.2">
      <c r="A1241" s="88"/>
      <c r="B1241" s="148"/>
      <c r="C1241" s="33"/>
      <c r="D1241" s="33"/>
      <c r="E1241" s="33"/>
      <c r="F1241" s="35"/>
      <c r="G1241" s="35"/>
      <c r="H1241" s="123"/>
      <c r="I1241" s="33"/>
      <c r="J1241" s="35"/>
      <c r="K1241" s="35"/>
      <c r="L1241" s="42"/>
      <c r="M1241" s="33"/>
      <c r="N1241" s="33"/>
      <c r="O1241" s="33"/>
      <c r="P1241" s="33"/>
      <c r="Q1241" s="33"/>
      <c r="R1241" s="33"/>
      <c r="S1241" s="33"/>
      <c r="T1241" s="33"/>
      <c r="U1241" s="33"/>
      <c r="V1241" s="33"/>
      <c r="W1241" s="33"/>
      <c r="X1241" s="33"/>
      <c r="Y1241" s="33"/>
      <c r="Z1241" s="33"/>
      <c r="AA1241" s="33"/>
      <c r="AB1241" s="33"/>
      <c r="AC1241" s="33"/>
    </row>
  </sheetData>
  <mergeCells count="20">
    <mergeCell ref="G427:J427"/>
    <mergeCell ref="G428:J428"/>
    <mergeCell ref="B5:D5"/>
    <mergeCell ref="B6:C6"/>
    <mergeCell ref="F6:H6"/>
    <mergeCell ref="B7:C7"/>
    <mergeCell ref="B8:C8"/>
    <mergeCell ref="F8:H8"/>
    <mergeCell ref="B9:C9"/>
    <mergeCell ref="E5:L5"/>
    <mergeCell ref="B10:C10"/>
    <mergeCell ref="F10:I10"/>
    <mergeCell ref="J10:K10"/>
    <mergeCell ref="B11:D11"/>
    <mergeCell ref="B1:L1"/>
    <mergeCell ref="B2:L2"/>
    <mergeCell ref="B3:D3"/>
    <mergeCell ref="E3:L3"/>
    <mergeCell ref="B4:D4"/>
    <mergeCell ref="E4:L4"/>
  </mergeCells>
  <dataValidations count="5">
    <dataValidation type="list" allowBlank="1" showErrorMessage="1" sqref="A14:A19 A21:A23 A25:A27 A29:A31 A33:A34 A36:A43 A45:A54 A56:A61 A63:A71 A73:A77 A79:A83 A85:A89 A91:A96 A98:A103 A105:A106 A108:A109 A111:A112 A114:A116 A118:A119 A121:A122 A124:A125 A127:A164 A166:A173 A175:A181 A183:A196 A198:A239 A241:A247 A249:A262 A264:A309 A311:A315 A317:A323 A325:A328 A330:A333 A335:A338 A340:A343 A345:A346 A348:A350 A352:A357 A359:A361 A363:A369 A371:A373 A375:A377 A379:A392 A394:A403 A405:A407 A409:A415 A417:A418" xr:uid="{00000000-0002-0000-0300-000000000000}">
      <formula1>"E,S"</formula1>
    </dataValidation>
    <dataValidation type="list" allowBlank="1" showErrorMessage="1" sqref="E427 G427" xr:uid="{00000000-0002-0000-0300-000001000000}">
      <formula1>"Mateus Pedro  da Silva,Leonardo Mesquita Reis Belico"</formula1>
    </dataValidation>
    <dataValidation type="list" allowBlank="1" showErrorMessage="1" sqref="F6 F8" xr:uid="{00000000-0002-0000-0300-000002000000}">
      <formula1>"CONSTRUÇÃO DE EDIFÍCIOS,OBRA RODOVIÁRIA,NÃO SE APLICA"</formula1>
    </dataValidation>
    <dataValidation type="list" allowBlank="1" showErrorMessage="1" sqref="B6:B10" xr:uid="{00000000-0002-0000-0300-000003000000}">
      <formula1>"SINAPI,SICRO,SEINFRA,CDHU,ORSE,OUTRO"</formula1>
    </dataValidation>
    <dataValidation type="list" allowBlank="1" showErrorMessage="1" sqref="E428 G428" xr:uid="{00000000-0002-0000-0300-000004000000}">
      <formula1>"Engenheiro Civil,Arquiteto e Urbanista"</formula1>
    </dataValidation>
  </dataValidations>
  <printOptions horizontalCentered="1"/>
  <pageMargins left="0.7" right="0.7" top="0.29232283464566938" bottom="0.6" header="0" footer="0"/>
  <pageSetup paperSize="9" fitToHeight="0" pageOrder="overThenDown" orientation="landscape" cellComments="atEnd"/>
  <drawing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tabColor rgb="FFE69138"/>
    <outlinePr summaryBelow="0" summaryRight="0"/>
    <pageSetUpPr fitToPage="1"/>
  </sheetPr>
  <dimension ref="A1:AB923"/>
  <sheetViews>
    <sheetView workbookViewId="0"/>
  </sheetViews>
  <sheetFormatPr defaultColWidth="12.5703125" defaultRowHeight="15.75" customHeight="1" x14ac:dyDescent="0.2"/>
  <cols>
    <col min="1" max="1" width="5.85546875" customWidth="1"/>
    <col min="2" max="3" width="9.42578125" customWidth="1"/>
    <col min="4" max="4" width="11.42578125" customWidth="1"/>
    <col min="5" max="5" width="59.5703125" customWidth="1"/>
    <col min="12" max="12" width="23.5703125" customWidth="1"/>
  </cols>
  <sheetData>
    <row r="1" spans="1:28" ht="66.75" customHeight="1" x14ac:dyDescent="0.3">
      <c r="A1" s="86"/>
      <c r="B1" s="318" t="s">
        <v>0</v>
      </c>
      <c r="C1" s="291"/>
      <c r="D1" s="291"/>
      <c r="E1" s="291"/>
      <c r="F1" s="291"/>
      <c r="G1" s="291"/>
      <c r="H1" s="291"/>
      <c r="I1" s="291"/>
      <c r="J1" s="291"/>
      <c r="K1" s="291"/>
      <c r="L1" s="292"/>
      <c r="M1" s="1"/>
      <c r="N1" s="1"/>
      <c r="O1" s="1"/>
      <c r="P1" s="1"/>
      <c r="Q1" s="1"/>
      <c r="R1" s="1"/>
      <c r="S1" s="1"/>
      <c r="T1" s="1"/>
      <c r="U1" s="1"/>
      <c r="V1" s="1"/>
      <c r="W1" s="1"/>
      <c r="X1" s="1"/>
      <c r="Y1" s="1"/>
      <c r="Z1" s="33"/>
      <c r="AA1" s="33"/>
      <c r="AB1" s="33"/>
    </row>
    <row r="2" spans="1:28" ht="15" x14ac:dyDescent="0.2">
      <c r="A2" s="86"/>
      <c r="B2" s="319" t="s">
        <v>1083</v>
      </c>
      <c r="C2" s="297"/>
      <c r="D2" s="297"/>
      <c r="E2" s="297"/>
      <c r="F2" s="297"/>
      <c r="G2" s="297"/>
      <c r="H2" s="297"/>
      <c r="I2" s="297"/>
      <c r="J2" s="297"/>
      <c r="K2" s="297"/>
      <c r="L2" s="298"/>
      <c r="M2" s="33"/>
      <c r="N2" s="33"/>
      <c r="O2" s="33"/>
      <c r="P2" s="33"/>
      <c r="Q2" s="33"/>
      <c r="R2" s="33"/>
      <c r="S2" s="33"/>
      <c r="T2" s="33"/>
      <c r="U2" s="33"/>
      <c r="V2" s="33"/>
      <c r="W2" s="33"/>
      <c r="X2" s="33"/>
      <c r="Y2" s="33"/>
      <c r="Z2" s="33"/>
      <c r="AA2" s="33"/>
      <c r="AB2" s="33"/>
    </row>
    <row r="3" spans="1:28" ht="15" x14ac:dyDescent="0.2">
      <c r="A3" s="87"/>
      <c r="B3" s="320" t="s">
        <v>2</v>
      </c>
      <c r="C3" s="297"/>
      <c r="D3" s="298"/>
      <c r="E3" s="321" t="s">
        <v>3</v>
      </c>
      <c r="F3" s="297"/>
      <c r="G3" s="297"/>
      <c r="H3" s="297"/>
      <c r="I3" s="297"/>
      <c r="J3" s="297"/>
      <c r="K3" s="297"/>
      <c r="L3" s="298"/>
      <c r="M3" s="33"/>
      <c r="N3" s="33"/>
      <c r="O3" s="33"/>
      <c r="P3" s="33"/>
      <c r="Q3" s="33"/>
      <c r="R3" s="33"/>
      <c r="S3" s="33"/>
      <c r="T3" s="33"/>
      <c r="U3" s="33"/>
      <c r="V3" s="33"/>
      <c r="W3" s="33"/>
      <c r="X3" s="33"/>
      <c r="Y3" s="33"/>
      <c r="Z3" s="33"/>
      <c r="AA3" s="33"/>
      <c r="AB3" s="33"/>
    </row>
    <row r="4" spans="1:28" ht="15" x14ac:dyDescent="0.2">
      <c r="A4" s="87"/>
      <c r="B4" s="320" t="s">
        <v>4</v>
      </c>
      <c r="C4" s="297"/>
      <c r="D4" s="298"/>
      <c r="E4" s="321" t="s">
        <v>5</v>
      </c>
      <c r="F4" s="297"/>
      <c r="G4" s="297"/>
      <c r="H4" s="297"/>
      <c r="I4" s="297"/>
      <c r="J4" s="297"/>
      <c r="K4" s="297"/>
      <c r="L4" s="298"/>
      <c r="M4" s="33"/>
      <c r="N4" s="33"/>
      <c r="O4" s="33"/>
      <c r="P4" s="33"/>
      <c r="Q4" s="33"/>
      <c r="R4" s="33"/>
      <c r="S4" s="33"/>
      <c r="T4" s="33"/>
      <c r="U4" s="33"/>
      <c r="V4" s="33"/>
      <c r="W4" s="33"/>
      <c r="X4" s="33"/>
      <c r="Y4" s="33"/>
      <c r="Z4" s="33"/>
      <c r="AA4" s="33"/>
      <c r="AB4" s="33"/>
    </row>
    <row r="5" spans="1:28" ht="15" x14ac:dyDescent="0.2">
      <c r="A5" s="88"/>
      <c r="B5" s="320" t="s">
        <v>6</v>
      </c>
      <c r="C5" s="297"/>
      <c r="D5" s="298"/>
      <c r="E5" s="321" t="s">
        <v>7</v>
      </c>
      <c r="F5" s="297"/>
      <c r="G5" s="297"/>
      <c r="H5" s="297"/>
      <c r="I5" s="297"/>
      <c r="J5" s="297"/>
      <c r="K5" s="297"/>
      <c r="L5" s="298"/>
      <c r="M5" s="33"/>
      <c r="N5" s="33"/>
      <c r="O5" s="33"/>
      <c r="P5" s="33"/>
      <c r="Q5" s="33"/>
      <c r="R5" s="33"/>
      <c r="S5" s="33"/>
      <c r="T5" s="33"/>
      <c r="U5" s="33"/>
      <c r="V5" s="33"/>
      <c r="W5" s="33"/>
      <c r="X5" s="33"/>
      <c r="Y5" s="33"/>
      <c r="Z5" s="33"/>
      <c r="AA5" s="33"/>
      <c r="AB5" s="33"/>
    </row>
    <row r="6" spans="1:28" ht="15" x14ac:dyDescent="0.3">
      <c r="A6" s="86"/>
      <c r="B6" s="309" t="s">
        <v>40</v>
      </c>
      <c r="C6" s="287"/>
      <c r="D6" s="189">
        <v>45962</v>
      </c>
      <c r="E6" s="190"/>
      <c r="F6" s="311" t="s">
        <v>42</v>
      </c>
      <c r="G6" s="287"/>
      <c r="H6" s="287"/>
      <c r="I6" s="34"/>
      <c r="J6" s="36" t="s">
        <v>43</v>
      </c>
      <c r="K6" s="37">
        <v>0.23119999999999999</v>
      </c>
      <c r="L6" s="38"/>
      <c r="M6" s="33"/>
      <c r="N6" s="33"/>
      <c r="O6" s="33"/>
      <c r="P6" s="33"/>
      <c r="Q6" s="33"/>
      <c r="R6" s="33"/>
      <c r="S6" s="33"/>
      <c r="T6" s="33"/>
      <c r="U6" s="33"/>
      <c r="V6" s="33"/>
      <c r="W6" s="33"/>
      <c r="X6" s="33"/>
      <c r="Y6" s="33"/>
      <c r="Z6" s="33"/>
      <c r="AA6" s="33"/>
      <c r="AB6" s="33"/>
    </row>
    <row r="7" spans="1:28" ht="15" x14ac:dyDescent="0.3">
      <c r="A7" s="86"/>
      <c r="B7" s="309" t="s">
        <v>41</v>
      </c>
      <c r="C7" s="287"/>
      <c r="D7" s="189">
        <v>45931</v>
      </c>
      <c r="E7" s="190"/>
      <c r="F7" s="39"/>
      <c r="G7" s="34"/>
      <c r="H7" s="40"/>
      <c r="I7" s="34"/>
      <c r="J7" s="34"/>
      <c r="K7" s="41">
        <f>K6+1</f>
        <v>1.2312000000000001</v>
      </c>
      <c r="L7" s="42"/>
      <c r="M7" s="33"/>
      <c r="N7" s="33"/>
      <c r="O7" s="33"/>
      <c r="P7" s="33"/>
      <c r="Q7" s="33"/>
      <c r="R7" s="33"/>
      <c r="S7" s="33"/>
      <c r="T7" s="33"/>
      <c r="U7" s="33"/>
      <c r="V7" s="33"/>
      <c r="W7" s="33"/>
      <c r="X7" s="33"/>
      <c r="Y7" s="33"/>
      <c r="Z7" s="33"/>
      <c r="AA7" s="33"/>
      <c r="AB7" s="33"/>
    </row>
    <row r="8" spans="1:28" ht="15" x14ac:dyDescent="0.3">
      <c r="A8" s="86"/>
      <c r="B8" s="309" t="s">
        <v>44</v>
      </c>
      <c r="C8" s="287"/>
      <c r="D8" s="189">
        <v>45931</v>
      </c>
      <c r="E8" s="190"/>
      <c r="F8" s="311" t="s">
        <v>46</v>
      </c>
      <c r="G8" s="287"/>
      <c r="H8" s="287"/>
      <c r="I8" s="34"/>
      <c r="J8" s="44" t="s">
        <v>47</v>
      </c>
      <c r="K8" s="45">
        <v>0</v>
      </c>
      <c r="L8" s="42"/>
      <c r="M8" s="33"/>
      <c r="N8" s="33"/>
      <c r="O8" s="33"/>
      <c r="P8" s="33"/>
      <c r="Q8" s="33"/>
      <c r="R8" s="33"/>
      <c r="S8" s="33"/>
      <c r="T8" s="33"/>
      <c r="U8" s="33"/>
      <c r="V8" s="33"/>
      <c r="W8" s="33"/>
      <c r="X8" s="33"/>
      <c r="Y8" s="33"/>
      <c r="Z8" s="33"/>
      <c r="AA8" s="33"/>
      <c r="AB8" s="33"/>
    </row>
    <row r="9" spans="1:28" ht="15" x14ac:dyDescent="0.3">
      <c r="A9" s="86"/>
      <c r="B9" s="309" t="s">
        <v>45</v>
      </c>
      <c r="C9" s="287"/>
      <c r="D9" s="191">
        <v>45870</v>
      </c>
      <c r="E9" s="190"/>
      <c r="F9" s="39"/>
      <c r="G9" s="34"/>
      <c r="H9" s="40"/>
      <c r="I9" s="34"/>
      <c r="J9" s="34"/>
      <c r="K9" s="41">
        <f>K8+1</f>
        <v>1</v>
      </c>
      <c r="L9" s="42"/>
      <c r="M9" s="33"/>
      <c r="N9" s="33"/>
      <c r="O9" s="33"/>
      <c r="P9" s="33"/>
      <c r="Q9" s="33"/>
      <c r="R9" s="33"/>
      <c r="S9" s="33"/>
      <c r="T9" s="33"/>
      <c r="U9" s="33"/>
      <c r="V9" s="33"/>
      <c r="W9" s="33"/>
      <c r="X9" s="33"/>
      <c r="Y9" s="33"/>
      <c r="Z9" s="33"/>
      <c r="AA9" s="33"/>
      <c r="AB9" s="33"/>
    </row>
    <row r="10" spans="1:28" ht="18" x14ac:dyDescent="0.3">
      <c r="A10" s="86"/>
      <c r="B10" s="309" t="s">
        <v>48</v>
      </c>
      <c r="C10" s="287"/>
      <c r="D10" s="192" t="s">
        <v>49</v>
      </c>
      <c r="E10" s="190"/>
      <c r="F10" s="316" t="s">
        <v>181</v>
      </c>
      <c r="G10" s="284"/>
      <c r="H10" s="284"/>
      <c r="I10" s="285"/>
      <c r="J10" s="317">
        <f>P.O.!J10</f>
        <v>646717.30000000005</v>
      </c>
      <c r="K10" s="285"/>
      <c r="L10" s="90"/>
      <c r="M10" s="33"/>
      <c r="N10" s="33"/>
      <c r="O10" s="33"/>
      <c r="P10" s="33"/>
      <c r="Q10" s="33"/>
      <c r="R10" s="33"/>
      <c r="S10" s="33"/>
      <c r="T10" s="33"/>
      <c r="U10" s="33"/>
      <c r="V10" s="33"/>
      <c r="W10" s="33"/>
      <c r="X10" s="33"/>
      <c r="Y10" s="33"/>
      <c r="Z10" s="33"/>
      <c r="AA10" s="33"/>
      <c r="AB10" s="33"/>
    </row>
    <row r="11" spans="1:28" ht="12.75" x14ac:dyDescent="0.2">
      <c r="B11" s="310" t="s">
        <v>50</v>
      </c>
      <c r="C11" s="287"/>
      <c r="D11" s="287"/>
      <c r="E11" s="193"/>
      <c r="F11" s="53"/>
      <c r="G11" s="53"/>
      <c r="H11" s="53"/>
      <c r="I11" s="53"/>
      <c r="J11" s="53"/>
      <c r="K11" s="53"/>
    </row>
    <row r="12" spans="1:28" ht="45" x14ac:dyDescent="0.2">
      <c r="A12" s="86"/>
      <c r="B12" s="194" t="s">
        <v>182</v>
      </c>
      <c r="C12" s="195" t="s">
        <v>51</v>
      </c>
      <c r="D12" s="195" t="s">
        <v>52</v>
      </c>
      <c r="E12" s="196" t="s">
        <v>183</v>
      </c>
      <c r="F12" s="94" t="s">
        <v>54</v>
      </c>
      <c r="G12" s="93" t="s">
        <v>184</v>
      </c>
      <c r="H12" s="95" t="s">
        <v>185</v>
      </c>
      <c r="I12" s="93" t="s">
        <v>186</v>
      </c>
      <c r="J12" s="93" t="s">
        <v>187</v>
      </c>
      <c r="K12" s="93" t="s">
        <v>188</v>
      </c>
      <c r="L12" s="96" t="s">
        <v>189</v>
      </c>
      <c r="M12" s="33"/>
      <c r="N12" s="33"/>
      <c r="O12" s="33"/>
      <c r="P12" s="33"/>
      <c r="Q12" s="33"/>
      <c r="R12" s="33"/>
      <c r="S12" s="33"/>
      <c r="T12" s="33"/>
      <c r="U12" s="33"/>
      <c r="V12" s="33"/>
      <c r="W12" s="33"/>
      <c r="X12" s="33"/>
      <c r="Y12" s="33"/>
      <c r="Z12" s="33"/>
      <c r="AA12" s="33"/>
      <c r="AB12" s="33"/>
    </row>
    <row r="13" spans="1:28" ht="15" x14ac:dyDescent="0.2">
      <c r="A13" s="86" t="str">
        <f>P.O.!A14</f>
        <v>E</v>
      </c>
      <c r="B13" s="197" t="str">
        <f>P.O.!B14</f>
        <v>1</v>
      </c>
      <c r="C13" s="198">
        <f>P.O.!C14</f>
        <v>0</v>
      </c>
      <c r="D13" s="198">
        <f>P.O.!D14</f>
        <v>0</v>
      </c>
      <c r="E13" s="199" t="str">
        <f>P.O.!E14</f>
        <v>SERVIÇOS PRELIMINARES</v>
      </c>
      <c r="F13" s="198">
        <f>P.O.!F14</f>
        <v>0</v>
      </c>
      <c r="G13" s="200">
        <f>P.O.!G14</f>
        <v>0</v>
      </c>
      <c r="H13" s="201">
        <f>P.O.!H14</f>
        <v>0</v>
      </c>
      <c r="I13" s="198">
        <f>P.O.!I14</f>
        <v>0</v>
      </c>
      <c r="J13" s="198">
        <f>P.O.!J14</f>
        <v>0</v>
      </c>
      <c r="K13" s="198">
        <f>P.O.!K14</f>
        <v>0</v>
      </c>
      <c r="L13" s="200">
        <f>P.O.!L14</f>
        <v>6478.56</v>
      </c>
      <c r="M13" s="33"/>
      <c r="N13" s="33"/>
      <c r="O13" s="33"/>
      <c r="P13" s="33"/>
      <c r="Q13" s="33"/>
      <c r="R13" s="33"/>
      <c r="S13" s="33"/>
      <c r="T13" s="33"/>
      <c r="U13" s="33"/>
      <c r="V13" s="33"/>
      <c r="W13" s="33"/>
      <c r="X13" s="33"/>
      <c r="Y13" s="33"/>
      <c r="Z13" s="33"/>
      <c r="AA13" s="33"/>
      <c r="AB13" s="33"/>
    </row>
    <row r="14" spans="1:28" ht="45" hidden="1" x14ac:dyDescent="0.2">
      <c r="A14" s="86" t="str">
        <f>P.O.!A15</f>
        <v>S</v>
      </c>
      <c r="B14" s="197" t="str">
        <f>P.O.!B15</f>
        <v>1.1</v>
      </c>
      <c r="C14" s="198" t="str">
        <f>P.O.!C15</f>
        <v>SINAPI</v>
      </c>
      <c r="D14" s="197" t="str">
        <f>P.O.!D15</f>
        <v>103689</v>
      </c>
      <c r="E14" s="199" t="str">
        <f>P.O.!E15</f>
        <v>FORNECIMENTO E INSTALAÇÃO DE PLACA DE OBRA COM CHAPA GALVANIZADA E ESTRUTURA DE MADEIRA. AF_03/2022_PS</v>
      </c>
      <c r="F14" s="198" t="str">
        <f>P.O.!F15</f>
        <v>M2</v>
      </c>
      <c r="G14" s="200">
        <f>P.O.!G15</f>
        <v>427.4</v>
      </c>
      <c r="H14" s="201">
        <f>P.O.!H15</f>
        <v>4.5</v>
      </c>
      <c r="I14" s="202">
        <f>P.O.!I15</f>
        <v>0.23419999999999999</v>
      </c>
      <c r="J14" s="200">
        <f>P.O.!J15</f>
        <v>527.5</v>
      </c>
      <c r="K14" s="200">
        <f>P.O.!K15</f>
        <v>2373.75</v>
      </c>
      <c r="L14" s="198">
        <f>P.O.!L15</f>
        <v>0</v>
      </c>
    </row>
    <row r="15" spans="1:28" ht="45" hidden="1" x14ac:dyDescent="0.2">
      <c r="A15" s="86" t="str">
        <f>P.O.!A16</f>
        <v>S</v>
      </c>
      <c r="B15" s="197" t="str">
        <f>P.O.!B16</f>
        <v>1.2</v>
      </c>
      <c r="C15" s="198" t="str">
        <f>P.O.!C16</f>
        <v>SINAPI</v>
      </c>
      <c r="D15" s="197" t="str">
        <f>P.O.!D16</f>
        <v>103694</v>
      </c>
      <c r="E15" s="199" t="str">
        <f>P.O.!E16</f>
        <v>FORNECIMENTO E INSTALAÇÃO DE SUPORTE DE MADEIRA PARA PLACAS DE SINALIZAÇÃO, EM SOLO, COM H= DE 2,5 M E SEÇÃO DE 7,5 X 7,5 CM. AF_03/2022</v>
      </c>
      <c r="F15" s="198" t="str">
        <f>P.O.!F16</f>
        <v>UN</v>
      </c>
      <c r="G15" s="200">
        <f>P.O.!G16</f>
        <v>116.47</v>
      </c>
      <c r="H15" s="201">
        <f>P.O.!H16</f>
        <v>2</v>
      </c>
      <c r="I15" s="202">
        <f>P.O.!I16</f>
        <v>0.23419999999999999</v>
      </c>
      <c r="J15" s="200">
        <f>P.O.!J16</f>
        <v>143.75</v>
      </c>
      <c r="K15" s="200">
        <f>P.O.!K16</f>
        <v>287.5</v>
      </c>
      <c r="L15" s="198">
        <f>P.O.!L16</f>
        <v>0</v>
      </c>
    </row>
    <row r="16" spans="1:28" ht="75" hidden="1" x14ac:dyDescent="0.2">
      <c r="A16" s="86" t="str">
        <f>P.O.!A17</f>
        <v>S</v>
      </c>
      <c r="B16" s="197" t="str">
        <f>P.O.!B17</f>
        <v>1.3</v>
      </c>
      <c r="C16" s="197" t="str">
        <f>P.O.!C17</f>
        <v xml:space="preserve">SEINFRA </v>
      </c>
      <c r="D16" s="197" t="str">
        <f>P.O.!D17</f>
        <v>ED-50151</v>
      </c>
      <c r="E16" s="199" t="str">
        <f>P.O.!E17</f>
        <v>LIGAÇÃO PROVISÓRIA COM ENTRADA DE ENERGIA AÉREA, PADRÃO CEMIG, CARGA INSTALADA DE 15,1KVA ATÉ 30KVA, TRIFÁSICO, COM SAÍDA SUBTERRÂNEA, INCLUSIVE POSTE, CAIXA PARA MEDIDOR, DISJUNTOR, BARRAMENTO, ATERRAMENTO E ACESSÓRIOS</v>
      </c>
      <c r="F16" s="198" t="str">
        <f>P.O.!F17</f>
        <v>un</v>
      </c>
      <c r="G16" s="200">
        <f>P.O.!G17</f>
        <v>830.96</v>
      </c>
      <c r="H16" s="201">
        <f>P.O.!H17</f>
        <v>1</v>
      </c>
      <c r="I16" s="202">
        <f>P.O.!I17</f>
        <v>0.23419999999999999</v>
      </c>
      <c r="J16" s="200">
        <f>P.O.!J17</f>
        <v>1025.57</v>
      </c>
      <c r="K16" s="200">
        <f>P.O.!K17</f>
        <v>1025.57</v>
      </c>
      <c r="L16" s="198">
        <f>P.O.!L17</f>
        <v>0</v>
      </c>
    </row>
    <row r="17" spans="1:12" ht="60" hidden="1" x14ac:dyDescent="0.2">
      <c r="A17" s="86" t="str">
        <f>P.O.!A18</f>
        <v>S</v>
      </c>
      <c r="B17" s="197" t="str">
        <f>P.O.!B18</f>
        <v>1.4</v>
      </c>
      <c r="C17" s="198" t="str">
        <f>P.O.!C18</f>
        <v xml:space="preserve">SEINFRA </v>
      </c>
      <c r="D17" s="197" t="str">
        <f>P.O.!D18</f>
        <v>ED-50150</v>
      </c>
      <c r="E17" s="199" t="str">
        <f>P.O.!E18</f>
        <v>LIGAÇÃO DE ÁGUA PROVISÓRIA PARA CANTEIRO,  INCLUSIVE HIDRÔMETRO E CAVALETE PARA MEDIÇÃO DE ÁGUA - ENTRADA PRINCIPAL, EM AÇO GALVANIZADO DN 20MM (1/2") - PADRÃO CONCESSIONÁRIA</v>
      </c>
      <c r="F17" s="198" t="str">
        <f>P.O.!F18</f>
        <v>un</v>
      </c>
      <c r="G17" s="200">
        <f>P.O.!G18</f>
        <v>593.02</v>
      </c>
      <c r="H17" s="201">
        <f>P.O.!H18</f>
        <v>1</v>
      </c>
      <c r="I17" s="202">
        <f>P.O.!I18</f>
        <v>0.23419999999999999</v>
      </c>
      <c r="J17" s="200">
        <f>P.O.!J18</f>
        <v>731.91</v>
      </c>
      <c r="K17" s="200">
        <f>P.O.!K18</f>
        <v>731.91</v>
      </c>
      <c r="L17" s="198">
        <f>P.O.!L18</f>
        <v>0</v>
      </c>
    </row>
    <row r="18" spans="1:12" ht="60" hidden="1" x14ac:dyDescent="0.2">
      <c r="A18" s="86" t="str">
        <f>P.O.!A19</f>
        <v>S</v>
      </c>
      <c r="B18" s="197" t="str">
        <f>P.O.!B19</f>
        <v>1.5</v>
      </c>
      <c r="C18" s="198" t="str">
        <f>P.O.!C19</f>
        <v xml:space="preserve">SEINFRA </v>
      </c>
      <c r="D18" s="197" t="str">
        <f>P.O.!D19</f>
        <v>ED-50137</v>
      </c>
      <c r="E18" s="199" t="str">
        <f>P.O.!E19</f>
        <v>MOBILIZAÇÃO E DESMOBILIZAÇÃO DE CONTAINER, INCLUSIVE CARGA, DESCARGA E TRANSPORTE EM CAMINHÃO CARROCERIA COM GUINDAUTO (MUNCK), EXCLUSIVE LOCAÇÃO DO CONTAINER</v>
      </c>
      <c r="F18" s="198" t="str">
        <f>P.O.!F19</f>
        <v>un</v>
      </c>
      <c r="G18" s="200">
        <f>P.O.!G19</f>
        <v>1668.96</v>
      </c>
      <c r="H18" s="201">
        <f>P.O.!H19</f>
        <v>1</v>
      </c>
      <c r="I18" s="202">
        <f>P.O.!I19</f>
        <v>0.23419999999999999</v>
      </c>
      <c r="J18" s="200">
        <f>P.O.!J19</f>
        <v>2059.83</v>
      </c>
      <c r="K18" s="200">
        <f>P.O.!K19</f>
        <v>2059.83</v>
      </c>
      <c r="L18" s="198">
        <f>P.O.!L19</f>
        <v>0</v>
      </c>
    </row>
    <row r="19" spans="1:12" ht="15" hidden="1" x14ac:dyDescent="0.2">
      <c r="A19" s="86">
        <f>P.O.!A20</f>
        <v>0</v>
      </c>
      <c r="B19" s="197">
        <f>P.O.!B20</f>
        <v>0</v>
      </c>
      <c r="C19" s="198">
        <f>P.O.!C20</f>
        <v>0</v>
      </c>
      <c r="D19" s="197">
        <f>P.O.!D20</f>
        <v>0</v>
      </c>
      <c r="E19" s="199">
        <f>P.O.!E20</f>
        <v>0</v>
      </c>
      <c r="F19" s="198">
        <f>P.O.!F20</f>
        <v>0</v>
      </c>
      <c r="G19" s="200">
        <f>P.O.!G20</f>
        <v>0</v>
      </c>
      <c r="H19" s="201">
        <f>P.O.!H20</f>
        <v>0</v>
      </c>
      <c r="I19" s="198">
        <f>P.O.!I20</f>
        <v>0</v>
      </c>
      <c r="J19" s="200">
        <f>P.O.!J20</f>
        <v>0</v>
      </c>
      <c r="K19" s="200">
        <f>P.O.!K20</f>
        <v>0</v>
      </c>
      <c r="L19" s="198">
        <f>P.O.!L20</f>
        <v>0</v>
      </c>
    </row>
    <row r="20" spans="1:12" ht="15" x14ac:dyDescent="0.2">
      <c r="A20" s="86" t="str">
        <f>P.O.!A21</f>
        <v>E</v>
      </c>
      <c r="B20" s="197" t="str">
        <f>P.O.!B21</f>
        <v>2</v>
      </c>
      <c r="C20" s="198">
        <f>P.O.!C21</f>
        <v>0</v>
      </c>
      <c r="D20" s="198">
        <f>P.O.!D21</f>
        <v>0</v>
      </c>
      <c r="E20" s="199" t="str">
        <f>P.O.!E21</f>
        <v>ISOLAMENTO DA OBRA</v>
      </c>
      <c r="F20" s="198">
        <f>P.O.!F21</f>
        <v>0</v>
      </c>
      <c r="G20" s="200">
        <f>P.O.!G21</f>
        <v>0</v>
      </c>
      <c r="H20" s="201">
        <f>P.O.!H21</f>
        <v>0</v>
      </c>
      <c r="I20" s="198">
        <f>P.O.!I21</f>
        <v>0</v>
      </c>
      <c r="J20" s="198">
        <f>P.O.!J21</f>
        <v>0</v>
      </c>
      <c r="K20" s="198">
        <f>P.O.!K21</f>
        <v>0</v>
      </c>
      <c r="L20" s="200">
        <f>P.O.!L21</f>
        <v>16975.759999999998</v>
      </c>
    </row>
    <row r="21" spans="1:12" ht="75" hidden="1" x14ac:dyDescent="0.2">
      <c r="A21" s="86" t="str">
        <f>P.O.!A22</f>
        <v>S</v>
      </c>
      <c r="B21" s="197" t="str">
        <f>P.O.!B22</f>
        <v>2.1</v>
      </c>
      <c r="C21" s="198" t="str">
        <f>P.O.!C22</f>
        <v xml:space="preserve">SEINFRA </v>
      </c>
      <c r="D21" s="197" t="str">
        <f>P.O.!D22</f>
        <v>ED-29823</v>
      </c>
      <c r="E21" s="199" t="str">
        <f>P.O.!E22</f>
        <v>TAPUME FIXO DE PROTEÇÃO PARA FECHAMENTO DE OBRA EM TELHA METÁLICA GALVANIZADA, TIPO TRAPEZOIDAL, ESP. 0,5MM, COM MÓDULO NA DIMENSÃO DE (300X220)CM, COM REAPROVEITAMENTO, EXCLUSIVE PINTURA ESMALTE, INCLUSIVE PONTALETE E FIXAÇÃO</v>
      </c>
      <c r="F21" s="198" t="str">
        <f>P.O.!F22</f>
        <v>m2</v>
      </c>
      <c r="G21" s="200">
        <f>P.O.!G22</f>
        <v>67.23</v>
      </c>
      <c r="H21" s="201">
        <f>P.O.!H22</f>
        <v>170.04</v>
      </c>
      <c r="I21" s="202">
        <f>P.O.!I22</f>
        <v>0.23419999999999999</v>
      </c>
      <c r="J21" s="200">
        <f>P.O.!J22</f>
        <v>82.98</v>
      </c>
      <c r="K21" s="200">
        <f>P.O.!K22</f>
        <v>14109.92</v>
      </c>
      <c r="L21" s="198">
        <f>P.O.!L22</f>
        <v>0</v>
      </c>
    </row>
    <row r="22" spans="1:12" ht="75" hidden="1" x14ac:dyDescent="0.2">
      <c r="A22" s="86" t="str">
        <f>P.O.!A23</f>
        <v>S</v>
      </c>
      <c r="B22" s="197" t="str">
        <f>P.O.!B23</f>
        <v>2.2</v>
      </c>
      <c r="C22" s="198" t="str">
        <f>P.O.!C23</f>
        <v xml:space="preserve">SEINFRA </v>
      </c>
      <c r="D22" s="197" t="str">
        <f>P.O.!D23</f>
        <v>ED-14457</v>
      </c>
      <c r="E22" s="199" t="str">
        <f>P.O.!E23</f>
        <v>PORTÃO PARA TAPUME FIXO DE PROTEÇÃO COM FECHAMENTO DE OBRA EM TELHA METÁLICA GALVANIZADA, TIPO TRAPEZOIDAL ESP. 0,5MM, COM MÓDULO NA DIMENSÃO DE (300X220)CM, EXCLUSIVE PINTURA ESMALTE</v>
      </c>
      <c r="F22" s="198" t="str">
        <f>P.O.!F23</f>
        <v>m2</v>
      </c>
      <c r="G22" s="200">
        <f>P.O.!G23</f>
        <v>193.5</v>
      </c>
      <c r="H22" s="201">
        <f>P.O.!H23</f>
        <v>12</v>
      </c>
      <c r="I22" s="202">
        <f>P.O.!I23</f>
        <v>0.23419999999999999</v>
      </c>
      <c r="J22" s="200">
        <f>P.O.!J23</f>
        <v>238.82</v>
      </c>
      <c r="K22" s="200">
        <f>P.O.!K23</f>
        <v>2865.84</v>
      </c>
      <c r="L22" s="198">
        <f>P.O.!L23</f>
        <v>0</v>
      </c>
    </row>
    <row r="23" spans="1:12" ht="15" hidden="1" x14ac:dyDescent="0.2">
      <c r="A23" s="86">
        <f>P.O.!A24</f>
        <v>0</v>
      </c>
      <c r="B23" s="197">
        <f>P.O.!B24</f>
        <v>0</v>
      </c>
      <c r="C23" s="198">
        <f>P.O.!C24</f>
        <v>0</v>
      </c>
      <c r="D23" s="197">
        <f>P.O.!D24</f>
        <v>0</v>
      </c>
      <c r="E23" s="199">
        <f>P.O.!E24</f>
        <v>0</v>
      </c>
      <c r="F23" s="198">
        <f>P.O.!F24</f>
        <v>0</v>
      </c>
      <c r="G23" s="200">
        <f>P.O.!G24</f>
        <v>0</v>
      </c>
      <c r="H23" s="201">
        <f>P.O.!H24</f>
        <v>0</v>
      </c>
      <c r="I23" s="198">
        <f>P.O.!I24</f>
        <v>0</v>
      </c>
      <c r="J23" s="200">
        <f>P.O.!J24</f>
        <v>0</v>
      </c>
      <c r="K23" s="200">
        <f>P.O.!K24</f>
        <v>0</v>
      </c>
      <c r="L23" s="198">
        <f>P.O.!L24</f>
        <v>0</v>
      </c>
    </row>
    <row r="24" spans="1:12" ht="15" x14ac:dyDescent="0.2">
      <c r="A24" s="86" t="str">
        <f>P.O.!A25</f>
        <v>E</v>
      </c>
      <c r="B24" s="197" t="str">
        <f>P.O.!B25</f>
        <v>3</v>
      </c>
      <c r="C24" s="198">
        <f>P.O.!C25</f>
        <v>0</v>
      </c>
      <c r="D24" s="198">
        <f>P.O.!D25</f>
        <v>0</v>
      </c>
      <c r="E24" s="199" t="str">
        <f>P.O.!E25</f>
        <v>LOCAÇÕES DE EQUIPAMENTOS</v>
      </c>
      <c r="F24" s="198">
        <f>P.O.!F25</f>
        <v>0</v>
      </c>
      <c r="G24" s="200">
        <f>P.O.!G25</f>
        <v>0</v>
      </c>
      <c r="H24" s="201">
        <f>P.O.!H25</f>
        <v>0</v>
      </c>
      <c r="I24" s="198">
        <f>P.O.!I25</f>
        <v>0</v>
      </c>
      <c r="J24" s="198">
        <f>P.O.!J25</f>
        <v>0</v>
      </c>
      <c r="K24" s="198">
        <f>P.O.!K25</f>
        <v>0</v>
      </c>
      <c r="L24" s="200">
        <f>P.O.!L25</f>
        <v>31776.78</v>
      </c>
    </row>
    <row r="25" spans="1:12" ht="60" hidden="1" x14ac:dyDescent="0.2">
      <c r="A25" s="86" t="str">
        <f>P.O.!A26</f>
        <v>S</v>
      </c>
      <c r="B25" s="197" t="str">
        <f>P.O.!B26</f>
        <v>3.1</v>
      </c>
      <c r="C25" s="198" t="str">
        <f>P.O.!C26</f>
        <v xml:space="preserve">SEINFRA </v>
      </c>
      <c r="D25" s="197" t="str">
        <f>P.O.!D26</f>
        <v>ED-50155</v>
      </c>
      <c r="E25" s="199" t="str">
        <f>P.O.!E26</f>
        <v>LOCAÇÃO DE BANHEIRO QUÍMICO, DIMENSÃO (110X120X230)CM, LINHA PADRÃO, CONTENDO UMA (1) PIA/HIGIENIZADOR DE MÃOS, INCLUSIVE MANUTENÇÃO E MOBILIZAÇÃO/DESMOBILIZAÇÃO</v>
      </c>
      <c r="F25" s="198" t="str">
        <f>P.O.!F26</f>
        <v>mês</v>
      </c>
      <c r="G25" s="200">
        <f>P.O.!G26</f>
        <v>1050</v>
      </c>
      <c r="H25" s="201">
        <f>P.O.!H26</f>
        <v>14</v>
      </c>
      <c r="I25" s="202">
        <f>P.O.!I26</f>
        <v>0.23419999999999999</v>
      </c>
      <c r="J25" s="200">
        <f>P.O.!J26</f>
        <v>1295.9100000000001</v>
      </c>
      <c r="K25" s="200">
        <f>P.O.!K26</f>
        <v>18142.740000000002</v>
      </c>
      <c r="L25" s="198">
        <f>P.O.!L26</f>
        <v>0</v>
      </c>
    </row>
    <row r="26" spans="1:12" ht="45" hidden="1" x14ac:dyDescent="0.2">
      <c r="A26" s="86" t="str">
        <f>P.O.!A27</f>
        <v>S</v>
      </c>
      <c r="B26" s="197" t="str">
        <f>P.O.!B27</f>
        <v>3.2</v>
      </c>
      <c r="C26" s="198" t="str">
        <f>P.O.!C27</f>
        <v xml:space="preserve">SINAPI - EQUIPAMENTO (LOCAÇÃO)
</v>
      </c>
      <c r="D26" s="197" t="str">
        <f>P.O.!D27</f>
        <v>10776</v>
      </c>
      <c r="E26" s="199" t="str">
        <f>P.O.!E27</f>
        <v>LOCACAO DE CONTAINER 2,30 X 6,00 M, ALT. 2,50 M, PARA ESCRITORIO, SEM DIVISORIAS INTERNAS E SEM SANITARIO (NAO INCLUI MOBILIZACAO/DESMOBILIZACAO)</v>
      </c>
      <c r="F26" s="198" t="str">
        <f>P.O.!F27</f>
        <v>MES</v>
      </c>
      <c r="G26" s="200">
        <f>P.O.!G27</f>
        <v>789.06</v>
      </c>
      <c r="H26" s="201">
        <f>P.O.!H27</f>
        <v>14</v>
      </c>
      <c r="I26" s="202">
        <f>P.O.!I27</f>
        <v>0.23419999999999999</v>
      </c>
      <c r="J26" s="200">
        <f>P.O.!J27</f>
        <v>973.86</v>
      </c>
      <c r="K26" s="200">
        <f>P.O.!K27</f>
        <v>13634.04</v>
      </c>
      <c r="L26" s="198">
        <f>P.O.!L27</f>
        <v>0</v>
      </c>
    </row>
    <row r="27" spans="1:12" ht="15" hidden="1" x14ac:dyDescent="0.2">
      <c r="A27" s="86">
        <f>P.O.!A28</f>
        <v>0</v>
      </c>
      <c r="B27" s="197">
        <f>P.O.!B28</f>
        <v>0</v>
      </c>
      <c r="C27" s="198">
        <f>P.O.!C28</f>
        <v>0</v>
      </c>
      <c r="D27" s="198">
        <f>P.O.!D28</f>
        <v>0</v>
      </c>
      <c r="E27" s="199">
        <f>P.O.!E28</f>
        <v>0</v>
      </c>
      <c r="F27" s="200">
        <f>P.O.!F28</f>
        <v>0</v>
      </c>
      <c r="G27" s="200">
        <f>P.O.!G28</f>
        <v>0</v>
      </c>
      <c r="H27" s="201">
        <f>P.O.!H28</f>
        <v>0</v>
      </c>
      <c r="I27" s="198">
        <f>P.O.!I28</f>
        <v>0</v>
      </c>
      <c r="J27" s="200">
        <f>P.O.!J28</f>
        <v>0</v>
      </c>
      <c r="K27" s="200">
        <f>P.O.!K28</f>
        <v>0</v>
      </c>
      <c r="L27" s="198">
        <f>P.O.!L28</f>
        <v>0</v>
      </c>
    </row>
    <row r="28" spans="1:12" ht="15" x14ac:dyDescent="0.2">
      <c r="A28" s="86" t="str">
        <f>P.O.!A29</f>
        <v>E</v>
      </c>
      <c r="B28" s="197" t="str">
        <f>P.O.!B29</f>
        <v>4</v>
      </c>
      <c r="C28" s="198">
        <f>P.O.!C29</f>
        <v>0</v>
      </c>
      <c r="D28" s="198">
        <f>P.O.!D29</f>
        <v>0</v>
      </c>
      <c r="E28" s="199" t="str">
        <f>P.O.!E29</f>
        <v>LOCAÇÃO DE OBRAS</v>
      </c>
      <c r="F28" s="198">
        <f>P.O.!F29</f>
        <v>0</v>
      </c>
      <c r="G28" s="200">
        <f>P.O.!G29</f>
        <v>0</v>
      </c>
      <c r="H28" s="201">
        <f>P.O.!H29</f>
        <v>0</v>
      </c>
      <c r="I28" s="198">
        <f>P.O.!I29</f>
        <v>0</v>
      </c>
      <c r="J28" s="198">
        <f>P.O.!J29</f>
        <v>0</v>
      </c>
      <c r="K28" s="198">
        <f>P.O.!K29</f>
        <v>0</v>
      </c>
      <c r="L28" s="200">
        <f>P.O.!L29</f>
        <v>8597.07</v>
      </c>
    </row>
    <row r="29" spans="1:12" ht="45" hidden="1" x14ac:dyDescent="0.2">
      <c r="A29" s="86" t="str">
        <f>P.O.!A30</f>
        <v>S</v>
      </c>
      <c r="B29" s="197" t="str">
        <f>P.O.!B30</f>
        <v>4.1</v>
      </c>
      <c r="C29" s="198" t="str">
        <f>P.O.!C30</f>
        <v>SINAPI</v>
      </c>
      <c r="D29" s="197" t="str">
        <f>P.O.!D30</f>
        <v>99059</v>
      </c>
      <c r="E29" s="199" t="str">
        <f>P.O.!E30</f>
        <v>LOCAÇÃO CONVENCIONAL DE OBRA, UTILIZANDO GABARITO DE TÁBUAS CORRIDAS PONTALETADAS A CADA 2,00M - 2 UTILIZAÇÕES. AF_03/2024</v>
      </c>
      <c r="F29" s="198" t="str">
        <f>P.O.!F30</f>
        <v>M</v>
      </c>
      <c r="G29" s="200">
        <f>P.O.!G30</f>
        <v>74.819999999999993</v>
      </c>
      <c r="H29" s="201">
        <f>P.O.!H30</f>
        <v>59.77</v>
      </c>
      <c r="I29" s="202">
        <f>P.O.!I30</f>
        <v>0.23419999999999999</v>
      </c>
      <c r="J29" s="200">
        <f>P.O.!J30</f>
        <v>92.34</v>
      </c>
      <c r="K29" s="200">
        <f>P.O.!K30</f>
        <v>5519.16</v>
      </c>
      <c r="L29" s="198">
        <f>P.O.!L30</f>
        <v>0</v>
      </c>
    </row>
    <row r="30" spans="1:12" ht="45" hidden="1" x14ac:dyDescent="0.2">
      <c r="A30" s="86" t="str">
        <f>P.O.!A31</f>
        <v>S</v>
      </c>
      <c r="B30" s="197" t="str">
        <f>P.O.!B31</f>
        <v>4.2</v>
      </c>
      <c r="C30" s="198" t="str">
        <f>P.O.!C31</f>
        <v xml:space="preserve">SEINFRA </v>
      </c>
      <c r="D30" s="197" t="str">
        <f>P.O.!D31</f>
        <v>ED-50275</v>
      </c>
      <c r="E30" s="199" t="str">
        <f>P.O.!E31</f>
        <v>LOCAÇÃO TOPOGRÁFICA DE VINTE UM (21) ATÉ CINQUENTA (50) PONTOS REFERENCIAIS, INCLUSIVE ESTACA (PIQUETE) DE MARCAÇÃO</v>
      </c>
      <c r="F30" s="198" t="str">
        <f>P.O.!F31</f>
        <v>un</v>
      </c>
      <c r="G30" s="201">
        <f>P.O.!G31</f>
        <v>75.569999999999993</v>
      </c>
      <c r="H30" s="201">
        <f>P.O.!H31</f>
        <v>33</v>
      </c>
      <c r="I30" s="202">
        <f>P.O.!I31</f>
        <v>0.23419999999999999</v>
      </c>
      <c r="J30" s="200">
        <f>P.O.!J31</f>
        <v>93.27</v>
      </c>
      <c r="K30" s="200">
        <f>P.O.!K31</f>
        <v>3077.91</v>
      </c>
      <c r="L30" s="198">
        <f>P.O.!L31</f>
        <v>0</v>
      </c>
    </row>
    <row r="31" spans="1:12" ht="15" hidden="1" x14ac:dyDescent="0.2">
      <c r="A31" s="86">
        <f>P.O.!A32</f>
        <v>0</v>
      </c>
      <c r="B31" s="197">
        <f>P.O.!B32</f>
        <v>0</v>
      </c>
      <c r="C31" s="198">
        <f>P.O.!C32</f>
        <v>0</v>
      </c>
      <c r="D31" s="198">
        <f>P.O.!D32</f>
        <v>0</v>
      </c>
      <c r="E31" s="199">
        <f>P.O.!E32</f>
        <v>0</v>
      </c>
      <c r="F31" s="200">
        <f>P.O.!F32</f>
        <v>0</v>
      </c>
      <c r="G31" s="200">
        <f>P.O.!G32</f>
        <v>0</v>
      </c>
      <c r="H31" s="201">
        <f>P.O.!H32</f>
        <v>0</v>
      </c>
      <c r="I31" s="198">
        <f>P.O.!I32</f>
        <v>0</v>
      </c>
      <c r="J31" s="200">
        <f>P.O.!J32</f>
        <v>0</v>
      </c>
      <c r="K31" s="200">
        <f>P.O.!K32</f>
        <v>0</v>
      </c>
      <c r="L31" s="198">
        <f>P.O.!L32</f>
        <v>0</v>
      </c>
    </row>
    <row r="32" spans="1:12" ht="15" x14ac:dyDescent="0.2">
      <c r="A32" s="86" t="str">
        <f>P.O.!A33</f>
        <v>E</v>
      </c>
      <c r="B32" s="197" t="str">
        <f>P.O.!B33</f>
        <v>5</v>
      </c>
      <c r="C32" s="198">
        <f>P.O.!C33</f>
        <v>0</v>
      </c>
      <c r="D32" s="198">
        <f>P.O.!D33</f>
        <v>0</v>
      </c>
      <c r="E32" s="199" t="str">
        <f>P.O.!E33</f>
        <v>ADMINISTRAÇÃO LOCAL</v>
      </c>
      <c r="F32" s="198">
        <f>P.O.!F33</f>
        <v>0</v>
      </c>
      <c r="G32" s="200">
        <f>P.O.!G33</f>
        <v>0</v>
      </c>
      <c r="H32" s="201">
        <f>P.O.!H33</f>
        <v>0</v>
      </c>
      <c r="I32" s="198">
        <f>P.O.!I33</f>
        <v>0</v>
      </c>
      <c r="J32" s="198">
        <f>P.O.!J33</f>
        <v>0</v>
      </c>
      <c r="K32" s="198">
        <f>P.O.!K33</f>
        <v>0</v>
      </c>
      <c r="L32" s="200">
        <f>P.O.!L33</f>
        <v>51960.44</v>
      </c>
    </row>
    <row r="33" spans="1:12" ht="15" hidden="1" x14ac:dyDescent="0.2">
      <c r="A33" s="86" t="str">
        <f>P.O.!A34</f>
        <v>S</v>
      </c>
      <c r="B33" s="197" t="str">
        <f>P.O.!B34</f>
        <v>5.1</v>
      </c>
      <c r="C33" s="198" t="str">
        <f>P.O.!C34</f>
        <v>PRÓPRIA</v>
      </c>
      <c r="D33" s="197" t="str">
        <f>P.O.!D34</f>
        <v>CPU 001</v>
      </c>
      <c r="E33" s="199" t="str">
        <f>P.O.!E34</f>
        <v>ADMINISTRAÇÃO LOCAL</v>
      </c>
      <c r="F33" s="198" t="str">
        <f>P.O.!F34</f>
        <v>MÊS</v>
      </c>
      <c r="G33" s="200">
        <f>P.O.!G34</f>
        <v>3007.18</v>
      </c>
      <c r="H33" s="201">
        <f>P.O.!H34</f>
        <v>14</v>
      </c>
      <c r="I33" s="202">
        <f>P.O.!I34</f>
        <v>0.23419999999999999</v>
      </c>
      <c r="J33" s="200">
        <f>P.O.!J34</f>
        <v>3711.46</v>
      </c>
      <c r="K33" s="200">
        <f>P.O.!K34</f>
        <v>51960.44</v>
      </c>
      <c r="L33" s="198">
        <f>P.O.!L34</f>
        <v>0</v>
      </c>
    </row>
    <row r="34" spans="1:12" ht="15" hidden="1" x14ac:dyDescent="0.2">
      <c r="A34" s="86">
        <f>P.O.!A35</f>
        <v>0</v>
      </c>
      <c r="B34" s="197">
        <f>P.O.!B35</f>
        <v>0</v>
      </c>
      <c r="C34" s="198">
        <f>P.O.!C35</f>
        <v>0</v>
      </c>
      <c r="D34" s="198">
        <f>P.O.!D35</f>
        <v>0</v>
      </c>
      <c r="E34" s="199">
        <f>P.O.!E35</f>
        <v>0</v>
      </c>
      <c r="F34" s="200">
        <f>P.O.!F35</f>
        <v>0</v>
      </c>
      <c r="G34" s="200">
        <f>P.O.!G35</f>
        <v>0</v>
      </c>
      <c r="H34" s="201">
        <f>P.O.!H35</f>
        <v>0</v>
      </c>
      <c r="I34" s="198">
        <f>P.O.!I35</f>
        <v>0</v>
      </c>
      <c r="J34" s="200">
        <f>P.O.!J35</f>
        <v>0</v>
      </c>
      <c r="K34" s="200">
        <f>P.O.!K35</f>
        <v>0</v>
      </c>
      <c r="L34" s="198">
        <f>P.O.!L35</f>
        <v>0</v>
      </c>
    </row>
    <row r="35" spans="1:12" ht="15" x14ac:dyDescent="0.2">
      <c r="A35" s="86" t="str">
        <f>P.O.!A36</f>
        <v>E</v>
      </c>
      <c r="B35" s="197" t="str">
        <f>P.O.!B36</f>
        <v>6</v>
      </c>
      <c r="C35" s="198">
        <f>P.O.!C36</f>
        <v>0</v>
      </c>
      <c r="D35" s="198">
        <f>P.O.!D36</f>
        <v>0</v>
      </c>
      <c r="E35" s="199" t="str">
        <f>P.O.!E36</f>
        <v>FUNDAÇÃO - ESTACAS</v>
      </c>
      <c r="F35" s="198">
        <f>P.O.!F36</f>
        <v>0</v>
      </c>
      <c r="G35" s="200">
        <f>P.O.!G36</f>
        <v>0</v>
      </c>
      <c r="H35" s="201">
        <f>P.O.!H36</f>
        <v>0</v>
      </c>
      <c r="I35" s="198">
        <f>P.O.!I36</f>
        <v>0</v>
      </c>
      <c r="J35" s="198">
        <f>P.O.!J36</f>
        <v>0</v>
      </c>
      <c r="K35" s="198">
        <f>P.O.!K36</f>
        <v>0</v>
      </c>
      <c r="L35" s="200">
        <f>P.O.!L36</f>
        <v>22965.33</v>
      </c>
    </row>
    <row r="36" spans="1:12" ht="60" hidden="1" x14ac:dyDescent="0.2">
      <c r="A36" s="86" t="str">
        <f>P.O.!A37</f>
        <v>S</v>
      </c>
      <c r="B36" s="197" t="str">
        <f>P.O.!B37</f>
        <v>6.1</v>
      </c>
      <c r="C36" s="198" t="str">
        <f>P.O.!C37</f>
        <v>PRÓPRIA</v>
      </c>
      <c r="D36" s="197" t="str">
        <f>P.O.!D37</f>
        <v>CPU 005</v>
      </c>
      <c r="E36" s="199" t="str">
        <f>P.O.!E37</f>
        <v>EXECUÇÃO DE ESTACA TIPO HÉLICE CONTÍNUA, DIÂMETRO 25CM, INCLUSIVE AFASTAMENTO LATERAL, EXCLUSIVE ARMAÇÃO, CONCRETO ESTRUTURAL, TRANSPORTE E RETIRADA DO MATERIAL ESCAVADO</v>
      </c>
      <c r="F36" s="198" t="str">
        <f>P.O.!F37</f>
        <v>m</v>
      </c>
      <c r="G36" s="200">
        <f>P.O.!G37</f>
        <v>44.86</v>
      </c>
      <c r="H36" s="201">
        <f>P.O.!H37</f>
        <v>165</v>
      </c>
      <c r="I36" s="202">
        <f>P.O.!I37</f>
        <v>0.23419999999999999</v>
      </c>
      <c r="J36" s="200">
        <f>P.O.!J37</f>
        <v>55.37</v>
      </c>
      <c r="K36" s="200">
        <f>P.O.!K37</f>
        <v>9136.0499999999993</v>
      </c>
      <c r="L36" s="198">
        <f>P.O.!L37</f>
        <v>0</v>
      </c>
    </row>
    <row r="37" spans="1:12" ht="30" hidden="1" x14ac:dyDescent="0.2">
      <c r="A37" s="86" t="str">
        <f>P.O.!A38</f>
        <v>S</v>
      </c>
      <c r="B37" s="197" t="str">
        <f>P.O.!B38</f>
        <v>6.2</v>
      </c>
      <c r="C37" s="198" t="str">
        <f>P.O.!C38</f>
        <v xml:space="preserve">SEINFRA </v>
      </c>
      <c r="D37" s="197" t="str">
        <f>P.O.!D38</f>
        <v>ED-29550</v>
      </c>
      <c r="E37" s="199" t="str">
        <f>P.O.!E38</f>
        <v>CORTE, DOBRA E MONTAGEM DE AÇO CA-50, DIÂMETRO 8MM, INCLUSIVE ESPAÇADOR</v>
      </c>
      <c r="F37" s="198" t="str">
        <f>P.O.!F38</f>
        <v>Kg</v>
      </c>
      <c r="G37" s="200">
        <f>P.O.!G38</f>
        <v>13.94</v>
      </c>
      <c r="H37" s="201">
        <f>P.O.!H38</f>
        <v>195.3</v>
      </c>
      <c r="I37" s="202">
        <f>P.O.!I38</f>
        <v>0.23419999999999999</v>
      </c>
      <c r="J37" s="200">
        <f>P.O.!J38</f>
        <v>17.2</v>
      </c>
      <c r="K37" s="200">
        <f>P.O.!K38</f>
        <v>3359.16</v>
      </c>
      <c r="L37" s="198">
        <f>P.O.!L38</f>
        <v>0</v>
      </c>
    </row>
    <row r="38" spans="1:12" ht="30" hidden="1" x14ac:dyDescent="0.2">
      <c r="A38" s="86" t="str">
        <f>P.O.!A39</f>
        <v>S</v>
      </c>
      <c r="B38" s="197" t="str">
        <f>P.O.!B39</f>
        <v>6.3</v>
      </c>
      <c r="C38" s="198" t="str">
        <f>P.O.!C39</f>
        <v xml:space="preserve">SEINFRA </v>
      </c>
      <c r="D38" s="197" t="str">
        <f>P.O.!D39</f>
        <v>ED-29548</v>
      </c>
      <c r="E38" s="199" t="str">
        <f>P.O.!E39</f>
        <v>CORTE, DOBRA E MONTAGEM DE AÇO CA-60, DIÂMETRO 5MM, INCLUSIVE ESPAÇADOR</v>
      </c>
      <c r="F38" s="198" t="str">
        <f>P.O.!F39</f>
        <v>Kg</v>
      </c>
      <c r="G38" s="200">
        <f>P.O.!G39</f>
        <v>14.28</v>
      </c>
      <c r="H38" s="201">
        <f>P.O.!H39</f>
        <v>42.4</v>
      </c>
      <c r="I38" s="202">
        <f>P.O.!I39</f>
        <v>0.23419999999999999</v>
      </c>
      <c r="J38" s="200">
        <f>P.O.!J39</f>
        <v>17.62</v>
      </c>
      <c r="K38" s="200">
        <f>P.O.!K39</f>
        <v>747.09</v>
      </c>
      <c r="L38" s="198">
        <f>P.O.!L39</f>
        <v>0</v>
      </c>
    </row>
    <row r="39" spans="1:12" ht="60" hidden="1" x14ac:dyDescent="0.2">
      <c r="A39" s="86" t="str">
        <f>P.O.!A40</f>
        <v>S</v>
      </c>
      <c r="B39" s="197" t="str">
        <f>P.O.!B40</f>
        <v>6.4</v>
      </c>
      <c r="C39" s="198" t="str">
        <f>P.O.!C40</f>
        <v xml:space="preserve">SEINFRA </v>
      </c>
      <c r="D39" s="197" t="str">
        <f>P.O.!D40</f>
        <v>ED-32124</v>
      </c>
      <c r="E39" s="199" t="str">
        <f>P.O.!E40</f>
        <v>FORNECIMENTO DE CONCRETO ESTRUTURAL, USINADO BOMBEADO, COM FCK 30MPA, CONSUMO MÍNIMO DE CIMENTO DE 400KG/M3, INCLUSIVE LANÇAMENTO, ADENSAMENTO E ACABAMENTO (FUNDAÇÃO)</v>
      </c>
      <c r="F39" s="198" t="str">
        <f>P.O.!F40</f>
        <v>m3</v>
      </c>
      <c r="G39" s="200">
        <f>P.O.!G40</f>
        <v>731.98</v>
      </c>
      <c r="H39" s="201">
        <f>P.O.!H40</f>
        <v>10.23</v>
      </c>
      <c r="I39" s="202">
        <f>P.O.!I40</f>
        <v>0.23419999999999999</v>
      </c>
      <c r="J39" s="200">
        <f>P.O.!J40</f>
        <v>903.41</v>
      </c>
      <c r="K39" s="200">
        <f>P.O.!K40</f>
        <v>9241.8799999999992</v>
      </c>
      <c r="L39" s="198">
        <f>P.O.!L40</f>
        <v>0</v>
      </c>
    </row>
    <row r="40" spans="1:12" ht="15" hidden="1" x14ac:dyDescent="0.2">
      <c r="A40" s="86" t="str">
        <f>P.O.!A41</f>
        <v>S</v>
      </c>
      <c r="B40" s="197" t="str">
        <f>P.O.!B41</f>
        <v>6.5</v>
      </c>
      <c r="C40" s="198" t="str">
        <f>P.O.!C41</f>
        <v>SICRO</v>
      </c>
      <c r="D40" s="197" t="str">
        <f>P.O.!D41</f>
        <v>2306247</v>
      </c>
      <c r="E40" s="199" t="str">
        <f>P.O.!E41</f>
        <v>Arrasamento de estacas de concreto com seção de até 900 cm²</v>
      </c>
      <c r="F40" s="198" t="str">
        <f>P.O.!F41</f>
        <v>m³</v>
      </c>
      <c r="G40" s="200">
        <f>P.O.!G41</f>
        <v>268.43</v>
      </c>
      <c r="H40" s="201">
        <f>P.O.!H41</f>
        <v>0.65</v>
      </c>
      <c r="I40" s="202">
        <f>P.O.!I41</f>
        <v>0.23419999999999999</v>
      </c>
      <c r="J40" s="200">
        <f>P.O.!J41</f>
        <v>331.3</v>
      </c>
      <c r="K40" s="200">
        <f>P.O.!K41</f>
        <v>215.35</v>
      </c>
      <c r="L40" s="198">
        <f>P.O.!L41</f>
        <v>0</v>
      </c>
    </row>
    <row r="41" spans="1:12" ht="60" hidden="1" x14ac:dyDescent="0.2">
      <c r="A41" s="86" t="str">
        <f>P.O.!A42</f>
        <v>S</v>
      </c>
      <c r="B41" s="197" t="str">
        <f>P.O.!B42</f>
        <v>6.6</v>
      </c>
      <c r="C41" s="198" t="str">
        <f>P.O.!C42</f>
        <v>SINAPI</v>
      </c>
      <c r="D41" s="197" t="str">
        <f>P.O.!D42</f>
        <v>100981</v>
      </c>
      <c r="E41" s="199" t="str">
        <f>P.O.!E42</f>
        <v>CARGA, MANOBRA E DESCARGA DE ENTULHO EM CAMINHÃO BASCULANTE 6 M³ - CARGA COM ESCAVADEIRA HIDRÁULICA (CAÇAMBA DE 0,80 M³ / 111 HP) E DESCARGA LIVRE (UNIDADE: M3). AF_07/2020</v>
      </c>
      <c r="F41" s="198" t="str">
        <f>P.O.!F42</f>
        <v>M3</v>
      </c>
      <c r="G41" s="200">
        <f>P.O.!G42</f>
        <v>9.75</v>
      </c>
      <c r="H41" s="201">
        <f>P.O.!H42</f>
        <v>10.88</v>
      </c>
      <c r="I41" s="202">
        <f>P.O.!I42</f>
        <v>0.23419999999999999</v>
      </c>
      <c r="J41" s="200">
        <f>P.O.!J42</f>
        <v>12.03</v>
      </c>
      <c r="K41" s="200">
        <f>P.O.!K42</f>
        <v>130.88999999999999</v>
      </c>
      <c r="L41" s="198">
        <f>P.O.!L42</f>
        <v>0</v>
      </c>
    </row>
    <row r="42" spans="1:12" ht="60" hidden="1" x14ac:dyDescent="0.2">
      <c r="A42" s="86" t="str">
        <f>P.O.!A43</f>
        <v>S</v>
      </c>
      <c r="B42" s="197" t="str">
        <f>P.O.!B43</f>
        <v>6.7</v>
      </c>
      <c r="C42" s="198" t="str">
        <f>P.O.!C43</f>
        <v xml:space="preserve">SEINFRA </v>
      </c>
      <c r="D42" s="197" t="str">
        <f>P.O.!D43</f>
        <v>ED-29232</v>
      </c>
      <c r="E42" s="199" t="str">
        <f>P.O.!E43</f>
        <v>TRANSPORTE DE MATERIAL DE QUALQUER NATUREZA EM CAMINHÃO, DISTÂNCIA MAIOR QUE 5KM E MENOR OU IGUAL A 10KM, DENTRO DO PERÍMETRO URBANO, EXCLUSIVE CARGA, INCLUSIVE DESCARGA</v>
      </c>
      <c r="F42" s="198" t="str">
        <f>P.O.!F43</f>
        <v>M3xKM</v>
      </c>
      <c r="G42" s="200">
        <f>P.O.!G43</f>
        <v>2.0099999999999998</v>
      </c>
      <c r="H42" s="201">
        <f>P.O.!H43</f>
        <v>54.4</v>
      </c>
      <c r="I42" s="202">
        <f>P.O.!I43</f>
        <v>0.23419999999999999</v>
      </c>
      <c r="J42" s="200">
        <f>P.O.!J43</f>
        <v>2.48</v>
      </c>
      <c r="K42" s="200">
        <f>P.O.!K43</f>
        <v>134.91</v>
      </c>
      <c r="L42" s="198">
        <f>P.O.!L43</f>
        <v>0</v>
      </c>
    </row>
    <row r="43" spans="1:12" ht="15" hidden="1" x14ac:dyDescent="0.2">
      <c r="A43" s="86">
        <f>P.O.!A44</f>
        <v>0</v>
      </c>
      <c r="B43" s="197">
        <f>P.O.!B44</f>
        <v>0</v>
      </c>
      <c r="C43" s="198">
        <f>P.O.!C44</f>
        <v>0</v>
      </c>
      <c r="D43" s="198">
        <f>P.O.!D44</f>
        <v>0</v>
      </c>
      <c r="E43" s="199">
        <f>P.O.!E44</f>
        <v>0</v>
      </c>
      <c r="F43" s="200">
        <f>P.O.!F44</f>
        <v>0</v>
      </c>
      <c r="G43" s="200">
        <f>P.O.!G44</f>
        <v>0</v>
      </c>
      <c r="H43" s="201">
        <f>P.O.!H44</f>
        <v>0</v>
      </c>
      <c r="I43" s="198">
        <f>P.O.!I44</f>
        <v>0</v>
      </c>
      <c r="J43" s="200">
        <f>P.O.!J44</f>
        <v>0</v>
      </c>
      <c r="K43" s="200">
        <f>P.O.!K44</f>
        <v>0</v>
      </c>
      <c r="L43" s="198">
        <f>P.O.!L44</f>
        <v>0</v>
      </c>
    </row>
    <row r="44" spans="1:12" ht="30" x14ac:dyDescent="0.2">
      <c r="A44" s="86" t="str">
        <f>P.O.!A45</f>
        <v>E</v>
      </c>
      <c r="B44" s="197" t="str">
        <f>P.O.!B45</f>
        <v>7</v>
      </c>
      <c r="C44" s="198">
        <f>P.O.!C45</f>
        <v>0</v>
      </c>
      <c r="D44" s="198">
        <f>P.O.!D45</f>
        <v>0</v>
      </c>
      <c r="E44" s="199" t="str">
        <f>P.O.!E45</f>
        <v>BLOCOS DE COROAMENTO, VIGAS BALDRAMES E ARRANQUES DE PILARES - PAV. TÉRREO</v>
      </c>
      <c r="F44" s="198">
        <f>P.O.!F45</f>
        <v>0</v>
      </c>
      <c r="G44" s="200">
        <f>P.O.!G45</f>
        <v>0</v>
      </c>
      <c r="H44" s="201">
        <f>P.O.!H45</f>
        <v>0</v>
      </c>
      <c r="I44" s="198">
        <f>P.O.!I45</f>
        <v>0</v>
      </c>
      <c r="J44" s="198">
        <f>P.O.!J45</f>
        <v>0</v>
      </c>
      <c r="K44" s="198">
        <f>P.O.!K45</f>
        <v>0</v>
      </c>
      <c r="L44" s="200">
        <f>P.O.!L45</f>
        <v>26748.35</v>
      </c>
    </row>
    <row r="45" spans="1:12" ht="30" hidden="1" x14ac:dyDescent="0.2">
      <c r="A45" s="86" t="str">
        <f>P.O.!A46</f>
        <v>S</v>
      </c>
      <c r="B45" s="197" t="str">
        <f>P.O.!B46</f>
        <v>7.1</v>
      </c>
      <c r="C45" s="198" t="str">
        <f>P.O.!C46</f>
        <v xml:space="preserve">SEINFRA </v>
      </c>
      <c r="D45" s="197" t="str">
        <f>P.O.!D46</f>
        <v>ED-29552</v>
      </c>
      <c r="E45" s="199" t="str">
        <f>P.O.!E46</f>
        <v>CORTE, DOBRA E MONTAGEM DE AÇO CA-50, DIÂMETRO 12,5MM, INCLUSIVE ESPAÇADOR</v>
      </c>
      <c r="F45" s="198" t="str">
        <f>P.O.!F46</f>
        <v>Kg</v>
      </c>
      <c r="G45" s="200">
        <f>P.O.!G46</f>
        <v>12.99</v>
      </c>
      <c r="H45" s="201">
        <f>P.O.!H46</f>
        <v>28.3</v>
      </c>
      <c r="I45" s="202">
        <f>P.O.!I46</f>
        <v>0.23119999999999999</v>
      </c>
      <c r="J45" s="200">
        <f>P.O.!J46</f>
        <v>16.03</v>
      </c>
      <c r="K45" s="200">
        <f>P.O.!K46</f>
        <v>453.65</v>
      </c>
      <c r="L45" s="198">
        <f>P.O.!L46</f>
        <v>0</v>
      </c>
    </row>
    <row r="46" spans="1:12" ht="30" hidden="1" x14ac:dyDescent="0.2">
      <c r="A46" s="86" t="str">
        <f>P.O.!A47</f>
        <v>S</v>
      </c>
      <c r="B46" s="197" t="str">
        <f>P.O.!B47</f>
        <v>7.2</v>
      </c>
      <c r="C46" s="198" t="str">
        <f>P.O.!C47</f>
        <v xml:space="preserve">SEINFRA </v>
      </c>
      <c r="D46" s="197" t="str">
        <f>P.O.!D47</f>
        <v>ED-29551</v>
      </c>
      <c r="E46" s="199" t="str">
        <f>P.O.!E47</f>
        <v>CORTE, DOBRA E MONTAGEM DE AÇO CA-50, DIÂMETRO 10MM, INCLUSIVE ESPAÇADOR</v>
      </c>
      <c r="F46" s="198" t="str">
        <f>P.O.!F47</f>
        <v>Kg</v>
      </c>
      <c r="G46" s="200">
        <f>P.O.!G47</f>
        <v>13.52</v>
      </c>
      <c r="H46" s="201">
        <f>P.O.!H47</f>
        <v>123.1</v>
      </c>
      <c r="I46" s="202">
        <f>P.O.!I47</f>
        <v>0.23119999999999999</v>
      </c>
      <c r="J46" s="200">
        <f>P.O.!J47</f>
        <v>16.690000000000001</v>
      </c>
      <c r="K46" s="200">
        <f>P.O.!K47</f>
        <v>2054.54</v>
      </c>
      <c r="L46" s="198">
        <f>P.O.!L47</f>
        <v>0</v>
      </c>
    </row>
    <row r="47" spans="1:12" ht="30" hidden="1" x14ac:dyDescent="0.2">
      <c r="A47" s="86" t="str">
        <f>P.O.!A48</f>
        <v>S</v>
      </c>
      <c r="B47" s="197" t="str">
        <f>P.O.!B48</f>
        <v>7.3</v>
      </c>
      <c r="C47" s="198" t="str">
        <f>P.O.!C48</f>
        <v xml:space="preserve">SEINFRA </v>
      </c>
      <c r="D47" s="197" t="str">
        <f>P.O.!D48</f>
        <v>ED-29550</v>
      </c>
      <c r="E47" s="199" t="str">
        <f>P.O.!E48</f>
        <v>CORTE, DOBRA E MONTAGEM DE AÇO CA-50, DIÂMETRO 8MM, INCLUSIVE ESPAÇADOR</v>
      </c>
      <c r="F47" s="198" t="str">
        <f>P.O.!F48</f>
        <v>Kg</v>
      </c>
      <c r="G47" s="200">
        <f>P.O.!G48</f>
        <v>13.94</v>
      </c>
      <c r="H47" s="201">
        <f>P.O.!H48</f>
        <v>115.7</v>
      </c>
      <c r="I47" s="202">
        <f>P.O.!I48</f>
        <v>0.23119999999999999</v>
      </c>
      <c r="J47" s="200">
        <f>P.O.!J48</f>
        <v>17.2</v>
      </c>
      <c r="K47" s="200">
        <f>P.O.!K48</f>
        <v>1990.04</v>
      </c>
      <c r="L47" s="198">
        <f>P.O.!L48</f>
        <v>0</v>
      </c>
    </row>
    <row r="48" spans="1:12" ht="30" hidden="1" x14ac:dyDescent="0.2">
      <c r="A48" s="86" t="str">
        <f>P.O.!A49</f>
        <v>S</v>
      </c>
      <c r="B48" s="197" t="str">
        <f>P.O.!B49</f>
        <v>7.4</v>
      </c>
      <c r="C48" s="198" t="str">
        <f>P.O.!C49</f>
        <v xml:space="preserve">SEINFRA </v>
      </c>
      <c r="D48" s="197" t="str">
        <f>P.O.!D49</f>
        <v>ED-29548</v>
      </c>
      <c r="E48" s="199" t="str">
        <f>P.O.!E49</f>
        <v>CORTE, DOBRA E MONTAGEM DE AÇO CA-60, DIÂMETRO 5MM, INCLUSIVE ESPAÇADOR</v>
      </c>
      <c r="F48" s="198" t="str">
        <f>P.O.!F49</f>
        <v>Kg</v>
      </c>
      <c r="G48" s="200">
        <f>P.O.!G49</f>
        <v>14.28</v>
      </c>
      <c r="H48" s="201">
        <f>P.O.!H49</f>
        <v>120.2</v>
      </c>
      <c r="I48" s="202">
        <f>P.O.!I49</f>
        <v>0.23119999999999999</v>
      </c>
      <c r="J48" s="200">
        <f>P.O.!J49</f>
        <v>17.62</v>
      </c>
      <c r="K48" s="200">
        <f>P.O.!K49</f>
        <v>2117.92</v>
      </c>
      <c r="L48" s="198">
        <f>P.O.!L49</f>
        <v>0</v>
      </c>
    </row>
    <row r="49" spans="1:12" ht="30" hidden="1" x14ac:dyDescent="0.2">
      <c r="A49" s="86" t="str">
        <f>P.O.!A50</f>
        <v>S</v>
      </c>
      <c r="B49" s="197" t="str">
        <f>P.O.!B50</f>
        <v>7.5</v>
      </c>
      <c r="C49" s="198" t="str">
        <f>P.O.!C50</f>
        <v>SINAPI</v>
      </c>
      <c r="D49" s="197" t="str">
        <f>P.O.!D50</f>
        <v>96622</v>
      </c>
      <c r="E49" s="199" t="str">
        <f>P.O.!E50</f>
        <v>LASTRO COM MATERIAL GRANULAR, APLICADO EM PISOS OU LAJES SOBRE SOLO, ESPESSURA DE *5 CM*. AF_01/2024</v>
      </c>
      <c r="F49" s="198" t="str">
        <f>P.O.!F50</f>
        <v>M3</v>
      </c>
      <c r="G49" s="200">
        <f>P.O.!G50</f>
        <v>263.39999999999998</v>
      </c>
      <c r="H49" s="201">
        <f>P.O.!H50</f>
        <v>0.87</v>
      </c>
      <c r="I49" s="202">
        <f>P.O.!I50</f>
        <v>0.23119999999999999</v>
      </c>
      <c r="J49" s="200">
        <f>P.O.!J50</f>
        <v>325.08999999999997</v>
      </c>
      <c r="K49" s="200">
        <f>P.O.!K50</f>
        <v>282.83</v>
      </c>
      <c r="L49" s="198">
        <f>P.O.!L50</f>
        <v>0</v>
      </c>
    </row>
    <row r="50" spans="1:12" ht="45" hidden="1" x14ac:dyDescent="0.2">
      <c r="A50" s="86" t="str">
        <f>P.O.!A51</f>
        <v>S</v>
      </c>
      <c r="B50" s="197" t="str">
        <f>P.O.!B51</f>
        <v>7.6</v>
      </c>
      <c r="C50" s="198" t="str">
        <f>P.O.!C51</f>
        <v>SINAPI</v>
      </c>
      <c r="D50" s="197" t="str">
        <f>P.O.!D51</f>
        <v>96523</v>
      </c>
      <c r="E50" s="199" t="str">
        <f>P.O.!E51</f>
        <v>ESCAVAÇÃO MANUAL PARA BLOCO DE COROAMENTO OU SAPATA (INCLUINDO ESCAVAÇÃO PARA COLOCAÇÃO DE FÔRMAS). AF_01/2024</v>
      </c>
      <c r="F50" s="198" t="str">
        <f>P.O.!F51</f>
        <v>M3</v>
      </c>
      <c r="G50" s="200">
        <f>P.O.!G51</f>
        <v>104.3</v>
      </c>
      <c r="H50" s="201">
        <f>P.O.!H51</f>
        <v>8.4</v>
      </c>
      <c r="I50" s="202">
        <f>P.O.!I51</f>
        <v>0.23119999999999999</v>
      </c>
      <c r="J50" s="200">
        <f>P.O.!J51</f>
        <v>128.72999999999999</v>
      </c>
      <c r="K50" s="200">
        <f>P.O.!K51</f>
        <v>1081.33</v>
      </c>
      <c r="L50" s="198">
        <f>P.O.!L51</f>
        <v>0</v>
      </c>
    </row>
    <row r="51" spans="1:12" ht="45" hidden="1" x14ac:dyDescent="0.2">
      <c r="A51" s="86" t="str">
        <f>P.O.!A52</f>
        <v>S</v>
      </c>
      <c r="B51" s="197" t="str">
        <f>P.O.!B52</f>
        <v>7.7</v>
      </c>
      <c r="C51" s="198" t="str">
        <f>P.O.!C52</f>
        <v>SINAPI</v>
      </c>
      <c r="D51" s="197" t="str">
        <f>P.O.!D52</f>
        <v>96531</v>
      </c>
      <c r="E51" s="199" t="str">
        <f>P.O.!E52</f>
        <v>FABRICAÇÃO, MONTAGEM E DESMONTAGEM DE FÔRMA PARA BLOCO DE COROAMENTO, EM MADEIRA SERRADA, E=25 MM, 2 UTILIZAÇÕES. AF_01/2024</v>
      </c>
      <c r="F51" s="198" t="str">
        <f>P.O.!F52</f>
        <v>M2</v>
      </c>
      <c r="G51" s="200">
        <f>P.O.!G52</f>
        <v>108.81</v>
      </c>
      <c r="H51" s="201">
        <f>P.O.!H52</f>
        <v>86.16</v>
      </c>
      <c r="I51" s="202">
        <f>P.O.!I52</f>
        <v>0.23119999999999999</v>
      </c>
      <c r="J51" s="200">
        <f>P.O.!J52</f>
        <v>134.29</v>
      </c>
      <c r="K51" s="200">
        <f>P.O.!K52</f>
        <v>11570.43</v>
      </c>
      <c r="L51" s="198">
        <f>P.O.!L52</f>
        <v>0</v>
      </c>
    </row>
    <row r="52" spans="1:12" ht="45" hidden="1" x14ac:dyDescent="0.2">
      <c r="A52" s="86" t="str">
        <f>P.O.!A53</f>
        <v>S</v>
      </c>
      <c r="B52" s="197" t="str">
        <f>P.O.!B53</f>
        <v>7.8</v>
      </c>
      <c r="C52" s="198" t="str">
        <f>P.O.!C53</f>
        <v xml:space="preserve">SEINFRA </v>
      </c>
      <c r="D52" s="197" t="str">
        <f>P.O.!D53</f>
        <v>ED-49806</v>
      </c>
      <c r="E52" s="199" t="str">
        <f>P.O.!E53</f>
        <v>FORNECIMENTO DE CONCRETO ESTRUTURAL, USINADO BOMBEADO, COM FCK 30MPA, INCLUSIVE LANÇAMENTO, ADENSAMENTO E ACABAMENTO (FUNDAÇÃO)</v>
      </c>
      <c r="F52" s="198" t="str">
        <f>P.O.!F53</f>
        <v>m3</v>
      </c>
      <c r="G52" s="200">
        <f>P.O.!G53</f>
        <v>701.24</v>
      </c>
      <c r="H52" s="201">
        <f>P.O.!H53</f>
        <v>7.53</v>
      </c>
      <c r="I52" s="202">
        <f>P.O.!I53</f>
        <v>0.23119999999999999</v>
      </c>
      <c r="J52" s="200">
        <f>P.O.!J53</f>
        <v>865.47</v>
      </c>
      <c r="K52" s="200">
        <f>P.O.!K53</f>
        <v>6516.99</v>
      </c>
      <c r="L52" s="198">
        <f>P.O.!L53</f>
        <v>0</v>
      </c>
    </row>
    <row r="53" spans="1:12" ht="30" hidden="1" x14ac:dyDescent="0.2">
      <c r="A53" s="86" t="str">
        <f>P.O.!A54</f>
        <v>S</v>
      </c>
      <c r="B53" s="197" t="str">
        <f>P.O.!B54</f>
        <v>7.9</v>
      </c>
      <c r="C53" s="198" t="str">
        <f>P.O.!C54</f>
        <v xml:space="preserve">SEINFRA </v>
      </c>
      <c r="D53" s="197" t="str">
        <f>P.O.!D54</f>
        <v>ED-50174</v>
      </c>
      <c r="E53" s="199" t="str">
        <f>P.O.!E54</f>
        <v>IMPERMEABILIZAÇÃO COM EMULSÃO ASFÁLTICA, DUAS (2) DEMÃOS</v>
      </c>
      <c r="F53" s="198" t="str">
        <f>P.O.!F54</f>
        <v>m2</v>
      </c>
      <c r="G53" s="200">
        <f>P.O.!G54</f>
        <v>33.340000000000003</v>
      </c>
      <c r="H53" s="201">
        <f>P.O.!H54</f>
        <v>16.54</v>
      </c>
      <c r="I53" s="202">
        <f>P.O.!I54</f>
        <v>0.23119999999999999</v>
      </c>
      <c r="J53" s="200">
        <f>P.O.!J54</f>
        <v>41.15</v>
      </c>
      <c r="K53" s="200">
        <f>P.O.!K54</f>
        <v>680.62</v>
      </c>
      <c r="L53" s="198">
        <f>P.O.!L54</f>
        <v>0</v>
      </c>
    </row>
    <row r="54" spans="1:12" ht="15" hidden="1" x14ac:dyDescent="0.2">
      <c r="A54" s="86">
        <f>P.O.!A55</f>
        <v>0</v>
      </c>
      <c r="B54" s="197">
        <f>P.O.!B55</f>
        <v>0</v>
      </c>
      <c r="C54" s="198">
        <f>P.O.!C55</f>
        <v>0</v>
      </c>
      <c r="D54" s="198">
        <f>P.O.!D55</f>
        <v>0</v>
      </c>
      <c r="E54" s="199">
        <f>P.O.!E55</f>
        <v>0</v>
      </c>
      <c r="F54" s="200">
        <f>P.O.!F55</f>
        <v>0</v>
      </c>
      <c r="G54" s="200">
        <f>P.O.!G55</f>
        <v>0</v>
      </c>
      <c r="H54" s="201">
        <f>P.O.!H55</f>
        <v>0</v>
      </c>
      <c r="I54" s="198">
        <f>P.O.!I55</f>
        <v>0</v>
      </c>
      <c r="J54" s="200">
        <f>P.O.!J55</f>
        <v>0</v>
      </c>
      <c r="K54" s="200">
        <f>P.O.!K55</f>
        <v>0</v>
      </c>
      <c r="L54" s="198">
        <f>P.O.!L55</f>
        <v>0</v>
      </c>
    </row>
    <row r="55" spans="1:12" ht="15" x14ac:dyDescent="0.2">
      <c r="A55" s="86" t="str">
        <f>P.O.!A56</f>
        <v>E</v>
      </c>
      <c r="B55" s="197" t="str">
        <f>P.O.!B56</f>
        <v>8</v>
      </c>
      <c r="C55" s="198">
        <f>P.O.!C56</f>
        <v>0</v>
      </c>
      <c r="D55" s="198">
        <f>P.O.!D56</f>
        <v>0</v>
      </c>
      <c r="E55" s="199" t="str">
        <f>P.O.!E56</f>
        <v>PILARES DO PAV. COBERTURA</v>
      </c>
      <c r="F55" s="198">
        <f>P.O.!F56</f>
        <v>0</v>
      </c>
      <c r="G55" s="200">
        <f>P.O.!G56</f>
        <v>0</v>
      </c>
      <c r="H55" s="201">
        <f>P.O.!H56</f>
        <v>0</v>
      </c>
      <c r="I55" s="198">
        <f>P.O.!I56</f>
        <v>0</v>
      </c>
      <c r="J55" s="198">
        <f>P.O.!J56</f>
        <v>0</v>
      </c>
      <c r="K55" s="198">
        <f>P.O.!K56</f>
        <v>0</v>
      </c>
      <c r="L55" s="200">
        <f>P.O.!L56</f>
        <v>14700.28</v>
      </c>
    </row>
    <row r="56" spans="1:12" ht="30" hidden="1" x14ac:dyDescent="0.2">
      <c r="A56" s="86" t="str">
        <f>P.O.!A57</f>
        <v>S</v>
      </c>
      <c r="B56" s="197" t="str">
        <f>P.O.!B57</f>
        <v>8.1</v>
      </c>
      <c r="C56" s="198" t="str">
        <f>P.O.!C57</f>
        <v xml:space="preserve">SEINFRA </v>
      </c>
      <c r="D56" s="197" t="str">
        <f>P.O.!D57</f>
        <v>ED-29552</v>
      </c>
      <c r="E56" s="199" t="str">
        <f>P.O.!E57</f>
        <v>CORTE, DOBRA E MONTAGEM DE AÇO CA-50, DIÂMETRO 12,5MM, INCLUSIVE ESPAÇADOR</v>
      </c>
      <c r="F56" s="198" t="str">
        <f>P.O.!F57</f>
        <v>Kg</v>
      </c>
      <c r="G56" s="200">
        <f>P.O.!G57</f>
        <v>12.99</v>
      </c>
      <c r="H56" s="201">
        <f>P.O.!H57</f>
        <v>75.900000000000006</v>
      </c>
      <c r="I56" s="202">
        <f>P.O.!I57</f>
        <v>0.23419999999999999</v>
      </c>
      <c r="J56" s="200">
        <f>P.O.!J57</f>
        <v>16.03</v>
      </c>
      <c r="K56" s="200">
        <f>P.O.!K57</f>
        <v>1216.68</v>
      </c>
      <c r="L56" s="198">
        <f>P.O.!L57</f>
        <v>0</v>
      </c>
    </row>
    <row r="57" spans="1:12" ht="30" hidden="1" x14ac:dyDescent="0.2">
      <c r="A57" s="86" t="str">
        <f>P.O.!A58</f>
        <v>S</v>
      </c>
      <c r="B57" s="197" t="str">
        <f>P.O.!B58</f>
        <v>8.2</v>
      </c>
      <c r="C57" s="198" t="str">
        <f>P.O.!C58</f>
        <v xml:space="preserve">SEINFRA </v>
      </c>
      <c r="D57" s="197" t="str">
        <f>P.O.!D58</f>
        <v>ED-29551</v>
      </c>
      <c r="E57" s="199" t="str">
        <f>P.O.!E58</f>
        <v>CORTE, DOBRA E MONTAGEM DE AÇO CA-50, DIÂMETRO 10MM, INCLUSIVE ESPAÇADOR</v>
      </c>
      <c r="F57" s="198" t="str">
        <f>P.O.!F58</f>
        <v>Kg</v>
      </c>
      <c r="G57" s="200">
        <f>P.O.!G58</f>
        <v>13.52</v>
      </c>
      <c r="H57" s="201">
        <f>P.O.!H58</f>
        <v>143.4</v>
      </c>
      <c r="I57" s="202">
        <f>P.O.!I58</f>
        <v>0.23419999999999999</v>
      </c>
      <c r="J57" s="200">
        <f>P.O.!J58</f>
        <v>16.690000000000001</v>
      </c>
      <c r="K57" s="200">
        <f>P.O.!K58</f>
        <v>2393.35</v>
      </c>
      <c r="L57" s="198">
        <f>P.O.!L58</f>
        <v>0</v>
      </c>
    </row>
    <row r="58" spans="1:12" ht="30" hidden="1" x14ac:dyDescent="0.2">
      <c r="A58" s="86" t="str">
        <f>P.O.!A59</f>
        <v>S</v>
      </c>
      <c r="B58" s="197" t="str">
        <f>P.O.!B59</f>
        <v>8.3</v>
      </c>
      <c r="C58" s="198" t="str">
        <f>P.O.!C59</f>
        <v xml:space="preserve">SEINFRA </v>
      </c>
      <c r="D58" s="197" t="str">
        <f>P.O.!D59</f>
        <v>ED-29548</v>
      </c>
      <c r="E58" s="199" t="str">
        <f>P.O.!E59</f>
        <v>CORTE, DOBRA E MONTAGEM DE AÇO CA-60, DIÂMETRO 5MM, INCLUSIVE ESPAÇADOR</v>
      </c>
      <c r="F58" s="198" t="str">
        <f>P.O.!F59</f>
        <v>Kg</v>
      </c>
      <c r="G58" s="200">
        <f>P.O.!G59</f>
        <v>14.28</v>
      </c>
      <c r="H58" s="201">
        <f>P.O.!H59</f>
        <v>70.8</v>
      </c>
      <c r="I58" s="202">
        <f>P.O.!I59</f>
        <v>0.23419999999999999</v>
      </c>
      <c r="J58" s="200">
        <f>P.O.!J59</f>
        <v>17.62</v>
      </c>
      <c r="K58" s="200">
        <f>P.O.!K59</f>
        <v>1247.5</v>
      </c>
      <c r="L58" s="198">
        <f>P.O.!L59</f>
        <v>0</v>
      </c>
    </row>
    <row r="59" spans="1:12" ht="45" hidden="1" x14ac:dyDescent="0.2">
      <c r="A59" s="86" t="str">
        <f>P.O.!A60</f>
        <v>S</v>
      </c>
      <c r="B59" s="197" t="str">
        <f>P.O.!B60</f>
        <v>8.4</v>
      </c>
      <c r="C59" s="198" t="str">
        <f>P.O.!C60</f>
        <v xml:space="preserve">SEINFRA </v>
      </c>
      <c r="D59" s="197" t="str">
        <f>P.O.!D60</f>
        <v>ED-31566</v>
      </c>
      <c r="E59" s="199" t="str">
        <f>P.O.!E60</f>
        <v>FÔRMA E DESFORMA PARA PILAR COM CHAPA DE COMPENSADO RESINADO, ESP. 14MM, REAPROVEITAMENTO (3X), EXCLUSIVE ESCORAMENTO</v>
      </c>
      <c r="F59" s="198" t="str">
        <f>P.O.!F60</f>
        <v>m2</v>
      </c>
      <c r="G59" s="200">
        <f>P.O.!G60</f>
        <v>94.86</v>
      </c>
      <c r="H59" s="201">
        <f>P.O.!H60</f>
        <v>58.66</v>
      </c>
      <c r="I59" s="202">
        <f>P.O.!I60</f>
        <v>0.23419999999999999</v>
      </c>
      <c r="J59" s="200">
        <f>P.O.!J60</f>
        <v>117.08</v>
      </c>
      <c r="K59" s="200">
        <f>P.O.!K60</f>
        <v>6867.91</v>
      </c>
      <c r="L59" s="198">
        <f>P.O.!L60</f>
        <v>0</v>
      </c>
    </row>
    <row r="60" spans="1:12" ht="45" hidden="1" x14ac:dyDescent="0.2">
      <c r="A60" s="86" t="str">
        <f>P.O.!A61</f>
        <v>S</v>
      </c>
      <c r="B60" s="197" t="str">
        <f>P.O.!B61</f>
        <v>8.5</v>
      </c>
      <c r="C60" s="198" t="str">
        <f>P.O.!C61</f>
        <v xml:space="preserve">SEINFRA </v>
      </c>
      <c r="D60" s="197" t="str">
        <f>P.O.!D61</f>
        <v>ED-49619</v>
      </c>
      <c r="E60" s="199" t="str">
        <f>P.O.!E61</f>
        <v>FORNECIMENTO DE CONCRETO ESTRUTURAL, PREPARADO EM OBRA, COM FCK 25MPA, INCLUSIVE LANÇAMENTO, ADENSAMENTO E ACABAMENTO</v>
      </c>
      <c r="F60" s="198" t="str">
        <f>P.O.!F61</f>
        <v>m3</v>
      </c>
      <c r="G60" s="200">
        <f>P.O.!G61</f>
        <v>839.84</v>
      </c>
      <c r="H60" s="201">
        <f>P.O.!H61</f>
        <v>2.87</v>
      </c>
      <c r="I60" s="202">
        <f>P.O.!I61</f>
        <v>0.23419999999999999</v>
      </c>
      <c r="J60" s="200">
        <f>P.O.!J61</f>
        <v>1036.53</v>
      </c>
      <c r="K60" s="200">
        <f>P.O.!K61</f>
        <v>2974.84</v>
      </c>
      <c r="L60" s="198">
        <f>P.O.!L61</f>
        <v>0</v>
      </c>
    </row>
    <row r="61" spans="1:12" ht="15" hidden="1" x14ac:dyDescent="0.2">
      <c r="A61" s="86">
        <f>P.O.!A62</f>
        <v>0</v>
      </c>
      <c r="B61" s="197">
        <f>P.O.!B62</f>
        <v>0</v>
      </c>
      <c r="C61" s="198">
        <f>P.O.!C62</f>
        <v>0</v>
      </c>
      <c r="D61" s="198">
        <f>P.O.!D62</f>
        <v>0</v>
      </c>
      <c r="E61" s="199">
        <f>P.O.!E62</f>
        <v>0</v>
      </c>
      <c r="F61" s="200">
        <f>P.O.!F62</f>
        <v>0</v>
      </c>
      <c r="G61" s="200">
        <f>P.O.!G62</f>
        <v>0</v>
      </c>
      <c r="H61" s="201">
        <f>P.O.!H62</f>
        <v>0</v>
      </c>
      <c r="I61" s="198">
        <f>P.O.!I62</f>
        <v>0</v>
      </c>
      <c r="J61" s="200">
        <f>P.O.!J62</f>
        <v>0</v>
      </c>
      <c r="K61" s="200">
        <f>P.O.!K62</f>
        <v>0</v>
      </c>
      <c r="L61" s="198">
        <f>P.O.!L62</f>
        <v>0</v>
      </c>
    </row>
    <row r="62" spans="1:12" ht="15" x14ac:dyDescent="0.2">
      <c r="A62" s="86" t="str">
        <f>P.O.!A63</f>
        <v>E</v>
      </c>
      <c r="B62" s="197" t="str">
        <f>P.O.!B63</f>
        <v>9</v>
      </c>
      <c r="C62" s="198">
        <f>P.O.!C63</f>
        <v>0</v>
      </c>
      <c r="D62" s="198">
        <f>P.O.!D63</f>
        <v>0</v>
      </c>
      <c r="E62" s="199" t="str">
        <f>P.O.!E63</f>
        <v>VIGAS E LAJES DO PAV. COBERTURA</v>
      </c>
      <c r="F62" s="198">
        <f>P.O.!F63</f>
        <v>0</v>
      </c>
      <c r="G62" s="200">
        <f>P.O.!G63</f>
        <v>0</v>
      </c>
      <c r="H62" s="201">
        <f>P.O.!H63</f>
        <v>0</v>
      </c>
      <c r="I62" s="198">
        <f>P.O.!I63</f>
        <v>0</v>
      </c>
      <c r="J62" s="198">
        <f>P.O.!J63</f>
        <v>0</v>
      </c>
      <c r="K62" s="198">
        <f>P.O.!K63</f>
        <v>0</v>
      </c>
      <c r="L62" s="200">
        <f>P.O.!L63</f>
        <v>37372.43</v>
      </c>
    </row>
    <row r="63" spans="1:12" ht="30" hidden="1" x14ac:dyDescent="0.2">
      <c r="A63" s="86" t="str">
        <f>P.O.!A64</f>
        <v>S</v>
      </c>
      <c r="B63" s="197" t="str">
        <f>P.O.!B64</f>
        <v>9.1</v>
      </c>
      <c r="C63" s="198" t="str">
        <f>P.O.!C64</f>
        <v xml:space="preserve">SEINFRA </v>
      </c>
      <c r="D63" s="197" t="str">
        <f>P.O.!D64</f>
        <v>ED-29551</v>
      </c>
      <c r="E63" s="199" t="str">
        <f>P.O.!E64</f>
        <v>CORTE, DOBRA E MONTAGEM DE AÇO CA-50, DIÂMETRO 10MM, INCLUSIVE ESPAÇADOR</v>
      </c>
      <c r="F63" s="198" t="str">
        <f>P.O.!F64</f>
        <v>Kg</v>
      </c>
      <c r="G63" s="200">
        <f>P.O.!G64</f>
        <v>13.52</v>
      </c>
      <c r="H63" s="201">
        <f>P.O.!H64</f>
        <v>159.19999999999999</v>
      </c>
      <c r="I63" s="202">
        <f>P.O.!I64</f>
        <v>0.23419999999999999</v>
      </c>
      <c r="J63" s="200">
        <f>P.O.!J64</f>
        <v>16.690000000000001</v>
      </c>
      <c r="K63" s="200">
        <f>P.O.!K64</f>
        <v>2657.05</v>
      </c>
      <c r="L63" s="198">
        <f>P.O.!L64</f>
        <v>0</v>
      </c>
    </row>
    <row r="64" spans="1:12" ht="30" hidden="1" x14ac:dyDescent="0.2">
      <c r="A64" s="86" t="str">
        <f>P.O.!A65</f>
        <v>S</v>
      </c>
      <c r="B64" s="197" t="str">
        <f>P.O.!B65</f>
        <v>9.2</v>
      </c>
      <c r="C64" s="198" t="str">
        <f>P.O.!C65</f>
        <v xml:space="preserve">SEINFRA </v>
      </c>
      <c r="D64" s="197" t="str">
        <f>P.O.!D65</f>
        <v>ED-29550</v>
      </c>
      <c r="E64" s="199" t="str">
        <f>P.O.!E65</f>
        <v>CORTE, DOBRA E MONTAGEM DE AÇO CA-50, DIÂMETRO 8MM, INCLUSIVE ESPAÇADOR</v>
      </c>
      <c r="F64" s="198" t="str">
        <f>P.O.!F65</f>
        <v>Kg</v>
      </c>
      <c r="G64" s="200">
        <f>P.O.!G65</f>
        <v>13.94</v>
      </c>
      <c r="H64" s="201">
        <f>P.O.!H65</f>
        <v>45.1</v>
      </c>
      <c r="I64" s="202">
        <f>P.O.!I65</f>
        <v>0.23419999999999999</v>
      </c>
      <c r="J64" s="200">
        <f>P.O.!J65</f>
        <v>17.2</v>
      </c>
      <c r="K64" s="200">
        <f>P.O.!K65</f>
        <v>775.72</v>
      </c>
      <c r="L64" s="198">
        <f>P.O.!L65</f>
        <v>0</v>
      </c>
    </row>
    <row r="65" spans="1:12" ht="30" hidden="1" x14ac:dyDescent="0.2">
      <c r="A65" s="86" t="str">
        <f>P.O.!A66</f>
        <v>S</v>
      </c>
      <c r="B65" s="197" t="str">
        <f>P.O.!B66</f>
        <v>9.3</v>
      </c>
      <c r="C65" s="198" t="str">
        <f>P.O.!C66</f>
        <v xml:space="preserve">SEINFRA </v>
      </c>
      <c r="D65" s="197" t="str">
        <f>P.O.!D66</f>
        <v>ED-29548</v>
      </c>
      <c r="E65" s="199" t="str">
        <f>P.O.!E66</f>
        <v>CORTE, DOBRA E MONTAGEM DE AÇO CA-60, DIÂMETRO 5MM, INCLUSIVE ESPAÇADOR</v>
      </c>
      <c r="F65" s="198" t="str">
        <f>P.O.!F66</f>
        <v>Kg</v>
      </c>
      <c r="G65" s="200">
        <f>P.O.!G66</f>
        <v>14.28</v>
      </c>
      <c r="H65" s="201">
        <f>P.O.!H66</f>
        <v>63.8</v>
      </c>
      <c r="I65" s="202">
        <f>P.O.!I66</f>
        <v>0.23419999999999999</v>
      </c>
      <c r="J65" s="200">
        <f>P.O.!J66</f>
        <v>17.62</v>
      </c>
      <c r="K65" s="200">
        <f>P.O.!K66</f>
        <v>1124.1600000000001</v>
      </c>
      <c r="L65" s="198">
        <f>P.O.!L66</f>
        <v>0</v>
      </c>
    </row>
    <row r="66" spans="1:12" ht="45" hidden="1" x14ac:dyDescent="0.2">
      <c r="A66" s="86" t="str">
        <f>P.O.!A67</f>
        <v>S</v>
      </c>
      <c r="B66" s="197" t="str">
        <f>P.O.!B67</f>
        <v>9.4</v>
      </c>
      <c r="C66" s="198" t="str">
        <f>P.O.!C67</f>
        <v>SINAPI</v>
      </c>
      <c r="D66" s="197" t="str">
        <f>P.O.!D67</f>
        <v>92452</v>
      </c>
      <c r="E66" s="199" t="str">
        <f>P.O.!E67</f>
        <v>MONTAGEM E DESMONTAGEM DE FÔRMA DE VIGA, ESCORAMENTO METÁLICO, PÉ-DIREITO SIMPLES, EM CHAPA DE MADEIRA RESINADA, 2 UTILIZAÇÕES. AF_09/2020</v>
      </c>
      <c r="F66" s="198" t="str">
        <f>P.O.!F67</f>
        <v>M2</v>
      </c>
      <c r="G66" s="200">
        <f>P.O.!G67</f>
        <v>187.84</v>
      </c>
      <c r="H66" s="201">
        <f>P.O.!H67</f>
        <v>55.35</v>
      </c>
      <c r="I66" s="202">
        <f>P.O.!I67</f>
        <v>0.23419999999999999</v>
      </c>
      <c r="J66" s="200">
        <f>P.O.!J67</f>
        <v>231.83</v>
      </c>
      <c r="K66" s="200">
        <f>P.O.!K67</f>
        <v>12831.79</v>
      </c>
      <c r="L66" s="198">
        <f>P.O.!L67</f>
        <v>0</v>
      </c>
    </row>
    <row r="67" spans="1:12" ht="45" hidden="1" x14ac:dyDescent="0.2">
      <c r="A67" s="86" t="str">
        <f>P.O.!A68</f>
        <v>S</v>
      </c>
      <c r="B67" s="197" t="str">
        <f>P.O.!B68</f>
        <v>9.5</v>
      </c>
      <c r="C67" s="198" t="str">
        <f>P.O.!C68</f>
        <v xml:space="preserve">SEINFRA </v>
      </c>
      <c r="D67" s="197" t="str">
        <f>P.O.!D68</f>
        <v>ED-49638</v>
      </c>
      <c r="E67" s="199" t="str">
        <f>P.O.!E68</f>
        <v>FORNECIMENTO DE CONCRETO ESTRUTURAL, USINADO BOMBEADO, COM FCK 25MPA, INCLUSIVE LANÇAMENTO, ADENSAMENTO E ACABAMENTO</v>
      </c>
      <c r="F67" s="198" t="str">
        <f>P.O.!F68</f>
        <v>m3</v>
      </c>
      <c r="G67" s="200">
        <f>P.O.!G68</f>
        <v>697.36</v>
      </c>
      <c r="H67" s="201">
        <f>P.O.!H68</f>
        <v>4.04</v>
      </c>
      <c r="I67" s="202">
        <f>P.O.!I68</f>
        <v>0.23419999999999999</v>
      </c>
      <c r="J67" s="200">
        <f>P.O.!J68</f>
        <v>860.68</v>
      </c>
      <c r="K67" s="200">
        <f>P.O.!K68</f>
        <v>3477.15</v>
      </c>
      <c r="L67" s="198">
        <f>P.O.!L68</f>
        <v>0</v>
      </c>
    </row>
    <row r="68" spans="1:12" ht="30" hidden="1" x14ac:dyDescent="0.2">
      <c r="A68" s="86" t="str">
        <f>P.O.!A69</f>
        <v>S</v>
      </c>
      <c r="B68" s="197" t="str">
        <f>P.O.!B69</f>
        <v>9.6</v>
      </c>
      <c r="C68" s="198" t="str">
        <f>P.O.!C69</f>
        <v>CDHU - SERVIÇOS</v>
      </c>
      <c r="D68" s="197" t="str">
        <f>P.O.!D69</f>
        <v>13.01.130</v>
      </c>
      <c r="E68" s="199" t="str">
        <f>P.O.!E69</f>
        <v>Laje pré-fabricada mista vigota treliçada/lajota cerâmica - LT 12 (8+4) e capa com concreto de 25 MPa</v>
      </c>
      <c r="F68" s="198" t="str">
        <f>P.O.!F69</f>
        <v>M2</v>
      </c>
      <c r="G68" s="200">
        <f>P.O.!G69</f>
        <v>153.71</v>
      </c>
      <c r="H68" s="201">
        <f>P.O.!H69</f>
        <v>65.95</v>
      </c>
      <c r="I68" s="202">
        <f>P.O.!I69</f>
        <v>0.23419999999999999</v>
      </c>
      <c r="J68" s="200">
        <f>P.O.!J69</f>
        <v>189.71</v>
      </c>
      <c r="K68" s="200">
        <f>P.O.!K69</f>
        <v>12511.37</v>
      </c>
      <c r="L68" s="198">
        <f>P.O.!L69</f>
        <v>0</v>
      </c>
    </row>
    <row r="69" spans="1:12" ht="30" hidden="1" x14ac:dyDescent="0.2">
      <c r="A69" s="86" t="str">
        <f>P.O.!A70</f>
        <v>S</v>
      </c>
      <c r="B69" s="197" t="str">
        <f>P.O.!B70</f>
        <v>9.7</v>
      </c>
      <c r="C69" s="198" t="str">
        <f>P.O.!C70</f>
        <v>CDHU - SERVIÇOS</v>
      </c>
      <c r="D69" s="197" t="str">
        <f>P.O.!D70</f>
        <v>13.01.150</v>
      </c>
      <c r="E69" s="199" t="str">
        <f>P.O.!E70</f>
        <v>Laje pré-fabricada mista vigota treliçada/lajota cerâmica - LT 16 (12+4) e capa com concreto de 25 MPa</v>
      </c>
      <c r="F69" s="198" t="str">
        <f>P.O.!F70</f>
        <v>M2</v>
      </c>
      <c r="G69" s="200">
        <f>P.O.!G70</f>
        <v>164.62</v>
      </c>
      <c r="H69" s="201">
        <f>P.O.!H70</f>
        <v>8.98</v>
      </c>
      <c r="I69" s="202">
        <f>P.O.!I70</f>
        <v>0.23419999999999999</v>
      </c>
      <c r="J69" s="200">
        <f>P.O.!J70</f>
        <v>203.17</v>
      </c>
      <c r="K69" s="200">
        <f>P.O.!K70</f>
        <v>1824.47</v>
      </c>
      <c r="L69" s="198">
        <f>P.O.!L70</f>
        <v>0</v>
      </c>
    </row>
    <row r="70" spans="1:12" ht="60" hidden="1" x14ac:dyDescent="0.2">
      <c r="A70" s="86" t="str">
        <f>P.O.!A71</f>
        <v>S</v>
      </c>
      <c r="B70" s="197" t="str">
        <f>P.O.!B71</f>
        <v>9.8</v>
      </c>
      <c r="C70" s="198" t="str">
        <f>P.O.!C71</f>
        <v xml:space="preserve">SEINFRA </v>
      </c>
      <c r="D70" s="197" t="str">
        <f>P.O.!D71</f>
        <v>ED-19637</v>
      </c>
      <c r="E70" s="199" t="str">
        <f>P.O.!E71</f>
        <v>CIMBRAMENTO PARA LAJE PRÉ-MOLDADA COM ESCORAMENTO METÁLICO, TIPO "A", ALTURA DE (200 ATÉ 310)CM, INCLUSIVE DESCARGA, MONTAGEM, DESMONTAGEM E CARGA</v>
      </c>
      <c r="F70" s="198" t="str">
        <f>P.O.!F71</f>
        <v>m2xmês</v>
      </c>
      <c r="G70" s="200">
        <f>P.O.!G71</f>
        <v>23.47</v>
      </c>
      <c r="H70" s="201">
        <f>P.O.!H71</f>
        <v>74.930000000000007</v>
      </c>
      <c r="I70" s="202">
        <f>P.O.!I71</f>
        <v>0.23419999999999999</v>
      </c>
      <c r="J70" s="200">
        <f>P.O.!J71</f>
        <v>28.97</v>
      </c>
      <c r="K70" s="200">
        <f>P.O.!K71</f>
        <v>2170.7199999999998</v>
      </c>
      <c r="L70" s="198">
        <f>P.O.!L71</f>
        <v>0</v>
      </c>
    </row>
    <row r="71" spans="1:12" ht="15" hidden="1" x14ac:dyDescent="0.2">
      <c r="A71" s="86">
        <f>P.O.!A72</f>
        <v>0</v>
      </c>
      <c r="B71" s="197">
        <f>P.O.!B72</f>
        <v>0</v>
      </c>
      <c r="C71" s="198">
        <f>P.O.!C72</f>
        <v>0</v>
      </c>
      <c r="D71" s="198">
        <f>P.O.!D72</f>
        <v>0</v>
      </c>
      <c r="E71" s="199">
        <f>P.O.!E72</f>
        <v>0</v>
      </c>
      <c r="F71" s="200">
        <f>P.O.!F72</f>
        <v>0</v>
      </c>
      <c r="G71" s="200">
        <f>P.O.!G72</f>
        <v>0</v>
      </c>
      <c r="H71" s="201">
        <f>P.O.!H72</f>
        <v>0</v>
      </c>
      <c r="I71" s="198">
        <f>P.O.!I72</f>
        <v>0</v>
      </c>
      <c r="J71" s="200">
        <f>P.O.!J72</f>
        <v>0</v>
      </c>
      <c r="K71" s="200">
        <f>P.O.!K72</f>
        <v>0</v>
      </c>
      <c r="L71" s="198">
        <f>P.O.!L72</f>
        <v>0</v>
      </c>
    </row>
    <row r="72" spans="1:12" ht="15" x14ac:dyDescent="0.2">
      <c r="A72" s="86" t="str">
        <f>P.O.!A73</f>
        <v>E</v>
      </c>
      <c r="B72" s="197" t="str">
        <f>P.O.!B73</f>
        <v>10</v>
      </c>
      <c r="C72" s="198">
        <f>P.O.!C73</f>
        <v>0</v>
      </c>
      <c r="D72" s="198">
        <f>P.O.!D73</f>
        <v>0</v>
      </c>
      <c r="E72" s="199" t="str">
        <f>P.O.!E73</f>
        <v>PILARES DO RESPALDO (CAIXA D'ÁGUA)</v>
      </c>
      <c r="F72" s="198">
        <f>P.O.!F73</f>
        <v>0</v>
      </c>
      <c r="G72" s="200">
        <f>P.O.!G73</f>
        <v>0</v>
      </c>
      <c r="H72" s="201">
        <f>P.O.!H73</f>
        <v>0</v>
      </c>
      <c r="I72" s="198">
        <f>P.O.!I73</f>
        <v>0</v>
      </c>
      <c r="J72" s="198">
        <f>P.O.!J73</f>
        <v>0</v>
      </c>
      <c r="K72" s="198">
        <f>P.O.!K73</f>
        <v>0</v>
      </c>
      <c r="L72" s="200">
        <f>P.O.!L73</f>
        <v>2083.9299999999998</v>
      </c>
    </row>
    <row r="73" spans="1:12" ht="30" hidden="1" x14ac:dyDescent="0.2">
      <c r="A73" s="86" t="str">
        <f>P.O.!A74</f>
        <v>S</v>
      </c>
      <c r="B73" s="197" t="str">
        <f>P.O.!B74</f>
        <v>10.1</v>
      </c>
      <c r="C73" s="198" t="str">
        <f>P.O.!C74</f>
        <v xml:space="preserve">SEINFRA </v>
      </c>
      <c r="D73" s="197" t="str">
        <f>P.O.!D74</f>
        <v>ED-29551</v>
      </c>
      <c r="E73" s="199" t="str">
        <f>P.O.!E74</f>
        <v>CORTE, DOBRA E MONTAGEM DE AÇO CA-50, DIÂMETRO 10MM, INCLUSIVE ESPAÇADOR</v>
      </c>
      <c r="F73" s="198" t="str">
        <f>P.O.!F74</f>
        <v>Kg</v>
      </c>
      <c r="G73" s="200">
        <f>P.O.!G74</f>
        <v>13.52</v>
      </c>
      <c r="H73" s="201">
        <f>P.O.!H74</f>
        <v>25.4</v>
      </c>
      <c r="I73" s="202">
        <f>P.O.!I74</f>
        <v>0.23419999999999999</v>
      </c>
      <c r="J73" s="200">
        <f>P.O.!J74</f>
        <v>16.690000000000001</v>
      </c>
      <c r="K73" s="200">
        <f>P.O.!K74</f>
        <v>423.93</v>
      </c>
      <c r="L73" s="198">
        <f>P.O.!L74</f>
        <v>0</v>
      </c>
    </row>
    <row r="74" spans="1:12" ht="30" hidden="1" x14ac:dyDescent="0.2">
      <c r="A74" s="86" t="str">
        <f>P.O.!A75</f>
        <v>S</v>
      </c>
      <c r="B74" s="197" t="str">
        <f>P.O.!B75</f>
        <v>10.2</v>
      </c>
      <c r="C74" s="198" t="str">
        <f>P.O.!C75</f>
        <v xml:space="preserve">SEINFRA </v>
      </c>
      <c r="D74" s="197" t="str">
        <f>P.O.!D75</f>
        <v>ED-29548</v>
      </c>
      <c r="E74" s="199" t="str">
        <f>P.O.!E75</f>
        <v>CORTE, DOBRA E MONTAGEM DE AÇO CA-60, DIÂMETRO 5MM, INCLUSIVE ESPAÇADOR</v>
      </c>
      <c r="F74" s="198" t="str">
        <f>P.O.!F75</f>
        <v>Kg</v>
      </c>
      <c r="G74" s="200">
        <f>P.O.!G75</f>
        <v>14.28</v>
      </c>
      <c r="H74" s="201">
        <f>P.O.!H75</f>
        <v>10.1</v>
      </c>
      <c r="I74" s="202">
        <f>P.O.!I75</f>
        <v>0.23419999999999999</v>
      </c>
      <c r="J74" s="200">
        <f>P.O.!J75</f>
        <v>17.62</v>
      </c>
      <c r="K74" s="200">
        <f>P.O.!K75</f>
        <v>177.96</v>
      </c>
      <c r="L74" s="198">
        <f>P.O.!L75</f>
        <v>0</v>
      </c>
    </row>
    <row r="75" spans="1:12" ht="45" hidden="1" x14ac:dyDescent="0.2">
      <c r="A75" s="86" t="str">
        <f>P.O.!A76</f>
        <v>S</v>
      </c>
      <c r="B75" s="197" t="str">
        <f>P.O.!B76</f>
        <v>10.3</v>
      </c>
      <c r="C75" s="198" t="str">
        <f>P.O.!C76</f>
        <v xml:space="preserve">SEINFRA </v>
      </c>
      <c r="D75" s="197" t="str">
        <f>P.O.!D76</f>
        <v>ED-31566</v>
      </c>
      <c r="E75" s="199" t="str">
        <f>P.O.!E76</f>
        <v>FÔRMA E DESFORMA PARA PILAR COM CHAPA DE COMPENSADO RESINADO, ESP. 14MM, REAPROVEITAMENTO (3X), EXCLUSIVE ESCORAMENTO</v>
      </c>
      <c r="F75" s="198" t="str">
        <f>P.O.!F76</f>
        <v>m2</v>
      </c>
      <c r="G75" s="200">
        <f>P.O.!G76</f>
        <v>94.86</v>
      </c>
      <c r="H75" s="201">
        <f>P.O.!H76</f>
        <v>8.94</v>
      </c>
      <c r="I75" s="202">
        <f>P.O.!I76</f>
        <v>0.23419999999999999</v>
      </c>
      <c r="J75" s="200">
        <f>P.O.!J76</f>
        <v>117.08</v>
      </c>
      <c r="K75" s="200">
        <f>P.O.!K76</f>
        <v>1046.7</v>
      </c>
      <c r="L75" s="198">
        <f>P.O.!L76</f>
        <v>0</v>
      </c>
    </row>
    <row r="76" spans="1:12" ht="45" hidden="1" x14ac:dyDescent="0.2">
      <c r="A76" s="86" t="str">
        <f>P.O.!A77</f>
        <v>S</v>
      </c>
      <c r="B76" s="197" t="str">
        <f>P.O.!B77</f>
        <v>10.4</v>
      </c>
      <c r="C76" s="198" t="str">
        <f>P.O.!C77</f>
        <v xml:space="preserve">SEINFRA </v>
      </c>
      <c r="D76" s="197" t="str">
        <f>P.O.!D77</f>
        <v>ED-49619</v>
      </c>
      <c r="E76" s="199" t="str">
        <f>P.O.!E77</f>
        <v>FORNECIMENTO DE CONCRETO ESTRUTURAL, PREPARADO EM OBRA, COM FCK 25MPA, INCLUSIVE LANÇAMENTO, ADENSAMENTO E ACABAMENTO</v>
      </c>
      <c r="F76" s="198" t="str">
        <f>P.O.!F77</f>
        <v>m3</v>
      </c>
      <c r="G76" s="200">
        <f>P.O.!G77</f>
        <v>839.84</v>
      </c>
      <c r="H76" s="201">
        <f>P.O.!H77</f>
        <v>0.42</v>
      </c>
      <c r="I76" s="202">
        <f>P.O.!I77</f>
        <v>0.23419999999999999</v>
      </c>
      <c r="J76" s="200">
        <f>P.O.!J77</f>
        <v>1036.53</v>
      </c>
      <c r="K76" s="200">
        <f>P.O.!K77</f>
        <v>435.34</v>
      </c>
      <c r="L76" s="198">
        <f>P.O.!L77</f>
        <v>0</v>
      </c>
    </row>
    <row r="77" spans="1:12" ht="15" hidden="1" x14ac:dyDescent="0.2">
      <c r="A77" s="86">
        <f>P.O.!A78</f>
        <v>0</v>
      </c>
      <c r="B77" s="197">
        <f>P.O.!B78</f>
        <v>0</v>
      </c>
      <c r="C77" s="198">
        <f>P.O.!C78</f>
        <v>0</v>
      </c>
      <c r="D77" s="198">
        <f>P.O.!D78</f>
        <v>0</v>
      </c>
      <c r="E77" s="199">
        <f>P.O.!E78</f>
        <v>0</v>
      </c>
      <c r="F77" s="200">
        <f>P.O.!F78</f>
        <v>0</v>
      </c>
      <c r="G77" s="200">
        <f>P.O.!G78</f>
        <v>0</v>
      </c>
      <c r="H77" s="201">
        <f>P.O.!H78</f>
        <v>0</v>
      </c>
      <c r="I77" s="198">
        <f>P.O.!I78</f>
        <v>0</v>
      </c>
      <c r="J77" s="200">
        <f>P.O.!J78</f>
        <v>0</v>
      </c>
      <c r="K77" s="200">
        <f>P.O.!K78</f>
        <v>0</v>
      </c>
      <c r="L77" s="198">
        <f>P.O.!L78</f>
        <v>0</v>
      </c>
    </row>
    <row r="78" spans="1:12" ht="15" x14ac:dyDescent="0.2">
      <c r="A78" s="86" t="str">
        <f>P.O.!A79</f>
        <v>E</v>
      </c>
      <c r="B78" s="197" t="str">
        <f>P.O.!B79</f>
        <v>11</v>
      </c>
      <c r="C78" s="198">
        <f>P.O.!C79</f>
        <v>0</v>
      </c>
      <c r="D78" s="198">
        <f>P.O.!D79</f>
        <v>0</v>
      </c>
      <c r="E78" s="199" t="str">
        <f>P.O.!E79</f>
        <v>VIGAS DO RESPALDO (CAIXA D'ÁGUA)</v>
      </c>
      <c r="F78" s="198">
        <f>P.O.!F79</f>
        <v>0</v>
      </c>
      <c r="G78" s="200">
        <f>P.O.!G79</f>
        <v>0</v>
      </c>
      <c r="H78" s="201">
        <f>P.O.!H79</f>
        <v>0</v>
      </c>
      <c r="I78" s="198">
        <f>P.O.!I79</f>
        <v>0</v>
      </c>
      <c r="J78" s="198">
        <f>P.O.!J79</f>
        <v>0</v>
      </c>
      <c r="K78" s="198">
        <f>P.O.!K79</f>
        <v>0</v>
      </c>
      <c r="L78" s="200">
        <f>P.O.!L79</f>
        <v>3094.84</v>
      </c>
    </row>
    <row r="79" spans="1:12" ht="30" hidden="1" x14ac:dyDescent="0.2">
      <c r="A79" s="86" t="str">
        <f>P.O.!A80</f>
        <v>S</v>
      </c>
      <c r="B79" s="197" t="str">
        <f>P.O.!B80</f>
        <v>11.1</v>
      </c>
      <c r="C79" s="198" t="str">
        <f>P.O.!C80</f>
        <v xml:space="preserve">SEINFRA </v>
      </c>
      <c r="D79" s="197" t="str">
        <f>P.O.!D80</f>
        <v>ED-29550</v>
      </c>
      <c r="E79" s="199" t="str">
        <f>P.O.!E80</f>
        <v>CORTE, DOBRA E MONTAGEM DE AÇO CA-50, DIÂMETRO 8MM, INCLUSIVE ESPAÇADOR</v>
      </c>
      <c r="F79" s="198" t="str">
        <f>P.O.!F80</f>
        <v>Kg</v>
      </c>
      <c r="G79" s="200">
        <f>P.O.!G80</f>
        <v>13.94</v>
      </c>
      <c r="H79" s="201">
        <f>P.O.!H80</f>
        <v>29</v>
      </c>
      <c r="I79" s="202">
        <f>P.O.!I80</f>
        <v>0.23419999999999999</v>
      </c>
      <c r="J79" s="200">
        <f>P.O.!J80</f>
        <v>17.2</v>
      </c>
      <c r="K79" s="200">
        <f>P.O.!K80</f>
        <v>498.8</v>
      </c>
      <c r="L79" s="198">
        <f>P.O.!L80</f>
        <v>0</v>
      </c>
    </row>
    <row r="80" spans="1:12" ht="30" hidden="1" x14ac:dyDescent="0.2">
      <c r="A80" s="86" t="str">
        <f>P.O.!A81</f>
        <v>S</v>
      </c>
      <c r="B80" s="197" t="str">
        <f>P.O.!B81</f>
        <v>11.2</v>
      </c>
      <c r="C80" s="198" t="str">
        <f>P.O.!C81</f>
        <v xml:space="preserve">SEINFRA </v>
      </c>
      <c r="D80" s="197" t="str">
        <f>P.O.!D81</f>
        <v>ED-29548</v>
      </c>
      <c r="E80" s="199" t="str">
        <f>P.O.!E81</f>
        <v>CORTE, DOBRA E MONTAGEM DE AÇO CA-60, DIÂMETRO 5MM, INCLUSIVE ESPAÇADOR</v>
      </c>
      <c r="F80" s="198" t="str">
        <f>P.O.!F81</f>
        <v>Kg</v>
      </c>
      <c r="G80" s="200">
        <f>P.O.!G81</f>
        <v>14.28</v>
      </c>
      <c r="H80" s="201">
        <f>P.O.!H81</f>
        <v>16.600000000000001</v>
      </c>
      <c r="I80" s="202">
        <f>P.O.!I81</f>
        <v>0.23419999999999999</v>
      </c>
      <c r="J80" s="200">
        <f>P.O.!J81</f>
        <v>17.62</v>
      </c>
      <c r="K80" s="200">
        <f>P.O.!K81</f>
        <v>292.49</v>
      </c>
      <c r="L80" s="198">
        <f>P.O.!L81</f>
        <v>0</v>
      </c>
    </row>
    <row r="81" spans="1:12" ht="45" hidden="1" x14ac:dyDescent="0.2">
      <c r="A81" s="86" t="str">
        <f>P.O.!A82</f>
        <v>S</v>
      </c>
      <c r="B81" s="197" t="str">
        <f>P.O.!B82</f>
        <v>11.3</v>
      </c>
      <c r="C81" s="198" t="str">
        <f>P.O.!C82</f>
        <v>SINAPI</v>
      </c>
      <c r="D81" s="197" t="str">
        <f>P.O.!D82</f>
        <v>92452</v>
      </c>
      <c r="E81" s="199" t="str">
        <f>P.O.!E82</f>
        <v>MONTAGEM E DESMONTAGEM DE FÔRMA DE VIGA, ESCORAMENTO METÁLICO, PÉ-DIREITO SIMPLES, EM CHAPA DE MADEIRA RESINADA, 2 UTILIZAÇÕES. AF_09/2020</v>
      </c>
      <c r="F81" s="198" t="str">
        <f>P.O.!F82</f>
        <v>M2</v>
      </c>
      <c r="G81" s="200">
        <f>P.O.!G82</f>
        <v>187.84</v>
      </c>
      <c r="H81" s="201">
        <f>P.O.!H82</f>
        <v>8.34</v>
      </c>
      <c r="I81" s="202">
        <f>P.O.!I82</f>
        <v>0.23419999999999999</v>
      </c>
      <c r="J81" s="200">
        <f>P.O.!J82</f>
        <v>231.83</v>
      </c>
      <c r="K81" s="200">
        <f>P.O.!K82</f>
        <v>1933.46</v>
      </c>
      <c r="L81" s="198">
        <f>P.O.!L82</f>
        <v>0</v>
      </c>
    </row>
    <row r="82" spans="1:12" ht="45" hidden="1" x14ac:dyDescent="0.2">
      <c r="A82" s="86" t="str">
        <f>P.O.!A83</f>
        <v>S</v>
      </c>
      <c r="B82" s="197" t="str">
        <f>P.O.!B83</f>
        <v>11.4</v>
      </c>
      <c r="C82" s="198" t="str">
        <f>P.O.!C83</f>
        <v xml:space="preserve">SEINFRA </v>
      </c>
      <c r="D82" s="197" t="str">
        <f>P.O.!D83</f>
        <v>ED-49638</v>
      </c>
      <c r="E82" s="199" t="str">
        <f>P.O.!E83</f>
        <v>FORNECIMENTO DE CONCRETO ESTRUTURAL, USINADO BOMBEADO, COM FCK 25MPA, INCLUSIVE LANÇAMENTO, ADENSAMENTO E ACABAMENTO</v>
      </c>
      <c r="F82" s="198" t="str">
        <f>P.O.!F83</f>
        <v>m3</v>
      </c>
      <c r="G82" s="200">
        <f>P.O.!G83</f>
        <v>697.36</v>
      </c>
      <c r="H82" s="201">
        <f>P.O.!H83</f>
        <v>0.43</v>
      </c>
      <c r="I82" s="202">
        <f>P.O.!I83</f>
        <v>0.23419999999999999</v>
      </c>
      <c r="J82" s="200">
        <f>P.O.!J83</f>
        <v>860.68</v>
      </c>
      <c r="K82" s="200">
        <f>P.O.!K83</f>
        <v>370.09</v>
      </c>
      <c r="L82" s="198">
        <f>P.O.!L83</f>
        <v>0</v>
      </c>
    </row>
    <row r="83" spans="1:12" ht="15" hidden="1" x14ac:dyDescent="0.2">
      <c r="A83" s="86">
        <f>P.O.!A84</f>
        <v>0</v>
      </c>
      <c r="B83" s="197">
        <f>P.O.!B84</f>
        <v>0</v>
      </c>
      <c r="C83" s="198">
        <f>P.O.!C84</f>
        <v>0</v>
      </c>
      <c r="D83" s="198">
        <f>P.O.!D84</f>
        <v>0</v>
      </c>
      <c r="E83" s="199">
        <f>P.O.!E84</f>
        <v>0</v>
      </c>
      <c r="F83" s="200">
        <f>P.O.!F84</f>
        <v>0</v>
      </c>
      <c r="G83" s="200">
        <f>P.O.!G84</f>
        <v>0</v>
      </c>
      <c r="H83" s="201">
        <f>P.O.!H84</f>
        <v>0</v>
      </c>
      <c r="I83" s="198">
        <f>P.O.!I84</f>
        <v>0</v>
      </c>
      <c r="J83" s="200">
        <f>P.O.!J84</f>
        <v>0</v>
      </c>
      <c r="K83" s="200">
        <f>P.O.!K84</f>
        <v>0</v>
      </c>
      <c r="L83" s="198">
        <f>P.O.!L84</f>
        <v>0</v>
      </c>
    </row>
    <row r="84" spans="1:12" ht="15" x14ac:dyDescent="0.2">
      <c r="A84" s="86" t="str">
        <f>P.O.!A85</f>
        <v>E</v>
      </c>
      <c r="B84" s="197" t="str">
        <f>P.O.!B85</f>
        <v>12</v>
      </c>
      <c r="C84" s="198">
        <f>P.O.!C85</f>
        <v>0</v>
      </c>
      <c r="D84" s="198">
        <f>P.O.!D85</f>
        <v>0</v>
      </c>
      <c r="E84" s="199" t="str">
        <f>P.O.!E85</f>
        <v>ESTRUTURA DOS MUROS DE DIVISA - ESTACAS</v>
      </c>
      <c r="F84" s="200">
        <f>P.O.!F85</f>
        <v>0</v>
      </c>
      <c r="G84" s="200">
        <f>P.O.!G85</f>
        <v>0</v>
      </c>
      <c r="H84" s="201">
        <f>P.O.!H85</f>
        <v>0</v>
      </c>
      <c r="I84" s="202">
        <f>P.O.!I85</f>
        <v>0</v>
      </c>
      <c r="J84" s="200">
        <f>P.O.!J85</f>
        <v>0</v>
      </c>
      <c r="K84" s="200">
        <f>P.O.!K85</f>
        <v>0</v>
      </c>
      <c r="L84" s="200">
        <f>P.O.!L85</f>
        <v>1414.58</v>
      </c>
    </row>
    <row r="85" spans="1:12" ht="60" hidden="1" x14ac:dyDescent="0.2">
      <c r="A85" s="86" t="str">
        <f>P.O.!A86</f>
        <v>S</v>
      </c>
      <c r="B85" s="197" t="str">
        <f>P.O.!B86</f>
        <v>12.1</v>
      </c>
      <c r="C85" s="198" t="str">
        <f>P.O.!C86</f>
        <v xml:space="preserve">SEINFRA </v>
      </c>
      <c r="D85" s="197" t="str">
        <f>P.O.!D86</f>
        <v>ED-29801</v>
      </c>
      <c r="E85" s="199" t="str">
        <f>P.O.!E86</f>
        <v>PERFURAÇÃO MANUAL DE ESTACA TIPO BROCA A TRADO, INCLUSIVE AFASTAMENTO, EXCLUSIVE ARMAÇÃO, CONCRETO ESTRUTURAL, TRANSPORTE E RETIRADA DO MATERIAL ESCAVADO</v>
      </c>
      <c r="F85" s="200" t="str">
        <f>P.O.!F86</f>
        <v>m3</v>
      </c>
      <c r="G85" s="201">
        <f>P.O.!G86</f>
        <v>251.88</v>
      </c>
      <c r="H85" s="201">
        <f>P.O.!H86</f>
        <v>0.75</v>
      </c>
      <c r="I85" s="202">
        <f>P.O.!I86</f>
        <v>0.23419999999999999</v>
      </c>
      <c r="J85" s="200">
        <f>P.O.!J86</f>
        <v>310.87</v>
      </c>
      <c r="K85" s="200">
        <f>P.O.!K86</f>
        <v>233.15</v>
      </c>
      <c r="L85" s="198">
        <f>P.O.!L86</f>
        <v>0</v>
      </c>
    </row>
    <row r="86" spans="1:12" ht="30" hidden="1" x14ac:dyDescent="0.2">
      <c r="A86" s="86" t="str">
        <f>P.O.!A87</f>
        <v>S</v>
      </c>
      <c r="B86" s="197" t="str">
        <f>P.O.!B87</f>
        <v>12.2</v>
      </c>
      <c r="C86" s="198" t="str">
        <f>P.O.!C87</f>
        <v xml:space="preserve">SEINFRA </v>
      </c>
      <c r="D86" s="197" t="str">
        <f>P.O.!D87</f>
        <v>ED-29550</v>
      </c>
      <c r="E86" s="199" t="str">
        <f>P.O.!E87</f>
        <v>CORTE, DOBRA E MONTAGEM DE AÇO CA-50, DIÂMETRO 8MM, INCLUSIVE ESPAÇADOR</v>
      </c>
      <c r="F86" s="200" t="str">
        <f>P.O.!F87</f>
        <v>Kg</v>
      </c>
      <c r="G86" s="201">
        <f>P.O.!G87</f>
        <v>13.94</v>
      </c>
      <c r="H86" s="201">
        <f>P.O.!H87</f>
        <v>19.7</v>
      </c>
      <c r="I86" s="202">
        <f>P.O.!I87</f>
        <v>0.23419999999999999</v>
      </c>
      <c r="J86" s="200">
        <f>P.O.!J87</f>
        <v>17.2</v>
      </c>
      <c r="K86" s="200">
        <f>P.O.!K87</f>
        <v>338.84</v>
      </c>
      <c r="L86" s="198">
        <f>P.O.!L87</f>
        <v>0</v>
      </c>
    </row>
    <row r="87" spans="1:12" ht="30" hidden="1" x14ac:dyDescent="0.2">
      <c r="A87" s="86" t="str">
        <f>P.O.!A88</f>
        <v>S</v>
      </c>
      <c r="B87" s="197" t="str">
        <f>P.O.!B88</f>
        <v>12.3</v>
      </c>
      <c r="C87" s="198" t="str">
        <f>P.O.!C88</f>
        <v xml:space="preserve">SEINFRA </v>
      </c>
      <c r="D87" s="197" t="str">
        <f>P.O.!D88</f>
        <v>ED-29548</v>
      </c>
      <c r="E87" s="199" t="str">
        <f>P.O.!E88</f>
        <v>CORTE, DOBRA E MONTAGEM DE AÇO CA-60, DIÂMETRO 5MM, INCLUSIVE ESPAÇADOR</v>
      </c>
      <c r="F87" s="200" t="str">
        <f>P.O.!F88</f>
        <v>Kg</v>
      </c>
      <c r="G87" s="201">
        <f>P.O.!G88</f>
        <v>14.28</v>
      </c>
      <c r="H87" s="201">
        <f>P.O.!H88</f>
        <v>3.7</v>
      </c>
      <c r="I87" s="202">
        <f>P.O.!I88</f>
        <v>0.23419999999999999</v>
      </c>
      <c r="J87" s="200">
        <f>P.O.!J88</f>
        <v>17.62</v>
      </c>
      <c r="K87" s="200">
        <f>P.O.!K88</f>
        <v>65.19</v>
      </c>
      <c r="L87" s="198">
        <f>P.O.!L88</f>
        <v>0</v>
      </c>
    </row>
    <row r="88" spans="1:12" ht="45" hidden="1" x14ac:dyDescent="0.2">
      <c r="A88" s="86" t="str">
        <f>P.O.!A89</f>
        <v>S</v>
      </c>
      <c r="B88" s="197" t="str">
        <f>P.O.!B89</f>
        <v>12.4</v>
      </c>
      <c r="C88" s="198" t="str">
        <f>P.O.!C89</f>
        <v xml:space="preserve">SEINFRA </v>
      </c>
      <c r="D88" s="197" t="str">
        <f>P.O.!D89</f>
        <v>ED-49619</v>
      </c>
      <c r="E88" s="199" t="str">
        <f>P.O.!E89</f>
        <v>FORNECIMENTO DE CONCRETO ESTRUTURAL, PREPARADO EM OBRA, COM FCK 25MPA, INCLUSIVE LANÇAMENTO, ADENSAMENTO E ACABAMENTO</v>
      </c>
      <c r="F88" s="200" t="str">
        <f>P.O.!F89</f>
        <v>m3</v>
      </c>
      <c r="G88" s="201">
        <f>P.O.!G89</f>
        <v>839.84</v>
      </c>
      <c r="H88" s="201">
        <f>P.O.!H89</f>
        <v>0.75</v>
      </c>
      <c r="I88" s="202">
        <f>P.O.!I89</f>
        <v>0.23419999999999999</v>
      </c>
      <c r="J88" s="200">
        <f>P.O.!J89</f>
        <v>1036.53</v>
      </c>
      <c r="K88" s="200">
        <f>P.O.!K89</f>
        <v>777.4</v>
      </c>
      <c r="L88" s="198">
        <f>P.O.!L89</f>
        <v>0</v>
      </c>
    </row>
    <row r="89" spans="1:12" ht="15" hidden="1" x14ac:dyDescent="0.2">
      <c r="A89" s="86">
        <f>P.O.!A90</f>
        <v>0</v>
      </c>
      <c r="B89" s="197">
        <f>P.O.!B90</f>
        <v>0</v>
      </c>
      <c r="C89" s="198">
        <f>P.O.!C90</f>
        <v>0</v>
      </c>
      <c r="D89" s="198">
        <f>P.O.!D90</f>
        <v>0</v>
      </c>
      <c r="E89" s="199">
        <f>P.O.!E90</f>
        <v>0</v>
      </c>
      <c r="F89" s="200">
        <f>P.O.!F90</f>
        <v>0</v>
      </c>
      <c r="G89" s="200">
        <f>P.O.!G90</f>
        <v>0</v>
      </c>
      <c r="H89" s="201">
        <f>P.O.!H90</f>
        <v>0</v>
      </c>
      <c r="I89" s="198">
        <f>P.O.!I90</f>
        <v>0</v>
      </c>
      <c r="J89" s="200">
        <f>P.O.!J90</f>
        <v>0</v>
      </c>
      <c r="K89" s="200">
        <f>P.O.!K90</f>
        <v>0</v>
      </c>
      <c r="L89" s="198">
        <f>P.O.!L90</f>
        <v>0</v>
      </c>
    </row>
    <row r="90" spans="1:12" ht="30" x14ac:dyDescent="0.2">
      <c r="A90" s="86" t="str">
        <f>P.O.!A91</f>
        <v>E</v>
      </c>
      <c r="B90" s="197" t="str">
        <f>P.O.!B91</f>
        <v>13</v>
      </c>
      <c r="C90" s="198">
        <f>P.O.!C91</f>
        <v>0</v>
      </c>
      <c r="D90" s="198">
        <f>P.O.!D91</f>
        <v>0</v>
      </c>
      <c r="E90" s="199" t="str">
        <f>P.O.!E91</f>
        <v>ESTRUTURA DOS MUROS DE DIVISA - BLOCOS, VIGAS E ARRANQUES</v>
      </c>
      <c r="F90" s="200">
        <f>P.O.!F91</f>
        <v>0</v>
      </c>
      <c r="G90" s="200">
        <f>P.O.!G91</f>
        <v>0</v>
      </c>
      <c r="H90" s="201">
        <f>P.O.!H91</f>
        <v>0</v>
      </c>
      <c r="I90" s="202">
        <f>P.O.!I91</f>
        <v>0</v>
      </c>
      <c r="J90" s="200">
        <f>P.O.!J91</f>
        <v>0</v>
      </c>
      <c r="K90" s="200">
        <f>P.O.!K91</f>
        <v>0</v>
      </c>
      <c r="L90" s="200">
        <f>P.O.!L91</f>
        <v>3997.48</v>
      </c>
    </row>
    <row r="91" spans="1:12" ht="45" hidden="1" x14ac:dyDescent="0.2">
      <c r="A91" s="86" t="str">
        <f>P.O.!A92</f>
        <v>S</v>
      </c>
      <c r="B91" s="197" t="str">
        <f>P.O.!B92</f>
        <v>13.1</v>
      </c>
      <c r="C91" s="198" t="str">
        <f>P.O.!C92</f>
        <v>SINAPI</v>
      </c>
      <c r="D91" s="197" t="str">
        <f>P.O.!D92</f>
        <v>96523</v>
      </c>
      <c r="E91" s="199" t="str">
        <f>P.O.!E92</f>
        <v>ESCAVAÇÃO MANUAL PARA BLOCO DE COROAMENTO OU SAPATA (INCLUINDO ESCAVAÇÃO PARA COLOCAÇÃO DE FÔRMAS). AF_01/2024</v>
      </c>
      <c r="F91" s="200" t="str">
        <f>P.O.!F92</f>
        <v>M3</v>
      </c>
      <c r="G91" s="201">
        <f>P.O.!G92</f>
        <v>104.3</v>
      </c>
      <c r="H91" s="201">
        <f>P.O.!H92</f>
        <v>1.35</v>
      </c>
      <c r="I91" s="202">
        <f>P.O.!I92</f>
        <v>0.23419999999999999</v>
      </c>
      <c r="J91" s="200">
        <f>P.O.!J92</f>
        <v>128.72999999999999</v>
      </c>
      <c r="K91" s="200">
        <f>P.O.!K92</f>
        <v>173.79</v>
      </c>
      <c r="L91" s="198">
        <f>P.O.!L92</f>
        <v>0</v>
      </c>
    </row>
    <row r="92" spans="1:12" ht="30" hidden="1" x14ac:dyDescent="0.2">
      <c r="A92" s="86" t="str">
        <f>P.O.!A93</f>
        <v>S</v>
      </c>
      <c r="B92" s="197" t="str">
        <f>P.O.!B93</f>
        <v>13.2</v>
      </c>
      <c r="C92" s="198" t="str">
        <f>P.O.!C93</f>
        <v xml:space="preserve">SEINFRA </v>
      </c>
      <c r="D92" s="197" t="str">
        <f>P.O.!D93</f>
        <v>ED-29550</v>
      </c>
      <c r="E92" s="199" t="str">
        <f>P.O.!E93</f>
        <v>CORTE, DOBRA E MONTAGEM DE AÇO CA-50, DIÂMETRO 8MM, INCLUSIVE ESPAÇADOR</v>
      </c>
      <c r="F92" s="200" t="str">
        <f>P.O.!F93</f>
        <v>Kg</v>
      </c>
      <c r="G92" s="201">
        <f>P.O.!G93</f>
        <v>13.94</v>
      </c>
      <c r="H92" s="201">
        <f>P.O.!H93</f>
        <v>19.600000000000001</v>
      </c>
      <c r="I92" s="202">
        <f>P.O.!I93</f>
        <v>0.23419999999999999</v>
      </c>
      <c r="J92" s="200">
        <f>P.O.!J93</f>
        <v>17.2</v>
      </c>
      <c r="K92" s="200">
        <f>P.O.!K93</f>
        <v>337.12</v>
      </c>
      <c r="L92" s="198">
        <f>P.O.!L93</f>
        <v>0</v>
      </c>
    </row>
    <row r="93" spans="1:12" ht="30" hidden="1" x14ac:dyDescent="0.2">
      <c r="A93" s="86" t="str">
        <f>P.O.!A94</f>
        <v>S</v>
      </c>
      <c r="B93" s="197" t="str">
        <f>P.O.!B94</f>
        <v>13.3</v>
      </c>
      <c r="C93" s="198" t="str">
        <f>P.O.!C94</f>
        <v xml:space="preserve">SEINFRA </v>
      </c>
      <c r="D93" s="197" t="str">
        <f>P.O.!D94</f>
        <v>ED-29548</v>
      </c>
      <c r="E93" s="199" t="str">
        <f>P.O.!E94</f>
        <v>CORTE, DOBRA E MONTAGEM DE AÇO CA-60, DIÂMETRO 5MM, INCLUSIVE ESPAÇADOR</v>
      </c>
      <c r="F93" s="200" t="str">
        <f>P.O.!F94</f>
        <v>Kg</v>
      </c>
      <c r="G93" s="201">
        <f>P.O.!G94</f>
        <v>14.28</v>
      </c>
      <c r="H93" s="201">
        <f>P.O.!H94</f>
        <v>20.6</v>
      </c>
      <c r="I93" s="202">
        <f>P.O.!I94</f>
        <v>0.23419999999999999</v>
      </c>
      <c r="J93" s="200">
        <f>P.O.!J94</f>
        <v>17.62</v>
      </c>
      <c r="K93" s="200">
        <f>P.O.!K94</f>
        <v>362.97</v>
      </c>
      <c r="L93" s="198">
        <f>P.O.!L94</f>
        <v>0</v>
      </c>
    </row>
    <row r="94" spans="1:12" ht="45" hidden="1" x14ac:dyDescent="0.2">
      <c r="A94" s="86" t="str">
        <f>P.O.!A95</f>
        <v>S</v>
      </c>
      <c r="B94" s="197" t="str">
        <f>P.O.!B95</f>
        <v>13.4</v>
      </c>
      <c r="C94" s="198" t="str">
        <f>P.O.!C95</f>
        <v xml:space="preserve">SEINFRA </v>
      </c>
      <c r="D94" s="197" t="str">
        <f>P.O.!D95</f>
        <v>ED-49619</v>
      </c>
      <c r="E94" s="199" t="str">
        <f>P.O.!E95</f>
        <v>FORNECIMENTO DE CONCRETO ESTRUTURAL, PREPARADO EM OBRA, COM FCK 25MPA, INCLUSIVE LANÇAMENTO, ADENSAMENTO E ACABAMENTO</v>
      </c>
      <c r="F94" s="200" t="str">
        <f>P.O.!F95</f>
        <v>m3</v>
      </c>
      <c r="G94" s="201">
        <f>P.O.!G95</f>
        <v>839.84</v>
      </c>
      <c r="H94" s="201">
        <f>P.O.!H95</f>
        <v>1.35</v>
      </c>
      <c r="I94" s="202">
        <f>P.O.!I95</f>
        <v>0.23419999999999999</v>
      </c>
      <c r="J94" s="200">
        <f>P.O.!J95</f>
        <v>1036.53</v>
      </c>
      <c r="K94" s="200">
        <f>P.O.!K95</f>
        <v>1399.32</v>
      </c>
      <c r="L94" s="198">
        <f>P.O.!L95</f>
        <v>0</v>
      </c>
    </row>
    <row r="95" spans="1:12" ht="45" hidden="1" x14ac:dyDescent="0.2">
      <c r="A95" s="86" t="str">
        <f>P.O.!A96</f>
        <v>S</v>
      </c>
      <c r="B95" s="197" t="str">
        <f>P.O.!B96</f>
        <v>13.5</v>
      </c>
      <c r="C95" s="198" t="str">
        <f>P.O.!C96</f>
        <v>SINAPI</v>
      </c>
      <c r="D95" s="197" t="str">
        <f>P.O.!D96</f>
        <v>96531</v>
      </c>
      <c r="E95" s="199" t="str">
        <f>P.O.!E96</f>
        <v>FABRICAÇÃO, MONTAGEM E DESMONTAGEM DE FÔRMA PARA BLOCO DE COROAMENTO, EM MADEIRA SERRADA, E=25 MM, 2 UTILIZAÇÕES. AF_01/2024</v>
      </c>
      <c r="F95" s="200" t="str">
        <f>P.O.!F96</f>
        <v>M2</v>
      </c>
      <c r="G95" s="201">
        <f>P.O.!G96</f>
        <v>108.81</v>
      </c>
      <c r="H95" s="201">
        <f>P.O.!H96</f>
        <v>12.84</v>
      </c>
      <c r="I95" s="202">
        <f>P.O.!I96</f>
        <v>0.23419999999999999</v>
      </c>
      <c r="J95" s="200">
        <f>P.O.!J96</f>
        <v>134.29</v>
      </c>
      <c r="K95" s="200">
        <f>P.O.!K96</f>
        <v>1724.28</v>
      </c>
      <c r="L95" s="198">
        <f>P.O.!L96</f>
        <v>0</v>
      </c>
    </row>
    <row r="96" spans="1:12" ht="15" hidden="1" x14ac:dyDescent="0.2">
      <c r="A96" s="86">
        <f>P.O.!A97</f>
        <v>0</v>
      </c>
      <c r="B96" s="197">
        <f>P.O.!B97</f>
        <v>0</v>
      </c>
      <c r="C96" s="198">
        <f>P.O.!C97</f>
        <v>0</v>
      </c>
      <c r="D96" s="198">
        <f>P.O.!D97</f>
        <v>0</v>
      </c>
      <c r="E96" s="199">
        <f>P.O.!E97</f>
        <v>0</v>
      </c>
      <c r="F96" s="200">
        <f>P.O.!F97</f>
        <v>0</v>
      </c>
      <c r="G96" s="200">
        <f>P.O.!G97</f>
        <v>0</v>
      </c>
      <c r="H96" s="201">
        <f>P.O.!H97</f>
        <v>0</v>
      </c>
      <c r="I96" s="198">
        <f>P.O.!I97</f>
        <v>0</v>
      </c>
      <c r="J96" s="200">
        <f>P.O.!J97</f>
        <v>0</v>
      </c>
      <c r="K96" s="200">
        <f>P.O.!K97</f>
        <v>0</v>
      </c>
      <c r="L96" s="198">
        <f>P.O.!L97</f>
        <v>0</v>
      </c>
    </row>
    <row r="97" spans="1:12" ht="15" x14ac:dyDescent="0.2">
      <c r="A97" s="86" t="str">
        <f>P.O.!A98</f>
        <v>E</v>
      </c>
      <c r="B97" s="197" t="str">
        <f>P.O.!B98</f>
        <v>14</v>
      </c>
      <c r="C97" s="198">
        <f>P.O.!C98</f>
        <v>0</v>
      </c>
      <c r="D97" s="198">
        <f>P.O.!D98</f>
        <v>0</v>
      </c>
      <c r="E97" s="199" t="str">
        <f>P.O.!E98</f>
        <v>ESTRUTURA DOS MUROS DE DIVISA - PILARES E VIGAS</v>
      </c>
      <c r="F97" s="200">
        <f>P.O.!F98</f>
        <v>0</v>
      </c>
      <c r="G97" s="200">
        <f>P.O.!G98</f>
        <v>0</v>
      </c>
      <c r="H97" s="201">
        <f>P.O.!H98</f>
        <v>0</v>
      </c>
      <c r="I97" s="202">
        <f>P.O.!I98</f>
        <v>0</v>
      </c>
      <c r="J97" s="200">
        <f>P.O.!J98</f>
        <v>0</v>
      </c>
      <c r="K97" s="200">
        <f>P.O.!K98</f>
        <v>0</v>
      </c>
      <c r="L97" s="200">
        <f>P.O.!L98</f>
        <v>3447.16</v>
      </c>
    </row>
    <row r="98" spans="1:12" ht="45" hidden="1" x14ac:dyDescent="0.2">
      <c r="A98" s="86" t="str">
        <f>P.O.!A99</f>
        <v>S</v>
      </c>
      <c r="B98" s="197" t="str">
        <f>P.O.!B99</f>
        <v>14.1</v>
      </c>
      <c r="C98" s="198" t="str">
        <f>P.O.!C99</f>
        <v xml:space="preserve">SEINFRA </v>
      </c>
      <c r="D98" s="197" t="str">
        <f>P.O.!D99</f>
        <v>ED-31566</v>
      </c>
      <c r="E98" s="199" t="str">
        <f>P.O.!E99</f>
        <v>FÔRMA E DESFORMA PARA PILAR COM CHAPA DE COMPENSADO RESINADO, ESP. 14MM, REAPROVEITAMENTO (3X), EXCLUSIVE ESCORAMENTO</v>
      </c>
      <c r="F98" s="200" t="str">
        <f>P.O.!F99</f>
        <v>m2</v>
      </c>
      <c r="G98" s="201">
        <f>P.O.!G99</f>
        <v>94.86</v>
      </c>
      <c r="H98" s="201">
        <f>P.O.!H99</f>
        <v>10.3</v>
      </c>
      <c r="I98" s="202">
        <f>P.O.!I99</f>
        <v>0.23419999999999999</v>
      </c>
      <c r="J98" s="200">
        <f>P.O.!J99</f>
        <v>117.08</v>
      </c>
      <c r="K98" s="200">
        <f>P.O.!K99</f>
        <v>1205.92</v>
      </c>
      <c r="L98" s="198">
        <f>P.O.!L99</f>
        <v>0</v>
      </c>
    </row>
    <row r="99" spans="1:12" ht="45" hidden="1" x14ac:dyDescent="0.2">
      <c r="A99" s="86" t="str">
        <f>P.O.!A100</f>
        <v>S</v>
      </c>
      <c r="B99" s="197" t="str">
        <f>P.O.!B100</f>
        <v>14.2</v>
      </c>
      <c r="C99" s="198" t="str">
        <f>P.O.!C100</f>
        <v>SINAPI</v>
      </c>
      <c r="D99" s="197" t="str">
        <f>P.O.!D100</f>
        <v>92452</v>
      </c>
      <c r="E99" s="199" t="str">
        <f>P.O.!E100</f>
        <v>MONTAGEM E DESMONTAGEM DE FÔRMA DE VIGA, ESCORAMENTO METÁLICO, PÉ-DIREITO SIMPLES, EM CHAPA DE MADEIRA RESINADA, 2 UTILIZAÇÕES. AF_09/2020</v>
      </c>
      <c r="F99" s="200" t="str">
        <f>P.O.!F100</f>
        <v>M2</v>
      </c>
      <c r="G99" s="201">
        <f>P.O.!G100</f>
        <v>187.84</v>
      </c>
      <c r="H99" s="201">
        <f>P.O.!H100</f>
        <v>2.97</v>
      </c>
      <c r="I99" s="202">
        <f>P.O.!I100</f>
        <v>0.23419999999999999</v>
      </c>
      <c r="J99" s="200">
        <f>P.O.!J100</f>
        <v>231.83</v>
      </c>
      <c r="K99" s="200">
        <f>P.O.!K100</f>
        <v>688.54</v>
      </c>
      <c r="L99" s="198">
        <f>P.O.!L100</f>
        <v>0</v>
      </c>
    </row>
    <row r="100" spans="1:12" ht="30" hidden="1" x14ac:dyDescent="0.2">
      <c r="A100" s="86" t="str">
        <f>P.O.!A101</f>
        <v>S</v>
      </c>
      <c r="B100" s="197" t="str">
        <f>P.O.!B101</f>
        <v>14.3</v>
      </c>
      <c r="C100" s="198" t="str">
        <f>P.O.!C101</f>
        <v xml:space="preserve">SEINFRA </v>
      </c>
      <c r="D100" s="197" t="str">
        <f>P.O.!D101</f>
        <v>ED-29550</v>
      </c>
      <c r="E100" s="199" t="str">
        <f>P.O.!E101</f>
        <v>CORTE, DOBRA E MONTAGEM DE AÇO CA-50, DIÂMETRO 8MM, INCLUSIVE ESPAÇADOR</v>
      </c>
      <c r="F100" s="200" t="str">
        <f>P.O.!F101</f>
        <v>Kg</v>
      </c>
      <c r="G100" s="201">
        <f>P.O.!G101</f>
        <v>13.94</v>
      </c>
      <c r="H100" s="201">
        <f>P.O.!H101</f>
        <v>32</v>
      </c>
      <c r="I100" s="202">
        <f>P.O.!I101</f>
        <v>0.23419999999999999</v>
      </c>
      <c r="J100" s="200">
        <f>P.O.!J101</f>
        <v>17.2</v>
      </c>
      <c r="K100" s="200">
        <f>P.O.!K101</f>
        <v>550.4</v>
      </c>
      <c r="L100" s="198">
        <f>P.O.!L101</f>
        <v>0</v>
      </c>
    </row>
    <row r="101" spans="1:12" ht="30" hidden="1" x14ac:dyDescent="0.2">
      <c r="A101" s="86" t="str">
        <f>P.O.!A102</f>
        <v>S</v>
      </c>
      <c r="B101" s="197" t="str">
        <f>P.O.!B102</f>
        <v>14.4</v>
      </c>
      <c r="C101" s="198" t="str">
        <f>P.O.!C102</f>
        <v xml:space="preserve">SEINFRA </v>
      </c>
      <c r="D101" s="197" t="str">
        <f>P.O.!D102</f>
        <v>ED-29548</v>
      </c>
      <c r="E101" s="199" t="str">
        <f>P.O.!E102</f>
        <v>CORTE, DOBRA E MONTAGEM DE AÇO CA-60, DIÂMETRO 5MM, INCLUSIVE ESPAÇADOR</v>
      </c>
      <c r="F101" s="200" t="str">
        <f>P.O.!F102</f>
        <v>Kg</v>
      </c>
      <c r="G101" s="201">
        <f>P.O.!G102</f>
        <v>14.28</v>
      </c>
      <c r="H101" s="201">
        <f>P.O.!H102</f>
        <v>21</v>
      </c>
      <c r="I101" s="202">
        <f>P.O.!I102</f>
        <v>0.23419999999999999</v>
      </c>
      <c r="J101" s="200">
        <f>P.O.!J102</f>
        <v>17.62</v>
      </c>
      <c r="K101" s="200">
        <f>P.O.!K102</f>
        <v>370.02</v>
      </c>
      <c r="L101" s="198">
        <f>P.O.!L102</f>
        <v>0</v>
      </c>
    </row>
    <row r="102" spans="1:12" ht="45" hidden="1" x14ac:dyDescent="0.2">
      <c r="A102" s="86" t="str">
        <f>P.O.!A103</f>
        <v>S</v>
      </c>
      <c r="B102" s="197" t="str">
        <f>P.O.!B103</f>
        <v>14.5</v>
      </c>
      <c r="C102" s="198" t="str">
        <f>P.O.!C103</f>
        <v xml:space="preserve">SEINFRA </v>
      </c>
      <c r="D102" s="197" t="str">
        <f>P.O.!D103</f>
        <v>ED-49619</v>
      </c>
      <c r="E102" s="199" t="str">
        <f>P.O.!E103</f>
        <v>FORNECIMENTO DE CONCRETO ESTRUTURAL, PREPARADO EM OBRA, COM FCK 25MPA, INCLUSIVE LANÇAMENTO, ADENSAMENTO E ACABAMENTO</v>
      </c>
      <c r="F102" s="200" t="str">
        <f>P.O.!F103</f>
        <v>m3</v>
      </c>
      <c r="G102" s="201">
        <f>P.O.!G103</f>
        <v>839.84</v>
      </c>
      <c r="H102" s="201">
        <f>P.O.!H103</f>
        <v>0.61</v>
      </c>
      <c r="I102" s="202">
        <f>P.O.!I103</f>
        <v>0.23419999999999999</v>
      </c>
      <c r="J102" s="200">
        <f>P.O.!J103</f>
        <v>1036.53</v>
      </c>
      <c r="K102" s="200">
        <f>P.O.!K103</f>
        <v>632.28</v>
      </c>
      <c r="L102" s="198">
        <f>P.O.!L103</f>
        <v>0</v>
      </c>
    </row>
    <row r="103" spans="1:12" ht="15" hidden="1" x14ac:dyDescent="0.2">
      <c r="A103" s="86">
        <f>P.O.!A104</f>
        <v>0</v>
      </c>
      <c r="B103" s="197">
        <f>P.O.!B104</f>
        <v>0</v>
      </c>
      <c r="C103" s="198">
        <f>P.O.!C104</f>
        <v>0</v>
      </c>
      <c r="D103" s="198">
        <f>P.O.!D104</f>
        <v>0</v>
      </c>
      <c r="E103" s="199">
        <f>P.O.!E104</f>
        <v>0</v>
      </c>
      <c r="F103" s="200">
        <f>P.O.!F104</f>
        <v>0</v>
      </c>
      <c r="G103" s="200">
        <f>P.O.!G104</f>
        <v>0</v>
      </c>
      <c r="H103" s="201">
        <f>P.O.!H104</f>
        <v>0</v>
      </c>
      <c r="I103" s="198">
        <f>P.O.!I104</f>
        <v>0</v>
      </c>
      <c r="J103" s="200">
        <f>P.O.!J104</f>
        <v>0</v>
      </c>
      <c r="K103" s="200">
        <f>P.O.!K104</f>
        <v>0</v>
      </c>
      <c r="L103" s="198">
        <f>P.O.!L104</f>
        <v>0</v>
      </c>
    </row>
    <row r="104" spans="1:12" ht="15" x14ac:dyDescent="0.2">
      <c r="A104" s="86" t="str">
        <f>P.O.!A105</f>
        <v>E</v>
      </c>
      <c r="B104" s="197" t="str">
        <f>P.O.!B105</f>
        <v>15</v>
      </c>
      <c r="C104" s="198">
        <f>P.O.!C105</f>
        <v>0</v>
      </c>
      <c r="D104" s="198">
        <f>P.O.!D105</f>
        <v>0</v>
      </c>
      <c r="E104" s="199" t="str">
        <f>P.O.!E105</f>
        <v>COMPACTAÇÃO DE SOLO</v>
      </c>
      <c r="F104" s="198">
        <f>P.O.!F105</f>
        <v>0</v>
      </c>
      <c r="G104" s="200">
        <f>P.O.!G105</f>
        <v>0</v>
      </c>
      <c r="H104" s="201">
        <f>P.O.!H105</f>
        <v>0</v>
      </c>
      <c r="I104" s="198">
        <f>P.O.!I105</f>
        <v>0</v>
      </c>
      <c r="J104" s="198">
        <f>P.O.!J105</f>
        <v>0</v>
      </c>
      <c r="K104" s="198">
        <f>P.O.!K105</f>
        <v>0</v>
      </c>
      <c r="L104" s="200">
        <f>P.O.!L105</f>
        <v>1304.24</v>
      </c>
    </row>
    <row r="105" spans="1:12" ht="60" hidden="1" x14ac:dyDescent="0.2">
      <c r="A105" s="86" t="str">
        <f>P.O.!A106</f>
        <v>S</v>
      </c>
      <c r="B105" s="197" t="str">
        <f>P.O.!B106</f>
        <v>15.1</v>
      </c>
      <c r="C105" s="198" t="str">
        <f>P.O.!C106</f>
        <v xml:space="preserve">SEINFRA </v>
      </c>
      <c r="D105" s="197" t="str">
        <f>P.O.!D106</f>
        <v>ED-51123</v>
      </c>
      <c r="E105" s="199" t="str">
        <f>P.O.!E106</f>
        <v>REGULARIZAÇÃO MANUAL E COMPACTAÇÃO MECANIZADA DE TERRENO COM PLACA VIBRATÓRIA, EXCLUSIVE DESMATAMENTO, DESTOCAMENTO, LIMPEZA/ROÇADA DO TERRENO</v>
      </c>
      <c r="F105" s="198" t="str">
        <f>P.O.!F106</f>
        <v>m2</v>
      </c>
      <c r="G105" s="200">
        <f>P.O.!G106</f>
        <v>5.77</v>
      </c>
      <c r="H105" s="201">
        <f>P.O.!H106</f>
        <v>183.18</v>
      </c>
      <c r="I105" s="202">
        <f>P.O.!I106</f>
        <v>0.23419999999999999</v>
      </c>
      <c r="J105" s="200">
        <f>P.O.!J106</f>
        <v>7.12</v>
      </c>
      <c r="K105" s="200">
        <f>P.O.!K106</f>
        <v>1304.24</v>
      </c>
      <c r="L105" s="198">
        <f>P.O.!L106</f>
        <v>0</v>
      </c>
    </row>
    <row r="106" spans="1:12" ht="15" hidden="1" x14ac:dyDescent="0.2">
      <c r="A106" s="86">
        <f>P.O.!A107</f>
        <v>0</v>
      </c>
      <c r="B106" s="197">
        <f>P.O.!B107</f>
        <v>0</v>
      </c>
      <c r="C106" s="198">
        <f>P.O.!C107</f>
        <v>0</v>
      </c>
      <c r="D106" s="198">
        <f>P.O.!D107</f>
        <v>0</v>
      </c>
      <c r="E106" s="199">
        <f>P.O.!E107</f>
        <v>0</v>
      </c>
      <c r="F106" s="200">
        <f>P.O.!F107</f>
        <v>0</v>
      </c>
      <c r="G106" s="200">
        <f>P.O.!G107</f>
        <v>0</v>
      </c>
      <c r="H106" s="201">
        <f>P.O.!H107</f>
        <v>0</v>
      </c>
      <c r="I106" s="198">
        <f>P.O.!I107</f>
        <v>0</v>
      </c>
      <c r="J106" s="200">
        <f>P.O.!J107</f>
        <v>0</v>
      </c>
      <c r="K106" s="200">
        <f>P.O.!K107</f>
        <v>0</v>
      </c>
      <c r="L106" s="198">
        <f>P.O.!L107</f>
        <v>0</v>
      </c>
    </row>
    <row r="107" spans="1:12" ht="15" x14ac:dyDescent="0.2">
      <c r="A107" s="86" t="str">
        <f>P.O.!A108</f>
        <v>E</v>
      </c>
      <c r="B107" s="197" t="str">
        <f>P.O.!B108</f>
        <v>16</v>
      </c>
      <c r="C107" s="198">
        <f>P.O.!C108</f>
        <v>0</v>
      </c>
      <c r="D107" s="198">
        <f>P.O.!D108</f>
        <v>0</v>
      </c>
      <c r="E107" s="199" t="str">
        <f>P.O.!E108</f>
        <v>ALVENARIA EDIFICAÇÃO ATÉ ALTURA DE 1,50M</v>
      </c>
      <c r="F107" s="198">
        <f>P.O.!F108</f>
        <v>0</v>
      </c>
      <c r="G107" s="200">
        <f>P.O.!G108</f>
        <v>0</v>
      </c>
      <c r="H107" s="201">
        <f>P.O.!H108</f>
        <v>0</v>
      </c>
      <c r="I107" s="198">
        <f>P.O.!I108</f>
        <v>0</v>
      </c>
      <c r="J107" s="198">
        <f>P.O.!J108</f>
        <v>0</v>
      </c>
      <c r="K107" s="198">
        <f>P.O.!K108</f>
        <v>0</v>
      </c>
      <c r="L107" s="200">
        <f>P.O.!L108</f>
        <v>12257.33</v>
      </c>
    </row>
    <row r="108" spans="1:12" ht="60" hidden="1" x14ac:dyDescent="0.2">
      <c r="A108" s="86" t="str">
        <f>P.O.!A109</f>
        <v>S</v>
      </c>
      <c r="B108" s="197" t="str">
        <f>P.O.!B109</f>
        <v>16.1</v>
      </c>
      <c r="C108" s="198" t="str">
        <f>P.O.!C109</f>
        <v>SINAPI</v>
      </c>
      <c r="D108" s="197" t="str">
        <f>P.O.!D109</f>
        <v>103318</v>
      </c>
      <c r="E108" s="199" t="str">
        <f>P.O.!E109</f>
        <v>ALVENARIA DE VEDAÇÃO DE BLOCOS VAZADOS DE CONCRETO DE 14X19X39 CM (ESPESSURA 14 CM) E ARGAMASSA DE ASSENTAMENTO COM PREPARO EM BETONEIRA. AF_12/2021</v>
      </c>
      <c r="F108" s="198" t="str">
        <f>P.O.!F109</f>
        <v>M2</v>
      </c>
      <c r="G108" s="200">
        <f>P.O.!G109</f>
        <v>109.96</v>
      </c>
      <c r="H108" s="201">
        <f>P.O.!H109</f>
        <v>90.32</v>
      </c>
      <c r="I108" s="202">
        <f>P.O.!I109</f>
        <v>0.23419999999999999</v>
      </c>
      <c r="J108" s="200">
        <f>P.O.!J109</f>
        <v>135.71</v>
      </c>
      <c r="K108" s="200">
        <f>P.O.!K109</f>
        <v>12257.33</v>
      </c>
      <c r="L108" s="198">
        <f>P.O.!L109</f>
        <v>0</v>
      </c>
    </row>
    <row r="109" spans="1:12" ht="15" hidden="1" x14ac:dyDescent="0.2">
      <c r="A109" s="86">
        <f>P.O.!A110</f>
        <v>0</v>
      </c>
      <c r="B109" s="197">
        <f>P.O.!B110</f>
        <v>0</v>
      </c>
      <c r="C109" s="198">
        <f>P.O.!C110</f>
        <v>0</v>
      </c>
      <c r="D109" s="198">
        <f>P.O.!D110</f>
        <v>0</v>
      </c>
      <c r="E109" s="199">
        <f>P.O.!E110</f>
        <v>0</v>
      </c>
      <c r="F109" s="200">
        <f>P.O.!F110</f>
        <v>0</v>
      </c>
      <c r="G109" s="200">
        <f>P.O.!G110</f>
        <v>0</v>
      </c>
      <c r="H109" s="201">
        <f>P.O.!H110</f>
        <v>0</v>
      </c>
      <c r="I109" s="198">
        <f>P.O.!I110</f>
        <v>0</v>
      </c>
      <c r="J109" s="200">
        <f>P.O.!J110</f>
        <v>0</v>
      </c>
      <c r="K109" s="200">
        <f>P.O.!K110</f>
        <v>0</v>
      </c>
      <c r="L109" s="198">
        <f>P.O.!L110</f>
        <v>0</v>
      </c>
    </row>
    <row r="110" spans="1:12" ht="15" x14ac:dyDescent="0.2">
      <c r="A110" s="86" t="str">
        <f>P.O.!A111</f>
        <v>E</v>
      </c>
      <c r="B110" s="197" t="str">
        <f>P.O.!B111</f>
        <v>17</v>
      </c>
      <c r="C110" s="198">
        <f>P.O.!C111</f>
        <v>0</v>
      </c>
      <c r="D110" s="198">
        <f>P.O.!D111</f>
        <v>0</v>
      </c>
      <c r="E110" s="199" t="str">
        <f>P.O.!E111</f>
        <v>ALVENARIA EDIFICAÇÃO FINAL</v>
      </c>
      <c r="F110" s="198">
        <f>P.O.!F111</f>
        <v>0</v>
      </c>
      <c r="G110" s="200">
        <f>P.O.!G111</f>
        <v>0</v>
      </c>
      <c r="H110" s="201">
        <f>P.O.!H111</f>
        <v>0</v>
      </c>
      <c r="I110" s="198">
        <f>P.O.!I111</f>
        <v>0</v>
      </c>
      <c r="J110" s="198">
        <f>P.O.!J111</f>
        <v>0</v>
      </c>
      <c r="K110" s="198">
        <f>P.O.!K111</f>
        <v>0</v>
      </c>
      <c r="L110" s="200">
        <f>P.O.!L111</f>
        <v>21626.75</v>
      </c>
    </row>
    <row r="111" spans="1:12" ht="60" hidden="1" x14ac:dyDescent="0.2">
      <c r="A111" s="86" t="str">
        <f>P.O.!A112</f>
        <v>S</v>
      </c>
      <c r="B111" s="197" t="str">
        <f>P.O.!B112</f>
        <v>17.1</v>
      </c>
      <c r="C111" s="198" t="str">
        <f>P.O.!C112</f>
        <v>SINAPI</v>
      </c>
      <c r="D111" s="197" t="str">
        <f>P.O.!D112</f>
        <v>103318</v>
      </c>
      <c r="E111" s="199" t="str">
        <f>P.O.!E112</f>
        <v>ALVENARIA DE VEDAÇÃO DE BLOCOS VAZADOS DE CONCRETO DE 14X19X39 CM (ESPESSURA 14 CM) E ARGAMASSA DE ASSENTAMENTO COM PREPARO EM BETONEIRA. AF_12/2021</v>
      </c>
      <c r="F111" s="198" t="str">
        <f>P.O.!F112</f>
        <v>M2</v>
      </c>
      <c r="G111" s="200">
        <f>P.O.!G112</f>
        <v>109.96</v>
      </c>
      <c r="H111" s="201">
        <f>P.O.!H112</f>
        <v>159.36000000000001</v>
      </c>
      <c r="I111" s="202">
        <f>P.O.!I112</f>
        <v>0.23419999999999999</v>
      </c>
      <c r="J111" s="200">
        <f>P.O.!J112</f>
        <v>135.71</v>
      </c>
      <c r="K111" s="200">
        <f>P.O.!K112</f>
        <v>21626.75</v>
      </c>
      <c r="L111" s="198">
        <f>P.O.!L112</f>
        <v>0</v>
      </c>
    </row>
    <row r="112" spans="1:12" ht="15" hidden="1" x14ac:dyDescent="0.2">
      <c r="A112" s="86">
        <f>P.O.!A113</f>
        <v>0</v>
      </c>
      <c r="B112" s="197">
        <f>P.O.!B113</f>
        <v>0</v>
      </c>
      <c r="C112" s="198">
        <f>P.O.!C113</f>
        <v>0</v>
      </c>
      <c r="D112" s="198">
        <f>P.O.!D113</f>
        <v>0</v>
      </c>
      <c r="E112" s="199">
        <f>P.O.!E113</f>
        <v>0</v>
      </c>
      <c r="F112" s="200">
        <f>P.O.!F113</f>
        <v>0</v>
      </c>
      <c r="G112" s="200">
        <f>P.O.!G113</f>
        <v>0</v>
      </c>
      <c r="H112" s="201">
        <f>P.O.!H113</f>
        <v>0</v>
      </c>
      <c r="I112" s="198">
        <f>P.O.!I113</f>
        <v>0</v>
      </c>
      <c r="J112" s="200">
        <f>P.O.!J113</f>
        <v>0</v>
      </c>
      <c r="K112" s="200">
        <f>P.O.!K113</f>
        <v>0</v>
      </c>
      <c r="L112" s="198">
        <f>P.O.!L113</f>
        <v>0</v>
      </c>
    </row>
    <row r="113" spans="1:12" ht="15" x14ac:dyDescent="0.2">
      <c r="A113" s="86" t="str">
        <f>P.O.!A114</f>
        <v>E</v>
      </c>
      <c r="B113" s="197" t="str">
        <f>P.O.!B114</f>
        <v>18</v>
      </c>
      <c r="C113" s="198">
        <f>P.O.!C114</f>
        <v>0</v>
      </c>
      <c r="D113" s="198">
        <f>P.O.!D114</f>
        <v>0</v>
      </c>
      <c r="E113" s="199" t="str">
        <f>P.O.!E114</f>
        <v>ALVENARIA BANCO ORNAMENTAL</v>
      </c>
      <c r="F113" s="198">
        <f>P.O.!F114</f>
        <v>0</v>
      </c>
      <c r="G113" s="200">
        <f>P.O.!G114</f>
        <v>0</v>
      </c>
      <c r="H113" s="201">
        <f>P.O.!H114</f>
        <v>0</v>
      </c>
      <c r="I113" s="198">
        <f>P.O.!I114</f>
        <v>0</v>
      </c>
      <c r="J113" s="198">
        <f>P.O.!J114</f>
        <v>0</v>
      </c>
      <c r="K113" s="198">
        <f>P.O.!K114</f>
        <v>0</v>
      </c>
      <c r="L113" s="200">
        <f>P.O.!L114</f>
        <v>2046.55</v>
      </c>
    </row>
    <row r="114" spans="1:12" ht="45" hidden="1" x14ac:dyDescent="0.2">
      <c r="A114" s="86" t="str">
        <f>P.O.!A115</f>
        <v>S</v>
      </c>
      <c r="B114" s="197" t="str">
        <f>P.O.!B115</f>
        <v>18.1</v>
      </c>
      <c r="C114" s="198" t="str">
        <f>P.O.!C115</f>
        <v>SINAPI</v>
      </c>
      <c r="D114" s="197" t="str">
        <f>P.O.!D115</f>
        <v>101159</v>
      </c>
      <c r="E114" s="199" t="str">
        <f>P.O.!E115</f>
        <v>ALVENARIA DE VEDAÇÃO DE BLOCOS CERÂMICOS MACIÇOS DE 5X10X20CM (ESPESSURA 10CM) E ARGAMASSA DE ASSENTAMENTO COM PREPARO EM BETONEIRA. AF_05/2020</v>
      </c>
      <c r="F114" s="198" t="str">
        <f>P.O.!F115</f>
        <v>M2</v>
      </c>
      <c r="G114" s="200">
        <f>P.O.!G115</f>
        <v>146.44999999999999</v>
      </c>
      <c r="H114" s="201">
        <f>P.O.!H115</f>
        <v>5.57</v>
      </c>
      <c r="I114" s="202">
        <f>P.O.!I115</f>
        <v>0.23419999999999999</v>
      </c>
      <c r="J114" s="200">
        <f>P.O.!J115</f>
        <v>180.75</v>
      </c>
      <c r="K114" s="200">
        <f>P.O.!K115</f>
        <v>1006.78</v>
      </c>
      <c r="L114" s="198">
        <f>P.O.!L115</f>
        <v>0</v>
      </c>
    </row>
    <row r="115" spans="1:12" ht="60" hidden="1" x14ac:dyDescent="0.2">
      <c r="A115" s="86" t="str">
        <f>P.O.!A116</f>
        <v>S</v>
      </c>
      <c r="B115" s="197" t="str">
        <f>P.O.!B116</f>
        <v>18.2</v>
      </c>
      <c r="C115" s="198" t="str">
        <f>P.O.!C116</f>
        <v xml:space="preserve">SEINFRA </v>
      </c>
      <c r="D115" s="197" t="str">
        <f>P.O.!D116</f>
        <v>ED-48214</v>
      </c>
      <c r="E115" s="199" t="str">
        <f>P.O.!E116</f>
        <v>ALVENARIA DE BLOCO DE CONCRETO CHEIO COM ARMAÇÃO, EM CONCRETO COM FCK 15MPA , ESP. 19CM, PARA REVESTIMENTO, INCLUSIVE ARGAMASSA PARA ASSENTAMENTO (DETALHE D - CADERNO SEDS)</v>
      </c>
      <c r="F115" s="198" t="str">
        <f>P.O.!F116</f>
        <v>m2</v>
      </c>
      <c r="G115" s="200">
        <f>P.O.!G116</f>
        <v>280.82</v>
      </c>
      <c r="H115" s="201">
        <f>P.O.!H116</f>
        <v>3</v>
      </c>
      <c r="I115" s="202">
        <f>P.O.!I116</f>
        <v>0.23419999999999999</v>
      </c>
      <c r="J115" s="200">
        <f>P.O.!J116</f>
        <v>346.59</v>
      </c>
      <c r="K115" s="200">
        <f>P.O.!K116</f>
        <v>1039.77</v>
      </c>
      <c r="L115" s="198">
        <f>P.O.!L116</f>
        <v>0</v>
      </c>
    </row>
    <row r="116" spans="1:12" ht="15" hidden="1" x14ac:dyDescent="0.2">
      <c r="A116" s="86">
        <f>P.O.!A117</f>
        <v>0</v>
      </c>
      <c r="B116" s="197">
        <f>P.O.!B117</f>
        <v>0</v>
      </c>
      <c r="C116" s="198">
        <f>P.O.!C117</f>
        <v>0</v>
      </c>
      <c r="D116" s="198">
        <f>P.O.!D117</f>
        <v>0</v>
      </c>
      <c r="E116" s="199">
        <f>P.O.!E117</f>
        <v>0</v>
      </c>
      <c r="F116" s="200">
        <f>P.O.!F117</f>
        <v>0</v>
      </c>
      <c r="G116" s="200">
        <f>P.O.!G117</f>
        <v>0</v>
      </c>
      <c r="H116" s="201">
        <f>P.O.!H117</f>
        <v>0</v>
      </c>
      <c r="I116" s="198">
        <f>P.O.!I117</f>
        <v>0</v>
      </c>
      <c r="J116" s="200">
        <f>P.O.!J117</f>
        <v>0</v>
      </c>
      <c r="K116" s="200">
        <f>P.O.!K117</f>
        <v>0</v>
      </c>
      <c r="L116" s="198">
        <f>P.O.!L117</f>
        <v>0</v>
      </c>
    </row>
    <row r="117" spans="1:12" ht="15" x14ac:dyDescent="0.2">
      <c r="A117" s="86" t="str">
        <f>P.O.!A118</f>
        <v>E</v>
      </c>
      <c r="B117" s="197" t="str">
        <f>P.O.!B118</f>
        <v>19</v>
      </c>
      <c r="C117" s="198">
        <f>P.O.!C118</f>
        <v>0</v>
      </c>
      <c r="D117" s="198">
        <f>P.O.!D118</f>
        <v>0</v>
      </c>
      <c r="E117" s="199" t="str">
        <f>P.O.!E118</f>
        <v>ALVENARIA PALCO</v>
      </c>
      <c r="F117" s="198">
        <f>P.O.!F118</f>
        <v>0</v>
      </c>
      <c r="G117" s="200">
        <f>P.O.!G118</f>
        <v>0</v>
      </c>
      <c r="H117" s="201">
        <f>P.O.!H118</f>
        <v>0</v>
      </c>
      <c r="I117" s="198">
        <f>P.O.!I118</f>
        <v>0</v>
      </c>
      <c r="J117" s="198">
        <f>P.O.!J118</f>
        <v>0</v>
      </c>
      <c r="K117" s="198">
        <f>P.O.!K118</f>
        <v>0</v>
      </c>
      <c r="L117" s="200">
        <f>P.O.!L118</f>
        <v>356.08</v>
      </c>
    </row>
    <row r="118" spans="1:12" ht="45" hidden="1" x14ac:dyDescent="0.2">
      <c r="A118" s="86" t="str">
        <f>P.O.!A119</f>
        <v>S</v>
      </c>
      <c r="B118" s="197" t="str">
        <f>P.O.!B119</f>
        <v>19.1</v>
      </c>
      <c r="C118" s="198" t="str">
        <f>P.O.!C119</f>
        <v>SINAPI</v>
      </c>
      <c r="D118" s="197" t="str">
        <f>P.O.!D119</f>
        <v>101159</v>
      </c>
      <c r="E118" s="199" t="str">
        <f>P.O.!E119</f>
        <v>ALVENARIA DE VEDAÇÃO DE BLOCOS CERÂMICOS MACIÇOS DE 5X10X20CM (ESPESSURA 10CM) E ARGAMASSA DE ASSENTAMENTO COM PREPARO EM BETONEIRA. AF_05/2020</v>
      </c>
      <c r="F118" s="198" t="str">
        <f>P.O.!F119</f>
        <v>M2</v>
      </c>
      <c r="G118" s="200">
        <f>P.O.!G119</f>
        <v>146.44999999999999</v>
      </c>
      <c r="H118" s="201">
        <f>P.O.!H119</f>
        <v>1.97</v>
      </c>
      <c r="I118" s="202">
        <f>P.O.!I119</f>
        <v>0.23419999999999999</v>
      </c>
      <c r="J118" s="200">
        <f>P.O.!J119</f>
        <v>180.75</v>
      </c>
      <c r="K118" s="200">
        <f>P.O.!K119</f>
        <v>356.08</v>
      </c>
      <c r="L118" s="198">
        <f>P.O.!L119</f>
        <v>0</v>
      </c>
    </row>
    <row r="119" spans="1:12" ht="15" hidden="1" x14ac:dyDescent="0.2">
      <c r="A119" s="86">
        <f>P.O.!A120</f>
        <v>0</v>
      </c>
      <c r="B119" s="197">
        <f>P.O.!B120</f>
        <v>0</v>
      </c>
      <c r="C119" s="198">
        <f>P.O.!C120</f>
        <v>0</v>
      </c>
      <c r="D119" s="198">
        <f>P.O.!D120</f>
        <v>0</v>
      </c>
      <c r="E119" s="199">
        <f>P.O.!E120</f>
        <v>0</v>
      </c>
      <c r="F119" s="200">
        <f>P.O.!F120</f>
        <v>0</v>
      </c>
      <c r="G119" s="200">
        <f>P.O.!G120</f>
        <v>0</v>
      </c>
      <c r="H119" s="201">
        <f>P.O.!H120</f>
        <v>0</v>
      </c>
      <c r="I119" s="198">
        <f>P.O.!I120</f>
        <v>0</v>
      </c>
      <c r="J119" s="200">
        <f>P.O.!J120</f>
        <v>0</v>
      </c>
      <c r="K119" s="200">
        <f>P.O.!K120</f>
        <v>0</v>
      </c>
      <c r="L119" s="198">
        <f>P.O.!L120</f>
        <v>0</v>
      </c>
    </row>
    <row r="120" spans="1:12" ht="15" x14ac:dyDescent="0.2">
      <c r="A120" s="86" t="str">
        <f>P.O.!A121</f>
        <v>E</v>
      </c>
      <c r="B120" s="197" t="str">
        <f>P.O.!B121</f>
        <v>20</v>
      </c>
      <c r="C120" s="198">
        <f>P.O.!C121</f>
        <v>0</v>
      </c>
      <c r="D120" s="198">
        <f>P.O.!D121</f>
        <v>0</v>
      </c>
      <c r="E120" s="199" t="str">
        <f>P.O.!E121</f>
        <v>ALVENARIA CASA DE GÁS E LIXO</v>
      </c>
      <c r="F120" s="198">
        <f>P.O.!F121</f>
        <v>0</v>
      </c>
      <c r="G120" s="200">
        <f>P.O.!G121</f>
        <v>0</v>
      </c>
      <c r="H120" s="201">
        <f>P.O.!H121</f>
        <v>0</v>
      </c>
      <c r="I120" s="198">
        <f>P.O.!I121</f>
        <v>0</v>
      </c>
      <c r="J120" s="198">
        <f>P.O.!J121</f>
        <v>0</v>
      </c>
      <c r="K120" s="198">
        <f>P.O.!K121</f>
        <v>0</v>
      </c>
      <c r="L120" s="200">
        <f>P.O.!L121</f>
        <v>2500.16</v>
      </c>
    </row>
    <row r="121" spans="1:12" ht="60" hidden="1" x14ac:dyDescent="0.2">
      <c r="A121" s="86" t="str">
        <f>P.O.!A122</f>
        <v>S</v>
      </c>
      <c r="B121" s="197" t="str">
        <f>P.O.!B122</f>
        <v>20.1</v>
      </c>
      <c r="C121" s="198" t="str">
        <f>P.O.!C122</f>
        <v xml:space="preserve">SEINFRA </v>
      </c>
      <c r="D121" s="197" t="str">
        <f>P.O.!D122</f>
        <v>ED-48216</v>
      </c>
      <c r="E121" s="199" t="str">
        <f>P.O.!E122</f>
        <v>ALVENARIA DE BLOCO DE CONCRETO CHEIO SEM ARMAÇÃO, EM CONCRETO COM FCK 15MPA , ESP. 14CM, PARA REVESTIMENTO, INCLUSIVE ARGAMASSA PARA ASSENTAMENTO (DETALHE D - CADERNO SEDS)</v>
      </c>
      <c r="F121" s="198" t="str">
        <f>P.O.!F122</f>
        <v>m2</v>
      </c>
      <c r="G121" s="200">
        <f>P.O.!G122</f>
        <v>154.99</v>
      </c>
      <c r="H121" s="201">
        <f>P.O.!H122</f>
        <v>13.07</v>
      </c>
      <c r="I121" s="202">
        <f>P.O.!I122</f>
        <v>0.23419999999999999</v>
      </c>
      <c r="J121" s="200">
        <f>P.O.!J122</f>
        <v>191.29</v>
      </c>
      <c r="K121" s="200">
        <f>P.O.!K122</f>
        <v>2500.16</v>
      </c>
      <c r="L121" s="198">
        <f>P.O.!L122</f>
        <v>0</v>
      </c>
    </row>
    <row r="122" spans="1:12" ht="15" hidden="1" x14ac:dyDescent="0.2">
      <c r="A122" s="86">
        <f>P.O.!A123</f>
        <v>0</v>
      </c>
      <c r="B122" s="197">
        <f>P.O.!B123</f>
        <v>0</v>
      </c>
      <c r="C122" s="198">
        <f>P.O.!C123</f>
        <v>0</v>
      </c>
      <c r="D122" s="198">
        <f>P.O.!D123</f>
        <v>0</v>
      </c>
      <c r="E122" s="199">
        <f>P.O.!E123</f>
        <v>0</v>
      </c>
      <c r="F122" s="200">
        <f>P.O.!F123</f>
        <v>0</v>
      </c>
      <c r="G122" s="200">
        <f>P.O.!G123</f>
        <v>0</v>
      </c>
      <c r="H122" s="201">
        <f>P.O.!H123</f>
        <v>0</v>
      </c>
      <c r="I122" s="198">
        <f>P.O.!I123</f>
        <v>0</v>
      </c>
      <c r="J122" s="200">
        <f>P.O.!J123</f>
        <v>0</v>
      </c>
      <c r="K122" s="200">
        <f>P.O.!K123</f>
        <v>0</v>
      </c>
      <c r="L122" s="198">
        <f>P.O.!L123</f>
        <v>0</v>
      </c>
    </row>
    <row r="123" spans="1:12" ht="15" x14ac:dyDescent="0.2">
      <c r="A123" s="86" t="str">
        <f>P.O.!A124</f>
        <v>E</v>
      </c>
      <c r="B123" s="197" t="str">
        <f>P.O.!B124</f>
        <v>21</v>
      </c>
      <c r="C123" s="198">
        <f>P.O.!C124</f>
        <v>0</v>
      </c>
      <c r="D123" s="198">
        <f>P.O.!D124</f>
        <v>0</v>
      </c>
      <c r="E123" s="199" t="str">
        <f>P.O.!E124</f>
        <v>ALVENARIA MURO DE FECHAMENTO</v>
      </c>
      <c r="F123" s="198">
        <f>P.O.!F124</f>
        <v>0</v>
      </c>
      <c r="G123" s="200">
        <f>P.O.!G124</f>
        <v>0</v>
      </c>
      <c r="H123" s="201">
        <f>P.O.!H124</f>
        <v>0</v>
      </c>
      <c r="I123" s="198">
        <f>P.O.!I124</f>
        <v>0</v>
      </c>
      <c r="J123" s="198">
        <f>P.O.!J124</f>
        <v>0</v>
      </c>
      <c r="K123" s="198">
        <f>P.O.!K124</f>
        <v>0</v>
      </c>
      <c r="L123" s="200">
        <f>P.O.!L124</f>
        <v>2095.36</v>
      </c>
    </row>
    <row r="124" spans="1:12" ht="60" hidden="1" x14ac:dyDescent="0.2">
      <c r="A124" s="86" t="str">
        <f>P.O.!A125</f>
        <v>S</v>
      </c>
      <c r="B124" s="197" t="str">
        <f>P.O.!B125</f>
        <v>21.1</v>
      </c>
      <c r="C124" s="198" t="str">
        <f>P.O.!C125</f>
        <v>SINAPI</v>
      </c>
      <c r="D124" s="197" t="str">
        <f>P.O.!D125</f>
        <v>103318</v>
      </c>
      <c r="E124" s="199" t="str">
        <f>P.O.!E125</f>
        <v>ALVENARIA DE VEDAÇÃO DE BLOCOS VAZADOS DE CONCRETO DE 14X19X39 CM (ESPESSURA 14 CM) E ARGAMASSA DE ASSENTAMENTO COM PREPARO EM BETONEIRA. AF_12/2021</v>
      </c>
      <c r="F124" s="198" t="str">
        <f>P.O.!F125</f>
        <v>M2</v>
      </c>
      <c r="G124" s="200">
        <f>P.O.!G125</f>
        <v>109.96</v>
      </c>
      <c r="H124" s="201">
        <f>P.O.!H125</f>
        <v>15.44</v>
      </c>
      <c r="I124" s="202">
        <f>P.O.!I125</f>
        <v>0.23419999999999999</v>
      </c>
      <c r="J124" s="200">
        <f>P.O.!J125</f>
        <v>135.71</v>
      </c>
      <c r="K124" s="200">
        <f>P.O.!K125</f>
        <v>2095.36</v>
      </c>
      <c r="L124" s="198">
        <f>P.O.!L125</f>
        <v>0</v>
      </c>
    </row>
    <row r="125" spans="1:12" ht="15" hidden="1" x14ac:dyDescent="0.2">
      <c r="A125" s="86">
        <f>P.O.!A126</f>
        <v>0</v>
      </c>
      <c r="B125" s="197">
        <f>P.O.!B126</f>
        <v>0</v>
      </c>
      <c r="C125" s="198">
        <f>P.O.!C126</f>
        <v>0</v>
      </c>
      <c r="D125" s="198">
        <f>P.O.!D126</f>
        <v>0</v>
      </c>
      <c r="E125" s="199">
        <f>P.O.!E126</f>
        <v>0</v>
      </c>
      <c r="F125" s="200">
        <f>P.O.!F126</f>
        <v>0</v>
      </c>
      <c r="G125" s="200">
        <f>P.O.!G126</f>
        <v>0</v>
      </c>
      <c r="H125" s="201">
        <f>P.O.!H126</f>
        <v>0</v>
      </c>
      <c r="I125" s="198">
        <f>P.O.!I126</f>
        <v>0</v>
      </c>
      <c r="J125" s="200">
        <f>P.O.!J126</f>
        <v>0</v>
      </c>
      <c r="K125" s="200">
        <f>P.O.!K126</f>
        <v>0</v>
      </c>
      <c r="L125" s="198">
        <f>P.O.!L126</f>
        <v>0</v>
      </c>
    </row>
    <row r="126" spans="1:12" ht="15" x14ac:dyDescent="0.2">
      <c r="A126" s="86" t="str">
        <f>P.O.!A127</f>
        <v>E</v>
      </c>
      <c r="B126" s="197" t="str">
        <f>P.O.!B127</f>
        <v>22</v>
      </c>
      <c r="C126" s="198">
        <f>P.O.!C127</f>
        <v>0</v>
      </c>
      <c r="D126" s="198">
        <f>P.O.!D127</f>
        <v>0</v>
      </c>
      <c r="E126" s="199" t="str">
        <f>P.O.!E127</f>
        <v>INSTALAÇÕES SANITÁRIAS - ESGOTO</v>
      </c>
      <c r="F126" s="200">
        <f>P.O.!F127</f>
        <v>0</v>
      </c>
      <c r="G126" s="200">
        <f>P.O.!G127</f>
        <v>0</v>
      </c>
      <c r="H126" s="201">
        <f>P.O.!H127</f>
        <v>0</v>
      </c>
      <c r="I126" s="198">
        <f>P.O.!I127</f>
        <v>0</v>
      </c>
      <c r="J126" s="200">
        <f>P.O.!J127</f>
        <v>0</v>
      </c>
      <c r="K126" s="200">
        <f>P.O.!K127</f>
        <v>0</v>
      </c>
      <c r="L126" s="200">
        <f>P.O.!L127</f>
        <v>17568.78</v>
      </c>
    </row>
    <row r="127" spans="1:12" ht="75" hidden="1" x14ac:dyDescent="0.2">
      <c r="A127" s="86" t="str">
        <f>P.O.!A128</f>
        <v>S</v>
      </c>
      <c r="B127" s="197" t="str">
        <f>P.O.!B128</f>
        <v>22.1</v>
      </c>
      <c r="C127" s="198" t="str">
        <f>P.O.!C128</f>
        <v xml:space="preserve">SEINFRA </v>
      </c>
      <c r="D127" s="197" t="str">
        <f>P.O.!D128</f>
        <v>ED-49875</v>
      </c>
      <c r="E127" s="199" t="str">
        <f>P.O.!E128</f>
        <v>CAIXA DE ESGOTO DE INSPEÇÃO/PASSAGEM EM ALVENARIA (40X40X80CM), REVESTIMENTO EM ARGAMASSA COM ADITIVO IMPERMEABILIZANTE, COM TAMPA DE CONCRETO, INCLUSIVE ESCAVAÇÃO, REATERRO E TRANSPORTE COM RETIRADA DO MATERIAL ESCAVADO (EM CAÇAMBA)</v>
      </c>
      <c r="F127" s="200" t="str">
        <f>P.O.!F128</f>
        <v>un</v>
      </c>
      <c r="G127" s="201">
        <f>P.O.!G128</f>
        <v>479.29</v>
      </c>
      <c r="H127" s="201">
        <f>P.O.!H128</f>
        <v>2</v>
      </c>
      <c r="I127" s="202">
        <f>P.O.!I128</f>
        <v>0.23419999999999999</v>
      </c>
      <c r="J127" s="200">
        <f>P.O.!J128</f>
        <v>591.54</v>
      </c>
      <c r="K127" s="200">
        <f>P.O.!K128</f>
        <v>1183.08</v>
      </c>
      <c r="L127" s="198">
        <f>P.O.!L128</f>
        <v>0</v>
      </c>
    </row>
    <row r="128" spans="1:12" ht="75" hidden="1" x14ac:dyDescent="0.2">
      <c r="A128" s="86" t="str">
        <f>P.O.!A129</f>
        <v>S</v>
      </c>
      <c r="B128" s="197" t="str">
        <f>P.O.!B129</f>
        <v>22.2</v>
      </c>
      <c r="C128" s="198" t="str">
        <f>P.O.!C129</f>
        <v xml:space="preserve">SEINFRA </v>
      </c>
      <c r="D128" s="197" t="str">
        <f>P.O.!D129</f>
        <v>ED-49870</v>
      </c>
      <c r="E128" s="199" t="str">
        <f>P.O.!E129</f>
        <v>CAIXA DE ESGOTO DE INSPEÇÃO/PASSAGEM EM ALVENARIA (30X30X30CM), REVESTIMENTO EM ARGAMASSA COM ADITIVO IMPERMEABILIZANTE, COM TAMPA DE CONCRETO, INCLUSIVE ESCAVAÇÃO, REATERRO E TRANSPORTE COM RETIRADA DO MATERIAL ESCAVADO (EM CAÇAMBA)</v>
      </c>
      <c r="F128" s="200" t="str">
        <f>P.O.!F129</f>
        <v>un</v>
      </c>
      <c r="G128" s="201">
        <f>P.O.!G129</f>
        <v>181.86</v>
      </c>
      <c r="H128" s="201">
        <f>P.O.!H129</f>
        <v>3</v>
      </c>
      <c r="I128" s="202">
        <f>P.O.!I129</f>
        <v>0.23419999999999999</v>
      </c>
      <c r="J128" s="200">
        <f>P.O.!J129</f>
        <v>224.45</v>
      </c>
      <c r="K128" s="200">
        <f>P.O.!K129</f>
        <v>673.35</v>
      </c>
      <c r="L128" s="198">
        <f>P.O.!L129</f>
        <v>0</v>
      </c>
    </row>
    <row r="129" spans="1:12" ht="60" hidden="1" x14ac:dyDescent="0.2">
      <c r="A129" s="86" t="str">
        <f>P.O.!A130</f>
        <v>S</v>
      </c>
      <c r="B129" s="197" t="str">
        <f>P.O.!B130</f>
        <v>22.3</v>
      </c>
      <c r="C129" s="198" t="str">
        <f>P.O.!C130</f>
        <v>SINAPI</v>
      </c>
      <c r="D129" s="197" t="str">
        <f>P.O.!D130</f>
        <v>104328</v>
      </c>
      <c r="E129" s="199" t="str">
        <f>P.O.!E130</f>
        <v>CAIXA SIFONADA, COM GRELHA QUADRADA, PVC, DN 150 X 150 X 50 MM, JUNTA SOLDÁVEL, FORNECIDA E INSTALADA EM RAMAL DE DESCARGA OU EM RAMAL DE ESGOTO SANITÁRIO. AF_08/2022</v>
      </c>
      <c r="F129" s="200" t="str">
        <f>P.O.!F130</f>
        <v>UN</v>
      </c>
      <c r="G129" s="201">
        <f>P.O.!G130</f>
        <v>77.27</v>
      </c>
      <c r="H129" s="201">
        <f>P.O.!H130</f>
        <v>8</v>
      </c>
      <c r="I129" s="202">
        <f>P.O.!I130</f>
        <v>0.23419999999999999</v>
      </c>
      <c r="J129" s="200">
        <f>P.O.!J130</f>
        <v>95.37</v>
      </c>
      <c r="K129" s="200">
        <f>P.O.!K130</f>
        <v>762.96</v>
      </c>
      <c r="L129" s="198">
        <f>P.O.!L130</f>
        <v>0</v>
      </c>
    </row>
    <row r="130" spans="1:12" ht="60" hidden="1" x14ac:dyDescent="0.2">
      <c r="A130" s="86" t="str">
        <f>P.O.!A131</f>
        <v>S</v>
      </c>
      <c r="B130" s="197" t="str">
        <f>P.O.!B131</f>
        <v>22.4</v>
      </c>
      <c r="C130" s="198" t="str">
        <f>P.O.!C131</f>
        <v>SINAPI</v>
      </c>
      <c r="D130" s="197" t="str">
        <f>P.O.!D131</f>
        <v>89708</v>
      </c>
      <c r="E130" s="199" t="str">
        <f>P.O.!E131</f>
        <v>CAIXA SIFONADA, PVC, DN 150 X 185 X 75 MM, JUNTA ELÁSTICA, FORNECIDA E INSTALADA EM RAMAL DE DESCARGA OU EM RAMAL DE ESGOTO SANITÁRIO. AF_08/2022</v>
      </c>
      <c r="F130" s="200" t="str">
        <f>P.O.!F131</f>
        <v>UN</v>
      </c>
      <c r="G130" s="201">
        <f>P.O.!G131</f>
        <v>113.46</v>
      </c>
      <c r="H130" s="201">
        <f>P.O.!H131</f>
        <v>2</v>
      </c>
      <c r="I130" s="202">
        <f>P.O.!I131</f>
        <v>0.23419999999999999</v>
      </c>
      <c r="J130" s="200">
        <f>P.O.!J131</f>
        <v>140.03</v>
      </c>
      <c r="K130" s="200">
        <f>P.O.!K131</f>
        <v>280.06</v>
      </c>
      <c r="L130" s="198">
        <f>P.O.!L131</f>
        <v>0</v>
      </c>
    </row>
    <row r="131" spans="1:12" ht="30" hidden="1" x14ac:dyDescent="0.2">
      <c r="A131" s="86" t="str">
        <f>P.O.!A132</f>
        <v>S</v>
      </c>
      <c r="B131" s="197" t="str">
        <f>P.O.!B132</f>
        <v>22.5</v>
      </c>
      <c r="C131" s="198" t="str">
        <f>P.O.!C132</f>
        <v>SINAPI</v>
      </c>
      <c r="D131" s="197" t="str">
        <f>P.O.!D132</f>
        <v>86881</v>
      </c>
      <c r="E131" s="199" t="str">
        <f>P.O.!E132</f>
        <v>SIFÃO DO TIPO GARRAFA EM METAL CROMADO 1 X 1.1/2" - FORNECIMENTO E INSTALAÇÃO. AF_01/2020</v>
      </c>
      <c r="F131" s="200" t="str">
        <f>P.O.!F132</f>
        <v>UN</v>
      </c>
      <c r="G131" s="201">
        <f>P.O.!G132</f>
        <v>230.64</v>
      </c>
      <c r="H131" s="201">
        <f>P.O.!H132</f>
        <v>10</v>
      </c>
      <c r="I131" s="202">
        <f>P.O.!I132</f>
        <v>0.23419999999999999</v>
      </c>
      <c r="J131" s="200">
        <f>P.O.!J132</f>
        <v>284.66000000000003</v>
      </c>
      <c r="K131" s="200">
        <f>P.O.!K132</f>
        <v>2846.6</v>
      </c>
      <c r="L131" s="198">
        <f>P.O.!L132</f>
        <v>0</v>
      </c>
    </row>
    <row r="132" spans="1:12" ht="45" hidden="1" x14ac:dyDescent="0.2">
      <c r="A132" s="86" t="str">
        <f>P.O.!A133</f>
        <v>S</v>
      </c>
      <c r="B132" s="197" t="str">
        <f>P.O.!B133</f>
        <v>22.6</v>
      </c>
      <c r="C132" s="198" t="str">
        <f>P.O.!C133</f>
        <v xml:space="preserve">SEINFRA </v>
      </c>
      <c r="D132" s="197" t="str">
        <f>P.O.!D133</f>
        <v>ED-50321</v>
      </c>
      <c r="E132" s="199" t="str">
        <f>P.O.!E133</f>
        <v>SIFÃO DE METAL PARA PIA, TIPO COPO COM ACABAMENTO CROMADO, DIÂMETRO DE (1.1/2"X1.1/2" OU 2"), INCLUSIVE ACESSÓRIOS</v>
      </c>
      <c r="F132" s="200" t="str">
        <f>P.O.!F133</f>
        <v>un</v>
      </c>
      <c r="G132" s="201">
        <f>P.O.!G133</f>
        <v>240.44</v>
      </c>
      <c r="H132" s="201">
        <f>P.O.!H133</f>
        <v>2</v>
      </c>
      <c r="I132" s="202">
        <f>P.O.!I133</f>
        <v>0.23419999999999999</v>
      </c>
      <c r="J132" s="200">
        <f>P.O.!J133</f>
        <v>296.75</v>
      </c>
      <c r="K132" s="200">
        <f>P.O.!K133</f>
        <v>593.5</v>
      </c>
      <c r="L132" s="198">
        <f>P.O.!L133</f>
        <v>0</v>
      </c>
    </row>
    <row r="133" spans="1:12" ht="45" hidden="1" x14ac:dyDescent="0.2">
      <c r="A133" s="86" t="str">
        <f>P.O.!A134</f>
        <v>S</v>
      </c>
      <c r="B133" s="197" t="str">
        <f>P.O.!B134</f>
        <v>22.7</v>
      </c>
      <c r="C133" s="198" t="str">
        <f>P.O.!C134</f>
        <v xml:space="preserve">SEINFRA </v>
      </c>
      <c r="D133" s="197" t="str">
        <f>P.O.!D134</f>
        <v>ED-50347</v>
      </c>
      <c r="E133" s="199" t="str">
        <f>P.O.!E134</f>
        <v>VÁLVULA DE ESCOAMENTO METÁLICA PARA LAVATÓRIO COM LADRÃO, SAÍDA DO DIÂMETRO DE 1", INCLUSIVE ACESSÓRIOS</v>
      </c>
      <c r="F133" s="200" t="str">
        <f>P.O.!F134</f>
        <v>un</v>
      </c>
      <c r="G133" s="201">
        <f>P.O.!G134</f>
        <v>91.1</v>
      </c>
      <c r="H133" s="201">
        <f>P.O.!H134</f>
        <v>10</v>
      </c>
      <c r="I133" s="202">
        <f>P.O.!I134</f>
        <v>0.23419999999999999</v>
      </c>
      <c r="J133" s="200">
        <f>P.O.!J134</f>
        <v>112.44</v>
      </c>
      <c r="K133" s="200">
        <f>P.O.!K134</f>
        <v>1124.4000000000001</v>
      </c>
      <c r="L133" s="198">
        <f>P.O.!L134</f>
        <v>0</v>
      </c>
    </row>
    <row r="134" spans="1:12" ht="45" hidden="1" x14ac:dyDescent="0.2">
      <c r="A134" s="86" t="str">
        <f>P.O.!A135</f>
        <v>S</v>
      </c>
      <c r="B134" s="197" t="str">
        <f>P.O.!B135</f>
        <v>22.8</v>
      </c>
      <c r="C134" s="198" t="str">
        <f>P.O.!C135</f>
        <v xml:space="preserve">SEINFRA </v>
      </c>
      <c r="D134" s="197" t="str">
        <f>P.O.!D135</f>
        <v>ED-50335</v>
      </c>
      <c r="E134" s="199" t="str">
        <f>P.O.!E135</f>
        <v>VÁLVULA DE ESCOAMENTO METÁLICA, PARA PIA DE COZINHA AMERICANA, ACABAMENTO CROMADO, DIÂMETRO DE 3.1/2", INCLUSIVE ACESSÓRIOS</v>
      </c>
      <c r="F134" s="200" t="str">
        <f>P.O.!F135</f>
        <v>un</v>
      </c>
      <c r="G134" s="201">
        <f>P.O.!G135</f>
        <v>78.55</v>
      </c>
      <c r="H134" s="201">
        <f>P.O.!H135</f>
        <v>2</v>
      </c>
      <c r="I134" s="202">
        <f>P.O.!I135</f>
        <v>0.23419999999999999</v>
      </c>
      <c r="J134" s="200">
        <f>P.O.!J135</f>
        <v>96.95</v>
      </c>
      <c r="K134" s="200">
        <f>P.O.!K135</f>
        <v>193.9</v>
      </c>
      <c r="L134" s="198">
        <f>P.O.!L135</f>
        <v>0</v>
      </c>
    </row>
    <row r="135" spans="1:12" ht="60" hidden="1" x14ac:dyDescent="0.2">
      <c r="A135" s="86" t="str">
        <f>P.O.!A136</f>
        <v>S</v>
      </c>
      <c r="B135" s="197" t="str">
        <f>P.O.!B136</f>
        <v>22.9</v>
      </c>
      <c r="C135" s="198" t="str">
        <f>P.O.!C136</f>
        <v>SINAPI</v>
      </c>
      <c r="D135" s="197" t="str">
        <f>P.O.!D136</f>
        <v>104341</v>
      </c>
      <c r="E135" s="199" t="str">
        <f>P.O.!E136</f>
        <v>BUCHA DE REDUÇÃO LONGA, PVC, SÉRIE NORMAL, ESGOTO PREDIAL, DN 50 X 40 MM, JUNTA SOLDÁVEL E ELÁSTICA, FORNECIDO E INSTALADO EM RAMAL DE DESCARGA OU RAMAL DE ESGOTO SANITÁRIO. AF_08/2022</v>
      </c>
      <c r="F135" s="200" t="str">
        <f>P.O.!F136</f>
        <v>UN</v>
      </c>
      <c r="G135" s="201">
        <f>P.O.!G136</f>
        <v>11.8</v>
      </c>
      <c r="H135" s="201">
        <f>P.O.!H136</f>
        <v>3</v>
      </c>
      <c r="I135" s="202">
        <f>P.O.!I136</f>
        <v>0.23419999999999999</v>
      </c>
      <c r="J135" s="200">
        <f>P.O.!J136</f>
        <v>14.56</v>
      </c>
      <c r="K135" s="200">
        <f>P.O.!K136</f>
        <v>43.68</v>
      </c>
      <c r="L135" s="198">
        <f>P.O.!L136</f>
        <v>0</v>
      </c>
    </row>
    <row r="136" spans="1:12" ht="30" hidden="1" x14ac:dyDescent="0.2">
      <c r="A136" s="86" t="str">
        <f>P.O.!A137</f>
        <v>S</v>
      </c>
      <c r="B136" s="197" t="str">
        <f>P.O.!B137</f>
        <v>22.10</v>
      </c>
      <c r="C136" s="198" t="str">
        <f>P.O.!C137</f>
        <v>ORSE</v>
      </c>
      <c r="D136" s="197" t="str">
        <f>P.O.!D137</f>
        <v>01621</v>
      </c>
      <c r="E136" s="199" t="str">
        <f>P.O.!E137</f>
        <v>Curva 45° longa em pvc rígido c/ anéis, diâm =100mm Rev.01 - 10/2022</v>
      </c>
      <c r="F136" s="200" t="str">
        <f>P.O.!F137</f>
        <v>UN</v>
      </c>
      <c r="G136" s="200">
        <f>P.O.!G137</f>
        <v>72.040000000000006</v>
      </c>
      <c r="H136" s="201">
        <f>P.O.!H137</f>
        <v>11</v>
      </c>
      <c r="I136" s="202">
        <f>P.O.!I137</f>
        <v>0.23419999999999999</v>
      </c>
      <c r="J136" s="200">
        <f>P.O.!J137</f>
        <v>88.91</v>
      </c>
      <c r="K136" s="200">
        <f>P.O.!K137</f>
        <v>978.01</v>
      </c>
      <c r="L136" s="198">
        <f>P.O.!L137</f>
        <v>0</v>
      </c>
    </row>
    <row r="137" spans="1:12" ht="30" hidden="1" x14ac:dyDescent="0.2">
      <c r="A137" s="86" t="str">
        <f>P.O.!A138</f>
        <v>S</v>
      </c>
      <c r="B137" s="197" t="str">
        <f>P.O.!B138</f>
        <v>22.11</v>
      </c>
      <c r="C137" s="198" t="str">
        <f>P.O.!C138</f>
        <v>ORSE</v>
      </c>
      <c r="D137" s="197" t="str">
        <f>P.O.!D138</f>
        <v>01620</v>
      </c>
      <c r="E137" s="199" t="str">
        <f>P.O.!E138</f>
        <v>Curva 45° longa em pvc rígido c/ anéis, diâm = 75mm Rev. 01 - 10/2022</v>
      </c>
      <c r="F137" s="200" t="str">
        <f>P.O.!F138</f>
        <v>UN</v>
      </c>
      <c r="G137" s="200">
        <f>P.O.!G138</f>
        <v>62.52</v>
      </c>
      <c r="H137" s="201">
        <f>P.O.!H138</f>
        <v>2</v>
      </c>
      <c r="I137" s="202">
        <f>P.O.!I138</f>
        <v>0.23419999999999999</v>
      </c>
      <c r="J137" s="200">
        <f>P.O.!J138</f>
        <v>77.16</v>
      </c>
      <c r="K137" s="200">
        <f>P.O.!K138</f>
        <v>154.32</v>
      </c>
      <c r="L137" s="198">
        <f>P.O.!L138</f>
        <v>0</v>
      </c>
    </row>
    <row r="138" spans="1:12" ht="30" hidden="1" x14ac:dyDescent="0.2">
      <c r="A138" s="86" t="str">
        <f>P.O.!A139</f>
        <v>S</v>
      </c>
      <c r="B138" s="197" t="str">
        <f>P.O.!B139</f>
        <v>22.12</v>
      </c>
      <c r="C138" s="198" t="str">
        <f>P.O.!C139</f>
        <v>ORSE</v>
      </c>
      <c r="D138" s="197" t="str">
        <f>P.O.!D139</f>
        <v>01619</v>
      </c>
      <c r="E138" s="199" t="str">
        <f>P.O.!E139</f>
        <v>Curva 45° longa em pvc rígido c/ anéis, diâm = 50mm - Rev 01_10/2022</v>
      </c>
      <c r="F138" s="200" t="str">
        <f>P.O.!F139</f>
        <v>UN</v>
      </c>
      <c r="G138" s="200">
        <f>P.O.!G139</f>
        <v>23.16</v>
      </c>
      <c r="H138" s="201">
        <f>P.O.!H139</f>
        <v>2</v>
      </c>
      <c r="I138" s="202">
        <f>P.O.!I139</f>
        <v>0.23419999999999999</v>
      </c>
      <c r="J138" s="200">
        <f>P.O.!J139</f>
        <v>28.58</v>
      </c>
      <c r="K138" s="200">
        <f>P.O.!K139</f>
        <v>57.16</v>
      </c>
      <c r="L138" s="198">
        <f>P.O.!L139</f>
        <v>0</v>
      </c>
    </row>
    <row r="139" spans="1:12" ht="15" hidden="1" x14ac:dyDescent="0.2">
      <c r="A139" s="86" t="str">
        <f>P.O.!A140</f>
        <v>S</v>
      </c>
      <c r="B139" s="197" t="str">
        <f>P.O.!B140</f>
        <v>22.13</v>
      </c>
      <c r="C139" s="198" t="str">
        <f>P.O.!C140</f>
        <v>ORSE</v>
      </c>
      <c r="D139" s="197" t="str">
        <f>P.O.!D140</f>
        <v>01540</v>
      </c>
      <c r="E139" s="199" t="str">
        <f>P.O.!E140</f>
        <v>Curva 90° curta em pvc rígido soldável, diâm = 100mm</v>
      </c>
      <c r="F139" s="200" t="str">
        <f>P.O.!F140</f>
        <v>UN</v>
      </c>
      <c r="G139" s="200">
        <f>P.O.!G140</f>
        <v>41.46</v>
      </c>
      <c r="H139" s="201">
        <f>P.O.!H140</f>
        <v>6</v>
      </c>
      <c r="I139" s="202">
        <f>P.O.!I140</f>
        <v>0.23419999999999999</v>
      </c>
      <c r="J139" s="200">
        <f>P.O.!J140</f>
        <v>51.17</v>
      </c>
      <c r="K139" s="200">
        <f>P.O.!K140</f>
        <v>307.02</v>
      </c>
      <c r="L139" s="198">
        <f>P.O.!L140</f>
        <v>0</v>
      </c>
    </row>
    <row r="140" spans="1:12" ht="15" hidden="1" x14ac:dyDescent="0.2">
      <c r="A140" s="86" t="str">
        <f>P.O.!A141</f>
        <v>S</v>
      </c>
      <c r="B140" s="197" t="str">
        <f>P.O.!B141</f>
        <v>22.14</v>
      </c>
      <c r="C140" s="198" t="str">
        <f>P.O.!C141</f>
        <v>ORSE</v>
      </c>
      <c r="D140" s="197" t="str">
        <f>P.O.!D141</f>
        <v>01600</v>
      </c>
      <c r="E140" s="199" t="str">
        <f>P.O.!E141</f>
        <v>Curva 90° curta pvc soldável p/ esgoto secundário, diâm = 40mm</v>
      </c>
      <c r="F140" s="200" t="str">
        <f>P.O.!F141</f>
        <v>UN</v>
      </c>
      <c r="G140" s="200">
        <f>P.O.!G141</f>
        <v>12.71</v>
      </c>
      <c r="H140" s="201">
        <f>P.O.!H141</f>
        <v>23</v>
      </c>
      <c r="I140" s="202">
        <f>P.O.!I141</f>
        <v>0.23419999999999999</v>
      </c>
      <c r="J140" s="200">
        <f>P.O.!J141</f>
        <v>15.69</v>
      </c>
      <c r="K140" s="200">
        <f>P.O.!K141</f>
        <v>360.87</v>
      </c>
      <c r="L140" s="198">
        <f>P.O.!L141</f>
        <v>0</v>
      </c>
    </row>
    <row r="141" spans="1:12" ht="60" hidden="1" x14ac:dyDescent="0.2">
      <c r="A141" s="86" t="str">
        <f>P.O.!A142</f>
        <v>S</v>
      </c>
      <c r="B141" s="197" t="str">
        <f>P.O.!B142</f>
        <v>22.15</v>
      </c>
      <c r="C141" s="198" t="str">
        <f>P.O.!C142</f>
        <v>SINAPI</v>
      </c>
      <c r="D141" s="197" t="str">
        <f>P.O.!D142</f>
        <v>89726</v>
      </c>
      <c r="E141" s="199" t="str">
        <f>P.O.!E142</f>
        <v>JOELHO 45 GRAUS, PVC, SERIE NORMAL, ESGOTO PREDIAL, DN 40 MM, JUNTA SOLDÁVEL, FORNECIDO E INSTALADO EM RAMAL DE DESCARGA OU RAMAL DE ESGOTO SANITÁRIO. AF_08/2022</v>
      </c>
      <c r="F141" s="200" t="str">
        <f>P.O.!F142</f>
        <v>UN</v>
      </c>
      <c r="G141" s="201">
        <f>P.O.!G142</f>
        <v>11.75</v>
      </c>
      <c r="H141" s="201">
        <f>P.O.!H142</f>
        <v>21</v>
      </c>
      <c r="I141" s="202">
        <f>P.O.!I142</f>
        <v>0.23419999999999999</v>
      </c>
      <c r="J141" s="200">
        <f>P.O.!J142</f>
        <v>14.5</v>
      </c>
      <c r="K141" s="200">
        <f>P.O.!K142</f>
        <v>304.5</v>
      </c>
      <c r="L141" s="198">
        <f>P.O.!L142</f>
        <v>0</v>
      </c>
    </row>
    <row r="142" spans="1:12" ht="60" hidden="1" x14ac:dyDescent="0.2">
      <c r="A142" s="86" t="str">
        <f>P.O.!A143</f>
        <v>S</v>
      </c>
      <c r="B142" s="197" t="str">
        <f>P.O.!B143</f>
        <v>22.16</v>
      </c>
      <c r="C142" s="198" t="str">
        <f>P.O.!C143</f>
        <v>SINAPI</v>
      </c>
      <c r="D142" s="197" t="str">
        <f>P.O.!D143</f>
        <v>89802</v>
      </c>
      <c r="E142" s="199" t="str">
        <f>P.O.!E143</f>
        <v>JOELHO 45 GRAUS, PVC, SERIE NORMAL, ESGOTO PREDIAL, DN 50 MM, JUNTA ELÁSTICA, FORNECIDO E INSTALADO EM PRUMADA DE ESGOTO SANITÁRIO OU VENTILAÇÃO. AF_08/2022</v>
      </c>
      <c r="F142" s="200" t="str">
        <f>P.O.!F143</f>
        <v>UN</v>
      </c>
      <c r="G142" s="201">
        <f>P.O.!G143</f>
        <v>10.95</v>
      </c>
      <c r="H142" s="201">
        <f>P.O.!H143</f>
        <v>3</v>
      </c>
      <c r="I142" s="202">
        <f>P.O.!I143</f>
        <v>0.23419999999999999</v>
      </c>
      <c r="J142" s="200">
        <f>P.O.!J143</f>
        <v>13.51</v>
      </c>
      <c r="K142" s="200">
        <f>P.O.!K143</f>
        <v>40.53</v>
      </c>
      <c r="L142" s="198">
        <f>P.O.!L143</f>
        <v>0</v>
      </c>
    </row>
    <row r="143" spans="1:12" ht="60" hidden="1" x14ac:dyDescent="0.2">
      <c r="A143" s="86" t="str">
        <f>P.O.!A144</f>
        <v>S</v>
      </c>
      <c r="B143" s="197" t="str">
        <f>P.O.!B144</f>
        <v>22.17</v>
      </c>
      <c r="C143" s="198" t="str">
        <f>P.O.!C144</f>
        <v>SINAPI</v>
      </c>
      <c r="D143" s="197" t="str">
        <f>P.O.!D144</f>
        <v>89724</v>
      </c>
      <c r="E143" s="199" t="str">
        <f>P.O.!E144</f>
        <v>JOELHO 90 GRAUS, PVC, SERIE NORMAL, ESGOTO PREDIAL, DN 40 MM, JUNTA SOLDÁVEL, FORNECIDO E INSTALADO EM RAMAL DE DESCARGA OU RAMAL DE ESGOTO SANITÁRIO. AF_08/2022</v>
      </c>
      <c r="F143" s="200" t="str">
        <f>P.O.!F144</f>
        <v>UN</v>
      </c>
      <c r="G143" s="201">
        <f>P.O.!G144</f>
        <v>11.5</v>
      </c>
      <c r="H143" s="201">
        <f>P.O.!H144</f>
        <v>3</v>
      </c>
      <c r="I143" s="202">
        <f>P.O.!I144</f>
        <v>0.23419999999999999</v>
      </c>
      <c r="J143" s="200">
        <f>P.O.!J144</f>
        <v>14.19</v>
      </c>
      <c r="K143" s="200">
        <f>P.O.!K144</f>
        <v>42.57</v>
      </c>
      <c r="L143" s="198">
        <f>P.O.!L144</f>
        <v>0</v>
      </c>
    </row>
    <row r="144" spans="1:12" ht="60" hidden="1" x14ac:dyDescent="0.2">
      <c r="A144" s="86" t="str">
        <f>P.O.!A145</f>
        <v>S</v>
      </c>
      <c r="B144" s="197" t="str">
        <f>P.O.!B145</f>
        <v>22.18</v>
      </c>
      <c r="C144" s="198" t="str">
        <f>P.O.!C145</f>
        <v>SINAPI</v>
      </c>
      <c r="D144" s="197" t="str">
        <f>P.O.!D145</f>
        <v>89801</v>
      </c>
      <c r="E144" s="199" t="str">
        <f>P.O.!E145</f>
        <v>JOELHO 90 GRAUS, PVC, SERIE NORMAL, ESGOTO PREDIAL, DN 50 MM, JUNTA ELÁSTICA, FORNECIDO E INSTALADO EM PRUMADA DE ESGOTO SANITÁRIO OU VENTILAÇÃO. AF_08/2022</v>
      </c>
      <c r="F144" s="200" t="str">
        <f>P.O.!F145</f>
        <v>UN</v>
      </c>
      <c r="G144" s="201">
        <f>P.O.!G145</f>
        <v>10.17</v>
      </c>
      <c r="H144" s="201">
        <f>P.O.!H145</f>
        <v>3</v>
      </c>
      <c r="I144" s="202">
        <f>P.O.!I145</f>
        <v>0.23419999999999999</v>
      </c>
      <c r="J144" s="200">
        <f>P.O.!J145</f>
        <v>12.55</v>
      </c>
      <c r="K144" s="200">
        <f>P.O.!K145</f>
        <v>37.65</v>
      </c>
      <c r="L144" s="198">
        <f>P.O.!L145</f>
        <v>0</v>
      </c>
    </row>
    <row r="145" spans="1:12" ht="30" hidden="1" x14ac:dyDescent="0.2">
      <c r="A145" s="86" t="str">
        <f>P.O.!A146</f>
        <v>S</v>
      </c>
      <c r="B145" s="197" t="str">
        <f>P.O.!B146</f>
        <v>22.19</v>
      </c>
      <c r="C145" s="198" t="str">
        <f>P.O.!C146</f>
        <v>ORSE</v>
      </c>
      <c r="D145" s="197" t="str">
        <f>P.O.!D146</f>
        <v>01636</v>
      </c>
      <c r="E145" s="199" t="str">
        <f>P.O.!E146</f>
        <v>Junção simples em pvc rígido c/ anéis, para esgoto primário, diâm =100 x 50mm</v>
      </c>
      <c r="F145" s="200" t="str">
        <f>P.O.!F146</f>
        <v>UN</v>
      </c>
      <c r="G145" s="200">
        <f>P.O.!G146</f>
        <v>46.23</v>
      </c>
      <c r="H145" s="201">
        <f>P.O.!H146</f>
        <v>5</v>
      </c>
      <c r="I145" s="202">
        <f>P.O.!I146</f>
        <v>0.23419999999999999</v>
      </c>
      <c r="J145" s="200">
        <f>P.O.!J146</f>
        <v>57.06</v>
      </c>
      <c r="K145" s="200">
        <f>P.O.!K146</f>
        <v>285.3</v>
      </c>
      <c r="L145" s="198">
        <f>P.O.!L146</f>
        <v>0</v>
      </c>
    </row>
    <row r="146" spans="1:12" ht="30" hidden="1" x14ac:dyDescent="0.2">
      <c r="A146" s="86" t="str">
        <f>P.O.!A147</f>
        <v>S</v>
      </c>
      <c r="B146" s="197" t="str">
        <f>P.O.!B147</f>
        <v>22.20</v>
      </c>
      <c r="C146" s="198" t="str">
        <f>P.O.!C147</f>
        <v>ORSE</v>
      </c>
      <c r="D146" s="197" t="str">
        <f>P.O.!D147</f>
        <v>01638</v>
      </c>
      <c r="E146" s="199" t="str">
        <f>P.O.!E147</f>
        <v>Junção simples em pvc rígido c/ anéis, para esgoto primário, diâm = 100 x 100mm</v>
      </c>
      <c r="F146" s="200" t="str">
        <f>P.O.!F147</f>
        <v>UN</v>
      </c>
      <c r="G146" s="200">
        <f>P.O.!G147</f>
        <v>53.41</v>
      </c>
      <c r="H146" s="201">
        <f>P.O.!H147</f>
        <v>4</v>
      </c>
      <c r="I146" s="202">
        <f>P.O.!I147</f>
        <v>0.23419999999999999</v>
      </c>
      <c r="J146" s="200">
        <f>P.O.!J147</f>
        <v>65.92</v>
      </c>
      <c r="K146" s="200">
        <f>P.O.!K147</f>
        <v>263.68</v>
      </c>
      <c r="L146" s="198">
        <f>P.O.!L147</f>
        <v>0</v>
      </c>
    </row>
    <row r="147" spans="1:12" ht="30" hidden="1" x14ac:dyDescent="0.2">
      <c r="A147" s="86" t="str">
        <f>P.O.!A148</f>
        <v>S</v>
      </c>
      <c r="B147" s="197" t="str">
        <f>P.O.!B148</f>
        <v>22.21</v>
      </c>
      <c r="C147" s="198" t="str">
        <f>P.O.!C148</f>
        <v>ORSE</v>
      </c>
      <c r="D147" s="197" t="str">
        <f>P.O.!D148</f>
        <v>01637</v>
      </c>
      <c r="E147" s="199" t="str">
        <f>P.O.!E148</f>
        <v>Junção simples em pvc rígido c/ anéis, para esgoto primário, diâm = 100 x 75mm</v>
      </c>
      <c r="F147" s="200" t="str">
        <f>P.O.!F148</f>
        <v>UN</v>
      </c>
      <c r="G147" s="200">
        <f>P.O.!G148</f>
        <v>52.55</v>
      </c>
      <c r="H147" s="201">
        <f>P.O.!H148</f>
        <v>2</v>
      </c>
      <c r="I147" s="202">
        <f>P.O.!I148</f>
        <v>0.23419999999999999</v>
      </c>
      <c r="J147" s="200">
        <f>P.O.!J148</f>
        <v>64.86</v>
      </c>
      <c r="K147" s="200">
        <f>P.O.!K148</f>
        <v>129.72</v>
      </c>
      <c r="L147" s="198">
        <f>P.O.!L148</f>
        <v>0</v>
      </c>
    </row>
    <row r="148" spans="1:12" ht="30" hidden="1" x14ac:dyDescent="0.2">
      <c r="A148" s="86" t="str">
        <f>P.O.!A149</f>
        <v>S</v>
      </c>
      <c r="B148" s="197" t="str">
        <f>P.O.!B149</f>
        <v>22.22</v>
      </c>
      <c r="C148" s="198" t="str">
        <f>P.O.!C149</f>
        <v>ORSE</v>
      </c>
      <c r="D148" s="197" t="str">
        <f>P.O.!D149</f>
        <v>01634</v>
      </c>
      <c r="E148" s="199" t="str">
        <f>P.O.!E149</f>
        <v>Junção simples em pvc rígido c/ anéis, para esgoto primário, diâm = 75 x 50mm Rev. 01 - 10/2022</v>
      </c>
      <c r="F148" s="200" t="str">
        <f>P.O.!F149</f>
        <v>UN</v>
      </c>
      <c r="G148" s="200">
        <f>P.O.!G149</f>
        <v>36.35</v>
      </c>
      <c r="H148" s="201">
        <f>P.O.!H149</f>
        <v>1</v>
      </c>
      <c r="I148" s="202">
        <f>P.O.!I149</f>
        <v>0.23419999999999999</v>
      </c>
      <c r="J148" s="200">
        <f>P.O.!J149</f>
        <v>44.86</v>
      </c>
      <c r="K148" s="200">
        <f>P.O.!K149</f>
        <v>44.86</v>
      </c>
      <c r="L148" s="198">
        <f>P.O.!L149</f>
        <v>0</v>
      </c>
    </row>
    <row r="149" spans="1:12" ht="30" hidden="1" x14ac:dyDescent="0.2">
      <c r="A149" s="86" t="str">
        <f>P.O.!A150</f>
        <v>S</v>
      </c>
      <c r="B149" s="197" t="str">
        <f>P.O.!B150</f>
        <v>22.23</v>
      </c>
      <c r="C149" s="198" t="str">
        <f>P.O.!C150</f>
        <v>ORSE</v>
      </c>
      <c r="D149" s="197" t="str">
        <f>P.O.!D150</f>
        <v>01635</v>
      </c>
      <c r="E149" s="199" t="str">
        <f>P.O.!E150</f>
        <v>Junção simples em pvc rígido c/ anéis, para esgoto primário, diâm = 75 x 75mm</v>
      </c>
      <c r="F149" s="200" t="str">
        <f>P.O.!F150</f>
        <v>UN</v>
      </c>
      <c r="G149" s="200">
        <f>P.O.!G150</f>
        <v>41.81</v>
      </c>
      <c r="H149" s="201">
        <f>P.O.!H150</f>
        <v>1</v>
      </c>
      <c r="I149" s="202">
        <f>P.O.!I150</f>
        <v>0.23419999999999999</v>
      </c>
      <c r="J149" s="200">
        <f>P.O.!J150</f>
        <v>51.6</v>
      </c>
      <c r="K149" s="200">
        <f>P.O.!K150</f>
        <v>51.6</v>
      </c>
      <c r="L149" s="198">
        <f>P.O.!L150</f>
        <v>0</v>
      </c>
    </row>
    <row r="150" spans="1:12" ht="60" hidden="1" x14ac:dyDescent="0.2">
      <c r="A150" s="86" t="str">
        <f>P.O.!A151</f>
        <v>S</v>
      </c>
      <c r="B150" s="197" t="str">
        <f>P.O.!B151</f>
        <v>22.24</v>
      </c>
      <c r="C150" s="198" t="str">
        <f>P.O.!C151</f>
        <v>SINAPI</v>
      </c>
      <c r="D150" s="197" t="str">
        <f>P.O.!D151</f>
        <v>89752</v>
      </c>
      <c r="E150" s="199" t="str">
        <f>P.O.!E151</f>
        <v>LUVA SIMPLES, PVC, SERIE NORMAL, ESGOTO PREDIAL, DN 40 MM, JUNTA SOLDÁVEL, FORNECIDO E INSTALADO EM RAMAL DE DESCARGA OU RAMAL DE ESGOTO SANITÁRIO. AF_08/2022</v>
      </c>
      <c r="F150" s="200" t="str">
        <f>P.O.!F151</f>
        <v>UN</v>
      </c>
      <c r="G150" s="201">
        <f>P.O.!G151</f>
        <v>8.5299999999999994</v>
      </c>
      <c r="H150" s="201">
        <f>P.O.!H151</f>
        <v>34</v>
      </c>
      <c r="I150" s="202">
        <f>P.O.!I151</f>
        <v>0.23419999999999999</v>
      </c>
      <c r="J150" s="200">
        <f>P.O.!J151</f>
        <v>10.53</v>
      </c>
      <c r="K150" s="200">
        <f>P.O.!K151</f>
        <v>358.02</v>
      </c>
      <c r="L150" s="198">
        <f>P.O.!L151</f>
        <v>0</v>
      </c>
    </row>
    <row r="151" spans="1:12" ht="60" hidden="1" x14ac:dyDescent="0.2">
      <c r="A151" s="86" t="str">
        <f>P.O.!A152</f>
        <v>S</v>
      </c>
      <c r="B151" s="197" t="str">
        <f>P.O.!B152</f>
        <v>22.25</v>
      </c>
      <c r="C151" s="198" t="str">
        <f>P.O.!C152</f>
        <v>SINAPI</v>
      </c>
      <c r="D151" s="197" t="str">
        <f>P.O.!D152</f>
        <v>89778</v>
      </c>
      <c r="E151" s="199" t="str">
        <f>P.O.!E152</f>
        <v>LUVA SIMPLES, PVC, SERIE NORMAL, ESGOTO PREDIAL, DN 100 MM, JUNTA ELÁSTICA, FORNECIDO E INSTALADO EM RAMAL DE DESCARGA OU RAMAL DE ESGOTO SANITÁRIO. AF_08/2022</v>
      </c>
      <c r="F151" s="200" t="str">
        <f>P.O.!F152</f>
        <v>UN</v>
      </c>
      <c r="G151" s="201">
        <f>P.O.!G152</f>
        <v>19.579999999999998</v>
      </c>
      <c r="H151" s="201">
        <f>P.O.!H152</f>
        <v>36</v>
      </c>
      <c r="I151" s="202">
        <f>P.O.!I152</f>
        <v>0.23419999999999999</v>
      </c>
      <c r="J151" s="200">
        <f>P.O.!J152</f>
        <v>24.17</v>
      </c>
      <c r="K151" s="200">
        <f>P.O.!K152</f>
        <v>870.12</v>
      </c>
      <c r="L151" s="198">
        <f>P.O.!L152</f>
        <v>0</v>
      </c>
    </row>
    <row r="152" spans="1:12" ht="60" hidden="1" x14ac:dyDescent="0.2">
      <c r="A152" s="86" t="str">
        <f>P.O.!A153</f>
        <v>S</v>
      </c>
      <c r="B152" s="197" t="str">
        <f>P.O.!B153</f>
        <v>22.26</v>
      </c>
      <c r="C152" s="198" t="str">
        <f>P.O.!C153</f>
        <v>SINAPI</v>
      </c>
      <c r="D152" s="197" t="str">
        <f>P.O.!D153</f>
        <v>89753</v>
      </c>
      <c r="E152" s="199" t="str">
        <f>P.O.!E153</f>
        <v>LUVA SIMPLES, PVC, SERIE NORMAL, ESGOTO PREDIAL, DN 50 MM, JUNTA ELÁSTICA, FORNECIDO E INSTALADO EM RAMAL DE DESCARGA OU RAMAL DE ESGOTO SANITÁRIO. AF_08/2022</v>
      </c>
      <c r="F152" s="200" t="str">
        <f>P.O.!F153</f>
        <v>UN</v>
      </c>
      <c r="G152" s="201">
        <f>P.O.!G153</f>
        <v>10.35</v>
      </c>
      <c r="H152" s="201">
        <f>P.O.!H153</f>
        <v>19</v>
      </c>
      <c r="I152" s="202">
        <f>P.O.!I153</f>
        <v>0.23419999999999999</v>
      </c>
      <c r="J152" s="200">
        <f>P.O.!J153</f>
        <v>12.77</v>
      </c>
      <c r="K152" s="200">
        <f>P.O.!K153</f>
        <v>242.63</v>
      </c>
      <c r="L152" s="198">
        <f>P.O.!L153</f>
        <v>0</v>
      </c>
    </row>
    <row r="153" spans="1:12" ht="60" hidden="1" x14ac:dyDescent="0.2">
      <c r="A153" s="86" t="str">
        <f>P.O.!A154</f>
        <v>S</v>
      </c>
      <c r="B153" s="197" t="str">
        <f>P.O.!B154</f>
        <v>22.27</v>
      </c>
      <c r="C153" s="198" t="str">
        <f>P.O.!C154</f>
        <v>SINAPI</v>
      </c>
      <c r="D153" s="197" t="str">
        <f>P.O.!D154</f>
        <v>89774</v>
      </c>
      <c r="E153" s="199" t="str">
        <f>P.O.!E154</f>
        <v>LUVA SIMPLES, PVC, SERIE NORMAL, ESGOTO PREDIAL, DN 75 MM, JUNTA ELÁSTICA, FORNECIDO E INSTALADO EM RAMAL DE DESCARGA OU RAMAL DE ESGOTO SANITÁRIO. AF_08/2022</v>
      </c>
      <c r="F153" s="200" t="str">
        <f>P.O.!F154</f>
        <v>UN</v>
      </c>
      <c r="G153" s="201">
        <f>P.O.!G154</f>
        <v>17.079999999999998</v>
      </c>
      <c r="H153" s="201">
        <f>P.O.!H154</f>
        <v>10</v>
      </c>
      <c r="I153" s="202">
        <f>P.O.!I154</f>
        <v>0.23419999999999999</v>
      </c>
      <c r="J153" s="200">
        <f>P.O.!J154</f>
        <v>21.08</v>
      </c>
      <c r="K153" s="200">
        <f>P.O.!K154</f>
        <v>210.8</v>
      </c>
      <c r="L153" s="198">
        <f>P.O.!L154</f>
        <v>0</v>
      </c>
    </row>
    <row r="154" spans="1:12" ht="30" hidden="1" x14ac:dyDescent="0.2">
      <c r="A154" s="86" t="str">
        <f>P.O.!A155</f>
        <v>S</v>
      </c>
      <c r="B154" s="197" t="str">
        <f>P.O.!B155</f>
        <v>22.28</v>
      </c>
      <c r="C154" s="198" t="str">
        <f>P.O.!C155</f>
        <v>ORSE</v>
      </c>
      <c r="D154" s="197" t="str">
        <f>P.O.!D155</f>
        <v>01657</v>
      </c>
      <c r="E154" s="199" t="str">
        <f>P.O.!E155</f>
        <v>Redução excêntrica em pvc rígido c/ anéis, para esgoto primário, diâm =100 x 75mm</v>
      </c>
      <c r="F154" s="200" t="str">
        <f>P.O.!F155</f>
        <v>UN</v>
      </c>
      <c r="G154" s="200">
        <f>P.O.!G155</f>
        <v>24.38</v>
      </c>
      <c r="H154" s="201">
        <f>P.O.!H155</f>
        <v>1</v>
      </c>
      <c r="I154" s="202">
        <f>P.O.!I155</f>
        <v>0.23419999999999999</v>
      </c>
      <c r="J154" s="200">
        <f>P.O.!J155</f>
        <v>30.09</v>
      </c>
      <c r="K154" s="200">
        <f>P.O.!K155</f>
        <v>30.09</v>
      </c>
      <c r="L154" s="198">
        <f>P.O.!L155</f>
        <v>0</v>
      </c>
    </row>
    <row r="155" spans="1:12" ht="30" hidden="1" x14ac:dyDescent="0.2">
      <c r="A155" s="86" t="str">
        <f>P.O.!A156</f>
        <v>S</v>
      </c>
      <c r="B155" s="197" t="str">
        <f>P.O.!B156</f>
        <v>22.29</v>
      </c>
      <c r="C155" s="198" t="str">
        <f>P.O.!C156</f>
        <v>ORSE</v>
      </c>
      <c r="D155" s="197" t="str">
        <f>P.O.!D156</f>
        <v>01582</v>
      </c>
      <c r="E155" s="199" t="str">
        <f>P.O.!E156</f>
        <v>Redução excentrica em pvc rígido soldável, para esgoto primário, diâm = 75 x 50mm</v>
      </c>
      <c r="F155" s="200" t="str">
        <f>P.O.!F156</f>
        <v>UN</v>
      </c>
      <c r="G155" s="200">
        <f>P.O.!G156</f>
        <v>20.23</v>
      </c>
      <c r="H155" s="201">
        <f>P.O.!H156</f>
        <v>3</v>
      </c>
      <c r="I155" s="202">
        <f>P.O.!I156</f>
        <v>0.23419999999999999</v>
      </c>
      <c r="J155" s="200">
        <f>P.O.!J156</f>
        <v>24.97</v>
      </c>
      <c r="K155" s="200">
        <f>P.O.!K156</f>
        <v>74.91</v>
      </c>
      <c r="L155" s="198">
        <f>P.O.!L156</f>
        <v>0</v>
      </c>
    </row>
    <row r="156" spans="1:12" ht="45" hidden="1" x14ac:dyDescent="0.2">
      <c r="A156" s="86" t="str">
        <f>P.O.!A157</f>
        <v>S</v>
      </c>
      <c r="B156" s="197" t="str">
        <f>P.O.!B157</f>
        <v>22.30</v>
      </c>
      <c r="C156" s="198" t="str">
        <f>P.O.!C157</f>
        <v>SINAPI</v>
      </c>
      <c r="D156" s="197" t="str">
        <f>P.O.!D157</f>
        <v>89714</v>
      </c>
      <c r="E156" s="199" t="str">
        <f>P.O.!E157</f>
        <v>TUBO PVC, SERIE NORMAL, ESGOTO PREDIAL, DN 100 MM, FORNECIDO E INSTALADO EM RAMAL DE DESCARGA OU RAMAL DE ESGOTO SANITÁRIO. AF_08/2022</v>
      </c>
      <c r="F156" s="200" t="str">
        <f>P.O.!F157</f>
        <v>M</v>
      </c>
      <c r="G156" s="201">
        <f>P.O.!G157</f>
        <v>42.23</v>
      </c>
      <c r="H156" s="201">
        <f>P.O.!H157</f>
        <v>37.1</v>
      </c>
      <c r="I156" s="202">
        <f>P.O.!I157</f>
        <v>0.23419999999999999</v>
      </c>
      <c r="J156" s="200">
        <f>P.O.!J157</f>
        <v>52.12</v>
      </c>
      <c r="K156" s="200">
        <f>P.O.!K157</f>
        <v>1933.65</v>
      </c>
      <c r="L156" s="198">
        <f>P.O.!L157</f>
        <v>0</v>
      </c>
    </row>
    <row r="157" spans="1:12" ht="45" hidden="1" x14ac:dyDescent="0.2">
      <c r="A157" s="86" t="str">
        <f>P.O.!A158</f>
        <v>S</v>
      </c>
      <c r="B157" s="197" t="str">
        <f>P.O.!B158</f>
        <v>22.31</v>
      </c>
      <c r="C157" s="198" t="str">
        <f>P.O.!C158</f>
        <v>SINAPI</v>
      </c>
      <c r="D157" s="197" t="str">
        <f>P.O.!D158</f>
        <v>89508</v>
      </c>
      <c r="E157" s="199" t="str">
        <f>P.O.!E158</f>
        <v>TUBO PVC, SÉRIE R, ÁGUA PLUVIAL, DN 40 MM, FORNECIDO E INSTALADO EM RAMAL DE ENCAMINHAMENTO. AF_06/2022</v>
      </c>
      <c r="F157" s="200" t="str">
        <f>P.O.!F158</f>
        <v>M</v>
      </c>
      <c r="G157" s="201">
        <f>P.O.!G158</f>
        <v>18.600000000000001</v>
      </c>
      <c r="H157" s="201">
        <f>P.O.!H158</f>
        <v>32.200000000000003</v>
      </c>
      <c r="I157" s="202">
        <f>P.O.!I158</f>
        <v>0.23419999999999999</v>
      </c>
      <c r="J157" s="200">
        <f>P.O.!J158</f>
        <v>22.96</v>
      </c>
      <c r="K157" s="200">
        <f>P.O.!K158</f>
        <v>739.31</v>
      </c>
      <c r="L157" s="198">
        <f>P.O.!L158</f>
        <v>0</v>
      </c>
    </row>
    <row r="158" spans="1:12" ht="45" hidden="1" x14ac:dyDescent="0.2">
      <c r="A158" s="86" t="str">
        <f>P.O.!A159</f>
        <v>S</v>
      </c>
      <c r="B158" s="197" t="str">
        <f>P.O.!B159</f>
        <v>22.32</v>
      </c>
      <c r="C158" s="198" t="str">
        <f>P.O.!C159</f>
        <v>SINAPI</v>
      </c>
      <c r="D158" s="197" t="str">
        <f>P.O.!D159</f>
        <v>89712</v>
      </c>
      <c r="E158" s="199" t="str">
        <f>P.O.!E159</f>
        <v>TUBO PVC, SERIE NORMAL, ESGOTO PREDIAL, DN 50 MM, FORNECIDO E INSTALADO EM RAMAL DE DESCARGA OU RAMAL DE ESGOTO SANITÁRIO. AF_08/2022</v>
      </c>
      <c r="F158" s="200" t="str">
        <f>P.O.!F159</f>
        <v>M</v>
      </c>
      <c r="G158" s="201">
        <f>P.O.!G159</f>
        <v>30.33</v>
      </c>
      <c r="H158" s="201">
        <f>P.O.!H159</f>
        <v>9.6999999999999993</v>
      </c>
      <c r="I158" s="202">
        <f>P.O.!I159</f>
        <v>0.23419999999999999</v>
      </c>
      <c r="J158" s="200">
        <f>P.O.!J159</f>
        <v>37.43</v>
      </c>
      <c r="K158" s="200">
        <f>P.O.!K159</f>
        <v>363.07</v>
      </c>
      <c r="L158" s="198">
        <f>P.O.!L159</f>
        <v>0</v>
      </c>
    </row>
    <row r="159" spans="1:12" ht="45" hidden="1" x14ac:dyDescent="0.2">
      <c r="A159" s="86" t="str">
        <f>P.O.!A160</f>
        <v>S</v>
      </c>
      <c r="B159" s="197" t="str">
        <f>P.O.!B160</f>
        <v>22.33</v>
      </c>
      <c r="C159" s="198" t="str">
        <f>P.O.!C160</f>
        <v>SINAPI</v>
      </c>
      <c r="D159" s="197" t="str">
        <f>P.O.!D160</f>
        <v>89713</v>
      </c>
      <c r="E159" s="199" t="str">
        <f>P.O.!E160</f>
        <v>TUBO PVC, SERIE NORMAL, ESGOTO PREDIAL, DN 75 MM, FORNECIDO E INSTALADO EM RAMAL DE DESCARGA OU RAMAL DE ESGOTO SANITÁRIO. AF_08/2022</v>
      </c>
      <c r="F159" s="200" t="str">
        <f>P.O.!F160</f>
        <v>M</v>
      </c>
      <c r="G159" s="201">
        <f>P.O.!G160</f>
        <v>37.74</v>
      </c>
      <c r="H159" s="201">
        <f>P.O.!H160</f>
        <v>6.5</v>
      </c>
      <c r="I159" s="202">
        <f>P.O.!I160</f>
        <v>0.23419999999999999</v>
      </c>
      <c r="J159" s="200">
        <f>P.O.!J160</f>
        <v>46.58</v>
      </c>
      <c r="K159" s="200">
        <f>P.O.!K160</f>
        <v>302.77</v>
      </c>
      <c r="L159" s="198">
        <f>P.O.!L160</f>
        <v>0</v>
      </c>
    </row>
    <row r="160" spans="1:12" ht="30" hidden="1" x14ac:dyDescent="0.2">
      <c r="A160" s="86" t="str">
        <f>P.O.!A161</f>
        <v>S</v>
      </c>
      <c r="B160" s="197" t="str">
        <f>P.O.!B161</f>
        <v>22.34</v>
      </c>
      <c r="C160" s="198" t="str">
        <f>P.O.!C161</f>
        <v>ORSE</v>
      </c>
      <c r="D160" s="197" t="str">
        <f>P.O.!D161</f>
        <v>01588</v>
      </c>
      <c r="E160" s="199" t="str">
        <f>P.O.!E161</f>
        <v>Tê sanitário em pvc rígido soldável, para esgoto primário, diâm = 100 x 50mm</v>
      </c>
      <c r="F160" s="200" t="str">
        <f>P.O.!F161</f>
        <v>UN</v>
      </c>
      <c r="G160" s="200">
        <f>P.O.!G161</f>
        <v>50.16</v>
      </c>
      <c r="H160" s="201">
        <f>P.O.!H161</f>
        <v>1</v>
      </c>
      <c r="I160" s="202">
        <f>P.O.!I161</f>
        <v>0.23419999999999999</v>
      </c>
      <c r="J160" s="200">
        <f>P.O.!J161</f>
        <v>61.91</v>
      </c>
      <c r="K160" s="200">
        <f>P.O.!K161</f>
        <v>61.91</v>
      </c>
      <c r="L160" s="198">
        <f>P.O.!L161</f>
        <v>0</v>
      </c>
    </row>
    <row r="161" spans="1:12" ht="60" hidden="1" x14ac:dyDescent="0.2">
      <c r="A161" s="86" t="str">
        <f>P.O.!A162</f>
        <v>S</v>
      </c>
      <c r="B161" s="197" t="str">
        <f>P.O.!B162</f>
        <v>22.35</v>
      </c>
      <c r="C161" s="198" t="str">
        <f>P.O.!C162</f>
        <v xml:space="preserve">SEINFRA </v>
      </c>
      <c r="D161" s="197" t="str">
        <f>P.O.!D162</f>
        <v>ED-49939</v>
      </c>
      <c r="E161" s="199" t="str">
        <f>P.O.!E162</f>
        <v>CAIXA DE GORDURA SIMPLES (CGS), CIRCULAR, EM CONCRETO PRÉ-MOLDADO, CAPACIDADE DE 31L, INCLUSIVE ESCAVAÇÃO, REATERRO, TRANSPORTE E RETIRADA DO MATERIAL ESCAVADO (EM CAÇAMBA)</v>
      </c>
      <c r="F161" s="200" t="str">
        <f>P.O.!F162</f>
        <v>un</v>
      </c>
      <c r="G161" s="201">
        <f>P.O.!G162</f>
        <v>246.03</v>
      </c>
      <c r="H161" s="201">
        <f>P.O.!H162</f>
        <v>1</v>
      </c>
      <c r="I161" s="202">
        <f>P.O.!I162</f>
        <v>0.23419999999999999</v>
      </c>
      <c r="J161" s="200">
        <f>P.O.!J162</f>
        <v>303.64999999999998</v>
      </c>
      <c r="K161" s="200">
        <f>P.O.!K162</f>
        <v>303.64999999999998</v>
      </c>
      <c r="L161" s="198">
        <f>P.O.!L162</f>
        <v>0</v>
      </c>
    </row>
    <row r="162" spans="1:12" ht="15" hidden="1" x14ac:dyDescent="0.2">
      <c r="A162" s="86" t="str">
        <f>P.O.!A163</f>
        <v>S</v>
      </c>
      <c r="B162" s="197" t="str">
        <f>P.O.!B163</f>
        <v>22.36</v>
      </c>
      <c r="C162" s="198" t="str">
        <f>P.O.!C163</f>
        <v>SINAPI</v>
      </c>
      <c r="D162" s="197" t="str">
        <f>P.O.!D163</f>
        <v>93358</v>
      </c>
      <c r="E162" s="199" t="str">
        <f>P.O.!E163</f>
        <v>ESCAVAÇÃO MANUAL DE VALA. AF_09/2024</v>
      </c>
      <c r="F162" s="200" t="str">
        <f>P.O.!F163</f>
        <v>M3</v>
      </c>
      <c r="G162" s="201">
        <f>P.O.!G163</f>
        <v>93.27</v>
      </c>
      <c r="H162" s="201">
        <f>P.O.!H163</f>
        <v>6.84</v>
      </c>
      <c r="I162" s="202">
        <f>P.O.!I163</f>
        <v>0.23419999999999999</v>
      </c>
      <c r="J162" s="200">
        <f>P.O.!J163</f>
        <v>115.11</v>
      </c>
      <c r="K162" s="200">
        <f>P.O.!K163</f>
        <v>787.35</v>
      </c>
      <c r="L162" s="198">
        <f>P.O.!L163</f>
        <v>0</v>
      </c>
    </row>
    <row r="163" spans="1:12" ht="30" hidden="1" x14ac:dyDescent="0.2">
      <c r="A163" s="86" t="str">
        <f>P.O.!A164</f>
        <v>S</v>
      </c>
      <c r="B163" s="197" t="str">
        <f>P.O.!B164</f>
        <v>22.37</v>
      </c>
      <c r="C163" s="198" t="str">
        <f>P.O.!C164</f>
        <v xml:space="preserve">SEINFRA </v>
      </c>
      <c r="D163" s="197" t="str">
        <f>P.O.!D164</f>
        <v>ED-51121</v>
      </c>
      <c r="E163" s="199" t="str">
        <f>P.O.!E164</f>
        <v>REATERRO MANUAL DE VALA, INCLUSIVE ESPALHAMENTO E COMPACTAÇÃO MECANIZADA COM PLACA VIBRATÓRIA</v>
      </c>
      <c r="F163" s="200" t="str">
        <f>P.O.!F164</f>
        <v>m3</v>
      </c>
      <c r="G163" s="201">
        <f>P.O.!G164</f>
        <v>48.41</v>
      </c>
      <c r="H163" s="201">
        <f>P.O.!H164</f>
        <v>8.89</v>
      </c>
      <c r="I163" s="202">
        <f>P.O.!I164</f>
        <v>0.23419999999999999</v>
      </c>
      <c r="J163" s="200">
        <f>P.O.!J164</f>
        <v>59.75</v>
      </c>
      <c r="K163" s="200">
        <f>P.O.!K164</f>
        <v>531.17999999999995</v>
      </c>
      <c r="L163" s="198">
        <f>P.O.!L164</f>
        <v>0</v>
      </c>
    </row>
    <row r="164" spans="1:12" ht="15" hidden="1" x14ac:dyDescent="0.2">
      <c r="A164" s="86">
        <f>P.O.!A165</f>
        <v>0</v>
      </c>
      <c r="B164" s="197">
        <f>P.O.!B165</f>
        <v>0</v>
      </c>
      <c r="C164" s="198">
        <f>P.O.!C165</f>
        <v>0</v>
      </c>
      <c r="D164" s="198">
        <f>P.O.!D165</f>
        <v>0</v>
      </c>
      <c r="E164" s="199">
        <f>P.O.!E165</f>
        <v>0</v>
      </c>
      <c r="F164" s="200">
        <f>P.O.!F165</f>
        <v>0</v>
      </c>
      <c r="G164" s="200">
        <f>P.O.!G165</f>
        <v>0</v>
      </c>
      <c r="H164" s="201">
        <f>P.O.!H165</f>
        <v>0</v>
      </c>
      <c r="I164" s="198">
        <f>P.O.!I165</f>
        <v>0</v>
      </c>
      <c r="J164" s="200">
        <f>P.O.!J165</f>
        <v>0</v>
      </c>
      <c r="K164" s="200">
        <f>P.O.!K165</f>
        <v>0</v>
      </c>
      <c r="L164" s="198">
        <f>P.O.!L165</f>
        <v>0</v>
      </c>
    </row>
    <row r="165" spans="1:12" ht="15" x14ac:dyDescent="0.2">
      <c r="A165" s="86" t="str">
        <f>P.O.!A166</f>
        <v>E</v>
      </c>
      <c r="B165" s="197" t="str">
        <f>P.O.!B166</f>
        <v>23</v>
      </c>
      <c r="C165" s="198">
        <f>P.O.!C166</f>
        <v>0</v>
      </c>
      <c r="D165" s="198">
        <f>P.O.!D166</f>
        <v>0</v>
      </c>
      <c r="E165" s="199" t="str">
        <f>P.O.!E166</f>
        <v>INSTALAÇÕES SANITÁRIAS - VENTILAÇÃO DE ESGOTO</v>
      </c>
      <c r="F165" s="200">
        <f>P.O.!F166</f>
        <v>0</v>
      </c>
      <c r="G165" s="200">
        <f>P.O.!G166</f>
        <v>0</v>
      </c>
      <c r="H165" s="201">
        <f>P.O.!H166</f>
        <v>0</v>
      </c>
      <c r="I165" s="198">
        <f>P.O.!I166</f>
        <v>0</v>
      </c>
      <c r="J165" s="200">
        <f>P.O.!J166</f>
        <v>0</v>
      </c>
      <c r="K165" s="200">
        <f>P.O.!K166</f>
        <v>0</v>
      </c>
      <c r="L165" s="200">
        <f>P.O.!L166</f>
        <v>2004.52</v>
      </c>
    </row>
    <row r="166" spans="1:12" ht="60" hidden="1" x14ac:dyDescent="0.2">
      <c r="A166" s="86" t="str">
        <f>P.O.!A167</f>
        <v>S</v>
      </c>
      <c r="B166" s="197" t="str">
        <f>P.O.!B167</f>
        <v>23.1</v>
      </c>
      <c r="C166" s="198" t="str">
        <f>P.O.!C167</f>
        <v>SINAPI</v>
      </c>
      <c r="D166" s="197" t="str">
        <f>P.O.!D167</f>
        <v>89802</v>
      </c>
      <c r="E166" s="199" t="str">
        <f>P.O.!E167</f>
        <v>JOELHO 45 GRAUS, PVC, SERIE NORMAL, ESGOTO PREDIAL, DN 50 MM, JUNTA ELÁSTICA, FORNECIDO E INSTALADO EM PRUMADA DE ESGOTO SANITÁRIO OU VENTILAÇÃO. AF_08/2022</v>
      </c>
      <c r="F166" s="200" t="str">
        <f>P.O.!F167</f>
        <v>UN</v>
      </c>
      <c r="G166" s="201">
        <f>P.O.!G167</f>
        <v>10.95</v>
      </c>
      <c r="H166" s="201">
        <f>P.O.!H167</f>
        <v>2</v>
      </c>
      <c r="I166" s="202">
        <f>P.O.!I167</f>
        <v>0.23419999999999999</v>
      </c>
      <c r="J166" s="200">
        <f>P.O.!J167</f>
        <v>13.51</v>
      </c>
      <c r="K166" s="200">
        <f>P.O.!K167</f>
        <v>27.02</v>
      </c>
      <c r="L166" s="198">
        <f>P.O.!L167</f>
        <v>0</v>
      </c>
    </row>
    <row r="167" spans="1:12" ht="60" hidden="1" x14ac:dyDescent="0.2">
      <c r="A167" s="86" t="str">
        <f>P.O.!A168</f>
        <v>S</v>
      </c>
      <c r="B167" s="197" t="str">
        <f>P.O.!B168</f>
        <v>23.2</v>
      </c>
      <c r="C167" s="198" t="str">
        <f>P.O.!C168</f>
        <v>SINAPI</v>
      </c>
      <c r="D167" s="197" t="str">
        <f>P.O.!D168</f>
        <v>89801</v>
      </c>
      <c r="E167" s="199" t="str">
        <f>P.O.!E168</f>
        <v>JOELHO 90 GRAUS, PVC, SERIE NORMAL, ESGOTO PREDIAL, DN 50 MM, JUNTA ELÁSTICA, FORNECIDO E INSTALADO EM PRUMADA DE ESGOTO SANITÁRIO OU VENTILAÇÃO. AF_08/2022</v>
      </c>
      <c r="F167" s="200" t="str">
        <f>P.O.!F168</f>
        <v>UN</v>
      </c>
      <c r="G167" s="201">
        <f>P.O.!G168</f>
        <v>10.17</v>
      </c>
      <c r="H167" s="201">
        <f>P.O.!H168</f>
        <v>16</v>
      </c>
      <c r="I167" s="202">
        <f>P.O.!I168</f>
        <v>0.23419999999999999</v>
      </c>
      <c r="J167" s="200">
        <f>P.O.!J168</f>
        <v>12.55</v>
      </c>
      <c r="K167" s="200">
        <f>P.O.!K168</f>
        <v>200.8</v>
      </c>
      <c r="L167" s="198">
        <f>P.O.!L168</f>
        <v>0</v>
      </c>
    </row>
    <row r="168" spans="1:12" ht="30" hidden="1" x14ac:dyDescent="0.2">
      <c r="A168" s="86" t="str">
        <f>P.O.!A169</f>
        <v>S</v>
      </c>
      <c r="B168" s="197" t="str">
        <f>P.O.!B169</f>
        <v>23.3</v>
      </c>
      <c r="C168" s="198" t="str">
        <f>P.O.!C169</f>
        <v>ORSE</v>
      </c>
      <c r="D168" s="197" t="str">
        <f>P.O.!D169</f>
        <v>01559</v>
      </c>
      <c r="E168" s="199" t="str">
        <f>P.O.!E169</f>
        <v>Junção simples em PVC rígido soldável, para esgoto primário, diâm. = 50x50 mm</v>
      </c>
      <c r="F168" s="200" t="str">
        <f>P.O.!F169</f>
        <v>UN</v>
      </c>
      <c r="G168" s="201">
        <f>P.O.!G169</f>
        <v>24.78</v>
      </c>
      <c r="H168" s="201">
        <f>P.O.!H169</f>
        <v>1</v>
      </c>
      <c r="I168" s="202">
        <f>P.O.!I169</f>
        <v>0.23419999999999999</v>
      </c>
      <c r="J168" s="200">
        <f>P.O.!J169</f>
        <v>30.58</v>
      </c>
      <c r="K168" s="200">
        <f>P.O.!K169</f>
        <v>30.58</v>
      </c>
      <c r="L168" s="198">
        <f>P.O.!L169</f>
        <v>0</v>
      </c>
    </row>
    <row r="169" spans="1:12" ht="60" hidden="1" x14ac:dyDescent="0.2">
      <c r="A169" s="86" t="str">
        <f>P.O.!A170</f>
        <v>S</v>
      </c>
      <c r="B169" s="197" t="str">
        <f>P.O.!B170</f>
        <v>23.4</v>
      </c>
      <c r="C169" s="198" t="str">
        <f>P.O.!C170</f>
        <v>SINAPI</v>
      </c>
      <c r="D169" s="197" t="str">
        <f>P.O.!D170</f>
        <v>104348</v>
      </c>
      <c r="E169" s="199" t="str">
        <f>P.O.!E170</f>
        <v>TERMINAL DE VENTILAÇÃO, PVC, SÉRIE NORMAL, ESGOTO PREDIAL, DN 50 MM, JUNTA SOLDÁVEL, FORNECIDO E INSTALADO EM PRUMADA DE ESGOTO SANITÁRIO OU VENTILAÇÃO. AF_08/2022</v>
      </c>
      <c r="F169" s="200" t="str">
        <f>P.O.!F170</f>
        <v>UN</v>
      </c>
      <c r="G169" s="201">
        <f>P.O.!G170</f>
        <v>12.02</v>
      </c>
      <c r="H169" s="201">
        <f>P.O.!H170</f>
        <v>8</v>
      </c>
      <c r="I169" s="202">
        <f>P.O.!I170</f>
        <v>0.23419999999999999</v>
      </c>
      <c r="J169" s="200">
        <f>P.O.!J170</f>
        <v>14.84</v>
      </c>
      <c r="K169" s="200">
        <f>P.O.!K170</f>
        <v>118.72</v>
      </c>
      <c r="L169" s="198">
        <f>P.O.!L170</f>
        <v>0</v>
      </c>
    </row>
    <row r="170" spans="1:12" ht="45" hidden="1" x14ac:dyDescent="0.2">
      <c r="A170" s="86" t="str">
        <f>P.O.!A171</f>
        <v>S</v>
      </c>
      <c r="B170" s="197" t="str">
        <f>P.O.!B171</f>
        <v>23.5</v>
      </c>
      <c r="C170" s="198" t="str">
        <f>P.O.!C171</f>
        <v>SINAPI</v>
      </c>
      <c r="D170" s="197" t="str">
        <f>P.O.!D171</f>
        <v>89712</v>
      </c>
      <c r="E170" s="199" t="str">
        <f>P.O.!E171</f>
        <v>TUBO PVC, SERIE NORMAL, ESGOTO PREDIAL, DN 50 MM, FORNECIDO E INSTALADO EM RAMAL DE DESCARGA OU RAMAL DE ESGOTO SANITÁRIO. AF_08/2022</v>
      </c>
      <c r="F170" s="200" t="str">
        <f>P.O.!F171</f>
        <v>M</v>
      </c>
      <c r="G170" s="201">
        <f>P.O.!G171</f>
        <v>30.33</v>
      </c>
      <c r="H170" s="201">
        <f>P.O.!H171</f>
        <v>35.9</v>
      </c>
      <c r="I170" s="202">
        <f>P.O.!I171</f>
        <v>0.23419999999999999</v>
      </c>
      <c r="J170" s="200">
        <f>P.O.!J171</f>
        <v>37.43</v>
      </c>
      <c r="K170" s="200">
        <f>P.O.!K171</f>
        <v>1343.74</v>
      </c>
      <c r="L170" s="198">
        <f>P.O.!L171</f>
        <v>0</v>
      </c>
    </row>
    <row r="171" spans="1:12" ht="30" hidden="1" x14ac:dyDescent="0.2">
      <c r="A171" s="86" t="str">
        <f>P.O.!A172</f>
        <v>S</v>
      </c>
      <c r="B171" s="197" t="str">
        <f>P.O.!B172</f>
        <v>23.6</v>
      </c>
      <c r="C171" s="198" t="str">
        <f>P.O.!C172</f>
        <v>ORSE</v>
      </c>
      <c r="D171" s="197" t="str">
        <f>P.O.!D172</f>
        <v>01585</v>
      </c>
      <c r="E171" s="199" t="str">
        <f>P.O.!E172</f>
        <v>Tê sanitário em pvc rígido soldável, para esgoto primário, diâm = 50 x 50mm</v>
      </c>
      <c r="F171" s="200" t="str">
        <f>P.O.!F172</f>
        <v>UN</v>
      </c>
      <c r="G171" s="200">
        <f>P.O.!G172</f>
        <v>23.9</v>
      </c>
      <c r="H171" s="201">
        <f>P.O.!H172</f>
        <v>6</v>
      </c>
      <c r="I171" s="202">
        <f>P.O.!I172</f>
        <v>0.23419999999999999</v>
      </c>
      <c r="J171" s="200">
        <f>P.O.!J172</f>
        <v>29.5</v>
      </c>
      <c r="K171" s="200">
        <f>P.O.!K172</f>
        <v>177</v>
      </c>
      <c r="L171" s="198">
        <f>P.O.!L172</f>
        <v>0</v>
      </c>
    </row>
    <row r="172" spans="1:12" ht="30" hidden="1" x14ac:dyDescent="0.2">
      <c r="A172" s="86" t="str">
        <f>P.O.!A173</f>
        <v>S</v>
      </c>
      <c r="B172" s="197" t="str">
        <f>P.O.!B173</f>
        <v>23.7</v>
      </c>
      <c r="C172" s="198" t="str">
        <f>P.O.!C173</f>
        <v>ORSE</v>
      </c>
      <c r="D172" s="197" t="str">
        <f>P.O.!D173</f>
        <v>01659</v>
      </c>
      <c r="E172" s="199" t="str">
        <f>P.O.!E173</f>
        <v>Tê sanitário em pvc rígido c/ anéis, para esgoto primário, diâm = 75 x 50mm Rev. 01 - 10/2022</v>
      </c>
      <c r="F172" s="200" t="str">
        <f>P.O.!F173</f>
        <v>UN</v>
      </c>
      <c r="G172" s="200">
        <f>P.O.!G173</f>
        <v>43.21</v>
      </c>
      <c r="H172" s="201">
        <f>P.O.!H173</f>
        <v>2</v>
      </c>
      <c r="I172" s="202">
        <f>P.O.!I173</f>
        <v>0.23419999999999999</v>
      </c>
      <c r="J172" s="200">
        <f>P.O.!J173</f>
        <v>53.33</v>
      </c>
      <c r="K172" s="200">
        <f>P.O.!K173</f>
        <v>106.66</v>
      </c>
      <c r="L172" s="198">
        <f>P.O.!L173</f>
        <v>0</v>
      </c>
    </row>
    <row r="173" spans="1:12" ht="15" hidden="1" x14ac:dyDescent="0.2">
      <c r="A173" s="86">
        <f>P.O.!A174</f>
        <v>0</v>
      </c>
      <c r="B173" s="197">
        <f>P.O.!B174</f>
        <v>0</v>
      </c>
      <c r="C173" s="198">
        <f>P.O.!C174</f>
        <v>0</v>
      </c>
      <c r="D173" s="198">
        <f>P.O.!D174</f>
        <v>0</v>
      </c>
      <c r="E173" s="199">
        <f>P.O.!E174</f>
        <v>0</v>
      </c>
      <c r="F173" s="200">
        <f>P.O.!F174</f>
        <v>0</v>
      </c>
      <c r="G173" s="200">
        <f>P.O.!G174</f>
        <v>0</v>
      </c>
      <c r="H173" s="201">
        <f>P.O.!H174</f>
        <v>0</v>
      </c>
      <c r="I173" s="198">
        <f>P.O.!I174</f>
        <v>0</v>
      </c>
      <c r="J173" s="200">
        <f>P.O.!J174</f>
        <v>0</v>
      </c>
      <c r="K173" s="200">
        <f>P.O.!K174</f>
        <v>0</v>
      </c>
      <c r="L173" s="198">
        <f>P.O.!L174</f>
        <v>0</v>
      </c>
    </row>
    <row r="174" spans="1:12" ht="15" x14ac:dyDescent="0.2">
      <c r="A174" s="86" t="str">
        <f>P.O.!A175</f>
        <v>E</v>
      </c>
      <c r="B174" s="197" t="str">
        <f>P.O.!B175</f>
        <v>24</v>
      </c>
      <c r="C174" s="198">
        <f>P.O.!C175</f>
        <v>0</v>
      </c>
      <c r="D174" s="198">
        <f>P.O.!D175</f>
        <v>0</v>
      </c>
      <c r="E174" s="199" t="str">
        <f>P.O.!E175</f>
        <v>INSTALAÇÕES PLUVIAIS</v>
      </c>
      <c r="F174" s="200">
        <f>P.O.!F175</f>
        <v>0</v>
      </c>
      <c r="G174" s="200">
        <f>P.O.!G175</f>
        <v>0</v>
      </c>
      <c r="H174" s="201">
        <f>P.O.!H175</f>
        <v>0</v>
      </c>
      <c r="I174" s="198">
        <f>P.O.!I175</f>
        <v>0</v>
      </c>
      <c r="J174" s="200">
        <f>P.O.!J175</f>
        <v>0</v>
      </c>
      <c r="K174" s="200">
        <f>P.O.!K175</f>
        <v>0</v>
      </c>
      <c r="L174" s="200">
        <f>P.O.!L175</f>
        <v>650.87</v>
      </c>
    </row>
    <row r="175" spans="1:12" ht="45" hidden="1" x14ac:dyDescent="0.2">
      <c r="A175" s="86" t="str">
        <f>P.O.!A176</f>
        <v>S</v>
      </c>
      <c r="B175" s="197" t="str">
        <f>P.O.!B176</f>
        <v>24.1</v>
      </c>
      <c r="C175" s="198" t="str">
        <f>P.O.!C176</f>
        <v>SINAPI</v>
      </c>
      <c r="D175" s="197" t="str">
        <f>P.O.!D176</f>
        <v>89529</v>
      </c>
      <c r="E175" s="199" t="str">
        <f>P.O.!E176</f>
        <v>JOELHO 90 GRAUS, PVC, SERIE R, ÁGUA PLUVIAL, DN 100 MM, JUNTA ELÁSTICA, FORNECIDO E INSTALADO EM RAMAL DE ENCAMINHAMENTO. AF_06/2022</v>
      </c>
      <c r="F175" s="200" t="str">
        <f>P.O.!F176</f>
        <v>UN</v>
      </c>
      <c r="G175" s="201">
        <f>P.O.!G176</f>
        <v>38.89</v>
      </c>
      <c r="H175" s="201">
        <f>P.O.!H176</f>
        <v>1</v>
      </c>
      <c r="I175" s="202">
        <f>P.O.!I176</f>
        <v>0.23419999999999999</v>
      </c>
      <c r="J175" s="200">
        <f>P.O.!J176</f>
        <v>48</v>
      </c>
      <c r="K175" s="200">
        <f>P.O.!K176</f>
        <v>48</v>
      </c>
      <c r="L175" s="198">
        <f>P.O.!L176</f>
        <v>0</v>
      </c>
    </row>
    <row r="176" spans="1:12" ht="45" hidden="1" x14ac:dyDescent="0.2">
      <c r="A176" s="86" t="str">
        <f>P.O.!A177</f>
        <v>S</v>
      </c>
      <c r="B176" s="197" t="str">
        <f>P.O.!B177</f>
        <v>24.2</v>
      </c>
      <c r="C176" s="198" t="str">
        <f>P.O.!C177</f>
        <v>SINAPI</v>
      </c>
      <c r="D176" s="197" t="str">
        <f>P.O.!D177</f>
        <v>89512</v>
      </c>
      <c r="E176" s="199" t="str">
        <f>P.O.!E177</f>
        <v>TUBO PVC, SÉRIE R, ÁGUA PLUVIAL, DN 100 MM, FORNECIDO E INSTALADO EM RAMAL DE ENCAMINHAMENTO. AF_06/2022</v>
      </c>
      <c r="F176" s="200" t="str">
        <f>P.O.!F177</f>
        <v>M</v>
      </c>
      <c r="G176" s="201">
        <f>P.O.!G177</f>
        <v>54.3</v>
      </c>
      <c r="H176" s="201">
        <f>P.O.!H177</f>
        <v>2.6</v>
      </c>
      <c r="I176" s="202">
        <f>P.O.!I177</f>
        <v>0.23419999999999999</v>
      </c>
      <c r="J176" s="200">
        <f>P.O.!J177</f>
        <v>67.02</v>
      </c>
      <c r="K176" s="200">
        <f>P.O.!K177</f>
        <v>174.25</v>
      </c>
      <c r="L176" s="198">
        <f>P.O.!L177</f>
        <v>0</v>
      </c>
    </row>
    <row r="177" spans="1:12" ht="15" hidden="1" x14ac:dyDescent="0.2">
      <c r="A177" s="86" t="str">
        <f>P.O.!A178</f>
        <v>S</v>
      </c>
      <c r="B177" s="197" t="str">
        <f>P.O.!B178</f>
        <v>24.3</v>
      </c>
      <c r="C177" s="198" t="str">
        <f>P.O.!C178</f>
        <v>SINAPI</v>
      </c>
      <c r="D177" s="197" t="str">
        <f>P.O.!D178</f>
        <v>93358</v>
      </c>
      <c r="E177" s="199" t="str">
        <f>P.O.!E178</f>
        <v>ESCAVAÇÃO MANUAL DE VALA. AF_09/2024</v>
      </c>
      <c r="F177" s="200" t="str">
        <f>P.O.!F178</f>
        <v>M3</v>
      </c>
      <c r="G177" s="201">
        <f>P.O.!G178</f>
        <v>93.27</v>
      </c>
      <c r="H177" s="201">
        <f>P.O.!H178</f>
        <v>0.21</v>
      </c>
      <c r="I177" s="202">
        <f>P.O.!I178</f>
        <v>0.23419999999999999</v>
      </c>
      <c r="J177" s="200">
        <f>P.O.!J178</f>
        <v>115.11</v>
      </c>
      <c r="K177" s="200">
        <f>P.O.!K178</f>
        <v>24.17</v>
      </c>
      <c r="L177" s="198">
        <f>P.O.!L178</f>
        <v>0</v>
      </c>
    </row>
    <row r="178" spans="1:12" ht="30" hidden="1" x14ac:dyDescent="0.2">
      <c r="A178" s="86" t="str">
        <f>P.O.!A179</f>
        <v>S</v>
      </c>
      <c r="B178" s="197" t="str">
        <f>P.O.!B179</f>
        <v>24.4</v>
      </c>
      <c r="C178" s="198" t="str">
        <f>P.O.!C179</f>
        <v xml:space="preserve">SEINFRA </v>
      </c>
      <c r="D178" s="197" t="str">
        <f>P.O.!D179</f>
        <v>ED-51121</v>
      </c>
      <c r="E178" s="199" t="str">
        <f>P.O.!E179</f>
        <v>REATERRO MANUAL DE VALA, INCLUSIVE ESPALHAMENTO E COMPACTAÇÃO MECANIZADA COM PLACA VIBRATÓRIA</v>
      </c>
      <c r="F178" s="200" t="str">
        <f>P.O.!F179</f>
        <v>m3</v>
      </c>
      <c r="G178" s="201">
        <f>P.O.!G179</f>
        <v>48.41</v>
      </c>
      <c r="H178" s="201">
        <f>P.O.!H179</f>
        <v>0.27</v>
      </c>
      <c r="I178" s="202">
        <f>P.O.!I179</f>
        <v>0.23419999999999999</v>
      </c>
      <c r="J178" s="200">
        <f>P.O.!J179</f>
        <v>59.75</v>
      </c>
      <c r="K178" s="200">
        <f>P.O.!K179</f>
        <v>16.13</v>
      </c>
      <c r="L178" s="198">
        <f>P.O.!L179</f>
        <v>0</v>
      </c>
    </row>
    <row r="179" spans="1:12" ht="75" hidden="1" x14ac:dyDescent="0.2">
      <c r="A179" s="86" t="str">
        <f>P.O.!A180</f>
        <v>S</v>
      </c>
      <c r="B179" s="197" t="str">
        <f>P.O.!B180</f>
        <v>24.5</v>
      </c>
      <c r="C179" s="198" t="str">
        <f>P.O.!C180</f>
        <v xml:space="preserve">SEINFRA </v>
      </c>
      <c r="D179" s="197" t="str">
        <f>P.O.!D180</f>
        <v>ED-14740</v>
      </c>
      <c r="E179" s="199" t="str">
        <f>P.O.!E180</f>
        <v>CANALETA PARA DRENAGEM, EM CONCRETO COM FCK 15MPA, MOLDADA IN LOCO, SEÇÃO 15X15CM, FORMA EM MADEIRA, EXCLUSIVE TAMPA, INCLUSIVE ESCAVAÇÃO, REATERRO COM TRANSPORTE E RETIRADA DO MATERIAL ESCAVADO (EM CAÇAMBA)</v>
      </c>
      <c r="F179" s="200" t="str">
        <f>P.O.!F180</f>
        <v>m</v>
      </c>
      <c r="G179" s="201">
        <f>P.O.!G180</f>
        <v>142.63</v>
      </c>
      <c r="H179" s="201">
        <f>P.O.!H180</f>
        <v>1</v>
      </c>
      <c r="I179" s="202">
        <f>P.O.!I180</f>
        <v>0.23419999999999999</v>
      </c>
      <c r="J179" s="200">
        <f>P.O.!J180</f>
        <v>176.03</v>
      </c>
      <c r="K179" s="200">
        <f>P.O.!K180</f>
        <v>176.03</v>
      </c>
      <c r="L179" s="198">
        <f>P.O.!L180</f>
        <v>0</v>
      </c>
    </row>
    <row r="180" spans="1:12" ht="45" hidden="1" x14ac:dyDescent="0.2">
      <c r="A180" s="86" t="str">
        <f>P.O.!A181</f>
        <v>S</v>
      </c>
      <c r="B180" s="197" t="str">
        <f>P.O.!B181</f>
        <v>24.6</v>
      </c>
      <c r="C180" s="198" t="str">
        <f>P.O.!C181</f>
        <v>SINAPI</v>
      </c>
      <c r="D180" s="197" t="str">
        <f>P.O.!D181</f>
        <v>103001</v>
      </c>
      <c r="E180" s="199" t="str">
        <f>P.O.!E181</f>
        <v>GRELHA DE FERRO FUNDIDO SIMPLES COM REQUADRO, 150 X 1000 MM, ASSENTADA COM ARGAMASSA 1 : 3 CIMENTO: AREIA - FORNECIMENTO E INSTALAÇÃO. AF_05/2025</v>
      </c>
      <c r="F180" s="200" t="str">
        <f>P.O.!F181</f>
        <v>UN</v>
      </c>
      <c r="G180" s="201">
        <f>P.O.!G181</f>
        <v>172.01</v>
      </c>
      <c r="H180" s="201">
        <f>P.O.!H181</f>
        <v>1</v>
      </c>
      <c r="I180" s="202">
        <f>P.O.!I181</f>
        <v>0.23419999999999999</v>
      </c>
      <c r="J180" s="200">
        <f>P.O.!J181</f>
        <v>212.29</v>
      </c>
      <c r="K180" s="200">
        <f>P.O.!K181</f>
        <v>212.29</v>
      </c>
      <c r="L180" s="198">
        <f>P.O.!L181</f>
        <v>0</v>
      </c>
    </row>
    <row r="181" spans="1:12" ht="15" hidden="1" x14ac:dyDescent="0.2">
      <c r="A181" s="86">
        <f>P.O.!A182</f>
        <v>0</v>
      </c>
      <c r="B181" s="197">
        <f>P.O.!B182</f>
        <v>0</v>
      </c>
      <c r="C181" s="198">
        <f>P.O.!C182</f>
        <v>0</v>
      </c>
      <c r="D181" s="198">
        <f>P.O.!D182</f>
        <v>0</v>
      </c>
      <c r="E181" s="199">
        <f>P.O.!E182</f>
        <v>0</v>
      </c>
      <c r="F181" s="200">
        <f>P.O.!F182</f>
        <v>0</v>
      </c>
      <c r="G181" s="200">
        <f>P.O.!G182</f>
        <v>0</v>
      </c>
      <c r="H181" s="201">
        <f>P.O.!H182</f>
        <v>0</v>
      </c>
      <c r="I181" s="198">
        <f>P.O.!I182</f>
        <v>0</v>
      </c>
      <c r="J181" s="200">
        <f>P.O.!J182</f>
        <v>0</v>
      </c>
      <c r="K181" s="200">
        <f>P.O.!K182</f>
        <v>0</v>
      </c>
      <c r="L181" s="198">
        <f>P.O.!L182</f>
        <v>0</v>
      </c>
    </row>
    <row r="182" spans="1:12" ht="15" x14ac:dyDescent="0.2">
      <c r="A182" s="86" t="str">
        <f>P.O.!A183</f>
        <v>E</v>
      </c>
      <c r="B182" s="197" t="str">
        <f>P.O.!B183</f>
        <v>25</v>
      </c>
      <c r="C182" s="198">
        <f>P.O.!C183</f>
        <v>0</v>
      </c>
      <c r="D182" s="198">
        <f>P.O.!D183</f>
        <v>0</v>
      </c>
      <c r="E182" s="199" t="str">
        <f>P.O.!E183</f>
        <v>INSTALAÇÕES DE GÁS</v>
      </c>
      <c r="F182" s="200">
        <f>P.O.!F183</f>
        <v>0</v>
      </c>
      <c r="G182" s="200">
        <f>P.O.!G183</f>
        <v>0</v>
      </c>
      <c r="H182" s="201">
        <f>P.O.!H183</f>
        <v>0</v>
      </c>
      <c r="I182" s="198">
        <f>P.O.!I183</f>
        <v>0</v>
      </c>
      <c r="J182" s="200">
        <f>P.O.!J183</f>
        <v>0</v>
      </c>
      <c r="K182" s="200">
        <f>P.O.!K183</f>
        <v>0</v>
      </c>
      <c r="L182" s="200">
        <f>P.O.!L183</f>
        <v>3302.39</v>
      </c>
    </row>
    <row r="183" spans="1:12" ht="60" hidden="1" x14ac:dyDescent="0.2">
      <c r="A183" s="86" t="str">
        <f>P.O.!A184</f>
        <v>S</v>
      </c>
      <c r="B183" s="197" t="str">
        <f>P.O.!B184</f>
        <v>25.1</v>
      </c>
      <c r="C183" s="198" t="str">
        <f>P.O.!C184</f>
        <v>SINAPI</v>
      </c>
      <c r="D183" s="197" t="str">
        <f>P.O.!D184</f>
        <v>103818</v>
      </c>
      <c r="E183" s="199" t="str">
        <f>P.O.!E184</f>
        <v>CONECTOR EM BRONZE/LATÃO, DN 15 MM X 1/2", SEM ANEL DE SOLDA, BOLSA X ROSCA F, INSTALADO EM RAMAL E SUB-RAMAL DE GÁS COMBUSTÍVEL - FORNECIMENTO E INSTALAÇÃO. AF_04/2022</v>
      </c>
      <c r="F183" s="200" t="str">
        <f>P.O.!F184</f>
        <v>UN</v>
      </c>
      <c r="G183" s="201">
        <f>P.O.!G184</f>
        <v>21.95</v>
      </c>
      <c r="H183" s="201">
        <f>P.O.!H184</f>
        <v>8</v>
      </c>
      <c r="I183" s="202">
        <f>P.O.!I184</f>
        <v>0.23419999999999999</v>
      </c>
      <c r="J183" s="200">
        <f>P.O.!J184</f>
        <v>27.09</v>
      </c>
      <c r="K183" s="200">
        <f>P.O.!K184</f>
        <v>216.72</v>
      </c>
      <c r="L183" s="198">
        <f>P.O.!L184</f>
        <v>0</v>
      </c>
    </row>
    <row r="184" spans="1:12" ht="60" hidden="1" x14ac:dyDescent="0.2">
      <c r="A184" s="86" t="str">
        <f>P.O.!A185</f>
        <v>S</v>
      </c>
      <c r="B184" s="197" t="str">
        <f>P.O.!B185</f>
        <v>25.2</v>
      </c>
      <c r="C184" s="198" t="str">
        <f>P.O.!C185</f>
        <v>SINAPI</v>
      </c>
      <c r="D184" s="197" t="str">
        <f>P.O.!D185</f>
        <v>103807</v>
      </c>
      <c r="E184" s="199" t="str">
        <f>P.O.!E185</f>
        <v>COTOVELO EM BRONZE/LATÃO, DN 15 MM X 1/2", 90 GRAUS, SEM ANEL DE SOLDA, BOLSA X ROSCA F, INSTALADO EM RAMAL E SUB-RAMAL DE GÁS COMBUSTÍVEL - FORNECIMENTO E INSTALAÇÃO. AF_04/2022</v>
      </c>
      <c r="F184" s="200" t="str">
        <f>P.O.!F185</f>
        <v>UN</v>
      </c>
      <c r="G184" s="201">
        <f>P.O.!G185</f>
        <v>24.14</v>
      </c>
      <c r="H184" s="201">
        <f>P.O.!H185</f>
        <v>3</v>
      </c>
      <c r="I184" s="202">
        <f>P.O.!I185</f>
        <v>0.23419999999999999</v>
      </c>
      <c r="J184" s="200">
        <f>P.O.!J185</f>
        <v>29.79</v>
      </c>
      <c r="K184" s="200">
        <f>P.O.!K185</f>
        <v>89.37</v>
      </c>
      <c r="L184" s="198">
        <f>P.O.!L185</f>
        <v>0</v>
      </c>
    </row>
    <row r="185" spans="1:12" ht="45" hidden="1" x14ac:dyDescent="0.2">
      <c r="A185" s="86" t="str">
        <f>P.O.!A186</f>
        <v>S</v>
      </c>
      <c r="B185" s="197" t="str">
        <f>P.O.!B186</f>
        <v>25.3</v>
      </c>
      <c r="C185" s="198" t="str">
        <f>P.O.!C186</f>
        <v xml:space="preserve">SEINFRA </v>
      </c>
      <c r="D185" s="197" t="str">
        <f>P.O.!D186</f>
        <v>ED-50087</v>
      </c>
      <c r="E185" s="199" t="str">
        <f>P.O.!E186</f>
        <v>FORNECIMENTO E ASSENTAMENTO DE TUBO DE COBRE CLASSE "A" SEM COSTURA SOLDÁVEL, INCLUSIVE CONEXÕES E SUPORTES, D = 1/2"</v>
      </c>
      <c r="F185" s="200" t="str">
        <f>P.O.!F186</f>
        <v>m</v>
      </c>
      <c r="G185" s="201">
        <f>P.O.!G186</f>
        <v>123.75</v>
      </c>
      <c r="H185" s="201">
        <f>P.O.!H186</f>
        <v>3.3</v>
      </c>
      <c r="I185" s="202">
        <f>P.O.!I186</f>
        <v>0.23419999999999999</v>
      </c>
      <c r="J185" s="200">
        <f>P.O.!J186</f>
        <v>152.72999999999999</v>
      </c>
      <c r="K185" s="200">
        <f>P.O.!K186</f>
        <v>504.01</v>
      </c>
      <c r="L185" s="198">
        <f>P.O.!L186</f>
        <v>0</v>
      </c>
    </row>
    <row r="186" spans="1:12" ht="45" hidden="1" x14ac:dyDescent="0.2">
      <c r="A186" s="86" t="str">
        <f>P.O.!A187</f>
        <v>S</v>
      </c>
      <c r="B186" s="197" t="str">
        <f>P.O.!B187</f>
        <v>25.4</v>
      </c>
      <c r="C186" s="198" t="str">
        <f>P.O.!C187</f>
        <v>SINAPI</v>
      </c>
      <c r="D186" s="197" t="str">
        <f>P.O.!D187</f>
        <v>103832</v>
      </c>
      <c r="E186" s="199" t="str">
        <f>P.O.!E187</f>
        <v>TÊ EM COBRE, DN 15 MM, SEM ANEL DE SOLDA, INSTALADO EM RAMAL E SUB-RAMAL DE GÁS COMBUSTÍVEL - FORNECIMENTO E INSTALAÇÃO. AF_04/2022</v>
      </c>
      <c r="F186" s="200" t="str">
        <f>P.O.!F187</f>
        <v>UN</v>
      </c>
      <c r="G186" s="201">
        <f>P.O.!G187</f>
        <v>27.45</v>
      </c>
      <c r="H186" s="201">
        <f>P.O.!H187</f>
        <v>3</v>
      </c>
      <c r="I186" s="202">
        <f>P.O.!I187</f>
        <v>0.23419999999999999</v>
      </c>
      <c r="J186" s="200">
        <f>P.O.!J187</f>
        <v>33.880000000000003</v>
      </c>
      <c r="K186" s="200">
        <f>P.O.!K187</f>
        <v>101.64</v>
      </c>
      <c r="L186" s="198">
        <f>P.O.!L187</f>
        <v>0</v>
      </c>
    </row>
    <row r="187" spans="1:12" ht="60" hidden="1" x14ac:dyDescent="0.2">
      <c r="A187" s="86" t="str">
        <f>P.O.!A188</f>
        <v>S</v>
      </c>
      <c r="B187" s="197" t="str">
        <f>P.O.!B188</f>
        <v>25.5</v>
      </c>
      <c r="C187" s="198" t="str">
        <f>P.O.!C188</f>
        <v>SINAPI</v>
      </c>
      <c r="D187" s="197" t="str">
        <f>P.O.!D188</f>
        <v>103823</v>
      </c>
      <c r="E187" s="199" t="str">
        <f>P.O.!E188</f>
        <v>BUCHA DE REDUÇÃO EM COBRE, DN 22 MM X 15 MM, SEM ANEL DE SOLDA, PONTA X BOLSA, INSTALADO EM RAMAL E SUB-RAMAL DE GÁS COMBUSTÍVEL - FORNECIMENTO E INSTALAÇÃO. AF_04/2022</v>
      </c>
      <c r="F187" s="200" t="str">
        <f>P.O.!F188</f>
        <v>UN</v>
      </c>
      <c r="G187" s="201">
        <f>P.O.!G188</f>
        <v>20.25</v>
      </c>
      <c r="H187" s="201">
        <f>P.O.!H188</f>
        <v>1</v>
      </c>
      <c r="I187" s="202">
        <f>P.O.!I188</f>
        <v>0.23419999999999999</v>
      </c>
      <c r="J187" s="200">
        <f>P.O.!J188</f>
        <v>24.99</v>
      </c>
      <c r="K187" s="200">
        <f>P.O.!K188</f>
        <v>24.99</v>
      </c>
      <c r="L187" s="198">
        <f>P.O.!L188</f>
        <v>0</v>
      </c>
    </row>
    <row r="188" spans="1:12" ht="15" hidden="1" x14ac:dyDescent="0.2">
      <c r="A188" s="86" t="str">
        <f>P.O.!A189</f>
        <v>S</v>
      </c>
      <c r="B188" s="197" t="str">
        <f>P.O.!B189</f>
        <v>25.6</v>
      </c>
      <c r="C188" s="198" t="str">
        <f>P.O.!C189</f>
        <v xml:space="preserve">SEINFRA </v>
      </c>
      <c r="D188" s="197" t="str">
        <f>P.O.!D189</f>
        <v>ED-49817</v>
      </c>
      <c r="E188" s="199" t="str">
        <f>P.O.!E189</f>
        <v>CILINDRO DE AÇO COM GÁS GLP CAPACIDADE 45 KG</v>
      </c>
      <c r="F188" s="200" t="str">
        <f>P.O.!F189</f>
        <v>U</v>
      </c>
      <c r="G188" s="201">
        <f>P.O.!G189</f>
        <v>577.46</v>
      </c>
      <c r="H188" s="201">
        <f>P.O.!H189</f>
        <v>2</v>
      </c>
      <c r="I188" s="202">
        <f>P.O.!I189</f>
        <v>0.23419999999999999</v>
      </c>
      <c r="J188" s="200">
        <f>P.O.!J189</f>
        <v>712.7</v>
      </c>
      <c r="K188" s="200">
        <f>P.O.!K189</f>
        <v>1425.4</v>
      </c>
      <c r="L188" s="198">
        <f>P.O.!L189</f>
        <v>0</v>
      </c>
    </row>
    <row r="189" spans="1:12" ht="30" hidden="1" x14ac:dyDescent="0.2">
      <c r="A189" s="86" t="str">
        <f>P.O.!A190</f>
        <v>S</v>
      </c>
      <c r="B189" s="197" t="str">
        <f>P.O.!B190</f>
        <v>25.7</v>
      </c>
      <c r="C189" s="198" t="str">
        <f>P.O.!C190</f>
        <v>SINAPI</v>
      </c>
      <c r="D189" s="197" t="str">
        <f>P.O.!D190</f>
        <v>103029</v>
      </c>
      <c r="E189" s="199" t="str">
        <f>P.O.!E190</f>
        <v>REGISTRO OU REGULADOR DE GÁS DE COZINHA - FORNECIMENTO E INSTALAÇÃO. AF_08/2021</v>
      </c>
      <c r="F189" s="200" t="str">
        <f>P.O.!F190</f>
        <v>UN</v>
      </c>
      <c r="G189" s="201">
        <f>P.O.!G190</f>
        <v>72.489999999999995</v>
      </c>
      <c r="H189" s="201">
        <f>P.O.!H190</f>
        <v>1</v>
      </c>
      <c r="I189" s="202">
        <f>P.O.!I190</f>
        <v>0.23419999999999999</v>
      </c>
      <c r="J189" s="200">
        <f>P.O.!J190</f>
        <v>89.47</v>
      </c>
      <c r="K189" s="200">
        <f>P.O.!K190</f>
        <v>89.47</v>
      </c>
      <c r="L189" s="198">
        <f>P.O.!L190</f>
        <v>0</v>
      </c>
    </row>
    <row r="190" spans="1:12" ht="45" hidden="1" x14ac:dyDescent="0.2">
      <c r="A190" s="86" t="str">
        <f>P.O.!A191</f>
        <v>S</v>
      </c>
      <c r="B190" s="197" t="str">
        <f>P.O.!B191</f>
        <v>25.8</v>
      </c>
      <c r="C190" s="198" t="str">
        <f>P.O.!C191</f>
        <v xml:space="preserve">SEINFRA </v>
      </c>
      <c r="D190" s="197" t="str">
        <f>P.O.!D191</f>
        <v>ED-49826</v>
      </c>
      <c r="E190" s="199" t="str">
        <f>P.O.!E191</f>
        <v>REGISTRO REGULADOR DE GÁS EM LATÃO, DIÂMETRO ENTRADA DE 1/4" COM ROSCA NPT, SAÍDA EM TERMINAL DE MANGUEIRA DE 3/8", INCLUSIVE ACESSÓRIOS DE VEDAÇÃO</v>
      </c>
      <c r="F190" s="200" t="str">
        <f>P.O.!F191</f>
        <v>un</v>
      </c>
      <c r="G190" s="201">
        <f>P.O.!G191</f>
        <v>31.47</v>
      </c>
      <c r="H190" s="201">
        <f>P.O.!H191</f>
        <v>1</v>
      </c>
      <c r="I190" s="202">
        <f>P.O.!I191</f>
        <v>0.23419999999999999</v>
      </c>
      <c r="J190" s="200">
        <f>P.O.!J191</f>
        <v>38.840000000000003</v>
      </c>
      <c r="K190" s="200">
        <f>P.O.!K191</f>
        <v>38.840000000000003</v>
      </c>
      <c r="L190" s="198">
        <f>P.O.!L191</f>
        <v>0</v>
      </c>
    </row>
    <row r="191" spans="1:12" ht="30" hidden="1" x14ac:dyDescent="0.2">
      <c r="A191" s="86" t="str">
        <f>P.O.!A192</f>
        <v>S</v>
      </c>
      <c r="B191" s="197" t="str">
        <f>P.O.!B192</f>
        <v>25.9</v>
      </c>
      <c r="C191" s="198" t="str">
        <f>P.O.!C192</f>
        <v>SINAPI</v>
      </c>
      <c r="D191" s="197" t="str">
        <f>P.O.!D192</f>
        <v>101917</v>
      </c>
      <c r="E191" s="199" t="str">
        <f>P.O.!E192</f>
        <v>MANÔMETRO 0 A 200 PSI (0 A 14 KGF/CM2), D = 50MM - FORNECIMENTO E INSTALAÇÃO. AF_10/2020</v>
      </c>
      <c r="F191" s="200" t="str">
        <f>P.O.!F192</f>
        <v>UN</v>
      </c>
      <c r="G191" s="201">
        <f>P.O.!G192</f>
        <v>158.35</v>
      </c>
      <c r="H191" s="201">
        <f>P.O.!H192</f>
        <v>1</v>
      </c>
      <c r="I191" s="202">
        <f>P.O.!I192</f>
        <v>0.23419999999999999</v>
      </c>
      <c r="J191" s="200">
        <f>P.O.!J192</f>
        <v>195.44</v>
      </c>
      <c r="K191" s="200">
        <f>P.O.!K192</f>
        <v>195.44</v>
      </c>
      <c r="L191" s="198">
        <f>P.O.!L192</f>
        <v>0</v>
      </c>
    </row>
    <row r="192" spans="1:12" ht="30" hidden="1" x14ac:dyDescent="0.2">
      <c r="A192" s="86" t="str">
        <f>P.O.!A193</f>
        <v>S</v>
      </c>
      <c r="B192" s="197" t="str">
        <f>P.O.!B193</f>
        <v>25.10</v>
      </c>
      <c r="C192" s="198" t="str">
        <f>P.O.!C193</f>
        <v>SINAPI</v>
      </c>
      <c r="D192" s="197" t="str">
        <f>P.O.!D193</f>
        <v>95248</v>
      </c>
      <c r="E192" s="199" t="str">
        <f>P.O.!E193</f>
        <v>VÁLVULA DE ESFERA BRUTA, BRONZE, ROSCÁVEL, 1/2" - FORNECIMENTO E INSTALAÇÃO. AF_08/2021</v>
      </c>
      <c r="F192" s="200" t="str">
        <f>P.O.!F193</f>
        <v>UN</v>
      </c>
      <c r="G192" s="201">
        <f>P.O.!G193</f>
        <v>84.8</v>
      </c>
      <c r="H192" s="201">
        <f>P.O.!H193</f>
        <v>4</v>
      </c>
      <c r="I192" s="202">
        <f>P.O.!I193</f>
        <v>0.23419999999999999</v>
      </c>
      <c r="J192" s="200">
        <f>P.O.!J193</f>
        <v>104.66</v>
      </c>
      <c r="K192" s="200">
        <f>P.O.!K193</f>
        <v>418.64</v>
      </c>
      <c r="L192" s="198">
        <f>P.O.!L193</f>
        <v>0</v>
      </c>
    </row>
    <row r="193" spans="1:12" ht="45" hidden="1" x14ac:dyDescent="0.2">
      <c r="A193" s="86" t="str">
        <f>P.O.!A194</f>
        <v>S</v>
      </c>
      <c r="B193" s="197" t="str">
        <f>P.O.!B194</f>
        <v>25.11</v>
      </c>
      <c r="C193" s="198" t="str">
        <f>P.O.!C194</f>
        <v>SINAPI</v>
      </c>
      <c r="D193" s="197" t="str">
        <f>P.O.!D194</f>
        <v>100807</v>
      </c>
      <c r="E193" s="199" t="str">
        <f>P.O.!E194</f>
        <v>TUBO, PEX, MULTICAMADA, COM TUBO LUVA, DN 16, INSTALADO EM RAMAL INTERNO DE INSTALAÇÕES DE GÁS - FORNECIMENTO E INSTALAÇÃO. AF_01/2020</v>
      </c>
      <c r="F193" s="200" t="str">
        <f>P.O.!F194</f>
        <v>M</v>
      </c>
      <c r="G193" s="201">
        <f>P.O.!G194</f>
        <v>25.78</v>
      </c>
      <c r="H193" s="201">
        <f>P.O.!H194</f>
        <v>5.3</v>
      </c>
      <c r="I193" s="202">
        <f>P.O.!I194</f>
        <v>0.23419999999999999</v>
      </c>
      <c r="J193" s="200">
        <f>P.O.!J194</f>
        <v>31.82</v>
      </c>
      <c r="K193" s="200">
        <f>P.O.!K194</f>
        <v>168.65</v>
      </c>
      <c r="L193" s="198">
        <f>P.O.!L194</f>
        <v>0</v>
      </c>
    </row>
    <row r="194" spans="1:12" ht="15" hidden="1" x14ac:dyDescent="0.2">
      <c r="A194" s="86" t="str">
        <f>P.O.!A195</f>
        <v>S</v>
      </c>
      <c r="B194" s="197" t="str">
        <f>P.O.!B195</f>
        <v>25.12</v>
      </c>
      <c r="C194" s="198" t="str">
        <f>P.O.!C195</f>
        <v>SINAPI</v>
      </c>
      <c r="D194" s="197" t="str">
        <f>P.O.!D195</f>
        <v>93358</v>
      </c>
      <c r="E194" s="199" t="str">
        <f>P.O.!E195</f>
        <v>ESCAVAÇÃO MANUAL DE VALA. AF_09/2024</v>
      </c>
      <c r="F194" s="200" t="str">
        <f>P.O.!F195</f>
        <v>M3</v>
      </c>
      <c r="G194" s="201">
        <f>P.O.!G195</f>
        <v>93.27</v>
      </c>
      <c r="H194" s="201">
        <f>P.O.!H195</f>
        <v>0.15</v>
      </c>
      <c r="I194" s="202">
        <f>P.O.!I195</f>
        <v>0.23419999999999999</v>
      </c>
      <c r="J194" s="200">
        <f>P.O.!J195</f>
        <v>115.11</v>
      </c>
      <c r="K194" s="200">
        <f>P.O.!K195</f>
        <v>17.27</v>
      </c>
      <c r="L194" s="198">
        <f>P.O.!L195</f>
        <v>0</v>
      </c>
    </row>
    <row r="195" spans="1:12" ht="30" hidden="1" x14ac:dyDescent="0.2">
      <c r="A195" s="86" t="str">
        <f>P.O.!A196</f>
        <v>S</v>
      </c>
      <c r="B195" s="197" t="str">
        <f>P.O.!B196</f>
        <v>25.13</v>
      </c>
      <c r="C195" s="198" t="str">
        <f>P.O.!C196</f>
        <v xml:space="preserve">SEINFRA </v>
      </c>
      <c r="D195" s="197" t="str">
        <f>P.O.!D196</f>
        <v>ED-51121</v>
      </c>
      <c r="E195" s="199" t="str">
        <f>P.O.!E196</f>
        <v>REATERRO MANUAL DE VALA, INCLUSIVE ESPALHAMENTO E COMPACTAÇÃO MECANIZADA COM PLACA VIBRATÓRIA</v>
      </c>
      <c r="F195" s="200" t="str">
        <f>P.O.!F196</f>
        <v>m3</v>
      </c>
      <c r="G195" s="201">
        <f>P.O.!G196</f>
        <v>48.41</v>
      </c>
      <c r="H195" s="201">
        <f>P.O.!H196</f>
        <v>0.2</v>
      </c>
      <c r="I195" s="202">
        <f>P.O.!I196</f>
        <v>0.23419999999999999</v>
      </c>
      <c r="J195" s="200">
        <f>P.O.!J196</f>
        <v>59.75</v>
      </c>
      <c r="K195" s="200">
        <f>P.O.!K196</f>
        <v>11.95</v>
      </c>
      <c r="L195" s="198">
        <f>P.O.!L196</f>
        <v>0</v>
      </c>
    </row>
    <row r="196" spans="1:12" ht="15" hidden="1" x14ac:dyDescent="0.2">
      <c r="A196" s="86">
        <f>P.O.!A197</f>
        <v>0</v>
      </c>
      <c r="B196" s="197">
        <f>P.O.!B197</f>
        <v>0</v>
      </c>
      <c r="C196" s="198">
        <f>P.O.!C197</f>
        <v>0</v>
      </c>
      <c r="D196" s="198">
        <f>P.O.!D197</f>
        <v>0</v>
      </c>
      <c r="E196" s="199">
        <f>P.O.!E197</f>
        <v>0</v>
      </c>
      <c r="F196" s="200">
        <f>P.O.!F197</f>
        <v>0</v>
      </c>
      <c r="G196" s="200">
        <f>P.O.!G197</f>
        <v>0</v>
      </c>
      <c r="H196" s="201">
        <f>P.O.!H197</f>
        <v>0</v>
      </c>
      <c r="I196" s="198">
        <f>P.O.!I197</f>
        <v>0</v>
      </c>
      <c r="J196" s="200">
        <f>P.O.!J197</f>
        <v>0</v>
      </c>
      <c r="K196" s="200">
        <f>P.O.!K197</f>
        <v>0</v>
      </c>
      <c r="L196" s="198">
        <f>P.O.!L197</f>
        <v>0</v>
      </c>
    </row>
    <row r="197" spans="1:12" ht="15" x14ac:dyDescent="0.2">
      <c r="A197" s="86" t="str">
        <f>P.O.!A198</f>
        <v>E</v>
      </c>
      <c r="B197" s="197" t="str">
        <f>P.O.!B198</f>
        <v>26</v>
      </c>
      <c r="C197" s="198">
        <f>P.O.!C198</f>
        <v>0</v>
      </c>
      <c r="D197" s="197">
        <f>P.O.!D198</f>
        <v>0</v>
      </c>
      <c r="E197" s="199" t="str">
        <f>P.O.!E198</f>
        <v>INSTALAÇÕES ELÉTRICAS</v>
      </c>
      <c r="F197" s="200">
        <f>P.O.!F198</f>
        <v>0</v>
      </c>
      <c r="G197" s="200">
        <f>P.O.!G198</f>
        <v>0</v>
      </c>
      <c r="H197" s="201">
        <f>P.O.!H198</f>
        <v>0</v>
      </c>
      <c r="I197" s="202">
        <f>P.O.!I198</f>
        <v>0</v>
      </c>
      <c r="J197" s="200">
        <f>P.O.!J198</f>
        <v>0</v>
      </c>
      <c r="K197" s="200">
        <f>P.O.!K198</f>
        <v>0</v>
      </c>
      <c r="L197" s="200">
        <f>P.O.!L198</f>
        <v>19760.79</v>
      </c>
    </row>
    <row r="198" spans="1:12" ht="30" hidden="1" x14ac:dyDescent="0.2">
      <c r="A198" s="86" t="str">
        <f>P.O.!A199</f>
        <v>S</v>
      </c>
      <c r="B198" s="197" t="str">
        <f>P.O.!B199</f>
        <v>26.1</v>
      </c>
      <c r="C198" s="198" t="str">
        <f>P.O.!C199</f>
        <v>SINAPI - MATERIAL</v>
      </c>
      <c r="D198" s="197" t="str">
        <f>P.O.!D199</f>
        <v>39215</v>
      </c>
      <c r="E198" s="199" t="str">
        <f>P.O.!E199</f>
        <v>ARRUELA EM ALUMINIO, COM ROSCA, DE 3", PARA ELETRODUTO</v>
      </c>
      <c r="F198" s="200" t="str">
        <f>P.O.!F199</f>
        <v>UN</v>
      </c>
      <c r="G198" s="201">
        <f>P.O.!G199</f>
        <v>8.57</v>
      </c>
      <c r="H198" s="201">
        <f>P.O.!H199</f>
        <v>3</v>
      </c>
      <c r="I198" s="202">
        <f>P.O.!I199</f>
        <v>0.23419999999999999</v>
      </c>
      <c r="J198" s="200">
        <f>P.O.!J199</f>
        <v>10.58</v>
      </c>
      <c r="K198" s="200">
        <f>P.O.!K199</f>
        <v>31.74</v>
      </c>
      <c r="L198" s="198">
        <f>P.O.!L199</f>
        <v>0</v>
      </c>
    </row>
    <row r="199" spans="1:12" ht="30" hidden="1" x14ac:dyDescent="0.2">
      <c r="A199" s="86" t="str">
        <f>P.O.!A200</f>
        <v>S</v>
      </c>
      <c r="B199" s="197" t="str">
        <f>P.O.!B200</f>
        <v>26.2</v>
      </c>
      <c r="C199" s="198" t="str">
        <f>P.O.!C200</f>
        <v xml:space="preserve">SEINFRA </v>
      </c>
      <c r="D199" s="197" t="str">
        <f>P.O.!D200</f>
        <v>MATED-13033</v>
      </c>
      <c r="E199" s="199" t="str">
        <f>P.O.!E200</f>
        <v>CABEÇOTE DE ALUMÍNIO (APLICAÇÃO: POSTE|MATERIAL: ALUMÍNIO|BITOLA: 25MM [1"])</v>
      </c>
      <c r="F199" s="200" t="str">
        <f>P.O.!F200</f>
        <v>un</v>
      </c>
      <c r="G199" s="201">
        <f>P.O.!G200</f>
        <v>4.42</v>
      </c>
      <c r="H199" s="201">
        <f>P.O.!H200</f>
        <v>2</v>
      </c>
      <c r="I199" s="202">
        <f>P.O.!I200</f>
        <v>0.23419999999999999</v>
      </c>
      <c r="J199" s="200">
        <f>P.O.!J200</f>
        <v>5.46</v>
      </c>
      <c r="K199" s="200">
        <f>P.O.!K200</f>
        <v>10.92</v>
      </c>
      <c r="L199" s="198">
        <f>P.O.!L200</f>
        <v>0</v>
      </c>
    </row>
    <row r="200" spans="1:12" ht="30" hidden="1" x14ac:dyDescent="0.2">
      <c r="A200" s="86" t="str">
        <f>P.O.!A201</f>
        <v>S</v>
      </c>
      <c r="B200" s="197" t="str">
        <f>P.O.!B201</f>
        <v>26.3</v>
      </c>
      <c r="C200" s="198" t="str">
        <f>P.O.!C201</f>
        <v>SINAPI</v>
      </c>
      <c r="D200" s="197" t="str">
        <f>P.O.!D201</f>
        <v>91936</v>
      </c>
      <c r="E200" s="199" t="str">
        <f>P.O.!E201</f>
        <v>CAIXA OCTOGONAL 4" X 4", PVC, INSTALADA EM LAJE - FORNECIMENTO E INSTALAÇÃO. AF_03/2023</v>
      </c>
      <c r="F200" s="200" t="str">
        <f>P.O.!F201</f>
        <v>UN</v>
      </c>
      <c r="G200" s="201">
        <f>P.O.!G201</f>
        <v>20.49</v>
      </c>
      <c r="H200" s="201">
        <f>P.O.!H201</f>
        <v>15</v>
      </c>
      <c r="I200" s="202">
        <f>P.O.!I201</f>
        <v>0.23419999999999999</v>
      </c>
      <c r="J200" s="200">
        <f>P.O.!J201</f>
        <v>25.29</v>
      </c>
      <c r="K200" s="200">
        <f>P.O.!K201</f>
        <v>379.35</v>
      </c>
      <c r="L200" s="198">
        <f>P.O.!L201</f>
        <v>0</v>
      </c>
    </row>
    <row r="201" spans="1:12" ht="30" hidden="1" x14ac:dyDescent="0.2">
      <c r="A201" s="86" t="str">
        <f>P.O.!A202</f>
        <v>S</v>
      </c>
      <c r="B201" s="197" t="str">
        <f>P.O.!B202</f>
        <v>26.4</v>
      </c>
      <c r="C201" s="198" t="str">
        <f>P.O.!C202</f>
        <v>SINAPI - MATERIAL</v>
      </c>
      <c r="D201" s="197" t="str">
        <f>P.O.!D202</f>
        <v>406</v>
      </c>
      <c r="E201" s="199" t="str">
        <f>P.O.!E202</f>
        <v>FITA ACO INOX PARA CINTAR POSTE, L = 19 MM, E = 0,5 MM (ROLO DE 30M)</v>
      </c>
      <c r="F201" s="200" t="str">
        <f>P.O.!F202</f>
        <v>UN</v>
      </c>
      <c r="G201" s="201">
        <f>P.O.!G202</f>
        <v>92.46</v>
      </c>
      <c r="H201" s="201">
        <f>P.O.!H202</f>
        <v>3</v>
      </c>
      <c r="I201" s="202">
        <f>P.O.!I202</f>
        <v>0.23419999999999999</v>
      </c>
      <c r="J201" s="200">
        <f>P.O.!J202</f>
        <v>114.11</v>
      </c>
      <c r="K201" s="200">
        <f>P.O.!K202</f>
        <v>342.33</v>
      </c>
      <c r="L201" s="198">
        <f>P.O.!L202</f>
        <v>0</v>
      </c>
    </row>
    <row r="202" spans="1:12" ht="30" hidden="1" x14ac:dyDescent="0.2">
      <c r="A202" s="86" t="str">
        <f>P.O.!A203</f>
        <v>S</v>
      </c>
      <c r="B202" s="197" t="str">
        <f>P.O.!B203</f>
        <v>26.5</v>
      </c>
      <c r="C202" s="198" t="str">
        <f>P.O.!C203</f>
        <v>SINAPI</v>
      </c>
      <c r="D202" s="197" t="str">
        <f>P.O.!D203</f>
        <v>98111</v>
      </c>
      <c r="E202" s="199" t="str">
        <f>P.O.!E203</f>
        <v>CAIXA DE INSPEÇÃO PARA ATERRAMENTO, CIRCULAR, EM POLIETILENO, DIÂMETRO INTERNO = 0,3 M. AF_12/2020</v>
      </c>
      <c r="F202" s="200" t="str">
        <f>P.O.!F203</f>
        <v>UN</v>
      </c>
      <c r="G202" s="201">
        <f>P.O.!G203</f>
        <v>57.58</v>
      </c>
      <c r="H202" s="201">
        <f>P.O.!H203</f>
        <v>3</v>
      </c>
      <c r="I202" s="202">
        <f>P.O.!I203</f>
        <v>0.23419999999999999</v>
      </c>
      <c r="J202" s="200">
        <f>P.O.!J203</f>
        <v>71.069999999999993</v>
      </c>
      <c r="K202" s="200">
        <f>P.O.!K203</f>
        <v>213.21</v>
      </c>
      <c r="L202" s="198">
        <f>P.O.!L203</f>
        <v>0</v>
      </c>
    </row>
    <row r="203" spans="1:12" ht="45" hidden="1" x14ac:dyDescent="0.2">
      <c r="A203" s="86" t="str">
        <f>P.O.!A204</f>
        <v>S</v>
      </c>
      <c r="B203" s="197" t="str">
        <f>P.O.!B204</f>
        <v>26.6</v>
      </c>
      <c r="C203" s="198" t="str">
        <f>P.O.!C204</f>
        <v>SINAPI - MATERIAL</v>
      </c>
      <c r="D203" s="197" t="str">
        <f>P.O.!D204</f>
        <v>3378</v>
      </c>
      <c r="E203" s="199" t="str">
        <f>P.O.!E204</f>
        <v>HASTE DE ATERRAMENTO EM ACO COM 3,00 M DE COMPRIMENTO E DN = 3/4", REVESTIDA COM BAIXA CAMADA DE COBRE, SEM CONECTOR</v>
      </c>
      <c r="F203" s="200" t="str">
        <f>P.O.!F204</f>
        <v>UN</v>
      </c>
      <c r="G203" s="201">
        <f>P.O.!G204</f>
        <v>133.51</v>
      </c>
      <c r="H203" s="201">
        <f>P.O.!H204</f>
        <v>3</v>
      </c>
      <c r="I203" s="202">
        <f>P.O.!I204</f>
        <v>0.23419999999999999</v>
      </c>
      <c r="J203" s="200">
        <f>P.O.!J204</f>
        <v>164.78</v>
      </c>
      <c r="K203" s="200">
        <f>P.O.!K204</f>
        <v>494.34</v>
      </c>
      <c r="L203" s="198">
        <f>P.O.!L204</f>
        <v>0</v>
      </c>
    </row>
    <row r="204" spans="1:12" ht="75" hidden="1" x14ac:dyDescent="0.2">
      <c r="A204" s="86" t="str">
        <f>P.O.!A205</f>
        <v>S</v>
      </c>
      <c r="B204" s="197" t="str">
        <f>P.O.!B205</f>
        <v>26.7</v>
      </c>
      <c r="C204" s="198" t="str">
        <f>P.O.!C205</f>
        <v xml:space="preserve">SEINFRA </v>
      </c>
      <c r="D204" s="197" t="str">
        <f>P.O.!D205</f>
        <v>ED-48986</v>
      </c>
      <c r="E204" s="199" t="str">
        <f>P.O.!E205</f>
        <v>CABO UNIPOLAR DE COBRE FLEXÍVEL, CLASSE 5, ISOLAMENTO TIPO EPR/HEPR, NÃO HALOGENADO E ANTICHAMA, DIÂMETRO DA SEÇÃO DE 1,5MM2, TEMPERATURA DE TRABALHO 90°C, TENSÃO NOMINAL DE OPERAÇÃO 0,6/1KV</v>
      </c>
      <c r="F204" s="200" t="str">
        <f>P.O.!F205</f>
        <v>m</v>
      </c>
      <c r="G204" s="201">
        <f>P.O.!G205</f>
        <v>3.93</v>
      </c>
      <c r="H204" s="201">
        <f>P.O.!H205</f>
        <v>281.60000000000002</v>
      </c>
      <c r="I204" s="202">
        <f>P.O.!I205</f>
        <v>0.23419999999999999</v>
      </c>
      <c r="J204" s="200">
        <f>P.O.!J205</f>
        <v>4.8499999999999996</v>
      </c>
      <c r="K204" s="200">
        <f>P.O.!K205</f>
        <v>1365.76</v>
      </c>
      <c r="L204" s="198">
        <f>P.O.!L205</f>
        <v>0</v>
      </c>
    </row>
    <row r="205" spans="1:12" ht="75" hidden="1" x14ac:dyDescent="0.2">
      <c r="A205" s="86" t="str">
        <f>P.O.!A206</f>
        <v>S</v>
      </c>
      <c r="B205" s="197" t="str">
        <f>P.O.!B206</f>
        <v>26.8</v>
      </c>
      <c r="C205" s="198" t="str">
        <f>P.O.!C206</f>
        <v xml:space="preserve">SEINFRA </v>
      </c>
      <c r="D205" s="197" t="str">
        <f>P.O.!D206</f>
        <v>ED-48989</v>
      </c>
      <c r="E205" s="199" t="str">
        <f>P.O.!E206</f>
        <v>CABO UNIPOLAR DE COBRE FLEXÍVEL, CLASSE 5, ISOLAMENTO TIPO EPR/HEPR, NÃO HALOGENADO E ANTICHAMA, DIÂMETRO DA SEÇÃO DE 2,5MM2, TEMPERATURA DE TRABALHO 90°C, TENSÃO NOMINAL DE OPERAÇÃO 0,6/1KV</v>
      </c>
      <c r="F205" s="200" t="str">
        <f>P.O.!F206</f>
        <v>m</v>
      </c>
      <c r="G205" s="201">
        <f>P.O.!G206</f>
        <v>5.31</v>
      </c>
      <c r="H205" s="201">
        <f>P.O.!H206</f>
        <v>361.25</v>
      </c>
      <c r="I205" s="202">
        <f>P.O.!I206</f>
        <v>0.23419999999999999</v>
      </c>
      <c r="J205" s="200">
        <f>P.O.!J206</f>
        <v>6.55</v>
      </c>
      <c r="K205" s="200">
        <f>P.O.!K206</f>
        <v>2366.19</v>
      </c>
      <c r="L205" s="198">
        <f>P.O.!L206</f>
        <v>0</v>
      </c>
    </row>
    <row r="206" spans="1:12" ht="75" hidden="1" x14ac:dyDescent="0.2">
      <c r="A206" s="86" t="str">
        <f>P.O.!A207</f>
        <v>S</v>
      </c>
      <c r="B206" s="197" t="str">
        <f>P.O.!B207</f>
        <v>26.9</v>
      </c>
      <c r="C206" s="198" t="str">
        <f>P.O.!C207</f>
        <v xml:space="preserve">SEINFRA </v>
      </c>
      <c r="D206" s="197" t="str">
        <f>P.O.!D207</f>
        <v>ED-48992</v>
      </c>
      <c r="E206" s="199" t="str">
        <f>P.O.!E207</f>
        <v>CABO UNIPOLAR DE COBRE FLEXÍVEL, CLASSE 5, ISOLAMENTO TIPO EPR/HEPR, NÃO HALOGENADO E ANTICHAMA, DIÂMETRO DA SEÇÃO DE 4MM2, TEMPERATURA DE TRABALHO 90°C, TENSÃO NOMINAL DE OPERAÇÃO 0,6/1KV</v>
      </c>
      <c r="F206" s="200" t="str">
        <f>P.O.!F207</f>
        <v>m</v>
      </c>
      <c r="G206" s="201">
        <f>P.O.!G207</f>
        <v>7.81</v>
      </c>
      <c r="H206" s="201">
        <f>P.O.!H207</f>
        <v>52</v>
      </c>
      <c r="I206" s="202">
        <f>P.O.!I207</f>
        <v>0.23419999999999999</v>
      </c>
      <c r="J206" s="200">
        <f>P.O.!J207</f>
        <v>9.64</v>
      </c>
      <c r="K206" s="200">
        <f>P.O.!K207</f>
        <v>501.28</v>
      </c>
      <c r="L206" s="198">
        <f>P.O.!L207</f>
        <v>0</v>
      </c>
    </row>
    <row r="207" spans="1:12" ht="75" hidden="1" x14ac:dyDescent="0.2">
      <c r="A207" s="86" t="str">
        <f>P.O.!A208</f>
        <v>S</v>
      </c>
      <c r="B207" s="197" t="str">
        <f>P.O.!B208</f>
        <v>26.10</v>
      </c>
      <c r="C207" s="198" t="str">
        <f>P.O.!C208</f>
        <v xml:space="preserve">SEINFRA </v>
      </c>
      <c r="D207" s="197" t="str">
        <f>P.O.!D208</f>
        <v>ED-49001</v>
      </c>
      <c r="E207" s="199" t="str">
        <f>P.O.!E208</f>
        <v>CABO UNIPOLAR DE COBRE FLEXÍVEL, CLASSE 5, ISOLAMENTO TIPO EPR/HEPR, NÃO HALOGENADO E ANTICHAMA, DIÂMETRO DA SEÇÃO DE 16MM2, TEMPERATURA DE TRABALHO 90°C, TENSÃO NOMINAL DE OPERAÇÃO 0,6/1KV</v>
      </c>
      <c r="F207" s="200" t="str">
        <f>P.O.!F208</f>
        <v>m</v>
      </c>
      <c r="G207" s="201">
        <f>P.O.!G208</f>
        <v>22.62</v>
      </c>
      <c r="H207" s="201">
        <f>P.O.!H208</f>
        <v>67</v>
      </c>
      <c r="I207" s="202">
        <f>P.O.!I208</f>
        <v>0.23419999999999999</v>
      </c>
      <c r="J207" s="200">
        <f>P.O.!J208</f>
        <v>27.92</v>
      </c>
      <c r="K207" s="200">
        <f>P.O.!K208</f>
        <v>1870.64</v>
      </c>
      <c r="L207" s="198">
        <f>P.O.!L208</f>
        <v>0</v>
      </c>
    </row>
    <row r="208" spans="1:12" ht="30" hidden="1" x14ac:dyDescent="0.2">
      <c r="A208" s="86" t="str">
        <f>P.O.!A209</f>
        <v>S</v>
      </c>
      <c r="B208" s="197" t="str">
        <f>P.O.!B209</f>
        <v>26.11</v>
      </c>
      <c r="C208" s="198" t="str">
        <f>P.O.!C209</f>
        <v>SINAPI</v>
      </c>
      <c r="D208" s="197" t="str">
        <f>P.O.!D209</f>
        <v>96977</v>
      </c>
      <c r="E208" s="199" t="str">
        <f>P.O.!E209</f>
        <v>CORDOALHA DE COBRE NU 50 MM², ENTERRADA - FORNECIMENTO E INSTALAÇÃO. AF_08/2023</v>
      </c>
      <c r="F208" s="200" t="str">
        <f>P.O.!F209</f>
        <v>M</v>
      </c>
      <c r="G208" s="201">
        <f>P.O.!G209</f>
        <v>62.8</v>
      </c>
      <c r="H208" s="201">
        <f>P.O.!H209</f>
        <v>4.4000000000000004</v>
      </c>
      <c r="I208" s="202">
        <f>P.O.!I209</f>
        <v>0.23419999999999999</v>
      </c>
      <c r="J208" s="200">
        <f>P.O.!J209</f>
        <v>77.510000000000005</v>
      </c>
      <c r="K208" s="200">
        <f>P.O.!K209</f>
        <v>341.04</v>
      </c>
      <c r="L208" s="198">
        <f>P.O.!L209</f>
        <v>0</v>
      </c>
    </row>
    <row r="209" spans="1:12" ht="60" hidden="1" x14ac:dyDescent="0.2">
      <c r="A209" s="86" t="str">
        <f>P.O.!A210</f>
        <v>S</v>
      </c>
      <c r="B209" s="197" t="str">
        <f>P.O.!B210</f>
        <v>26.12</v>
      </c>
      <c r="C209" s="198" t="str">
        <f>P.O.!C210</f>
        <v xml:space="preserve">SEINFRA </v>
      </c>
      <c r="D209" s="197" t="str">
        <f>P.O.!D210</f>
        <v>ED-49148</v>
      </c>
      <c r="E209" s="199" t="str">
        <f>P.O.!E210</f>
        <v>CAIXA DE PASSAGEM, DIMENSÃO (15X15)CM, EM CHAPA DE AÇO, TIPO DE EMBUTIR, COM ACABAMENTO EM PINTURA ELETROSTÁTICA E TAMPA CEGA, INCLUSIVE FIXAÇÃO EM ALVENARIA</v>
      </c>
      <c r="F209" s="200" t="str">
        <f>P.O.!F210</f>
        <v>un</v>
      </c>
      <c r="G209" s="201">
        <f>P.O.!G210</f>
        <v>92.95</v>
      </c>
      <c r="H209" s="201">
        <f>P.O.!H210</f>
        <v>1</v>
      </c>
      <c r="I209" s="202">
        <f>P.O.!I210</f>
        <v>0.23419999999999999</v>
      </c>
      <c r="J209" s="200">
        <f>P.O.!J210</f>
        <v>114.72</v>
      </c>
      <c r="K209" s="200">
        <f>P.O.!K210</f>
        <v>114.72</v>
      </c>
      <c r="L209" s="198">
        <f>P.O.!L210</f>
        <v>0</v>
      </c>
    </row>
    <row r="210" spans="1:12" ht="45" hidden="1" x14ac:dyDescent="0.2">
      <c r="A210" s="86" t="str">
        <f>P.O.!A211</f>
        <v>S</v>
      </c>
      <c r="B210" s="197" t="str">
        <f>P.O.!B211</f>
        <v>26.13</v>
      </c>
      <c r="C210" s="198" t="str">
        <f>P.O.!C211</f>
        <v>SINAPI</v>
      </c>
      <c r="D210" s="197" t="str">
        <f>P.O.!D211</f>
        <v>92008</v>
      </c>
      <c r="E210" s="199" t="str">
        <f>P.O.!E211</f>
        <v>TOMADA BAIXA DE EMBUTIR (2 MÓDULOS), 2P+T 10 A, INCLUINDO SUPORTE E PLACA - FORNECIMENTO E INSTALAÇÃO. AF_03/2023</v>
      </c>
      <c r="F210" s="200" t="str">
        <f>P.O.!F211</f>
        <v>UN</v>
      </c>
      <c r="G210" s="201">
        <f>P.O.!G211</f>
        <v>50.73</v>
      </c>
      <c r="H210" s="201">
        <f>P.O.!H211</f>
        <v>11</v>
      </c>
      <c r="I210" s="202">
        <f>P.O.!I211</f>
        <v>0.23419999999999999</v>
      </c>
      <c r="J210" s="200">
        <f>P.O.!J211</f>
        <v>62.61</v>
      </c>
      <c r="K210" s="200">
        <f>P.O.!K211</f>
        <v>688.71</v>
      </c>
      <c r="L210" s="198">
        <f>P.O.!L211</f>
        <v>0</v>
      </c>
    </row>
    <row r="211" spans="1:12" ht="45" hidden="1" x14ac:dyDescent="0.2">
      <c r="A211" s="86" t="str">
        <f>P.O.!A212</f>
        <v>S</v>
      </c>
      <c r="B211" s="197" t="str">
        <f>P.O.!B212</f>
        <v>26.14</v>
      </c>
      <c r="C211" s="198" t="str">
        <f>P.O.!C212</f>
        <v>SINAPI</v>
      </c>
      <c r="D211" s="197" t="str">
        <f>P.O.!D212</f>
        <v>92000</v>
      </c>
      <c r="E211" s="199" t="str">
        <f>P.O.!E212</f>
        <v>TOMADA BAIXA DE EMBUTIR (1 MÓDULO), 2P+T 10 A, INCLUINDO SUPORTE E PLACA - FORNECIMENTO E INSTALAÇÃO. AF_03/2023</v>
      </c>
      <c r="F211" s="200" t="str">
        <f>P.O.!F212</f>
        <v>UN</v>
      </c>
      <c r="G211" s="201">
        <f>P.O.!G212</f>
        <v>33</v>
      </c>
      <c r="H211" s="201">
        <f>P.O.!H212</f>
        <v>2</v>
      </c>
      <c r="I211" s="202">
        <f>P.O.!I212</f>
        <v>0.23419999999999999</v>
      </c>
      <c r="J211" s="200">
        <f>P.O.!J212</f>
        <v>40.729999999999997</v>
      </c>
      <c r="K211" s="200">
        <f>P.O.!K212</f>
        <v>81.459999999999994</v>
      </c>
      <c r="L211" s="198">
        <f>P.O.!L212</f>
        <v>0</v>
      </c>
    </row>
    <row r="212" spans="1:12" ht="45" hidden="1" x14ac:dyDescent="0.2">
      <c r="A212" s="86" t="str">
        <f>P.O.!A213</f>
        <v>S</v>
      </c>
      <c r="B212" s="197" t="str">
        <f>P.O.!B213</f>
        <v>26.15</v>
      </c>
      <c r="C212" s="198" t="str">
        <f>P.O.!C213</f>
        <v>SINAPI</v>
      </c>
      <c r="D212" s="197" t="str">
        <f>P.O.!D213</f>
        <v>91941</v>
      </c>
      <c r="E212" s="199" t="str">
        <f>P.O.!E213</f>
        <v>CAIXA RETANGULAR 4" X 2" BAIXA (0,30 M DO PISO), PVC, INSTALADA EM PAREDE - FORNECIMENTO E INSTALAÇÃO. AF_03/2023</v>
      </c>
      <c r="F212" s="200" t="str">
        <f>P.O.!F213</f>
        <v>UN</v>
      </c>
      <c r="G212" s="201">
        <f>P.O.!G213</f>
        <v>13.17</v>
      </c>
      <c r="H212" s="201">
        <f>P.O.!H213</f>
        <v>13</v>
      </c>
      <c r="I212" s="202">
        <f>P.O.!I213</f>
        <v>0.23419999999999999</v>
      </c>
      <c r="J212" s="200">
        <f>P.O.!J213</f>
        <v>16.25</v>
      </c>
      <c r="K212" s="200">
        <f>P.O.!K213</f>
        <v>211.25</v>
      </c>
      <c r="L212" s="198">
        <f>P.O.!L213</f>
        <v>0</v>
      </c>
    </row>
    <row r="213" spans="1:12" ht="45" hidden="1" x14ac:dyDescent="0.2">
      <c r="A213" s="86" t="str">
        <f>P.O.!A214</f>
        <v>S</v>
      </c>
      <c r="B213" s="197" t="str">
        <f>P.O.!B214</f>
        <v>26.16</v>
      </c>
      <c r="C213" s="198" t="str">
        <f>P.O.!C214</f>
        <v>SINAPI</v>
      </c>
      <c r="D213" s="197" t="str">
        <f>P.O.!D214</f>
        <v>92004</v>
      </c>
      <c r="E213" s="199" t="str">
        <f>P.O.!E214</f>
        <v>TOMADA MÉDIA DE EMBUTIR (2 MÓDULOS), 2P+T 10 A, INCLUINDO SUPORTE E PLACA - FORNECIMENTO E INSTALAÇÃO. AF_03/2023</v>
      </c>
      <c r="F213" s="200" t="str">
        <f>P.O.!F214</f>
        <v>UN</v>
      </c>
      <c r="G213" s="201">
        <f>P.O.!G214</f>
        <v>59.58</v>
      </c>
      <c r="H213" s="201">
        <f>P.O.!H214</f>
        <v>5</v>
      </c>
      <c r="I213" s="202">
        <f>P.O.!I214</f>
        <v>0.23419999999999999</v>
      </c>
      <c r="J213" s="200">
        <f>P.O.!J214</f>
        <v>73.53</v>
      </c>
      <c r="K213" s="200">
        <f>P.O.!K214</f>
        <v>367.65</v>
      </c>
      <c r="L213" s="198">
        <f>P.O.!L214</f>
        <v>0</v>
      </c>
    </row>
    <row r="214" spans="1:12" ht="45" hidden="1" x14ac:dyDescent="0.2">
      <c r="A214" s="86" t="str">
        <f>P.O.!A215</f>
        <v>S</v>
      </c>
      <c r="B214" s="197" t="str">
        <f>P.O.!B215</f>
        <v>26.17</v>
      </c>
      <c r="C214" s="198" t="str">
        <f>P.O.!C215</f>
        <v>SINAPI</v>
      </c>
      <c r="D214" s="197" t="str">
        <f>P.O.!D215</f>
        <v>92013</v>
      </c>
      <c r="E214" s="199" t="str">
        <f>P.O.!E215</f>
        <v>TOMADA MÉDIA DE EMBUTIR (3 MÓDULOS), 2P+T 20 A, INCLUINDO SUPORTE E PLACA - FORNECIMENTO E INSTALAÇÃO. AF_03/2023</v>
      </c>
      <c r="F214" s="200" t="str">
        <f>P.O.!F215</f>
        <v>UN</v>
      </c>
      <c r="G214" s="201">
        <f>P.O.!G215</f>
        <v>87.76</v>
      </c>
      <c r="H214" s="201">
        <f>P.O.!H215</f>
        <v>1</v>
      </c>
      <c r="I214" s="202">
        <f>P.O.!I215</f>
        <v>0.23419999999999999</v>
      </c>
      <c r="J214" s="200">
        <f>P.O.!J215</f>
        <v>108.31</v>
      </c>
      <c r="K214" s="200">
        <f>P.O.!K215</f>
        <v>108.31</v>
      </c>
      <c r="L214" s="198">
        <f>P.O.!L215</f>
        <v>0</v>
      </c>
    </row>
    <row r="215" spans="1:12" ht="45" hidden="1" x14ac:dyDescent="0.2">
      <c r="A215" s="86" t="str">
        <f>P.O.!A216</f>
        <v>S</v>
      </c>
      <c r="B215" s="197" t="str">
        <f>P.O.!B216</f>
        <v>26.18</v>
      </c>
      <c r="C215" s="198" t="str">
        <f>P.O.!C216</f>
        <v>SINAPI</v>
      </c>
      <c r="D215" s="197" t="str">
        <f>P.O.!D216</f>
        <v>91997</v>
      </c>
      <c r="E215" s="199" t="str">
        <f>P.O.!E216</f>
        <v>TOMADA MÉDIA DE EMBUTIR (1 MÓDULO), 2P+T 20 A, INCLUINDO SUPORTE E PLACA - FORNECIMENTO E INSTALAÇÃO. AF_03/2023</v>
      </c>
      <c r="F215" s="200" t="str">
        <f>P.O.!F216</f>
        <v>UN</v>
      </c>
      <c r="G215" s="201">
        <f>P.O.!G216</f>
        <v>39.42</v>
      </c>
      <c r="H215" s="201">
        <f>P.O.!H216</f>
        <v>5</v>
      </c>
      <c r="I215" s="202">
        <f>P.O.!I216</f>
        <v>0.23419999999999999</v>
      </c>
      <c r="J215" s="200">
        <f>P.O.!J216</f>
        <v>48.65</v>
      </c>
      <c r="K215" s="200">
        <f>P.O.!K216</f>
        <v>243.25</v>
      </c>
      <c r="L215" s="198">
        <f>P.O.!L216</f>
        <v>0</v>
      </c>
    </row>
    <row r="216" spans="1:12" ht="45" hidden="1" x14ac:dyDescent="0.2">
      <c r="A216" s="86" t="str">
        <f>P.O.!A217</f>
        <v>S</v>
      </c>
      <c r="B216" s="197" t="str">
        <f>P.O.!B217</f>
        <v>26.19</v>
      </c>
      <c r="C216" s="198" t="str">
        <f>P.O.!C217</f>
        <v>SINAPI</v>
      </c>
      <c r="D216" s="197" t="str">
        <f>P.O.!D217</f>
        <v>91940</v>
      </c>
      <c r="E216" s="199" t="str">
        <f>P.O.!E217</f>
        <v>CAIXA RETANGULAR 4" X 2" MÉDIA (1,30 M DO PISO), PVC, INSTALADA EM PAREDE - FORNECIMENTO E INSTALAÇÃO. AF_03/2023</v>
      </c>
      <c r="F216" s="200" t="str">
        <f>P.O.!F217</f>
        <v>UN</v>
      </c>
      <c r="G216" s="201">
        <f>P.O.!G217</f>
        <v>20.62</v>
      </c>
      <c r="H216" s="201">
        <f>P.O.!H217</f>
        <v>16</v>
      </c>
      <c r="I216" s="202">
        <f>P.O.!I217</f>
        <v>0.23419999999999999</v>
      </c>
      <c r="J216" s="200">
        <f>P.O.!J217</f>
        <v>25.45</v>
      </c>
      <c r="K216" s="200">
        <f>P.O.!K217</f>
        <v>407.2</v>
      </c>
      <c r="L216" s="198">
        <f>P.O.!L217</f>
        <v>0</v>
      </c>
    </row>
    <row r="217" spans="1:12" ht="45" hidden="1" x14ac:dyDescent="0.2">
      <c r="A217" s="86" t="str">
        <f>P.O.!A218</f>
        <v>S</v>
      </c>
      <c r="B217" s="197" t="str">
        <f>P.O.!B218</f>
        <v>26.20</v>
      </c>
      <c r="C217" s="198" t="str">
        <f>P.O.!C218</f>
        <v>SINAPI</v>
      </c>
      <c r="D217" s="197" t="str">
        <f>P.O.!D218</f>
        <v>91992</v>
      </c>
      <c r="E217" s="199" t="str">
        <f>P.O.!E218</f>
        <v>TOMADA ALTA DE EMBUTIR (1 MÓDULO), 2P+T 10 A, INCLUINDO SUPORTE E PLACA - FORNECIMENTO E INSTALAÇÃO. AF_03/2023</v>
      </c>
      <c r="F217" s="200" t="str">
        <f>P.O.!F218</f>
        <v>UN</v>
      </c>
      <c r="G217" s="201">
        <f>P.O.!G218</f>
        <v>48.77</v>
      </c>
      <c r="H217" s="201">
        <f>P.O.!H218</f>
        <v>3</v>
      </c>
      <c r="I217" s="202">
        <f>P.O.!I218</f>
        <v>0.23419999999999999</v>
      </c>
      <c r="J217" s="200">
        <f>P.O.!J218</f>
        <v>60.19</v>
      </c>
      <c r="K217" s="200">
        <f>P.O.!K218</f>
        <v>180.57</v>
      </c>
      <c r="L217" s="198">
        <f>P.O.!L218</f>
        <v>0</v>
      </c>
    </row>
    <row r="218" spans="1:12" ht="45" hidden="1" x14ac:dyDescent="0.2">
      <c r="A218" s="86" t="str">
        <f>P.O.!A219</f>
        <v>S</v>
      </c>
      <c r="B218" s="197" t="str">
        <f>P.O.!B219</f>
        <v>26.21</v>
      </c>
      <c r="C218" s="198" t="str">
        <f>P.O.!C219</f>
        <v>SINAPI</v>
      </c>
      <c r="D218" s="197" t="str">
        <f>P.O.!D219</f>
        <v>91939</v>
      </c>
      <c r="E218" s="199" t="str">
        <f>P.O.!E219</f>
        <v>CAIXA RETANGULAR 4" X 2" ALTA (2,00 M DO PISO), PVC, INSTALADA EM PAREDE - FORNECIMENTO E INSTALAÇÃO. AF_03/2023</v>
      </c>
      <c r="F218" s="200" t="str">
        <f>P.O.!F219</f>
        <v>UN</v>
      </c>
      <c r="G218" s="201">
        <f>P.O.!G219</f>
        <v>35.82</v>
      </c>
      <c r="H218" s="201">
        <f>P.O.!H219</f>
        <v>3</v>
      </c>
      <c r="I218" s="202">
        <f>P.O.!I219</f>
        <v>0.23419999999999999</v>
      </c>
      <c r="J218" s="200">
        <f>P.O.!J219</f>
        <v>44.21</v>
      </c>
      <c r="K218" s="200">
        <f>P.O.!K219</f>
        <v>132.63</v>
      </c>
      <c r="L218" s="198">
        <f>P.O.!L219</f>
        <v>0</v>
      </c>
    </row>
    <row r="219" spans="1:12" ht="45" hidden="1" x14ac:dyDescent="0.2">
      <c r="A219" s="86" t="str">
        <f>P.O.!A220</f>
        <v>S</v>
      </c>
      <c r="B219" s="197" t="str">
        <f>P.O.!B220</f>
        <v>26.22</v>
      </c>
      <c r="C219" s="198" t="str">
        <f>P.O.!C220</f>
        <v>SINAPI</v>
      </c>
      <c r="D219" s="197" t="str">
        <f>P.O.!D220</f>
        <v>91953</v>
      </c>
      <c r="E219" s="199" t="str">
        <f>P.O.!E220</f>
        <v>INTERRUPTOR SIMPLES (1 MÓDULO), 10A/250V, INCLUINDO SUPORTE E PLACA - FORNECIMENTO E INSTALAÇÃO. AF_03/2023</v>
      </c>
      <c r="F219" s="200" t="str">
        <f>P.O.!F220</f>
        <v>UN</v>
      </c>
      <c r="G219" s="201">
        <f>P.O.!G220</f>
        <v>31.54</v>
      </c>
      <c r="H219" s="201">
        <f>P.O.!H220</f>
        <v>3</v>
      </c>
      <c r="I219" s="202">
        <f>P.O.!I220</f>
        <v>0.23419999999999999</v>
      </c>
      <c r="J219" s="200">
        <f>P.O.!J220</f>
        <v>38.93</v>
      </c>
      <c r="K219" s="200">
        <f>P.O.!K220</f>
        <v>116.79</v>
      </c>
      <c r="L219" s="198">
        <f>P.O.!L220</f>
        <v>0</v>
      </c>
    </row>
    <row r="220" spans="1:12" ht="45" hidden="1" x14ac:dyDescent="0.2">
      <c r="A220" s="86" t="str">
        <f>P.O.!A221</f>
        <v>S</v>
      </c>
      <c r="B220" s="197" t="str">
        <f>P.O.!B221</f>
        <v>26.23</v>
      </c>
      <c r="C220" s="198" t="str">
        <f>P.O.!C221</f>
        <v>SINAPI</v>
      </c>
      <c r="D220" s="197" t="str">
        <f>P.O.!D221</f>
        <v>91959</v>
      </c>
      <c r="E220" s="199" t="str">
        <f>P.O.!E221</f>
        <v>INTERRUPTOR SIMPLES (2 MÓDULOS), 10A/250V, INCLUINDO SUPORTE E PLACA - FORNECIMENTO E INSTALAÇÃO. AF_03/2023</v>
      </c>
      <c r="F220" s="200" t="str">
        <f>P.O.!F221</f>
        <v>UN</v>
      </c>
      <c r="G220" s="201">
        <f>P.O.!G221</f>
        <v>47.85</v>
      </c>
      <c r="H220" s="201">
        <f>P.O.!H221</f>
        <v>2</v>
      </c>
      <c r="I220" s="202">
        <f>P.O.!I221</f>
        <v>0.23419999999999999</v>
      </c>
      <c r="J220" s="200">
        <f>P.O.!J221</f>
        <v>59.06</v>
      </c>
      <c r="K220" s="200">
        <f>P.O.!K221</f>
        <v>118.12</v>
      </c>
      <c r="L220" s="198">
        <f>P.O.!L221</f>
        <v>0</v>
      </c>
    </row>
    <row r="221" spans="1:12" ht="45" hidden="1" x14ac:dyDescent="0.2">
      <c r="A221" s="86" t="str">
        <f>P.O.!A222</f>
        <v>S</v>
      </c>
      <c r="B221" s="197" t="str">
        <f>P.O.!B222</f>
        <v>26.24</v>
      </c>
      <c r="C221" s="198" t="str">
        <f>P.O.!C222</f>
        <v xml:space="preserve">SEINFRA </v>
      </c>
      <c r="D221" s="197" t="str">
        <f>P.O.!D222</f>
        <v>ED-34495</v>
      </c>
      <c r="E221" s="199" t="str">
        <f>P.O.!E222</f>
        <v>DISJUNTOR TRIPOLAR TIPO DIN, CORRENTE NOMINAL DE 80A, FORNECIMENTO E INSTALAÇÃO, INCLUSIVE TERMINAL ILHÓS</v>
      </c>
      <c r="F221" s="200" t="str">
        <f>P.O.!F222</f>
        <v>un</v>
      </c>
      <c r="G221" s="201">
        <f>P.O.!G222</f>
        <v>189.36</v>
      </c>
      <c r="H221" s="201">
        <f>P.O.!H222</f>
        <v>1</v>
      </c>
      <c r="I221" s="202">
        <f>P.O.!I222</f>
        <v>0.23419999999999999</v>
      </c>
      <c r="J221" s="200">
        <f>P.O.!J222</f>
        <v>233.71</v>
      </c>
      <c r="K221" s="200">
        <f>P.O.!K222</f>
        <v>233.71</v>
      </c>
      <c r="L221" s="198">
        <f>P.O.!L222</f>
        <v>0</v>
      </c>
    </row>
    <row r="222" spans="1:12" ht="30" hidden="1" x14ac:dyDescent="0.2">
      <c r="A222" s="86" t="str">
        <f>P.O.!A223</f>
        <v>S</v>
      </c>
      <c r="B222" s="197" t="str">
        <f>P.O.!B223</f>
        <v>26.25</v>
      </c>
      <c r="C222" s="198" t="str">
        <f>P.O.!C223</f>
        <v>SINAPI</v>
      </c>
      <c r="D222" s="197" t="str">
        <f>P.O.!D223</f>
        <v>93660</v>
      </c>
      <c r="E222" s="199" t="str">
        <f>P.O.!E223</f>
        <v>DISJUNTOR BIPOLAR TIPO DIN, CORRENTE NOMINAL DE 10A - FORNECIMENTO E INSTALAÇÃO. AF_07/2025</v>
      </c>
      <c r="F222" s="200" t="str">
        <f>P.O.!F223</f>
        <v>UN</v>
      </c>
      <c r="G222" s="201">
        <f>P.O.!G223</f>
        <v>71.14</v>
      </c>
      <c r="H222" s="201">
        <f>P.O.!H223</f>
        <v>3</v>
      </c>
      <c r="I222" s="202">
        <f>P.O.!I223</f>
        <v>0.23419999999999999</v>
      </c>
      <c r="J222" s="200">
        <f>P.O.!J223</f>
        <v>87.8</v>
      </c>
      <c r="K222" s="200">
        <f>P.O.!K223</f>
        <v>263.39999999999998</v>
      </c>
      <c r="L222" s="198">
        <f>P.O.!L223</f>
        <v>0</v>
      </c>
    </row>
    <row r="223" spans="1:12" ht="30" hidden="1" x14ac:dyDescent="0.2">
      <c r="A223" s="86" t="str">
        <f>P.O.!A224</f>
        <v>S</v>
      </c>
      <c r="B223" s="197" t="str">
        <f>P.O.!B224</f>
        <v>26.26</v>
      </c>
      <c r="C223" s="198" t="str">
        <f>P.O.!C224</f>
        <v>SINAPI</v>
      </c>
      <c r="D223" s="197" t="str">
        <f>P.O.!D224</f>
        <v>93661</v>
      </c>
      <c r="E223" s="199" t="str">
        <f>P.O.!E224</f>
        <v>DISJUNTOR BIPOLAR TIPO DIN, CORRENTE NOMINAL DE 16A - FORNECIMENTO E INSTALAÇÃO. AF_07/2025</v>
      </c>
      <c r="F223" s="200" t="str">
        <f>P.O.!F224</f>
        <v>UN</v>
      </c>
      <c r="G223" s="201">
        <f>P.O.!G224</f>
        <v>71.14</v>
      </c>
      <c r="H223" s="201">
        <f>P.O.!H224</f>
        <v>3</v>
      </c>
      <c r="I223" s="202">
        <f>P.O.!I224</f>
        <v>0.23419999999999999</v>
      </c>
      <c r="J223" s="200">
        <f>P.O.!J224</f>
        <v>87.8</v>
      </c>
      <c r="K223" s="200">
        <f>P.O.!K224</f>
        <v>263.39999999999998</v>
      </c>
      <c r="L223" s="198">
        <f>P.O.!L224</f>
        <v>0</v>
      </c>
    </row>
    <row r="224" spans="1:12" ht="30" hidden="1" x14ac:dyDescent="0.2">
      <c r="A224" s="86" t="str">
        <f>P.O.!A225</f>
        <v>S</v>
      </c>
      <c r="B224" s="197" t="str">
        <f>P.O.!B225</f>
        <v>26.27</v>
      </c>
      <c r="C224" s="198" t="str">
        <f>P.O.!C225</f>
        <v>SINAPI</v>
      </c>
      <c r="D224" s="197" t="str">
        <f>P.O.!D225</f>
        <v>93664</v>
      </c>
      <c r="E224" s="199" t="str">
        <f>P.O.!E225</f>
        <v>DISJUNTOR BIPOLAR TIPO DIN, CORRENTE NOMINAL DE 32A - FORNECIMENTO E INSTALAÇÃO. AF_07/2025</v>
      </c>
      <c r="F224" s="200" t="str">
        <f>P.O.!F225</f>
        <v>UN</v>
      </c>
      <c r="G224" s="201">
        <f>P.O.!G225</f>
        <v>78.709999999999994</v>
      </c>
      <c r="H224" s="201">
        <f>P.O.!H225</f>
        <v>1</v>
      </c>
      <c r="I224" s="202">
        <f>P.O.!I225</f>
        <v>0.23419999999999999</v>
      </c>
      <c r="J224" s="200">
        <f>P.O.!J225</f>
        <v>97.14</v>
      </c>
      <c r="K224" s="200">
        <f>P.O.!K225</f>
        <v>97.14</v>
      </c>
      <c r="L224" s="198">
        <f>P.O.!L225</f>
        <v>0</v>
      </c>
    </row>
    <row r="225" spans="1:12" ht="60" hidden="1" x14ac:dyDescent="0.2">
      <c r="A225" s="86" t="str">
        <f>P.O.!A226</f>
        <v>S</v>
      </c>
      <c r="B225" s="197" t="str">
        <f>P.O.!B226</f>
        <v>26.28</v>
      </c>
      <c r="C225" s="198" t="str">
        <f>P.O.!C226</f>
        <v xml:space="preserve">SEINFRA </v>
      </c>
      <c r="D225" s="197" t="str">
        <f>P.O.!D226</f>
        <v>ED-15117</v>
      </c>
      <c r="E225" s="199" t="str">
        <f>P.O.!E226</f>
        <v>DISJUNTOR DE PROTEÇÃO DIFERENCIAL RESIDUAL (DR), TETRAPOLAR TIPO DIN, CORRENTE NOMINAL DE 63A, SENSIBILIDADE DE 30MA, FORNECIMENTO E INSTALAÇÃO, INCLUSIVE TERMINAL ILHÓS</v>
      </c>
      <c r="F225" s="200" t="str">
        <f>P.O.!F226</f>
        <v>un</v>
      </c>
      <c r="G225" s="201">
        <f>P.O.!G226</f>
        <v>174.98</v>
      </c>
      <c r="H225" s="201">
        <f>P.O.!H226</f>
        <v>1</v>
      </c>
      <c r="I225" s="202">
        <f>P.O.!I226</f>
        <v>0.23419999999999999</v>
      </c>
      <c r="J225" s="200">
        <f>P.O.!J226</f>
        <v>215.96</v>
      </c>
      <c r="K225" s="200">
        <f>P.O.!K226</f>
        <v>215.96</v>
      </c>
      <c r="L225" s="198">
        <f>P.O.!L226</f>
        <v>0</v>
      </c>
    </row>
    <row r="226" spans="1:12" ht="30" hidden="1" x14ac:dyDescent="0.2">
      <c r="A226" s="86" t="str">
        <f>P.O.!A227</f>
        <v>S</v>
      </c>
      <c r="B226" s="197" t="str">
        <f>P.O.!B227</f>
        <v>26.29</v>
      </c>
      <c r="C226" s="197" t="str">
        <f>P.O.!C227</f>
        <v>SINAPI</v>
      </c>
      <c r="D226" s="197" t="str">
        <f>P.O.!D227</f>
        <v>93653</v>
      </c>
      <c r="E226" s="199" t="str">
        <f>P.O.!E227</f>
        <v>DISJUNTOR MONOPOLAR TIPO DIN, CORRENTE NOMINAL DE 10A - FORNECIMENTO E INSTALAÇÃO. AF_07/2025</v>
      </c>
      <c r="F226" s="200" t="str">
        <f>P.O.!F227</f>
        <v>UN</v>
      </c>
      <c r="G226" s="201">
        <f>P.O.!G227</f>
        <v>14.65</v>
      </c>
      <c r="H226" s="201">
        <f>P.O.!H227</f>
        <v>4</v>
      </c>
      <c r="I226" s="202">
        <f>P.O.!I227</f>
        <v>0.23419999999999999</v>
      </c>
      <c r="J226" s="200">
        <f>P.O.!J227</f>
        <v>18.079999999999998</v>
      </c>
      <c r="K226" s="200">
        <f>P.O.!K227</f>
        <v>72.319999999999993</v>
      </c>
      <c r="L226" s="198">
        <f>P.O.!L227</f>
        <v>0</v>
      </c>
    </row>
    <row r="227" spans="1:12" ht="45" hidden="1" x14ac:dyDescent="0.2">
      <c r="A227" s="86" t="str">
        <f>P.O.!A228</f>
        <v>S</v>
      </c>
      <c r="B227" s="197" t="str">
        <f>P.O.!B228</f>
        <v>26.30</v>
      </c>
      <c r="C227" s="198" t="str">
        <f>P.O.!C228</f>
        <v xml:space="preserve">SEINFRA </v>
      </c>
      <c r="D227" s="197" t="str">
        <f>P.O.!D228</f>
        <v>ED-16600</v>
      </c>
      <c r="E227" s="199" t="str">
        <f>P.O.!E228</f>
        <v>DISPOSITIVO DE PROTEÇÃO CONTRA SURTOS (DPS) MONOPOLAR, CORRENTE DE INTERRUPÇÃO 20KA, INCLUSIVE TERMINAL ILHÓS</v>
      </c>
      <c r="F227" s="200" t="str">
        <f>P.O.!F228</f>
        <v>un</v>
      </c>
      <c r="G227" s="201">
        <f>P.O.!G228</f>
        <v>47.1</v>
      </c>
      <c r="H227" s="201">
        <f>P.O.!H228</f>
        <v>8</v>
      </c>
      <c r="I227" s="202">
        <f>P.O.!I228</f>
        <v>0.23419999999999999</v>
      </c>
      <c r="J227" s="200">
        <f>P.O.!J228</f>
        <v>58.13</v>
      </c>
      <c r="K227" s="200">
        <f>P.O.!K228</f>
        <v>465.04</v>
      </c>
      <c r="L227" s="198">
        <f>P.O.!L228</f>
        <v>0</v>
      </c>
    </row>
    <row r="228" spans="1:12" ht="60" hidden="1" x14ac:dyDescent="0.2">
      <c r="A228" s="86" t="str">
        <f>P.O.!A229</f>
        <v>S</v>
      </c>
      <c r="B228" s="197" t="str">
        <f>P.O.!B229</f>
        <v>26.31</v>
      </c>
      <c r="C228" s="198" t="str">
        <f>P.O.!C229</f>
        <v xml:space="preserve">SEINFRA </v>
      </c>
      <c r="D228" s="197" t="str">
        <f>P.O.!D229</f>
        <v>ED-15114</v>
      </c>
      <c r="E228" s="199" t="str">
        <f>P.O.!E229</f>
        <v>DISJUNTOR DE PROTEÇÃO DIFERENCIAL RESIDUAL (DR), BIPOLAR TIPO DIN, CORRENTE NOMINAL DE 25A, SENSIBILIDADE DE 30MA, FORNECIMENTO E INSTALAÇÃO, INCLUSIVE TERMINAL ILHÓS</v>
      </c>
      <c r="F228" s="200" t="str">
        <f>P.O.!F229</f>
        <v>un</v>
      </c>
      <c r="G228" s="201">
        <f>P.O.!G229</f>
        <v>137.51</v>
      </c>
      <c r="H228" s="201">
        <f>P.O.!H229</f>
        <v>1</v>
      </c>
      <c r="I228" s="202">
        <f>P.O.!I229</f>
        <v>0.23419999999999999</v>
      </c>
      <c r="J228" s="200">
        <f>P.O.!J229</f>
        <v>169.71</v>
      </c>
      <c r="K228" s="200">
        <f>P.O.!K229</f>
        <v>169.71</v>
      </c>
      <c r="L228" s="198">
        <f>P.O.!L229</f>
        <v>0</v>
      </c>
    </row>
    <row r="229" spans="1:12" ht="60" hidden="1" x14ac:dyDescent="0.2">
      <c r="A229" s="86" t="str">
        <f>P.O.!A230</f>
        <v>S</v>
      </c>
      <c r="B229" s="197" t="str">
        <f>P.O.!B230</f>
        <v>26.32</v>
      </c>
      <c r="C229" s="198" t="str">
        <f>P.O.!C230</f>
        <v xml:space="preserve">SEINFRA </v>
      </c>
      <c r="D229" s="197" t="str">
        <f>P.O.!D230</f>
        <v>ED-15115</v>
      </c>
      <c r="E229" s="199" t="str">
        <f>P.O.!E230</f>
        <v>DISJUNTOR DE PROTEÇÃO DIFERENCIAL RESIDUAL (DR), BIPOLAR TIPO DIN, CORRENTE NOMINAL DE 40A, SENSIBILIDADE DE 30MA, FORNECIMENTO E INSTALAÇÃO, INCLUSIVE TERMINAL ILHÓS</v>
      </c>
      <c r="F229" s="200" t="str">
        <f>P.O.!F230</f>
        <v>un</v>
      </c>
      <c r="G229" s="201">
        <f>P.O.!G230</f>
        <v>171.87</v>
      </c>
      <c r="H229" s="201">
        <f>P.O.!H230</f>
        <v>1</v>
      </c>
      <c r="I229" s="202">
        <f>P.O.!I230</f>
        <v>0.23419999999999999</v>
      </c>
      <c r="J229" s="200">
        <f>P.O.!J230</f>
        <v>212.12</v>
      </c>
      <c r="K229" s="200">
        <f>P.O.!K230</f>
        <v>212.12</v>
      </c>
      <c r="L229" s="198">
        <f>P.O.!L230</f>
        <v>0</v>
      </c>
    </row>
    <row r="230" spans="1:12" ht="60" hidden="1" x14ac:dyDescent="0.2">
      <c r="A230" s="86" t="str">
        <f>P.O.!A231</f>
        <v>S</v>
      </c>
      <c r="B230" s="197" t="str">
        <f>P.O.!B231</f>
        <v>26.33</v>
      </c>
      <c r="C230" s="198" t="str">
        <f>P.O.!C231</f>
        <v xml:space="preserve">SEINFRA </v>
      </c>
      <c r="D230" s="197" t="str">
        <f>P.O.!D231</f>
        <v>ED-15117</v>
      </c>
      <c r="E230" s="199" t="str">
        <f>P.O.!E231</f>
        <v>DISJUNTOR DE PROTEÇÃO DIFERENCIAL RESIDUAL (DR), TETRAPOLAR TIPO DIN, CORRENTE NOMINAL DE 63A, SENSIBILIDADE DE 30MA, FORNECIMENTO E INSTALAÇÃO, INCLUSIVE TERMINAL ILHÓS</v>
      </c>
      <c r="F230" s="200" t="str">
        <f>P.O.!F231</f>
        <v>un</v>
      </c>
      <c r="G230" s="201">
        <f>P.O.!G231</f>
        <v>174.98</v>
      </c>
      <c r="H230" s="201">
        <f>P.O.!H231</f>
        <v>1</v>
      </c>
      <c r="I230" s="202">
        <f>P.O.!I231</f>
        <v>0.23419999999999999</v>
      </c>
      <c r="J230" s="200">
        <f>P.O.!J231</f>
        <v>215.96</v>
      </c>
      <c r="K230" s="200">
        <f>P.O.!K231</f>
        <v>215.96</v>
      </c>
      <c r="L230" s="198">
        <f>P.O.!L231</f>
        <v>0</v>
      </c>
    </row>
    <row r="231" spans="1:12" ht="45" hidden="1" x14ac:dyDescent="0.2">
      <c r="A231" s="86" t="str">
        <f>P.O.!A232</f>
        <v>S</v>
      </c>
      <c r="B231" s="197" t="str">
        <f>P.O.!B232</f>
        <v>26.34</v>
      </c>
      <c r="C231" s="198" t="str">
        <f>P.O.!C232</f>
        <v xml:space="preserve">SEINFRA </v>
      </c>
      <c r="D231" s="197" t="str">
        <f>P.O.!D232</f>
        <v>ED-49414</v>
      </c>
      <c r="E231" s="199" t="str">
        <f>P.O.!E232</f>
        <v>ELETRODUTO FLEXÍVEL CORRUGADO EM PVC, ANTI-CHAMA, DIÂMETRO DE 25MM (3/4"), APLICADO EM ALVENARIA, INCLUSIVE RASGO</v>
      </c>
      <c r="F231" s="200" t="str">
        <f>P.O.!F232</f>
        <v>m</v>
      </c>
      <c r="G231" s="201">
        <f>P.O.!G232</f>
        <v>9.52</v>
      </c>
      <c r="H231" s="201">
        <f>P.O.!H232</f>
        <v>85.9</v>
      </c>
      <c r="I231" s="202">
        <f>P.O.!I232</f>
        <v>0.23419999999999999</v>
      </c>
      <c r="J231" s="200">
        <f>P.O.!J232</f>
        <v>11.75</v>
      </c>
      <c r="K231" s="200">
        <f>P.O.!K232</f>
        <v>1009.33</v>
      </c>
      <c r="L231" s="198">
        <f>P.O.!L232</f>
        <v>0</v>
      </c>
    </row>
    <row r="232" spans="1:12" ht="45" hidden="1" x14ac:dyDescent="0.2">
      <c r="A232" s="86" t="str">
        <f>P.O.!A233</f>
        <v>S</v>
      </c>
      <c r="B232" s="197" t="str">
        <f>P.O.!B233</f>
        <v>26.35</v>
      </c>
      <c r="C232" s="198" t="str">
        <f>P.O.!C233</f>
        <v xml:space="preserve">SEINFRA </v>
      </c>
      <c r="D232" s="197" t="str">
        <f>P.O.!D233</f>
        <v>ED-49415</v>
      </c>
      <c r="E232" s="199" t="str">
        <f>P.O.!E233</f>
        <v>ELETRODUTO FLEXÍVEL CORRUGADO EM PVC, ANTI-CHAMA, DIÂMETRO DE 32MM (1"), APLICADO EM ALVENARIA, INCLUSIVE RASGO</v>
      </c>
      <c r="F232" s="200" t="str">
        <f>P.O.!F233</f>
        <v>m</v>
      </c>
      <c r="G232" s="201">
        <f>P.O.!G233</f>
        <v>13.04</v>
      </c>
      <c r="H232" s="201">
        <f>P.O.!H233</f>
        <v>38.799999999999997</v>
      </c>
      <c r="I232" s="202">
        <f>P.O.!I233</f>
        <v>0.23419999999999999</v>
      </c>
      <c r="J232" s="200">
        <f>P.O.!J233</f>
        <v>16.09</v>
      </c>
      <c r="K232" s="200">
        <f>P.O.!K233</f>
        <v>624.29</v>
      </c>
      <c r="L232" s="198">
        <f>P.O.!L233</f>
        <v>0</v>
      </c>
    </row>
    <row r="233" spans="1:12" ht="60" hidden="1" x14ac:dyDescent="0.2">
      <c r="A233" s="86" t="str">
        <f>P.O.!A234</f>
        <v>S</v>
      </c>
      <c r="B233" s="197" t="str">
        <f>P.O.!B234</f>
        <v>26.36</v>
      </c>
      <c r="C233" s="198" t="str">
        <f>P.O.!C234</f>
        <v xml:space="preserve">SEINFRA </v>
      </c>
      <c r="D233" s="197" t="str">
        <f>P.O.!D234</f>
        <v>ED-7251</v>
      </c>
      <c r="E233" s="199" t="str">
        <f>P.O.!E234</f>
        <v>ELETRODUTO FLEXÍVEL, EM AÇO GALVANIZADO, DIÂMETRO DE 40MM (1.1/2"), REVESTIDO EXTERNAMENTE COM PVC, NA COR PRETA, INCLUSIVE ACESSÓRIOS PARA FIXAÇÃO E CONEXÕES</v>
      </c>
      <c r="F233" s="200" t="str">
        <f>P.O.!F234</f>
        <v>m</v>
      </c>
      <c r="G233" s="201">
        <f>P.O.!G234</f>
        <v>32.22</v>
      </c>
      <c r="H233" s="201">
        <f>P.O.!H234</f>
        <v>10.7</v>
      </c>
      <c r="I233" s="202">
        <f>P.O.!I234</f>
        <v>0.23419999999999999</v>
      </c>
      <c r="J233" s="200">
        <f>P.O.!J234</f>
        <v>39.770000000000003</v>
      </c>
      <c r="K233" s="200">
        <f>P.O.!K234</f>
        <v>425.54</v>
      </c>
      <c r="L233" s="198">
        <f>P.O.!L234</f>
        <v>0</v>
      </c>
    </row>
    <row r="234" spans="1:12" ht="45" hidden="1" x14ac:dyDescent="0.2">
      <c r="A234" s="86" t="str">
        <f>P.O.!A235</f>
        <v>S</v>
      </c>
      <c r="B234" s="197" t="str">
        <f>P.O.!B235</f>
        <v>26.37</v>
      </c>
      <c r="C234" s="198" t="str">
        <f>P.O.!C235</f>
        <v>SINAPI</v>
      </c>
      <c r="D234" s="197" t="str">
        <f>P.O.!D235</f>
        <v>91850</v>
      </c>
      <c r="E234" s="199" t="str">
        <f>P.O.!E235</f>
        <v>ELETRODUTO FLEXÍVEL CORRUGADO, PEAD, DN 40 MM (1 1/4"), PARA CIRCUITOS TERMINAIS, INSTALADO EM LAJE - FORNECIMENTO E INSTALAÇÃO. AF_03/2023</v>
      </c>
      <c r="F234" s="200" t="str">
        <f>P.O.!F235</f>
        <v>M</v>
      </c>
      <c r="G234" s="201">
        <f>P.O.!G235</f>
        <v>9.34</v>
      </c>
      <c r="H234" s="201">
        <f>P.O.!H235</f>
        <v>3.4</v>
      </c>
      <c r="I234" s="202">
        <f>P.O.!I235</f>
        <v>0.23419999999999999</v>
      </c>
      <c r="J234" s="200">
        <f>P.O.!J235</f>
        <v>11.53</v>
      </c>
      <c r="K234" s="200">
        <f>P.O.!K235</f>
        <v>39.200000000000003</v>
      </c>
      <c r="L234" s="198">
        <f>P.O.!L235</f>
        <v>0</v>
      </c>
    </row>
    <row r="235" spans="1:12" ht="75" hidden="1" x14ac:dyDescent="0.2">
      <c r="A235" s="86" t="str">
        <f>P.O.!A236</f>
        <v>S</v>
      </c>
      <c r="B235" s="197" t="str">
        <f>P.O.!B236</f>
        <v>26.38</v>
      </c>
      <c r="C235" s="198" t="str">
        <f>P.O.!C236</f>
        <v xml:space="preserve">SEINFRA </v>
      </c>
      <c r="D235" s="197" t="str">
        <f>P.O.!D236</f>
        <v>ED-20582</v>
      </c>
      <c r="E235" s="199" t="str">
        <f>P.O.!E236</f>
        <v>ENTRADA DE ENERGIA AÉREA, TIPO C2, PADRÃO CEMIG, CARGA INSTALADA DE 15,1KVA ATÉ 23KVA, TRIFÁSICO, COM SAÍDA SUBTERRÂNEA, INCLUSIVE POSTE, CAIXA PARA MEDIDOR, DISJUNTOR, BARRAMENTO, ATERRAMENTO E ACESSÓRIOS</v>
      </c>
      <c r="F235" s="200" t="str">
        <f>P.O.!F236</f>
        <v>un</v>
      </c>
      <c r="G235" s="201">
        <f>P.O.!G236</f>
        <v>2791.45</v>
      </c>
      <c r="H235" s="201">
        <f>P.O.!H236</f>
        <v>1</v>
      </c>
      <c r="I235" s="202">
        <f>P.O.!I236</f>
        <v>0.23419999999999999</v>
      </c>
      <c r="J235" s="200">
        <f>P.O.!J236</f>
        <v>3445.21</v>
      </c>
      <c r="K235" s="200">
        <f>P.O.!K236</f>
        <v>3445.21</v>
      </c>
      <c r="L235" s="198">
        <f>P.O.!L236</f>
        <v>0</v>
      </c>
    </row>
    <row r="236" spans="1:12" ht="60" hidden="1" x14ac:dyDescent="0.2">
      <c r="A236" s="86" t="str">
        <f>P.O.!A237</f>
        <v>S</v>
      </c>
      <c r="B236" s="197" t="str">
        <f>P.O.!B237</f>
        <v>26.39</v>
      </c>
      <c r="C236" s="198" t="str">
        <f>P.O.!C237</f>
        <v>SINAPI</v>
      </c>
      <c r="D236" s="197" t="str">
        <f>P.O.!D237</f>
        <v>101881</v>
      </c>
      <c r="E236" s="199" t="str">
        <f>P.O.!E237</f>
        <v>QUADRO DE DISTRIBUIÇÃO DE ENERGIA EM CHAPA DE AÇO GALVANIZADO, DE EMBUTIR, COM BARRAMENTO TRIFÁSICO, PARA 40 DISJUNTORES DIN 100A - FORNECIMENTO E INSTALAÇÃO. AF_07/2025</v>
      </c>
      <c r="F236" s="200" t="str">
        <f>P.O.!F237</f>
        <v>UN</v>
      </c>
      <c r="G236" s="201">
        <f>P.O.!G237</f>
        <v>995.54</v>
      </c>
      <c r="H236" s="201">
        <f>P.O.!H237</f>
        <v>1</v>
      </c>
      <c r="I236" s="202">
        <f>P.O.!I237</f>
        <v>0.23419999999999999</v>
      </c>
      <c r="J236" s="200">
        <f>P.O.!J237</f>
        <v>1228.7</v>
      </c>
      <c r="K236" s="200">
        <f>P.O.!K237</f>
        <v>1228.7</v>
      </c>
      <c r="L236" s="198">
        <f>P.O.!L237</f>
        <v>0</v>
      </c>
    </row>
    <row r="237" spans="1:12" ht="15" hidden="1" x14ac:dyDescent="0.2">
      <c r="A237" s="86" t="str">
        <f>P.O.!A238</f>
        <v>S</v>
      </c>
      <c r="B237" s="197" t="str">
        <f>P.O.!B238</f>
        <v>26.40</v>
      </c>
      <c r="C237" s="198" t="str">
        <f>P.O.!C238</f>
        <v>SINAPI</v>
      </c>
      <c r="D237" s="197" t="str">
        <f>P.O.!D238</f>
        <v>93358</v>
      </c>
      <c r="E237" s="199" t="str">
        <f>P.O.!E238</f>
        <v>ESCAVAÇÃO MANUAL DE VALA. AF_09/2024</v>
      </c>
      <c r="F237" s="200" t="str">
        <f>P.O.!F238</f>
        <v>M3</v>
      </c>
      <c r="G237" s="201">
        <f>P.O.!G238</f>
        <v>93.27</v>
      </c>
      <c r="H237" s="201">
        <f>P.O.!H238</f>
        <v>0.48</v>
      </c>
      <c r="I237" s="202">
        <f>P.O.!I238</f>
        <v>0.23419999999999999</v>
      </c>
      <c r="J237" s="200">
        <f>P.O.!J238</f>
        <v>115.11</v>
      </c>
      <c r="K237" s="200">
        <f>P.O.!K238</f>
        <v>55.25</v>
      </c>
      <c r="L237" s="198">
        <f>P.O.!L238</f>
        <v>0</v>
      </c>
    </row>
    <row r="238" spans="1:12" ht="30" hidden="1" x14ac:dyDescent="0.2">
      <c r="A238" s="86" t="str">
        <f>P.O.!A239</f>
        <v>S</v>
      </c>
      <c r="B238" s="197" t="str">
        <f>P.O.!B239</f>
        <v>26.41</v>
      </c>
      <c r="C238" s="198" t="str">
        <f>P.O.!C239</f>
        <v xml:space="preserve">SEINFRA </v>
      </c>
      <c r="D238" s="197" t="str">
        <f>P.O.!D239</f>
        <v>ED-51121</v>
      </c>
      <c r="E238" s="199" t="str">
        <f>P.O.!E239</f>
        <v>REATERRO MANUAL DE VALA, INCLUSIVE ESPALHAMENTO E COMPACTAÇÃO MECANIZADA COM PLACA VIBRATÓRIA</v>
      </c>
      <c r="F238" s="200" t="str">
        <f>P.O.!F239</f>
        <v>m3</v>
      </c>
      <c r="G238" s="201">
        <f>P.O.!G239</f>
        <v>48.41</v>
      </c>
      <c r="H238" s="201">
        <f>P.O.!H239</f>
        <v>0.62</v>
      </c>
      <c r="I238" s="202">
        <f>P.O.!I239</f>
        <v>0.23419999999999999</v>
      </c>
      <c r="J238" s="200">
        <f>P.O.!J239</f>
        <v>59.75</v>
      </c>
      <c r="K238" s="200">
        <f>P.O.!K239</f>
        <v>37.049999999999997</v>
      </c>
      <c r="L238" s="198">
        <f>P.O.!L239</f>
        <v>0</v>
      </c>
    </row>
    <row r="239" spans="1:12" ht="15" hidden="1" x14ac:dyDescent="0.2">
      <c r="A239" s="86">
        <f>P.O.!A240</f>
        <v>0</v>
      </c>
      <c r="B239" s="197">
        <f>P.O.!B240</f>
        <v>0</v>
      </c>
      <c r="C239" s="198">
        <f>P.O.!C240</f>
        <v>0</v>
      </c>
      <c r="D239" s="198">
        <f>P.O.!D240</f>
        <v>0</v>
      </c>
      <c r="E239" s="199">
        <f>P.O.!E240</f>
        <v>0</v>
      </c>
      <c r="F239" s="200">
        <f>P.O.!F240</f>
        <v>0</v>
      </c>
      <c r="G239" s="200">
        <f>P.O.!G240</f>
        <v>0</v>
      </c>
      <c r="H239" s="201">
        <f>P.O.!H240</f>
        <v>0</v>
      </c>
      <c r="I239" s="198">
        <f>P.O.!I240</f>
        <v>0</v>
      </c>
      <c r="J239" s="200">
        <f>P.O.!J240</f>
        <v>0</v>
      </c>
      <c r="K239" s="200">
        <f>P.O.!K240</f>
        <v>0</v>
      </c>
      <c r="L239" s="198">
        <f>P.O.!L240</f>
        <v>0</v>
      </c>
    </row>
    <row r="240" spans="1:12" ht="15" x14ac:dyDescent="0.2">
      <c r="A240" s="86" t="str">
        <f>P.O.!A241</f>
        <v>E</v>
      </c>
      <c r="B240" s="197" t="str">
        <f>P.O.!B241</f>
        <v>27</v>
      </c>
      <c r="C240" s="198">
        <f>P.O.!C241</f>
        <v>0</v>
      </c>
      <c r="D240" s="198">
        <f>P.O.!D241</f>
        <v>0</v>
      </c>
      <c r="E240" s="199" t="str">
        <f>P.O.!E241</f>
        <v>CABEAMENTO</v>
      </c>
      <c r="F240" s="200">
        <f>P.O.!F241</f>
        <v>0</v>
      </c>
      <c r="G240" s="200">
        <f>P.O.!G241</f>
        <v>0</v>
      </c>
      <c r="H240" s="201">
        <f>P.O.!H241</f>
        <v>0</v>
      </c>
      <c r="I240" s="198">
        <f>P.O.!I241</f>
        <v>0</v>
      </c>
      <c r="J240" s="200">
        <f>P.O.!J241</f>
        <v>0</v>
      </c>
      <c r="K240" s="200">
        <f>P.O.!K241</f>
        <v>0</v>
      </c>
      <c r="L240" s="200">
        <f>P.O.!L241</f>
        <v>1000.2</v>
      </c>
    </row>
    <row r="241" spans="1:12" ht="45" hidden="1" x14ac:dyDescent="0.2">
      <c r="A241" s="86" t="str">
        <f>P.O.!A242</f>
        <v>S</v>
      </c>
      <c r="B241" s="197" t="str">
        <f>P.O.!B242</f>
        <v>27.1</v>
      </c>
      <c r="C241" s="198" t="str">
        <f>P.O.!C242</f>
        <v>SINAPI</v>
      </c>
      <c r="D241" s="197" t="str">
        <f>P.O.!D242</f>
        <v>91942</v>
      </c>
      <c r="E241" s="199" t="str">
        <f>P.O.!E242</f>
        <v>CAIXA RETANGULAR 4" X 4" ALTA (2,00 M DO PISO), PVC, INSTALADA EM PAREDE - FORNECIMENTO E INSTALAÇÃO. AF_03/2023</v>
      </c>
      <c r="F241" s="200" t="str">
        <f>P.O.!F242</f>
        <v>UN</v>
      </c>
      <c r="G241" s="201">
        <f>P.O.!G242</f>
        <v>40.01</v>
      </c>
      <c r="H241" s="201">
        <f>P.O.!H242</f>
        <v>2</v>
      </c>
      <c r="I241" s="202">
        <f>P.O.!I242</f>
        <v>0.23419999999999999</v>
      </c>
      <c r="J241" s="200">
        <f>P.O.!J242</f>
        <v>49.38</v>
      </c>
      <c r="K241" s="200">
        <f>P.O.!K242</f>
        <v>98.76</v>
      </c>
      <c r="L241" s="198">
        <f>P.O.!L242</f>
        <v>0</v>
      </c>
    </row>
    <row r="242" spans="1:12" ht="60" hidden="1" x14ac:dyDescent="0.2">
      <c r="A242" s="86" t="str">
        <f>P.O.!A243</f>
        <v>S</v>
      </c>
      <c r="B242" s="197" t="str">
        <f>P.O.!B243</f>
        <v>27.2</v>
      </c>
      <c r="C242" s="198" t="str">
        <f>P.O.!C243</f>
        <v xml:space="preserve">SEINFRA </v>
      </c>
      <c r="D242" s="197" t="str">
        <f>P.O.!D243</f>
        <v>ED-49148</v>
      </c>
      <c r="E242" s="199" t="str">
        <f>P.O.!E243</f>
        <v>CAIXA DE PASSAGEM, DIMENSÃO (15X15)CM, EM CHAPA DE AÇO, TIPO DE EMBUTIR, COM ACABAMENTO EM PINTURA ELETROSTÁTICA E TAMPA CEGA, INCLUSIVE FIXAÇÃO EM ALVENARIA</v>
      </c>
      <c r="F242" s="200" t="str">
        <f>P.O.!F243</f>
        <v>un</v>
      </c>
      <c r="G242" s="201">
        <f>P.O.!G243</f>
        <v>92.95</v>
      </c>
      <c r="H242" s="201">
        <f>P.O.!H243</f>
        <v>1</v>
      </c>
      <c r="I242" s="202">
        <f>P.O.!I243</f>
        <v>0.23419999999999999</v>
      </c>
      <c r="J242" s="200">
        <f>P.O.!J243</f>
        <v>114.72</v>
      </c>
      <c r="K242" s="200">
        <f>P.O.!K243</f>
        <v>114.72</v>
      </c>
      <c r="L242" s="198">
        <f>P.O.!L243</f>
        <v>0</v>
      </c>
    </row>
    <row r="243" spans="1:12" ht="45" hidden="1" x14ac:dyDescent="0.2">
      <c r="A243" s="86" t="str">
        <f>P.O.!A244</f>
        <v>S</v>
      </c>
      <c r="B243" s="197" t="str">
        <f>P.O.!B244</f>
        <v>27.3</v>
      </c>
      <c r="C243" s="198" t="str">
        <f>P.O.!C244</f>
        <v xml:space="preserve">SEINFRA </v>
      </c>
      <c r="D243" s="197" t="str">
        <f>P.O.!D244</f>
        <v>ED-49414</v>
      </c>
      <c r="E243" s="199" t="str">
        <f>P.O.!E244</f>
        <v>ELETRODUTO FLEXÍVEL CORRUGADO EM PVC, ANTI-CHAMA, DIÂMETRO DE 25MM (3/4"), APLICADO EM ALVENARIA, INCLUSIVE RASGO</v>
      </c>
      <c r="F243" s="200" t="str">
        <f>P.O.!F244</f>
        <v>m</v>
      </c>
      <c r="G243" s="201">
        <f>P.O.!G244</f>
        <v>9.52</v>
      </c>
      <c r="H243" s="201">
        <f>P.O.!H244</f>
        <v>11.6</v>
      </c>
      <c r="I243" s="202">
        <f>P.O.!I244</f>
        <v>0.23419999999999999</v>
      </c>
      <c r="J243" s="200">
        <f>P.O.!J244</f>
        <v>11.75</v>
      </c>
      <c r="K243" s="200">
        <f>P.O.!K244</f>
        <v>136.30000000000001</v>
      </c>
      <c r="L243" s="198">
        <f>P.O.!L244</f>
        <v>0</v>
      </c>
    </row>
    <row r="244" spans="1:12" ht="45" hidden="1" x14ac:dyDescent="0.2">
      <c r="A244" s="86" t="str">
        <f>P.O.!A245</f>
        <v>S</v>
      </c>
      <c r="B244" s="197" t="str">
        <f>P.O.!B245</f>
        <v>27.4</v>
      </c>
      <c r="C244" s="198" t="str">
        <f>P.O.!C245</f>
        <v xml:space="preserve">SEINFRA </v>
      </c>
      <c r="D244" s="197" t="str">
        <f>P.O.!D245</f>
        <v>ED-49415</v>
      </c>
      <c r="E244" s="199" t="str">
        <f>P.O.!E245</f>
        <v>ELETRODUTO FLEXÍVEL CORRUGADO EM PVC, ANTI-CHAMA, DIÂMETRO DE 32MM (1"), APLICADO EM ALVENARIA, INCLUSIVE RASGO</v>
      </c>
      <c r="F244" s="200" t="str">
        <f>P.O.!F245</f>
        <v>m</v>
      </c>
      <c r="G244" s="201">
        <f>P.O.!G245</f>
        <v>13.04</v>
      </c>
      <c r="H244" s="201">
        <f>P.O.!H245</f>
        <v>26.3</v>
      </c>
      <c r="I244" s="202">
        <f>P.O.!I245</f>
        <v>0.23419999999999999</v>
      </c>
      <c r="J244" s="200">
        <f>P.O.!J245</f>
        <v>16.09</v>
      </c>
      <c r="K244" s="200">
        <f>P.O.!K245</f>
        <v>423.17</v>
      </c>
      <c r="L244" s="198">
        <f>P.O.!L245</f>
        <v>0</v>
      </c>
    </row>
    <row r="245" spans="1:12" ht="15" hidden="1" x14ac:dyDescent="0.2">
      <c r="A245" s="86" t="str">
        <f>P.O.!A246</f>
        <v>S</v>
      </c>
      <c r="B245" s="197" t="str">
        <f>P.O.!B246</f>
        <v>27.5</v>
      </c>
      <c r="C245" s="198" t="str">
        <f>P.O.!C246</f>
        <v>SINAPI</v>
      </c>
      <c r="D245" s="197" t="str">
        <f>P.O.!D246</f>
        <v>93358</v>
      </c>
      <c r="E245" s="199" t="str">
        <f>P.O.!E246</f>
        <v>ESCAVAÇÃO MANUAL DE VALA. AF_09/2024</v>
      </c>
      <c r="F245" s="200" t="str">
        <f>P.O.!F246</f>
        <v>M3</v>
      </c>
      <c r="G245" s="201">
        <f>P.O.!G246</f>
        <v>93.27</v>
      </c>
      <c r="H245" s="201">
        <f>P.O.!H246</f>
        <v>1.18</v>
      </c>
      <c r="I245" s="202">
        <f>P.O.!I246</f>
        <v>0.23419999999999999</v>
      </c>
      <c r="J245" s="200">
        <f>P.O.!J246</f>
        <v>115.11</v>
      </c>
      <c r="K245" s="200">
        <f>P.O.!K246</f>
        <v>135.83000000000001</v>
      </c>
      <c r="L245" s="198">
        <f>P.O.!L246</f>
        <v>0</v>
      </c>
    </row>
    <row r="246" spans="1:12" ht="30" hidden="1" x14ac:dyDescent="0.2">
      <c r="A246" s="86" t="str">
        <f>P.O.!A247</f>
        <v>S</v>
      </c>
      <c r="B246" s="197" t="str">
        <f>P.O.!B247</f>
        <v>27.6</v>
      </c>
      <c r="C246" s="198" t="str">
        <f>P.O.!C247</f>
        <v xml:space="preserve">SEINFRA </v>
      </c>
      <c r="D246" s="197" t="str">
        <f>P.O.!D247</f>
        <v>ED-51121</v>
      </c>
      <c r="E246" s="199" t="str">
        <f>P.O.!E247</f>
        <v>REATERRO MANUAL DE VALA, INCLUSIVE ESPALHAMENTO E COMPACTAÇÃO MECANIZADA COM PLACA VIBRATÓRIA</v>
      </c>
      <c r="F246" s="200" t="str">
        <f>P.O.!F247</f>
        <v>m3</v>
      </c>
      <c r="G246" s="201">
        <f>P.O.!G247</f>
        <v>48.41</v>
      </c>
      <c r="H246" s="201">
        <f>P.O.!H247</f>
        <v>1.53</v>
      </c>
      <c r="I246" s="202">
        <f>P.O.!I247</f>
        <v>0.23419999999999999</v>
      </c>
      <c r="J246" s="200">
        <f>P.O.!J247</f>
        <v>59.75</v>
      </c>
      <c r="K246" s="200">
        <f>P.O.!K247</f>
        <v>91.42</v>
      </c>
      <c r="L246" s="198">
        <f>P.O.!L247</f>
        <v>0</v>
      </c>
    </row>
    <row r="247" spans="1:12" ht="15" hidden="1" x14ac:dyDescent="0.2">
      <c r="A247" s="86">
        <f>P.O.!A248</f>
        <v>0</v>
      </c>
      <c r="B247" s="197">
        <f>P.O.!B248</f>
        <v>0</v>
      </c>
      <c r="C247" s="198">
        <f>P.O.!C248</f>
        <v>0</v>
      </c>
      <c r="D247" s="198">
        <f>P.O.!D248</f>
        <v>0</v>
      </c>
      <c r="E247" s="199">
        <f>P.O.!E248</f>
        <v>0</v>
      </c>
      <c r="F247" s="200">
        <f>P.O.!F248</f>
        <v>0</v>
      </c>
      <c r="G247" s="200">
        <f>P.O.!G248</f>
        <v>0</v>
      </c>
      <c r="H247" s="201">
        <f>P.O.!H248</f>
        <v>0</v>
      </c>
      <c r="I247" s="198">
        <f>P.O.!I248</f>
        <v>0</v>
      </c>
      <c r="J247" s="200">
        <f>P.O.!J248</f>
        <v>0</v>
      </c>
      <c r="K247" s="200">
        <f>P.O.!K248</f>
        <v>0</v>
      </c>
      <c r="L247" s="198">
        <f>P.O.!L248</f>
        <v>0</v>
      </c>
    </row>
    <row r="248" spans="1:12" ht="15" x14ac:dyDescent="0.2">
      <c r="A248" s="86" t="str">
        <f>P.O.!A249</f>
        <v>E</v>
      </c>
      <c r="B248" s="197" t="str">
        <f>P.O.!B249</f>
        <v>28</v>
      </c>
      <c r="C248" s="198">
        <f>P.O.!C249</f>
        <v>0</v>
      </c>
      <c r="D248" s="198">
        <f>P.O.!D249</f>
        <v>0</v>
      </c>
      <c r="E248" s="199" t="str">
        <f>P.O.!E249</f>
        <v>INSTALAÇÕES HIDRÁULICAS - ALIMENTAÇÃO</v>
      </c>
      <c r="F248" s="200">
        <f>P.O.!F249</f>
        <v>0</v>
      </c>
      <c r="G248" s="200">
        <f>P.O.!G249</f>
        <v>0</v>
      </c>
      <c r="H248" s="201">
        <f>P.O.!H249</f>
        <v>0</v>
      </c>
      <c r="I248" s="198">
        <f>P.O.!I249</f>
        <v>0</v>
      </c>
      <c r="J248" s="200">
        <f>P.O.!J249</f>
        <v>0</v>
      </c>
      <c r="K248" s="200">
        <f>P.O.!K249</f>
        <v>0</v>
      </c>
      <c r="L248" s="200">
        <f>P.O.!L249</f>
        <v>928.14</v>
      </c>
    </row>
    <row r="249" spans="1:12" ht="30" hidden="1" x14ac:dyDescent="0.2">
      <c r="A249" s="86" t="str">
        <f>P.O.!A250</f>
        <v>S</v>
      </c>
      <c r="B249" s="197" t="str">
        <f>P.O.!B250</f>
        <v>28.1</v>
      </c>
      <c r="C249" s="198" t="str">
        <f>P.O.!C250</f>
        <v>SINAPI</v>
      </c>
      <c r="D249" s="197" t="str">
        <f>P.O.!D250</f>
        <v>104056</v>
      </c>
      <c r="E249" s="199" t="str">
        <f>P.O.!E250</f>
        <v>REGISTRO ESFERA, PVC, COM ROSCA, 1/2", PARA LIGAÇÃO PREDIAL DE ÁGUA. AF_06/2022</v>
      </c>
      <c r="F249" s="200" t="str">
        <f>P.O.!F250</f>
        <v>UN</v>
      </c>
      <c r="G249" s="201">
        <f>P.O.!G250</f>
        <v>18.79</v>
      </c>
      <c r="H249" s="201">
        <f>P.O.!H250</f>
        <v>1</v>
      </c>
      <c r="I249" s="202">
        <f>P.O.!I250</f>
        <v>0.23419999999999999</v>
      </c>
      <c r="J249" s="200">
        <f>P.O.!J250</f>
        <v>23.19</v>
      </c>
      <c r="K249" s="200">
        <f>P.O.!K250</f>
        <v>23.19</v>
      </c>
      <c r="L249" s="198">
        <f>P.O.!L250</f>
        <v>0</v>
      </c>
    </row>
    <row r="250" spans="1:12" ht="30" hidden="1" x14ac:dyDescent="0.2">
      <c r="A250" s="86" t="str">
        <f>P.O.!A251</f>
        <v>S</v>
      </c>
      <c r="B250" s="197" t="str">
        <f>P.O.!B251</f>
        <v>28.2</v>
      </c>
      <c r="C250" s="198" t="str">
        <f>P.O.!C251</f>
        <v>SINAPI</v>
      </c>
      <c r="D250" s="197" t="str">
        <f>P.O.!D251</f>
        <v>103047</v>
      </c>
      <c r="E250" s="199" t="str">
        <f>P.O.!E251</f>
        <v>REGISTRO DE ESFERA, PVC, SOLDÁVEL, COM VOLANTE, DN 20 MM - FORNECIMENTO E INSTALAÇÃO. AF_08/2021</v>
      </c>
      <c r="F250" s="200" t="str">
        <f>P.O.!F251</f>
        <v>UN</v>
      </c>
      <c r="G250" s="201">
        <f>P.O.!G251</f>
        <v>20.16</v>
      </c>
      <c r="H250" s="201">
        <f>P.O.!H251</f>
        <v>2</v>
      </c>
      <c r="I250" s="202">
        <f>P.O.!I251</f>
        <v>0.23419999999999999</v>
      </c>
      <c r="J250" s="200">
        <f>P.O.!J251</f>
        <v>24.88</v>
      </c>
      <c r="K250" s="200">
        <f>P.O.!K251</f>
        <v>49.76</v>
      </c>
      <c r="L250" s="198">
        <f>P.O.!L251</f>
        <v>0</v>
      </c>
    </row>
    <row r="251" spans="1:12" ht="30" hidden="1" x14ac:dyDescent="0.2">
      <c r="A251" s="86" t="str">
        <f>P.O.!A252</f>
        <v>S</v>
      </c>
      <c r="B251" s="197" t="str">
        <f>P.O.!B252</f>
        <v>28.3</v>
      </c>
      <c r="C251" s="198" t="str">
        <f>P.O.!C252</f>
        <v>SINAPI - MATERIAL</v>
      </c>
      <c r="D251" s="197" t="str">
        <f>P.O.!D252</f>
        <v>3521</v>
      </c>
      <c r="E251" s="199" t="str">
        <f>P.O.!E252</f>
        <v>JOELHO PVC, SOLDAVEL COM ROSCA, 90 GRAUS, 20 MM X 1/2", COR MARROM, PARA AGUA FRIA PREDIAL</v>
      </c>
      <c r="F251" s="200" t="str">
        <f>P.O.!F252</f>
        <v>UN</v>
      </c>
      <c r="G251" s="201">
        <f>P.O.!G252</f>
        <v>2.06</v>
      </c>
      <c r="H251" s="201">
        <f>P.O.!H252</f>
        <v>1</v>
      </c>
      <c r="I251" s="202">
        <f>P.O.!I252</f>
        <v>0.23419999999999999</v>
      </c>
      <c r="J251" s="200">
        <f>P.O.!J252</f>
        <v>2.54</v>
      </c>
      <c r="K251" s="200">
        <f>P.O.!K252</f>
        <v>2.54</v>
      </c>
      <c r="L251" s="198">
        <f>P.O.!L252</f>
        <v>0</v>
      </c>
    </row>
    <row r="252" spans="1:12" ht="15" hidden="1" x14ac:dyDescent="0.2">
      <c r="A252" s="86" t="e">
        <f t="shared" ref="A252:L252" si="0">#REF!</f>
        <v>#REF!</v>
      </c>
      <c r="B252" s="198" t="e">
        <f t="shared" si="0"/>
        <v>#REF!</v>
      </c>
      <c r="C252" s="198" t="e">
        <f t="shared" si="0"/>
        <v>#REF!</v>
      </c>
      <c r="D252" s="198" t="e">
        <f t="shared" si="0"/>
        <v>#REF!</v>
      </c>
      <c r="E252" s="199" t="e">
        <f t="shared" si="0"/>
        <v>#REF!</v>
      </c>
      <c r="F252" s="198" t="e">
        <f t="shared" si="0"/>
        <v>#REF!</v>
      </c>
      <c r="G252" s="198" t="e">
        <f t="shared" si="0"/>
        <v>#REF!</v>
      </c>
      <c r="H252" s="198" t="e">
        <f t="shared" si="0"/>
        <v>#REF!</v>
      </c>
      <c r="I252" s="198" t="e">
        <f t="shared" si="0"/>
        <v>#REF!</v>
      </c>
      <c r="J252" s="198" t="e">
        <f t="shared" si="0"/>
        <v>#REF!</v>
      </c>
      <c r="K252" s="198" t="e">
        <f t="shared" si="0"/>
        <v>#REF!</v>
      </c>
      <c r="L252" s="198" t="e">
        <f t="shared" si="0"/>
        <v>#REF!</v>
      </c>
    </row>
    <row r="253" spans="1:12" ht="60" hidden="1" x14ac:dyDescent="0.2">
      <c r="A253" s="86" t="str">
        <f>P.O.!A253</f>
        <v>S</v>
      </c>
      <c r="B253" s="197" t="str">
        <f>P.O.!B253</f>
        <v>28.4</v>
      </c>
      <c r="C253" s="198" t="str">
        <f>P.O.!C253</f>
        <v>SINAPI</v>
      </c>
      <c r="D253" s="197" t="str">
        <f>P.O.!D253</f>
        <v>94783</v>
      </c>
      <c r="E253" s="199" t="str">
        <f>P.O.!E253</f>
        <v>ADAPTADOR COM FLANGE E ANEL DE VEDAÇÃO, PVC, SOLDÁVEL, DN 20 MM X 1/2", INSTALADO EM RESERVAÇÃO PREDIAL DE ÁGUA - FORNECIMENTO E INSTALAÇÃO. AF_04/2024</v>
      </c>
      <c r="F253" s="200" t="str">
        <f>P.O.!F253</f>
        <v>UN</v>
      </c>
      <c r="G253" s="201">
        <f>P.O.!G253</f>
        <v>19.64</v>
      </c>
      <c r="H253" s="201">
        <f>P.O.!H253</f>
        <v>1</v>
      </c>
      <c r="I253" s="202">
        <f>P.O.!I253</f>
        <v>0.23419999999999999</v>
      </c>
      <c r="J253" s="200">
        <f>P.O.!J253</f>
        <v>24.24</v>
      </c>
      <c r="K253" s="200">
        <f>P.O.!K253</f>
        <v>24.24</v>
      </c>
      <c r="L253" s="198">
        <f>P.O.!L253</f>
        <v>0</v>
      </c>
    </row>
    <row r="254" spans="1:12" ht="60" hidden="1" x14ac:dyDescent="0.2">
      <c r="A254" s="86" t="str">
        <f>P.O.!A254</f>
        <v>S</v>
      </c>
      <c r="B254" s="197" t="str">
        <f>P.O.!B254</f>
        <v>28.5</v>
      </c>
      <c r="C254" s="198" t="str">
        <f>P.O.!C254</f>
        <v>SINAPI</v>
      </c>
      <c r="D254" s="197" t="str">
        <f>P.O.!D254</f>
        <v>89376</v>
      </c>
      <c r="E254" s="199" t="str">
        <f>P.O.!E254</f>
        <v>ADAPTADOR CURTO COM BOLSA E ROSCA PARA REGISTRO, PVC, SOLDÁVEL, DN 20MM X 1/2, INSTALADO EM RAMAL OU SUB-RAMAL DE ÁGUA - FORNECIMENTO E INSTALAÇÃO. AF_06/2022</v>
      </c>
      <c r="F254" s="200" t="str">
        <f>P.O.!F254</f>
        <v>UN</v>
      </c>
      <c r="G254" s="201">
        <f>P.O.!G254</f>
        <v>6.32</v>
      </c>
      <c r="H254" s="201">
        <f>P.O.!H254</f>
        <v>1</v>
      </c>
      <c r="I254" s="202">
        <f>P.O.!I254</f>
        <v>0.23419999999999999</v>
      </c>
      <c r="J254" s="200">
        <f>P.O.!J254</f>
        <v>7.8</v>
      </c>
      <c r="K254" s="200">
        <f>P.O.!K254</f>
        <v>7.8</v>
      </c>
      <c r="L254" s="198">
        <f>P.O.!L254</f>
        <v>0</v>
      </c>
    </row>
    <row r="255" spans="1:12" ht="45" hidden="1" x14ac:dyDescent="0.2">
      <c r="A255" s="86" t="str">
        <f>P.O.!A255</f>
        <v>S</v>
      </c>
      <c r="B255" s="197" t="str">
        <f>P.O.!B255</f>
        <v>28.6</v>
      </c>
      <c r="C255" s="198" t="str">
        <f>P.O.!C255</f>
        <v>SINAPI</v>
      </c>
      <c r="D255" s="197" t="str">
        <f>P.O.!D255</f>
        <v>89360</v>
      </c>
      <c r="E255" s="199" t="str">
        <f>P.O.!E255</f>
        <v>CURVA 90 GRAUS, PVC, SOLDÁVEL, DN 20MM, INSTALADO EM RAMAL OU SUB-RAMAL DE ÁGUA - FORNECIMENTO E INSTALAÇÃO. AF_06/2022</v>
      </c>
      <c r="F255" s="200" t="str">
        <f>P.O.!F255</f>
        <v>UN</v>
      </c>
      <c r="G255" s="201">
        <f>P.O.!G255</f>
        <v>10.54</v>
      </c>
      <c r="H255" s="201">
        <f>P.O.!H255</f>
        <v>10</v>
      </c>
      <c r="I255" s="202">
        <f>P.O.!I255</f>
        <v>0.23419999999999999</v>
      </c>
      <c r="J255" s="200">
        <f>P.O.!J255</f>
        <v>13.01</v>
      </c>
      <c r="K255" s="200">
        <f>P.O.!K255</f>
        <v>130.1</v>
      </c>
      <c r="L255" s="198">
        <f>P.O.!L255</f>
        <v>0</v>
      </c>
    </row>
    <row r="256" spans="1:12" ht="45" hidden="1" x14ac:dyDescent="0.2">
      <c r="A256" s="86" t="str">
        <f>P.O.!A256</f>
        <v>S</v>
      </c>
      <c r="B256" s="197" t="str">
        <f>P.O.!B256</f>
        <v>28.7</v>
      </c>
      <c r="C256" s="198" t="str">
        <f>P.O.!C256</f>
        <v>SINAPI</v>
      </c>
      <c r="D256" s="197" t="str">
        <f>P.O.!D256</f>
        <v>89371</v>
      </c>
      <c r="E256" s="199" t="str">
        <f>P.O.!E256</f>
        <v>LUVA, PVC, SOLDÁVEL, DN 20MM, INSTALADO EM RAMAL OU SUB-RAMAL DE ÁGUA - FORNECIMENTO E INSTALAÇÃO. AF_06/2022</v>
      </c>
      <c r="F256" s="200" t="str">
        <f>P.O.!F256</f>
        <v>UN</v>
      </c>
      <c r="G256" s="201">
        <f>P.O.!G256</f>
        <v>6.67</v>
      </c>
      <c r="H256" s="201">
        <f>P.O.!H256</f>
        <v>1</v>
      </c>
      <c r="I256" s="202">
        <f>P.O.!I256</f>
        <v>0.23419999999999999</v>
      </c>
      <c r="J256" s="200">
        <f>P.O.!J256</f>
        <v>8.23</v>
      </c>
      <c r="K256" s="200">
        <f>P.O.!K256</f>
        <v>8.23</v>
      </c>
      <c r="L256" s="198">
        <f>P.O.!L256</f>
        <v>0</v>
      </c>
    </row>
    <row r="257" spans="1:12" ht="30" hidden="1" x14ac:dyDescent="0.2">
      <c r="A257" s="86" t="str">
        <f>P.O.!A257</f>
        <v>S</v>
      </c>
      <c r="B257" s="197" t="str">
        <f>P.O.!B257</f>
        <v>28.8</v>
      </c>
      <c r="C257" s="198" t="str">
        <f>P.O.!C257</f>
        <v>SINAPI</v>
      </c>
      <c r="D257" s="197" t="str">
        <f>P.O.!D257</f>
        <v>94795</v>
      </c>
      <c r="E257" s="199" t="str">
        <f>P.O.!E257</f>
        <v>TORNEIRA DE BOIA PARA CAIXA D'ÁGUA, ROSCÁVEL, 1/2" - FORNECIMENTO E INSTALAÇÃO. AF_08/2021</v>
      </c>
      <c r="F257" s="200" t="str">
        <f>P.O.!F257</f>
        <v>UN</v>
      </c>
      <c r="G257" s="201">
        <f>P.O.!G257</f>
        <v>32.450000000000003</v>
      </c>
      <c r="H257" s="201">
        <f>P.O.!H257</f>
        <v>1</v>
      </c>
      <c r="I257" s="202">
        <f>P.O.!I257</f>
        <v>0.23419999999999999</v>
      </c>
      <c r="J257" s="200">
        <f>P.O.!J257</f>
        <v>40.049999999999997</v>
      </c>
      <c r="K257" s="200">
        <f>P.O.!K257</f>
        <v>40.049999999999997</v>
      </c>
      <c r="L257" s="198">
        <f>P.O.!L257</f>
        <v>0</v>
      </c>
    </row>
    <row r="258" spans="1:12" ht="45" hidden="1" x14ac:dyDescent="0.2">
      <c r="A258" s="86" t="str">
        <f>P.O.!A258</f>
        <v>S</v>
      </c>
      <c r="B258" s="197" t="str">
        <f>P.O.!B258</f>
        <v>28.9</v>
      </c>
      <c r="C258" s="198" t="str">
        <f>P.O.!C258</f>
        <v>SINAPI</v>
      </c>
      <c r="D258" s="197" t="str">
        <f>P.O.!D258</f>
        <v>89401</v>
      </c>
      <c r="E258" s="199" t="str">
        <f>P.O.!E258</f>
        <v>TUBO, PVC, SOLDÁVEL, DE 20MM, INSTALADO EM RAMAL DE DISTRIBUIÇÃO DE ÁGUA - FORNECIMENTO E INSTALAÇÃO. AF_06/2022</v>
      </c>
      <c r="F258" s="200" t="str">
        <f>P.O.!F258</f>
        <v>M</v>
      </c>
      <c r="G258" s="201">
        <f>P.O.!G258</f>
        <v>11.83</v>
      </c>
      <c r="H258" s="201">
        <f>P.O.!H258</f>
        <v>15.9</v>
      </c>
      <c r="I258" s="202">
        <f>P.O.!I258</f>
        <v>0.23419999999999999</v>
      </c>
      <c r="J258" s="200">
        <f>P.O.!J258</f>
        <v>14.6</v>
      </c>
      <c r="K258" s="200">
        <f>P.O.!K258</f>
        <v>232.14</v>
      </c>
      <c r="L258" s="198">
        <f>P.O.!L258</f>
        <v>0</v>
      </c>
    </row>
    <row r="259" spans="1:12" ht="45" hidden="1" x14ac:dyDescent="0.2">
      <c r="A259" s="86" t="str">
        <f>P.O.!A259</f>
        <v>S</v>
      </c>
      <c r="B259" s="197" t="str">
        <f>P.O.!B259</f>
        <v>28.10</v>
      </c>
      <c r="C259" s="198" t="str">
        <f>P.O.!C259</f>
        <v>SINAPI</v>
      </c>
      <c r="D259" s="197" t="str">
        <f>P.O.!D259</f>
        <v>95676</v>
      </c>
      <c r="E259" s="199" t="str">
        <f>P.O.!E259</f>
        <v>CAIXA EM CONCRETO PRÉ-MOLDADO PARA ABRIGO DE HIDRÔMETRO COM DN 20 MM - FORNECIMENTO E INSTALAÇÃO. AF_03/2024</v>
      </c>
      <c r="F259" s="200" t="str">
        <f>P.O.!F259</f>
        <v>UN</v>
      </c>
      <c r="G259" s="201">
        <f>P.O.!G259</f>
        <v>135.34</v>
      </c>
      <c r="H259" s="201">
        <f>P.O.!H259</f>
        <v>1</v>
      </c>
      <c r="I259" s="202">
        <f>P.O.!I259</f>
        <v>0.23419999999999999</v>
      </c>
      <c r="J259" s="200">
        <f>P.O.!J259</f>
        <v>167.04</v>
      </c>
      <c r="K259" s="200">
        <f>P.O.!K259</f>
        <v>167.04</v>
      </c>
      <c r="L259" s="198">
        <f>P.O.!L259</f>
        <v>0</v>
      </c>
    </row>
    <row r="260" spans="1:12" ht="30" hidden="1" x14ac:dyDescent="0.2">
      <c r="A260" s="86" t="str">
        <f>P.O.!A260</f>
        <v>S</v>
      </c>
      <c r="B260" s="197" t="str">
        <f>P.O.!B260</f>
        <v>28.11</v>
      </c>
      <c r="C260" s="198" t="str">
        <f>P.O.!C260</f>
        <v>SINAPI</v>
      </c>
      <c r="D260" s="197" t="str">
        <f>P.O.!D260</f>
        <v>95674</v>
      </c>
      <c r="E260" s="199" t="str">
        <f>P.O.!E260</f>
        <v>HIDRÔMETRO DN 1/2", 3,0 M3/H - FORNECIMENTO E INSTALAÇÃO. AF_03/2024</v>
      </c>
      <c r="F260" s="200" t="str">
        <f>P.O.!F260</f>
        <v>UN</v>
      </c>
      <c r="G260" s="201">
        <f>P.O.!G260</f>
        <v>171.84</v>
      </c>
      <c r="H260" s="201">
        <f>P.O.!H260</f>
        <v>1</v>
      </c>
      <c r="I260" s="202">
        <f>P.O.!I260</f>
        <v>0.23419999999999999</v>
      </c>
      <c r="J260" s="200">
        <f>P.O.!J260</f>
        <v>212.08</v>
      </c>
      <c r="K260" s="200">
        <f>P.O.!K260</f>
        <v>212.08</v>
      </c>
      <c r="L260" s="198">
        <f>P.O.!L260</f>
        <v>0</v>
      </c>
    </row>
    <row r="261" spans="1:12" ht="15" hidden="1" x14ac:dyDescent="0.2">
      <c r="A261" s="86" t="str">
        <f>P.O.!A261</f>
        <v>S</v>
      </c>
      <c r="B261" s="197" t="str">
        <f>P.O.!B261</f>
        <v>28.12</v>
      </c>
      <c r="C261" s="198" t="str">
        <f>P.O.!C261</f>
        <v>SINAPI</v>
      </c>
      <c r="D261" s="197" t="str">
        <f>P.O.!D261</f>
        <v>93358</v>
      </c>
      <c r="E261" s="199" t="str">
        <f>P.O.!E261</f>
        <v>ESCAVAÇÃO MANUAL DE VALA. AF_09/2024</v>
      </c>
      <c r="F261" s="200" t="str">
        <f>P.O.!F261</f>
        <v>M3</v>
      </c>
      <c r="G261" s="201">
        <f>P.O.!G261</f>
        <v>93.27</v>
      </c>
      <c r="H261" s="201">
        <f>P.O.!H261</f>
        <v>0.16</v>
      </c>
      <c r="I261" s="202">
        <f>P.O.!I261</f>
        <v>0.23419999999999999</v>
      </c>
      <c r="J261" s="200">
        <f>P.O.!J261</f>
        <v>115.11</v>
      </c>
      <c r="K261" s="200">
        <f>P.O.!K261</f>
        <v>18.420000000000002</v>
      </c>
      <c r="L261" s="198">
        <f>P.O.!L261</f>
        <v>0</v>
      </c>
    </row>
    <row r="262" spans="1:12" ht="30" hidden="1" x14ac:dyDescent="0.2">
      <c r="A262" s="86" t="str">
        <f>P.O.!A262</f>
        <v>S</v>
      </c>
      <c r="B262" s="197" t="str">
        <f>P.O.!B262</f>
        <v>28.13</v>
      </c>
      <c r="C262" s="198" t="str">
        <f>P.O.!C262</f>
        <v xml:space="preserve">SEINFRA </v>
      </c>
      <c r="D262" s="197" t="str">
        <f>P.O.!D262</f>
        <v>ED-51121</v>
      </c>
      <c r="E262" s="199" t="str">
        <f>P.O.!E262</f>
        <v>REATERRO MANUAL DE VALA, INCLUSIVE ESPALHAMENTO E COMPACTAÇÃO MECANIZADA COM PLACA VIBRATÓRIA</v>
      </c>
      <c r="F262" s="200" t="str">
        <f>P.O.!F262</f>
        <v>m3</v>
      </c>
      <c r="G262" s="201">
        <f>P.O.!G262</f>
        <v>48.41</v>
      </c>
      <c r="H262" s="201">
        <f>P.O.!H262</f>
        <v>0.21</v>
      </c>
      <c r="I262" s="202">
        <f>P.O.!I262</f>
        <v>0.23419999999999999</v>
      </c>
      <c r="J262" s="200">
        <f>P.O.!J262</f>
        <v>59.75</v>
      </c>
      <c r="K262" s="200">
        <f>P.O.!K262</f>
        <v>12.55</v>
      </c>
      <c r="L262" s="198">
        <f>P.O.!L262</f>
        <v>0</v>
      </c>
    </row>
    <row r="263" spans="1:12" ht="15" hidden="1" x14ac:dyDescent="0.2">
      <c r="A263" s="86">
        <f>P.O.!A263</f>
        <v>0</v>
      </c>
      <c r="B263" s="197">
        <f>P.O.!B263</f>
        <v>0</v>
      </c>
      <c r="C263" s="198">
        <f>P.O.!C263</f>
        <v>0</v>
      </c>
      <c r="D263" s="198">
        <f>P.O.!D263</f>
        <v>0</v>
      </c>
      <c r="E263" s="199">
        <f>P.O.!E263</f>
        <v>0</v>
      </c>
      <c r="F263" s="200">
        <f>P.O.!F263</f>
        <v>0</v>
      </c>
      <c r="G263" s="200">
        <f>P.O.!G263</f>
        <v>0</v>
      </c>
      <c r="H263" s="201">
        <f>P.O.!H263</f>
        <v>0</v>
      </c>
      <c r="I263" s="198">
        <f>P.O.!I263</f>
        <v>0</v>
      </c>
      <c r="J263" s="200">
        <f>P.O.!J263</f>
        <v>0</v>
      </c>
      <c r="K263" s="200">
        <f>P.O.!K263</f>
        <v>0</v>
      </c>
      <c r="L263" s="198">
        <f>P.O.!L263</f>
        <v>0</v>
      </c>
    </row>
    <row r="264" spans="1:12" ht="15" x14ac:dyDescent="0.2">
      <c r="A264" s="86" t="str">
        <f>P.O.!A264</f>
        <v>E</v>
      </c>
      <c r="B264" s="197" t="str">
        <f>P.O.!B264</f>
        <v>29</v>
      </c>
      <c r="C264" s="198">
        <f>P.O.!C264</f>
        <v>0</v>
      </c>
      <c r="D264" s="198">
        <f>P.O.!D264</f>
        <v>0</v>
      </c>
      <c r="E264" s="199" t="str">
        <f>P.O.!E264</f>
        <v>INSTALAÇÕES HIDRÁULICAS - ÁGUA FRIA</v>
      </c>
      <c r="F264" s="200">
        <f>P.O.!F264</f>
        <v>0</v>
      </c>
      <c r="G264" s="200">
        <f>P.O.!G264</f>
        <v>0</v>
      </c>
      <c r="H264" s="201">
        <f>P.O.!H264</f>
        <v>0</v>
      </c>
      <c r="I264" s="198">
        <f>P.O.!I264</f>
        <v>0</v>
      </c>
      <c r="J264" s="200">
        <f>P.O.!J264</f>
        <v>0</v>
      </c>
      <c r="K264" s="200">
        <f>P.O.!K264</f>
        <v>0</v>
      </c>
      <c r="L264" s="200">
        <f>P.O.!L264</f>
        <v>16424.11</v>
      </c>
    </row>
    <row r="265" spans="1:12" ht="60" hidden="1" x14ac:dyDescent="0.2">
      <c r="A265" s="86" t="str">
        <f>P.O.!A265</f>
        <v>S</v>
      </c>
      <c r="B265" s="197" t="str">
        <f>P.O.!B265</f>
        <v>29.1</v>
      </c>
      <c r="C265" s="198" t="str">
        <f>P.O.!C265</f>
        <v xml:space="preserve">SEINFRA </v>
      </c>
      <c r="D265" s="197" t="str">
        <f>P.O.!D265</f>
        <v>ED-49995</v>
      </c>
      <c r="E265" s="199" t="str">
        <f>P.O.!E265</f>
        <v>REGISTRO DE GAVETA, TIPO BASE, ROSCÁVEL 1.1/2" (PARA TUBO SOLDÁVEL OU PPR DN 50MM/CPVC DN 42MM), INCLUSIVE ACABAMENTO (PADRÃO MÉDIO) E CANOPLA CROMADOS</v>
      </c>
      <c r="F265" s="200" t="str">
        <f>P.O.!F265</f>
        <v>un</v>
      </c>
      <c r="G265" s="201">
        <f>P.O.!G265</f>
        <v>197.64</v>
      </c>
      <c r="H265" s="201">
        <f>P.O.!H265</f>
        <v>6</v>
      </c>
      <c r="I265" s="202">
        <f>P.O.!I265</f>
        <v>0.23419999999999999</v>
      </c>
      <c r="J265" s="200">
        <f>P.O.!J265</f>
        <v>243.93</v>
      </c>
      <c r="K265" s="200">
        <f>P.O.!K265</f>
        <v>1463.58</v>
      </c>
      <c r="L265" s="198">
        <f>P.O.!L265</f>
        <v>0</v>
      </c>
    </row>
    <row r="266" spans="1:12" ht="60" hidden="1" x14ac:dyDescent="0.2">
      <c r="A266" s="86" t="str">
        <f>P.O.!A266</f>
        <v>S</v>
      </c>
      <c r="B266" s="197" t="str">
        <f>P.O.!B266</f>
        <v>29.2</v>
      </c>
      <c r="C266" s="198" t="str">
        <f>P.O.!C266</f>
        <v xml:space="preserve">SEINFRA </v>
      </c>
      <c r="D266" s="197" t="str">
        <f>P.O.!D266</f>
        <v>ED-49989</v>
      </c>
      <c r="E266" s="199" t="str">
        <f>P.O.!E266</f>
        <v>REGISTRO DE GAVETA, TIPO BASE, ROSCÁVEL 3/4" (PARA TUBO SOLDÁVEL OU PPR DN 25MM/CPVC DN 22MM), INCLUSIVE ACABAMENTO (PADRÃO MÉDIO) E CANOPLA CROMADO</v>
      </c>
      <c r="F266" s="200" t="str">
        <f>P.O.!F266</f>
        <v>un</v>
      </c>
      <c r="G266" s="201">
        <f>P.O.!G266</f>
        <v>98.43</v>
      </c>
      <c r="H266" s="201">
        <f>P.O.!H266</f>
        <v>7</v>
      </c>
      <c r="I266" s="202">
        <f>P.O.!I266</f>
        <v>0.23419999999999999</v>
      </c>
      <c r="J266" s="200">
        <f>P.O.!J266</f>
        <v>121.48</v>
      </c>
      <c r="K266" s="200">
        <f>P.O.!K266</f>
        <v>850.36</v>
      </c>
      <c r="L266" s="198">
        <f>P.O.!L266</f>
        <v>0</v>
      </c>
    </row>
    <row r="267" spans="1:12" ht="30" hidden="1" x14ac:dyDescent="0.2">
      <c r="A267" s="86" t="str">
        <f>P.O.!A267</f>
        <v>S</v>
      </c>
      <c r="B267" s="197" t="str">
        <f>P.O.!B267</f>
        <v>29.3</v>
      </c>
      <c r="C267" s="198" t="str">
        <f>P.O.!C267</f>
        <v>SINAPI</v>
      </c>
      <c r="D267" s="197" t="str">
        <f>P.O.!D267</f>
        <v>94492</v>
      </c>
      <c r="E267" s="199" t="str">
        <f>P.O.!E267</f>
        <v>REGISTRO DE ESFERA, PVC, SOLDÁVEL, COM VOLANTE, DN 50 MM - FORNECIMENTO E INSTALAÇÃO. AF_08/2021</v>
      </c>
      <c r="F267" s="200" t="str">
        <f>P.O.!F267</f>
        <v>UN</v>
      </c>
      <c r="G267" s="201">
        <f>P.O.!G267</f>
        <v>49.2</v>
      </c>
      <c r="H267" s="201">
        <f>P.O.!H267</f>
        <v>1</v>
      </c>
      <c r="I267" s="202">
        <f>P.O.!I267</f>
        <v>0.23419999999999999</v>
      </c>
      <c r="J267" s="200">
        <f>P.O.!J267</f>
        <v>60.72</v>
      </c>
      <c r="K267" s="200">
        <f>P.O.!K267</f>
        <v>60.72</v>
      </c>
      <c r="L267" s="198">
        <f>P.O.!L267</f>
        <v>0</v>
      </c>
    </row>
    <row r="268" spans="1:12" ht="30" hidden="1" x14ac:dyDescent="0.2">
      <c r="A268" s="86" t="str">
        <f>P.O.!A268</f>
        <v>S</v>
      </c>
      <c r="B268" s="197" t="str">
        <f>P.O.!B268</f>
        <v>29.4</v>
      </c>
      <c r="C268" s="198" t="str">
        <f>P.O.!C268</f>
        <v>SINAPI</v>
      </c>
      <c r="D268" s="197" t="str">
        <f>P.O.!D268</f>
        <v>94493</v>
      </c>
      <c r="E268" s="199" t="str">
        <f>P.O.!E268</f>
        <v>REGISTRO DE ESFERA, PVC, SOLDÁVEL, COM VOLANTE, DN 60 MM - FORNECIMENTO E INSTALAÇÃO. AF_08/2021</v>
      </c>
      <c r="F268" s="200" t="str">
        <f>P.O.!F268</f>
        <v>UN</v>
      </c>
      <c r="G268" s="201">
        <f>P.O.!G268</f>
        <v>90.06</v>
      </c>
      <c r="H268" s="201">
        <f>P.O.!H268</f>
        <v>2</v>
      </c>
      <c r="I268" s="202">
        <f>P.O.!I268</f>
        <v>0.23419999999999999</v>
      </c>
      <c r="J268" s="200">
        <f>P.O.!J268</f>
        <v>111.15</v>
      </c>
      <c r="K268" s="200">
        <f>P.O.!K268</f>
        <v>222.3</v>
      </c>
      <c r="L268" s="198">
        <f>P.O.!L268</f>
        <v>0</v>
      </c>
    </row>
    <row r="269" spans="1:12" ht="45" hidden="1" x14ac:dyDescent="0.2">
      <c r="A269" s="86" t="str">
        <f>P.O.!A269</f>
        <v>S</v>
      </c>
      <c r="B269" s="197" t="str">
        <f>P.O.!B269</f>
        <v>29.5</v>
      </c>
      <c r="C269" s="198" t="str">
        <f>P.O.!C269</f>
        <v>SINAPI</v>
      </c>
      <c r="D269" s="197" t="str">
        <f>P.O.!D269</f>
        <v>103018</v>
      </c>
      <c r="E269" s="199" t="str">
        <f>P.O.!E269</f>
        <v>VÁLVULA DE DESCARGA METÁLICA, BASE 1 1/4", ACABAMENTO METALICO CROMADO - FORNECIMENTO E INSTALAÇÃO. AF_08/2021</v>
      </c>
      <c r="F269" s="200" t="str">
        <f>P.O.!F269</f>
        <v>UN</v>
      </c>
      <c r="G269" s="201">
        <f>P.O.!G269</f>
        <v>334.09</v>
      </c>
      <c r="H269" s="201">
        <f>P.O.!H269</f>
        <v>6</v>
      </c>
      <c r="I269" s="202">
        <f>P.O.!I269</f>
        <v>0.23419999999999999</v>
      </c>
      <c r="J269" s="200">
        <f>P.O.!J269</f>
        <v>412.33</v>
      </c>
      <c r="K269" s="200">
        <f>P.O.!K269</f>
        <v>2473.98</v>
      </c>
      <c r="L269" s="198">
        <f>P.O.!L269</f>
        <v>0</v>
      </c>
    </row>
    <row r="270" spans="1:12" ht="30" hidden="1" x14ac:dyDescent="0.2">
      <c r="A270" s="86" t="str">
        <f>P.O.!A270</f>
        <v>S</v>
      </c>
      <c r="B270" s="197" t="str">
        <f>P.O.!B270</f>
        <v>29.6</v>
      </c>
      <c r="C270" s="198" t="str">
        <f>P.O.!C270</f>
        <v xml:space="preserve">SEINFRA </v>
      </c>
      <c r="D270" s="197" t="str">
        <f>P.O.!D270</f>
        <v>ED-50348</v>
      </c>
      <c r="E270" s="199" t="str">
        <f>P.O.!E270</f>
        <v>VÁLVULA DE DESCARGA METÁLICA PARA MICTÓRIO COM FECHAMENTO AUTOMÁTICO, EXCLUSIVE MICTÓRIO</v>
      </c>
      <c r="F270" s="200" t="str">
        <f>P.O.!F270</f>
        <v>un</v>
      </c>
      <c r="G270" s="201">
        <f>P.O.!G270</f>
        <v>284.23</v>
      </c>
      <c r="H270" s="201">
        <f>P.O.!H270</f>
        <v>3</v>
      </c>
      <c r="I270" s="202">
        <f>P.O.!I270</f>
        <v>0.23419999999999999</v>
      </c>
      <c r="J270" s="200">
        <f>P.O.!J270</f>
        <v>350.8</v>
      </c>
      <c r="K270" s="200">
        <f>P.O.!K270</f>
        <v>1052.4000000000001</v>
      </c>
      <c r="L270" s="198">
        <f>P.O.!L270</f>
        <v>0</v>
      </c>
    </row>
    <row r="271" spans="1:12" ht="30" hidden="1" x14ac:dyDescent="0.2">
      <c r="A271" s="86" t="str">
        <f>P.O.!A271</f>
        <v>S</v>
      </c>
      <c r="B271" s="197" t="str">
        <f>P.O.!B271</f>
        <v>29.7</v>
      </c>
      <c r="C271" s="198" t="str">
        <f>P.O.!C271</f>
        <v xml:space="preserve">SEINFRA </v>
      </c>
      <c r="D271" s="197" t="str">
        <f>P.O.!D271</f>
        <v>ED-50309</v>
      </c>
      <c r="E271" s="199" t="str">
        <f>P.O.!E271</f>
        <v>BOLSA DE LIGAÇÃO DE BORRACHA, DIÂMETRO DE 1.1/2", PARA VASO SANITÁRIO, EXCLUSIVE TUBO DE LIGAÇÃO</v>
      </c>
      <c r="F271" s="200" t="str">
        <f>P.O.!F271</f>
        <v>un</v>
      </c>
      <c r="G271" s="201">
        <f>P.O.!G271</f>
        <v>24.49</v>
      </c>
      <c r="H271" s="201">
        <f>P.O.!H271</f>
        <v>6</v>
      </c>
      <c r="I271" s="202">
        <f>P.O.!I271</f>
        <v>0.23419999999999999</v>
      </c>
      <c r="J271" s="200">
        <f>P.O.!J271</f>
        <v>30.23</v>
      </c>
      <c r="K271" s="200">
        <f>P.O.!K271</f>
        <v>181.38</v>
      </c>
      <c r="L271" s="198">
        <f>P.O.!L271</f>
        <v>0</v>
      </c>
    </row>
    <row r="272" spans="1:12" ht="30" hidden="1" x14ac:dyDescent="0.2">
      <c r="A272" s="86" t="str">
        <f>P.O.!A272</f>
        <v>S</v>
      </c>
      <c r="B272" s="197" t="str">
        <f>P.O.!B272</f>
        <v>29.8</v>
      </c>
      <c r="C272" s="198" t="str">
        <f>P.O.!C272</f>
        <v>SINAPI</v>
      </c>
      <c r="D272" s="197" t="str">
        <f>P.O.!D272</f>
        <v>86884</v>
      </c>
      <c r="E272" s="199" t="str">
        <f>P.O.!E272</f>
        <v>ENGATE FLEXÍVEL EM PLÁSTICO BRANCO, 1/2" X 30CM - FORNECIMENTO E INSTALAÇÃO. AF_01/2020</v>
      </c>
      <c r="F272" s="200" t="str">
        <f>P.O.!F272</f>
        <v>UN</v>
      </c>
      <c r="G272" s="201">
        <f>P.O.!G272</f>
        <v>12.59</v>
      </c>
      <c r="H272" s="201">
        <f>P.O.!H272</f>
        <v>9</v>
      </c>
      <c r="I272" s="202">
        <f>P.O.!I272</f>
        <v>0.23419999999999999</v>
      </c>
      <c r="J272" s="200">
        <f>P.O.!J272</f>
        <v>15.54</v>
      </c>
      <c r="K272" s="200">
        <f>P.O.!K272</f>
        <v>139.86000000000001</v>
      </c>
      <c r="L272" s="198">
        <f>P.O.!L272</f>
        <v>0</v>
      </c>
    </row>
    <row r="273" spans="1:12" ht="45" hidden="1" x14ac:dyDescent="0.2">
      <c r="A273" s="86" t="str">
        <f>P.O.!A273</f>
        <v>S</v>
      </c>
      <c r="B273" s="197" t="str">
        <f>P.O.!B273</f>
        <v>29.9</v>
      </c>
      <c r="C273" s="198" t="str">
        <f>P.O.!C273</f>
        <v xml:space="preserve">SEINFRA </v>
      </c>
      <c r="D273" s="197" t="str">
        <f>P.O.!D273</f>
        <v>ED-50332</v>
      </c>
      <c r="E273" s="199" t="str">
        <f>P.O.!E273</f>
        <v>TUBO DE LIGAÇÃO DE ÁGUA METÁLICO PARA BACIA SANITÁRIA (VASO), DIÂMETRO DE 1.1/2", COMPRIMENTO 20CM, INCLUSIVE CANOPLA, BOLSA ESPUDE E ACESSÓRIOS</v>
      </c>
      <c r="F273" s="200" t="str">
        <f>P.O.!F273</f>
        <v>un</v>
      </c>
      <c r="G273" s="201">
        <f>P.O.!G273</f>
        <v>158.06</v>
      </c>
      <c r="H273" s="201">
        <f>P.O.!H273</f>
        <v>6</v>
      </c>
      <c r="I273" s="202">
        <f>P.O.!I273</f>
        <v>0.23419999999999999</v>
      </c>
      <c r="J273" s="200">
        <f>P.O.!J273</f>
        <v>195.08</v>
      </c>
      <c r="K273" s="200">
        <f>P.O.!K273</f>
        <v>1170.48</v>
      </c>
      <c r="L273" s="198">
        <f>P.O.!L273</f>
        <v>0</v>
      </c>
    </row>
    <row r="274" spans="1:12" ht="45" hidden="1" x14ac:dyDescent="0.2">
      <c r="A274" s="86" t="str">
        <f>P.O.!A274</f>
        <v>S</v>
      </c>
      <c r="B274" s="197" t="str">
        <f>P.O.!B274</f>
        <v>29.10</v>
      </c>
      <c r="C274" s="198" t="str">
        <f>P.O.!C274</f>
        <v>SINAPI</v>
      </c>
      <c r="D274" s="197" t="str">
        <f>P.O.!D274</f>
        <v>89385</v>
      </c>
      <c r="E274" s="199" t="str">
        <f>P.O.!E274</f>
        <v>LUVA SOLDÁVEL E COM ROSCA, PVC, SOLDÁVEL, DN 25MM X 3/4, INSTALADO EM RAMAL OU SUB-RAMAL DE ÁGUA - FORNECIMENTO E INSTALAÇÃO. AF_06/2022</v>
      </c>
      <c r="F274" s="200" t="str">
        <f>P.O.!F274</f>
        <v>UN</v>
      </c>
      <c r="G274" s="201">
        <f>P.O.!G274</f>
        <v>8.0399999999999991</v>
      </c>
      <c r="H274" s="201">
        <f>P.O.!H274</f>
        <v>2</v>
      </c>
      <c r="I274" s="202">
        <f>P.O.!I274</f>
        <v>0.23419999999999999</v>
      </c>
      <c r="J274" s="200">
        <f>P.O.!J274</f>
        <v>9.92</v>
      </c>
      <c r="K274" s="200">
        <f>P.O.!K274</f>
        <v>19.84</v>
      </c>
      <c r="L274" s="198">
        <f>P.O.!L274</f>
        <v>0</v>
      </c>
    </row>
    <row r="275" spans="1:12" ht="60" hidden="1" x14ac:dyDescent="0.2">
      <c r="A275" s="86" t="str">
        <f>P.O.!A275</f>
        <v>S</v>
      </c>
      <c r="B275" s="197" t="str">
        <f>P.O.!B275</f>
        <v>29.11</v>
      </c>
      <c r="C275" s="198" t="str">
        <f>P.O.!C275</f>
        <v>SINAPI</v>
      </c>
      <c r="D275" s="197" t="str">
        <f>P.O.!D275</f>
        <v>94706</v>
      </c>
      <c r="E275" s="199" t="str">
        <f>P.O.!E275</f>
        <v>ADAPTADOR COM FLANGE E ANEL DE VEDAÇÃO, PVC, SOLDÁVEL, DN 50 MM X 1 1/2", INSTALADO EM RESERVAÇÃO PREDIAL DE ÁGUA - FORNECIMENTO E INSTALAÇÃO. AF_04/2024</v>
      </c>
      <c r="F275" s="200" t="str">
        <f>P.O.!F275</f>
        <v>UN</v>
      </c>
      <c r="G275" s="201">
        <f>P.O.!G275</f>
        <v>37.22</v>
      </c>
      <c r="H275" s="201">
        <f>P.O.!H275</f>
        <v>2</v>
      </c>
      <c r="I275" s="202">
        <f>P.O.!I275</f>
        <v>0.23419999999999999</v>
      </c>
      <c r="J275" s="200">
        <f>P.O.!J275</f>
        <v>45.94</v>
      </c>
      <c r="K275" s="200">
        <f>P.O.!K275</f>
        <v>91.88</v>
      </c>
      <c r="L275" s="198">
        <f>P.O.!L275</f>
        <v>0</v>
      </c>
    </row>
    <row r="276" spans="1:12" ht="60" hidden="1" x14ac:dyDescent="0.2">
      <c r="A276" s="86" t="str">
        <f>P.O.!A276</f>
        <v>S</v>
      </c>
      <c r="B276" s="197" t="str">
        <f>P.O.!B276</f>
        <v>29.12</v>
      </c>
      <c r="C276" s="198" t="str">
        <f>P.O.!C276</f>
        <v>SINAPI</v>
      </c>
      <c r="D276" s="197" t="str">
        <f>P.O.!D276</f>
        <v>94707</v>
      </c>
      <c r="E276" s="199" t="str">
        <f>P.O.!E276</f>
        <v>ADAPTADOR COM FLANGE E ANEL DE VEDAÇÃO, PVC, SOLDÁVEL, DN 60 MM X 2", INSTALADO EM RESERVAÇÃO PREDIAL DE ÁGUA - FORNECIMENTO E INSTALAÇÃO. AF_04/2024</v>
      </c>
      <c r="F276" s="200" t="str">
        <f>P.O.!F276</f>
        <v>UN</v>
      </c>
      <c r="G276" s="201">
        <f>P.O.!G276</f>
        <v>58.48</v>
      </c>
      <c r="H276" s="201">
        <f>P.O.!H276</f>
        <v>2</v>
      </c>
      <c r="I276" s="202">
        <f>P.O.!I276</f>
        <v>0.23419999999999999</v>
      </c>
      <c r="J276" s="200">
        <f>P.O.!J276</f>
        <v>72.180000000000007</v>
      </c>
      <c r="K276" s="200">
        <f>P.O.!K276</f>
        <v>144.36000000000001</v>
      </c>
      <c r="L276" s="198">
        <f>P.O.!L276</f>
        <v>0</v>
      </c>
    </row>
    <row r="277" spans="1:12" ht="60" hidden="1" x14ac:dyDescent="0.2">
      <c r="A277" s="86" t="str">
        <f>P.O.!A277</f>
        <v>S</v>
      </c>
      <c r="B277" s="197" t="str">
        <f>P.O.!B277</f>
        <v>29.13</v>
      </c>
      <c r="C277" s="198" t="str">
        <f>P.O.!C277</f>
        <v>SINAPI</v>
      </c>
      <c r="D277" s="197" t="str">
        <f>P.O.!D277</f>
        <v>89429</v>
      </c>
      <c r="E277" s="199" t="str">
        <f>P.O.!E277</f>
        <v>ADAPTADOR CURTO COM BOLSA E ROSCA PARA REGISTRO, PVC, SOLDÁVEL, DN 25MM X 3/4, INSTALADO EM RAMAL DE DISTRIBUIÇÃO DE ÁGUA - FORNECIMENTO E INSTALAÇÃO. AF_06/2022</v>
      </c>
      <c r="F277" s="200" t="str">
        <f>P.O.!F277</f>
        <v>UN</v>
      </c>
      <c r="G277" s="201">
        <f>P.O.!G277</f>
        <v>6.81</v>
      </c>
      <c r="H277" s="201">
        <f>P.O.!H277</f>
        <v>14</v>
      </c>
      <c r="I277" s="202">
        <f>P.O.!I277</f>
        <v>0.23419999999999999</v>
      </c>
      <c r="J277" s="200">
        <f>P.O.!J277</f>
        <v>8.4</v>
      </c>
      <c r="K277" s="200">
        <f>P.O.!K277</f>
        <v>117.6</v>
      </c>
      <c r="L277" s="198">
        <f>P.O.!L277</f>
        <v>0</v>
      </c>
    </row>
    <row r="278" spans="1:12" ht="45" hidden="1" x14ac:dyDescent="0.2">
      <c r="A278" s="86" t="str">
        <f>P.O.!A278</f>
        <v>S</v>
      </c>
      <c r="B278" s="197" t="str">
        <f>P.O.!B278</f>
        <v>29.14</v>
      </c>
      <c r="C278" s="198" t="str">
        <f>P.O.!C278</f>
        <v>SINAPI</v>
      </c>
      <c r="D278" s="197" t="str">
        <f>P.O.!D278</f>
        <v>89596</v>
      </c>
      <c r="E278" s="199" t="str">
        <f>P.O.!E278</f>
        <v>ADAPTADOR CURTO COM BOLSA E ROSCA PARA REGISTRO, PVC, SOLDÁVEL, DN 50MM X 1.1/2, INSTALADO EM PRUMADA DE ÁGUA - FORNECIMENTO E INSTALAÇÃO. AF_06/2022</v>
      </c>
      <c r="F278" s="200" t="str">
        <f>P.O.!F278</f>
        <v>UN</v>
      </c>
      <c r="G278" s="201">
        <f>P.O.!G278</f>
        <v>11.2</v>
      </c>
      <c r="H278" s="201">
        <f>P.O.!H278</f>
        <v>12</v>
      </c>
      <c r="I278" s="202">
        <f>P.O.!I278</f>
        <v>0.23419999999999999</v>
      </c>
      <c r="J278" s="200">
        <f>P.O.!J278</f>
        <v>13.82</v>
      </c>
      <c r="K278" s="200">
        <f>P.O.!K278</f>
        <v>165.84</v>
      </c>
      <c r="L278" s="198">
        <f>P.O.!L278</f>
        <v>0</v>
      </c>
    </row>
    <row r="279" spans="1:12" ht="60" hidden="1" x14ac:dyDescent="0.2">
      <c r="A279" s="86" t="str">
        <f>P.O.!A279</f>
        <v>S</v>
      </c>
      <c r="B279" s="197" t="str">
        <f>P.O.!B279</f>
        <v>29.15</v>
      </c>
      <c r="C279" s="198" t="str">
        <f>P.O.!C279</f>
        <v>SINAPI</v>
      </c>
      <c r="D279" s="197" t="str">
        <f>P.O.!D279</f>
        <v>104002</v>
      </c>
      <c r="E279" s="199" t="str">
        <f>P.O.!E279</f>
        <v>ADAPTADOR CURTO COM BOLSA E ROSCA PARA REGISTRO, PVC, SOLDÁVEL, DN 50MM X 1.1/4", INSTALADO EM RAMAL DE DISTRIBUIÇÃO DE ÁGUA - FORNECIMENTO E INSTALAÇÃO. AF_06/2022</v>
      </c>
      <c r="F279" s="200" t="str">
        <f>P.O.!F279</f>
        <v>UN</v>
      </c>
      <c r="G279" s="201">
        <f>P.O.!G279</f>
        <v>18.64</v>
      </c>
      <c r="H279" s="201">
        <f>P.O.!H279</f>
        <v>6</v>
      </c>
      <c r="I279" s="202">
        <f>P.O.!I279</f>
        <v>0.23419999999999999</v>
      </c>
      <c r="J279" s="200">
        <f>P.O.!J279</f>
        <v>23.01</v>
      </c>
      <c r="K279" s="200">
        <f>P.O.!K279</f>
        <v>138.06</v>
      </c>
      <c r="L279" s="198">
        <f>P.O.!L279</f>
        <v>0</v>
      </c>
    </row>
    <row r="280" spans="1:12" ht="45" hidden="1" x14ac:dyDescent="0.2">
      <c r="A280" s="86" t="str">
        <f>P.O.!A280</f>
        <v>S</v>
      </c>
      <c r="B280" s="197" t="str">
        <f>P.O.!B280</f>
        <v>29.16</v>
      </c>
      <c r="C280" s="198" t="str">
        <f>P.O.!C280</f>
        <v>SINAPI</v>
      </c>
      <c r="D280" s="197" t="str">
        <f>P.O.!D280</f>
        <v>103959</v>
      </c>
      <c r="E280" s="199" t="str">
        <f>P.O.!E280</f>
        <v>BUCHA DE REDUÇÃO, CURTA, PVC, SOLDÁVEL, DN 60 X 50 MM, INSTALADO EM PRUMADA DE ÁGUA - FORNECIMENTO E INSTALAÇÃO. AF_06/2022</v>
      </c>
      <c r="F280" s="200" t="str">
        <f>P.O.!F280</f>
        <v>UN</v>
      </c>
      <c r="G280" s="201">
        <f>P.O.!G280</f>
        <v>15.97</v>
      </c>
      <c r="H280" s="201">
        <f>P.O.!H280</f>
        <v>2</v>
      </c>
      <c r="I280" s="202">
        <f>P.O.!I280</f>
        <v>0.23419999999999999</v>
      </c>
      <c r="J280" s="200">
        <f>P.O.!J280</f>
        <v>19.71</v>
      </c>
      <c r="K280" s="200">
        <f>P.O.!K280</f>
        <v>39.42</v>
      </c>
      <c r="L280" s="198">
        <f>P.O.!L280</f>
        <v>0</v>
      </c>
    </row>
    <row r="281" spans="1:12" ht="45" hidden="1" x14ac:dyDescent="0.2">
      <c r="A281" s="86" t="str">
        <f>P.O.!A281</f>
        <v>S</v>
      </c>
      <c r="B281" s="197" t="str">
        <f>P.O.!B281</f>
        <v>29.17</v>
      </c>
      <c r="C281" s="198" t="str">
        <f>P.O.!C281</f>
        <v>SINAPI</v>
      </c>
      <c r="D281" s="197" t="str">
        <f>P.O.!D281</f>
        <v>103969</v>
      </c>
      <c r="E281" s="199" t="str">
        <f>P.O.!E281</f>
        <v>BUCHA DE REDUÇÃO, LONGA, PVC, SOLDÁVEL, DN 60 X 32 MM, INSTALADO EM PRUMADA DE ÁGUA - FORNECIMENTO E INSTALAÇÃO. AF_06/2022</v>
      </c>
      <c r="F281" s="200" t="str">
        <f>P.O.!F281</f>
        <v>UN</v>
      </c>
      <c r="G281" s="201">
        <f>P.O.!G281</f>
        <v>20.56</v>
      </c>
      <c r="H281" s="201">
        <f>P.O.!H281</f>
        <v>9</v>
      </c>
      <c r="I281" s="202">
        <f>P.O.!I281</f>
        <v>0.23419999999999999</v>
      </c>
      <c r="J281" s="200">
        <f>P.O.!J281</f>
        <v>25.38</v>
      </c>
      <c r="K281" s="200">
        <f>P.O.!K281</f>
        <v>228.42</v>
      </c>
      <c r="L281" s="198">
        <f>P.O.!L281</f>
        <v>0</v>
      </c>
    </row>
    <row r="282" spans="1:12" ht="45" hidden="1" x14ac:dyDescent="0.2">
      <c r="A282" s="86" t="str">
        <f>P.O.!A282</f>
        <v>S</v>
      </c>
      <c r="B282" s="197" t="str">
        <f>P.O.!B282</f>
        <v>29.18</v>
      </c>
      <c r="C282" s="198" t="str">
        <f>P.O.!C282</f>
        <v>SINAPI</v>
      </c>
      <c r="D282" s="197" t="str">
        <f>P.O.!D282</f>
        <v>89365</v>
      </c>
      <c r="E282" s="199" t="str">
        <f>P.O.!E282</f>
        <v>CURVA 45 GRAUS, PVC, SOLDÁVEL, DN 25MM, INSTALADO EM RAMAL OU SUB-RAMAL DE ÁGUA - FORNECIMENTO E INSTALAÇÃO. AF_06/2022</v>
      </c>
      <c r="F282" s="200" t="str">
        <f>P.O.!F282</f>
        <v>UN</v>
      </c>
      <c r="G282" s="201">
        <f>P.O.!G282</f>
        <v>12.44</v>
      </c>
      <c r="H282" s="201">
        <f>P.O.!H282</f>
        <v>2</v>
      </c>
      <c r="I282" s="202">
        <f>P.O.!I282</f>
        <v>0.23419999999999999</v>
      </c>
      <c r="J282" s="200">
        <f>P.O.!J282</f>
        <v>15.35</v>
      </c>
      <c r="K282" s="200">
        <f>P.O.!K282</f>
        <v>30.7</v>
      </c>
      <c r="L282" s="198">
        <f>P.O.!L282</f>
        <v>0</v>
      </c>
    </row>
    <row r="283" spans="1:12" ht="45" hidden="1" x14ac:dyDescent="0.2">
      <c r="A283" s="86" t="str">
        <f>P.O.!A283</f>
        <v>S</v>
      </c>
      <c r="B283" s="197" t="str">
        <f>P.O.!B283</f>
        <v>29.19</v>
      </c>
      <c r="C283" s="198" t="str">
        <f>P.O.!C283</f>
        <v>SINAPI</v>
      </c>
      <c r="D283" s="197" t="str">
        <f>P.O.!D283</f>
        <v>89370</v>
      </c>
      <c r="E283" s="199" t="str">
        <f>P.O.!E283</f>
        <v>CURVA 45 GRAUS, PVC, SOLDÁVEL, DN 32MM, INSTALADO EM RAMAL OU SUB-RAMAL DE ÁGUA - FORNECIMENTO E INSTALAÇÃO. AF_06/2022</v>
      </c>
      <c r="F283" s="200" t="str">
        <f>P.O.!F283</f>
        <v>UN</v>
      </c>
      <c r="G283" s="201">
        <f>P.O.!G283</f>
        <v>16.64</v>
      </c>
      <c r="H283" s="201">
        <f>P.O.!H283</f>
        <v>3</v>
      </c>
      <c r="I283" s="202">
        <f>P.O.!I283</f>
        <v>0.23419999999999999</v>
      </c>
      <c r="J283" s="200">
        <f>P.O.!J283</f>
        <v>20.54</v>
      </c>
      <c r="K283" s="200">
        <f>P.O.!K283</f>
        <v>61.62</v>
      </c>
      <c r="L283" s="198">
        <f>P.O.!L283</f>
        <v>0</v>
      </c>
    </row>
    <row r="284" spans="1:12" ht="45" hidden="1" x14ac:dyDescent="0.2">
      <c r="A284" s="86" t="str">
        <f>P.O.!A284</f>
        <v>S</v>
      </c>
      <c r="B284" s="197" t="str">
        <f>P.O.!B284</f>
        <v>29.20</v>
      </c>
      <c r="C284" s="198" t="str">
        <f>P.O.!C284</f>
        <v>SINAPI</v>
      </c>
      <c r="D284" s="197" t="str">
        <f>P.O.!D284</f>
        <v>103987</v>
      </c>
      <c r="E284" s="199" t="str">
        <f>P.O.!E284</f>
        <v>CURVA 45 GRAUS, PVC, SOLDÁVEL, DN 50MM, INSTALADO EM RAMAL DE DISTRIBUIÇÃO DE ÁGUA - FORNECIMENTO E INSTALAÇÃO. AF_06/2022</v>
      </c>
      <c r="F284" s="200" t="str">
        <f>P.O.!F284</f>
        <v>UN</v>
      </c>
      <c r="G284" s="201">
        <f>P.O.!G284</f>
        <v>25.87</v>
      </c>
      <c r="H284" s="201">
        <f>P.O.!H284</f>
        <v>3</v>
      </c>
      <c r="I284" s="202">
        <f>P.O.!I284</f>
        <v>0.23419999999999999</v>
      </c>
      <c r="J284" s="200">
        <f>P.O.!J284</f>
        <v>31.93</v>
      </c>
      <c r="K284" s="200">
        <f>P.O.!K284</f>
        <v>95.79</v>
      </c>
      <c r="L284" s="198">
        <f>P.O.!L284</f>
        <v>0</v>
      </c>
    </row>
    <row r="285" spans="1:12" ht="45" hidden="1" x14ac:dyDescent="0.2">
      <c r="A285" s="86" t="str">
        <f>P.O.!A285</f>
        <v>S</v>
      </c>
      <c r="B285" s="197" t="str">
        <f>P.O.!B285</f>
        <v>29.21</v>
      </c>
      <c r="C285" s="198" t="str">
        <f>P.O.!C285</f>
        <v>SINAPI</v>
      </c>
      <c r="D285" s="197" t="str">
        <f>P.O.!D285</f>
        <v>89410</v>
      </c>
      <c r="E285" s="199" t="str">
        <f>P.O.!E285</f>
        <v>CURVA 90 GRAUS, PVC, SOLDÁVEL, DN 25MM, INSTALADO EM RAMAL DE DISTRIBUIÇÃO DE ÁGUA - FORNECIMENTO E INSTALAÇÃO. AF_06/2022</v>
      </c>
      <c r="F285" s="200" t="str">
        <f>P.O.!F285</f>
        <v>UN</v>
      </c>
      <c r="G285" s="201">
        <f>P.O.!G285</f>
        <v>12.06</v>
      </c>
      <c r="H285" s="201">
        <f>P.O.!H285</f>
        <v>11</v>
      </c>
      <c r="I285" s="202">
        <f>P.O.!I285</f>
        <v>0.23419999999999999</v>
      </c>
      <c r="J285" s="200">
        <f>P.O.!J285</f>
        <v>14.88</v>
      </c>
      <c r="K285" s="200">
        <f>P.O.!K285</f>
        <v>163.68</v>
      </c>
      <c r="L285" s="198">
        <f>P.O.!L285</f>
        <v>0</v>
      </c>
    </row>
    <row r="286" spans="1:12" ht="45" hidden="1" x14ac:dyDescent="0.2">
      <c r="A286" s="86" t="str">
        <f>P.O.!A286</f>
        <v>S</v>
      </c>
      <c r="B286" s="197" t="str">
        <f>P.O.!B286</f>
        <v>29.22</v>
      </c>
      <c r="C286" s="198" t="str">
        <f>P.O.!C286</f>
        <v>SINAPI</v>
      </c>
      <c r="D286" s="197" t="str">
        <f>P.O.!D286</f>
        <v>89415</v>
      </c>
      <c r="E286" s="199" t="str">
        <f>P.O.!E286</f>
        <v>CURVA 90 GRAUS, PVC, SOLDÁVEL, DN 32MM, INSTALADO EM RAMAL DE DISTRIBUIÇÃO DE ÁGUA - FORNECIMENTO E INSTALAÇÃO. AF_06/2022</v>
      </c>
      <c r="F286" s="200" t="str">
        <f>P.O.!F286</f>
        <v>UN</v>
      </c>
      <c r="G286" s="201">
        <f>P.O.!G286</f>
        <v>17.62</v>
      </c>
      <c r="H286" s="201">
        <f>P.O.!H286</f>
        <v>3</v>
      </c>
      <c r="I286" s="202">
        <f>P.O.!I286</f>
        <v>0.23419999999999999</v>
      </c>
      <c r="J286" s="200">
        <f>P.O.!J286</f>
        <v>21.75</v>
      </c>
      <c r="K286" s="200">
        <f>P.O.!K286</f>
        <v>65.25</v>
      </c>
      <c r="L286" s="198">
        <f>P.O.!L286</f>
        <v>0</v>
      </c>
    </row>
    <row r="287" spans="1:12" ht="45" hidden="1" x14ac:dyDescent="0.2">
      <c r="A287" s="86" t="str">
        <f>P.O.!A287</f>
        <v>S</v>
      </c>
      <c r="B287" s="197" t="str">
        <f>P.O.!B287</f>
        <v>29.23</v>
      </c>
      <c r="C287" s="198" t="str">
        <f>P.O.!C287</f>
        <v>SINAPI</v>
      </c>
      <c r="D287" s="197" t="str">
        <f>P.O.!D287</f>
        <v>103986</v>
      </c>
      <c r="E287" s="199" t="str">
        <f>P.O.!E287</f>
        <v>CURVA 90 GRAUS, PVC, SOLDÁVEL, DN 50MM, INSTALADO EM RAMAL DE DISTRIBUIÇÃO DE ÁGUA - FORNECIMENTO E INSTALAÇÃO. AF_06/2022</v>
      </c>
      <c r="F287" s="200" t="str">
        <f>P.O.!F287</f>
        <v>UN</v>
      </c>
      <c r="G287" s="201">
        <f>P.O.!G287</f>
        <v>29.8</v>
      </c>
      <c r="H287" s="201">
        <f>P.O.!H287</f>
        <v>11</v>
      </c>
      <c r="I287" s="202">
        <f>P.O.!I287</f>
        <v>0.23419999999999999</v>
      </c>
      <c r="J287" s="200">
        <f>P.O.!J287</f>
        <v>36.78</v>
      </c>
      <c r="K287" s="200">
        <f>P.O.!K287</f>
        <v>404.58</v>
      </c>
      <c r="L287" s="198">
        <f>P.O.!L287</f>
        <v>0</v>
      </c>
    </row>
    <row r="288" spans="1:12" ht="45" hidden="1" x14ac:dyDescent="0.2">
      <c r="A288" s="86" t="str">
        <f>P.O.!A288</f>
        <v>S</v>
      </c>
      <c r="B288" s="197" t="str">
        <f>P.O.!B288</f>
        <v>29.24</v>
      </c>
      <c r="C288" s="198" t="str">
        <f>P.O.!C288</f>
        <v>SINAPI</v>
      </c>
      <c r="D288" s="197" t="str">
        <f>P.O.!D288</f>
        <v>89507</v>
      </c>
      <c r="E288" s="199" t="str">
        <f>P.O.!E288</f>
        <v>CURVA 90 GRAUS, PVC, SOLDÁVEL, DN 60MM, INSTALADO EM PRUMADA DE ÁGUA - FORNECIMENTO E INSTALAÇÃO. AF_06/2022</v>
      </c>
      <c r="F288" s="200" t="str">
        <f>P.O.!F288</f>
        <v>UN</v>
      </c>
      <c r="G288" s="201">
        <f>P.O.!G288</f>
        <v>48.24</v>
      </c>
      <c r="H288" s="201">
        <f>P.O.!H288</f>
        <v>4</v>
      </c>
      <c r="I288" s="202">
        <f>P.O.!I288</f>
        <v>0.23419999999999999</v>
      </c>
      <c r="J288" s="200">
        <f>P.O.!J288</f>
        <v>59.54</v>
      </c>
      <c r="K288" s="200">
        <f>P.O.!K288</f>
        <v>238.16</v>
      </c>
      <c r="L288" s="198">
        <f>P.O.!L288</f>
        <v>0</v>
      </c>
    </row>
    <row r="289" spans="1:12" ht="45" hidden="1" x14ac:dyDescent="0.2">
      <c r="A289" s="86" t="str">
        <f>P.O.!A289</f>
        <v>S</v>
      </c>
      <c r="B289" s="197" t="str">
        <f>P.O.!B289</f>
        <v>29.25</v>
      </c>
      <c r="C289" s="198" t="str">
        <f>P.O.!C289</f>
        <v>SINAPI</v>
      </c>
      <c r="D289" s="197" t="str">
        <f>P.O.!D289</f>
        <v>103956</v>
      </c>
      <c r="E289" s="199" t="str">
        <f>P.O.!E289</f>
        <v>JOELHO DE REDUÇÃO, 90 GRAUS, PVC, SOLDÁVEL, DN 32 MM X 25 MM, INSTALADO EM RAMAL DE DISTRIBUIÇÃO DE ÁGUA - FORNECIMENTO E INSTALAÇÃO. AF_06/2022</v>
      </c>
      <c r="F289" s="200" t="str">
        <f>P.O.!F289</f>
        <v>UN</v>
      </c>
      <c r="G289" s="201">
        <f>P.O.!G289</f>
        <v>15.32</v>
      </c>
      <c r="H289" s="201">
        <f>P.O.!H289</f>
        <v>7</v>
      </c>
      <c r="I289" s="202">
        <f>P.O.!I289</f>
        <v>0.23419999999999999</v>
      </c>
      <c r="J289" s="200">
        <f>P.O.!J289</f>
        <v>18.91</v>
      </c>
      <c r="K289" s="200">
        <f>P.O.!K289</f>
        <v>132.37</v>
      </c>
      <c r="L289" s="198">
        <f>P.O.!L289</f>
        <v>0</v>
      </c>
    </row>
    <row r="290" spans="1:12" ht="45" hidden="1" x14ac:dyDescent="0.2">
      <c r="A290" s="86" t="str">
        <f>P.O.!A290</f>
        <v>S</v>
      </c>
      <c r="B290" s="197" t="str">
        <f>P.O.!B290</f>
        <v>29.26</v>
      </c>
      <c r="C290" s="198" t="str">
        <f>P.O.!C290</f>
        <v>SINAPI</v>
      </c>
      <c r="D290" s="197" t="str">
        <f>P.O.!D290</f>
        <v>89380</v>
      </c>
      <c r="E290" s="199" t="str">
        <f>P.O.!E290</f>
        <v>LUVA DE REDUÇÃO, PVC, SOLDÁVEL, DN 32MM X 25MM, INSTALADO EM RAMAL OU SUB-RAMAL DE ÁGUA - FORNECIMENTO E INSTALAÇÃO. AF_06/2022</v>
      </c>
      <c r="F290" s="200" t="str">
        <f>P.O.!F290</f>
        <v>UN</v>
      </c>
      <c r="G290" s="201">
        <f>P.O.!G290</f>
        <v>11.02</v>
      </c>
      <c r="H290" s="201">
        <f>P.O.!H290</f>
        <v>2</v>
      </c>
      <c r="I290" s="202">
        <f>P.O.!I290</f>
        <v>0.23419999999999999</v>
      </c>
      <c r="J290" s="200">
        <f>P.O.!J290</f>
        <v>13.6</v>
      </c>
      <c r="K290" s="200">
        <f>P.O.!K290</f>
        <v>27.2</v>
      </c>
      <c r="L290" s="198">
        <f>P.O.!L290</f>
        <v>0</v>
      </c>
    </row>
    <row r="291" spans="1:12" ht="45" hidden="1" x14ac:dyDescent="0.2">
      <c r="A291" s="86" t="str">
        <f>P.O.!A291</f>
        <v>S</v>
      </c>
      <c r="B291" s="197" t="str">
        <f>P.O.!B291</f>
        <v>29.27</v>
      </c>
      <c r="C291" s="198" t="str">
        <f>P.O.!C291</f>
        <v>SINAPI</v>
      </c>
      <c r="D291" s="197" t="str">
        <f>P.O.!D291</f>
        <v>89378</v>
      </c>
      <c r="E291" s="199" t="str">
        <f>P.O.!E291</f>
        <v>LUVA, PVC, SOLDÁVEL, DN 25MM, INSTALADO EM RAMAL OU SUB-RAMAL DE ÁGUA - FORNECIMENTO E INSTALAÇÃO. AF_06/2022</v>
      </c>
      <c r="F291" s="200" t="str">
        <f>P.O.!F291</f>
        <v>UN</v>
      </c>
      <c r="G291" s="201">
        <f>P.O.!G291</f>
        <v>7.86</v>
      </c>
      <c r="H291" s="201">
        <f>P.O.!H291</f>
        <v>7</v>
      </c>
      <c r="I291" s="202">
        <f>P.O.!I291</f>
        <v>0.23419999999999999</v>
      </c>
      <c r="J291" s="200">
        <f>P.O.!J291</f>
        <v>9.6999999999999993</v>
      </c>
      <c r="K291" s="200">
        <f>P.O.!K291</f>
        <v>67.900000000000006</v>
      </c>
      <c r="L291" s="198">
        <f>P.O.!L291</f>
        <v>0</v>
      </c>
    </row>
    <row r="292" spans="1:12" ht="45" hidden="1" x14ac:dyDescent="0.2">
      <c r="A292" s="86" t="str">
        <f>P.O.!A292</f>
        <v>S</v>
      </c>
      <c r="B292" s="197" t="str">
        <f>P.O.!B292</f>
        <v>29.28</v>
      </c>
      <c r="C292" s="198" t="str">
        <f>P.O.!C292</f>
        <v>SINAPI</v>
      </c>
      <c r="D292" s="197" t="str">
        <f>P.O.!D292</f>
        <v>103995</v>
      </c>
      <c r="E292" s="199" t="str">
        <f>P.O.!E292</f>
        <v>LUVA, PVC, SOLDÁVEL, DN 50MM, INSTALADO EM RAMAL DE DISTRIBUIÇÃO DE ÁGUA - FORNECIMENTO E INSTALAÇÃO. AF_06/2022</v>
      </c>
      <c r="F292" s="200" t="str">
        <f>P.O.!F292</f>
        <v>UN</v>
      </c>
      <c r="G292" s="201">
        <f>P.O.!G292</f>
        <v>16.43</v>
      </c>
      <c r="H292" s="201">
        <f>P.O.!H292</f>
        <v>7</v>
      </c>
      <c r="I292" s="202">
        <f>P.O.!I292</f>
        <v>0.23419999999999999</v>
      </c>
      <c r="J292" s="200">
        <f>P.O.!J292</f>
        <v>20.28</v>
      </c>
      <c r="K292" s="200">
        <f>P.O.!K292</f>
        <v>141.96</v>
      </c>
      <c r="L292" s="198">
        <f>P.O.!L292</f>
        <v>0</v>
      </c>
    </row>
    <row r="293" spans="1:12" ht="30" hidden="1" x14ac:dyDescent="0.2">
      <c r="A293" s="86" t="str">
        <f>P.O.!A293</f>
        <v>S</v>
      </c>
      <c r="B293" s="197" t="str">
        <f>P.O.!B293</f>
        <v>29.29</v>
      </c>
      <c r="C293" s="198" t="str">
        <f>P.O.!C293</f>
        <v>SINAPI</v>
      </c>
      <c r="D293" s="197" t="str">
        <f>P.O.!D293</f>
        <v>89597</v>
      </c>
      <c r="E293" s="199" t="str">
        <f>P.O.!E293</f>
        <v>LUVA, PVC, SOLDÁVEL, DN 60MM, INSTALADO EM PRUMADA DE ÁGUA - FORNECIMENTO E INSTALAÇÃO. AF_06/2022</v>
      </c>
      <c r="F293" s="200" t="str">
        <f>P.O.!F293</f>
        <v>UN</v>
      </c>
      <c r="G293" s="201">
        <f>P.O.!G293</f>
        <v>23.76</v>
      </c>
      <c r="H293" s="201">
        <f>P.O.!H293</f>
        <v>8</v>
      </c>
      <c r="I293" s="202">
        <f>P.O.!I293</f>
        <v>0.23419999999999999</v>
      </c>
      <c r="J293" s="200">
        <f>P.O.!J293</f>
        <v>29.32</v>
      </c>
      <c r="K293" s="200">
        <f>P.O.!K293</f>
        <v>234.56</v>
      </c>
      <c r="L293" s="198">
        <f>P.O.!L293</f>
        <v>0</v>
      </c>
    </row>
    <row r="294" spans="1:12" ht="45" hidden="1" x14ac:dyDescent="0.2">
      <c r="A294" s="86" t="str">
        <f>P.O.!A294</f>
        <v>S</v>
      </c>
      <c r="B294" s="197" t="str">
        <f>P.O.!B294</f>
        <v>29.30</v>
      </c>
      <c r="C294" s="198" t="str">
        <f>P.O.!C294</f>
        <v>SINAPI</v>
      </c>
      <c r="D294" s="197" t="str">
        <f>P.O.!D294</f>
        <v>89356</v>
      </c>
      <c r="E294" s="199" t="str">
        <f>P.O.!E294</f>
        <v>TUBO, PVC, SOLDÁVEL, DE 25MM, INSTALADO EM RAMAL OU SUB-RAMAL DE ÁGUA - FORNECIMENTO E INSTALAÇÃO. AF_06/2022</v>
      </c>
      <c r="F294" s="200" t="str">
        <f>P.O.!F294</f>
        <v>M</v>
      </c>
      <c r="G294" s="201">
        <f>P.O.!G294</f>
        <v>26.28</v>
      </c>
      <c r="H294" s="201">
        <f>P.O.!H294</f>
        <v>33</v>
      </c>
      <c r="I294" s="202">
        <f>P.O.!I294</f>
        <v>0.23419999999999999</v>
      </c>
      <c r="J294" s="200">
        <f>P.O.!J294</f>
        <v>32.43</v>
      </c>
      <c r="K294" s="200">
        <f>P.O.!K294</f>
        <v>1070.19</v>
      </c>
      <c r="L294" s="198">
        <f>P.O.!L294</f>
        <v>0</v>
      </c>
    </row>
    <row r="295" spans="1:12" ht="45" hidden="1" x14ac:dyDescent="0.2">
      <c r="A295" s="86" t="str">
        <f>P.O.!A295</f>
        <v>S</v>
      </c>
      <c r="B295" s="197" t="str">
        <f>P.O.!B295</f>
        <v>29.31</v>
      </c>
      <c r="C295" s="198" t="str">
        <f>P.O.!C295</f>
        <v>SINAPI</v>
      </c>
      <c r="D295" s="197" t="str">
        <f>P.O.!D295</f>
        <v>89357</v>
      </c>
      <c r="E295" s="199" t="str">
        <f>P.O.!E295</f>
        <v>TUBO, PVC, SOLDÁVEL, DE 32MM, INSTALADO EM RAMAL OU SUB-RAMAL DE ÁGUA - FORNECIMENTO E INSTALAÇÃO. AF_06/2022</v>
      </c>
      <c r="F295" s="200" t="str">
        <f>P.O.!F295</f>
        <v>M</v>
      </c>
      <c r="G295" s="201">
        <f>P.O.!G295</f>
        <v>35.72</v>
      </c>
      <c r="H295" s="201">
        <f>P.O.!H295</f>
        <v>14.5</v>
      </c>
      <c r="I295" s="202">
        <f>P.O.!I295</f>
        <v>0.23419999999999999</v>
      </c>
      <c r="J295" s="200">
        <f>P.O.!J295</f>
        <v>44.09</v>
      </c>
      <c r="K295" s="200">
        <f>P.O.!K295</f>
        <v>639.30999999999995</v>
      </c>
      <c r="L295" s="198">
        <f>P.O.!L295</f>
        <v>0</v>
      </c>
    </row>
    <row r="296" spans="1:12" ht="45" hidden="1" x14ac:dyDescent="0.2">
      <c r="A296" s="86" t="str">
        <f>P.O.!A296</f>
        <v>S</v>
      </c>
      <c r="B296" s="197" t="str">
        <f>P.O.!B296</f>
        <v>29.32</v>
      </c>
      <c r="C296" s="198" t="str">
        <f>P.O.!C296</f>
        <v>SINAPI</v>
      </c>
      <c r="D296" s="197" t="str">
        <f>P.O.!D296</f>
        <v>103979</v>
      </c>
      <c r="E296" s="199" t="str">
        <f>P.O.!E296</f>
        <v>TUBO, PVC, SOLDÁVEL, DE 50MM, INSTALADO EM RAMAL DE DISTRIBUIÇÃO DE ÁGUA - FORNECIMENTO E INSTALAÇÃO. AF_06/2022</v>
      </c>
      <c r="F296" s="200" t="str">
        <f>P.O.!F296</f>
        <v>M</v>
      </c>
      <c r="G296" s="201">
        <f>P.O.!G296</f>
        <v>32.1</v>
      </c>
      <c r="H296" s="201">
        <f>P.O.!H296</f>
        <v>26.2</v>
      </c>
      <c r="I296" s="202">
        <f>P.O.!I296</f>
        <v>0.23419999999999999</v>
      </c>
      <c r="J296" s="200">
        <f>P.O.!J296</f>
        <v>39.619999999999997</v>
      </c>
      <c r="K296" s="200">
        <f>P.O.!K296</f>
        <v>1038.04</v>
      </c>
      <c r="L296" s="198">
        <f>P.O.!L296</f>
        <v>0</v>
      </c>
    </row>
    <row r="297" spans="1:12" ht="30" hidden="1" x14ac:dyDescent="0.2">
      <c r="A297" s="86" t="str">
        <f>P.O.!A297</f>
        <v>S</v>
      </c>
      <c r="B297" s="197" t="str">
        <f>P.O.!B297</f>
        <v>29.33</v>
      </c>
      <c r="C297" s="198" t="str">
        <f>P.O.!C297</f>
        <v>SINAPI</v>
      </c>
      <c r="D297" s="197" t="str">
        <f>P.O.!D297</f>
        <v>89450</v>
      </c>
      <c r="E297" s="199" t="str">
        <f>P.O.!E297</f>
        <v>TUBO, PVC, SOLDÁVEL, DE 60MM, INSTALADO EM PRUMADA DE ÁGUA - FORNECIMENTO E INSTALAÇÃO. AF_06/2022</v>
      </c>
      <c r="F297" s="200" t="str">
        <f>P.O.!F297</f>
        <v>M</v>
      </c>
      <c r="G297" s="201">
        <f>P.O.!G297</f>
        <v>30.06</v>
      </c>
      <c r="H297" s="201">
        <f>P.O.!H297</f>
        <v>16.399999999999999</v>
      </c>
      <c r="I297" s="202">
        <f>P.O.!I297</f>
        <v>0.23419999999999999</v>
      </c>
      <c r="J297" s="200">
        <f>P.O.!J297</f>
        <v>37.1</v>
      </c>
      <c r="K297" s="200">
        <f>P.O.!K297</f>
        <v>608.44000000000005</v>
      </c>
      <c r="L297" s="198">
        <f>P.O.!L297</f>
        <v>0</v>
      </c>
    </row>
    <row r="298" spans="1:12" ht="45" hidden="1" x14ac:dyDescent="0.2">
      <c r="A298" s="86" t="str">
        <f>P.O.!A298</f>
        <v>S</v>
      </c>
      <c r="B298" s="197" t="str">
        <f>P.O.!B298</f>
        <v>29.34</v>
      </c>
      <c r="C298" s="198" t="str">
        <f>P.O.!C298</f>
        <v>SINAPI</v>
      </c>
      <c r="D298" s="197" t="str">
        <f>P.O.!D298</f>
        <v>94688</v>
      </c>
      <c r="E298" s="199" t="str">
        <f>P.O.!E298</f>
        <v>TÊ, PVC, SOLDÁVEL, DN 25 MM INSTALADO EM RESERVAÇÃO PREDIAL DE ÁGUA - FORNECIMENTO E INSTALAÇÃO. AF_04/2024</v>
      </c>
      <c r="F298" s="200" t="str">
        <f>P.O.!F298</f>
        <v>UN</v>
      </c>
      <c r="G298" s="201">
        <f>P.O.!G298</f>
        <v>7.4</v>
      </c>
      <c r="H298" s="201">
        <f>P.O.!H298</f>
        <v>3</v>
      </c>
      <c r="I298" s="202">
        <f>P.O.!I298</f>
        <v>0.23419999999999999</v>
      </c>
      <c r="J298" s="200">
        <f>P.O.!J298</f>
        <v>9.1300000000000008</v>
      </c>
      <c r="K298" s="200">
        <f>P.O.!K298</f>
        <v>27.39</v>
      </c>
      <c r="L298" s="198">
        <f>P.O.!L298</f>
        <v>0</v>
      </c>
    </row>
    <row r="299" spans="1:12" ht="45" hidden="1" x14ac:dyDescent="0.2">
      <c r="A299" s="86" t="str">
        <f>P.O.!A299</f>
        <v>S</v>
      </c>
      <c r="B299" s="197" t="str">
        <f>P.O.!B299</f>
        <v>29.35</v>
      </c>
      <c r="C299" s="198" t="str">
        <f>P.O.!C299</f>
        <v>SINAPI</v>
      </c>
      <c r="D299" s="197" t="str">
        <f>P.O.!D299</f>
        <v>94694</v>
      </c>
      <c r="E299" s="199" t="str">
        <f>P.O.!E299</f>
        <v>TÊ, PVC, SOLDÁVEL, DN 50 MM INSTALADO EM RESERVAÇÃO PREDIAL DE ÁGUA - FORNECIMENTO E INSTALAÇÃO. AF_04/2024</v>
      </c>
      <c r="F299" s="200" t="str">
        <f>P.O.!F299</f>
        <v>UN</v>
      </c>
      <c r="G299" s="201">
        <f>P.O.!G299</f>
        <v>25.31</v>
      </c>
      <c r="H299" s="201">
        <f>P.O.!H299</f>
        <v>1</v>
      </c>
      <c r="I299" s="202">
        <f>P.O.!I299</f>
        <v>0.23419999999999999</v>
      </c>
      <c r="J299" s="200">
        <f>P.O.!J299</f>
        <v>31.24</v>
      </c>
      <c r="K299" s="200">
        <f>P.O.!K299</f>
        <v>31.24</v>
      </c>
      <c r="L299" s="198">
        <f>P.O.!L299</f>
        <v>0</v>
      </c>
    </row>
    <row r="300" spans="1:12" ht="45" hidden="1" x14ac:dyDescent="0.2">
      <c r="A300" s="86" t="str">
        <f>P.O.!A300</f>
        <v>S</v>
      </c>
      <c r="B300" s="197" t="str">
        <f>P.O.!B300</f>
        <v>29.36</v>
      </c>
      <c r="C300" s="198" t="str">
        <f>P.O.!C300</f>
        <v>SINAPI</v>
      </c>
      <c r="D300" s="197" t="str">
        <f>P.O.!D300</f>
        <v>94696</v>
      </c>
      <c r="E300" s="199" t="str">
        <f>P.O.!E300</f>
        <v>TÊ, PVC, SOLDÁVEL, DN 60 MM INSTALADO EM RESERVAÇÃO PREDIAL DE ÁGUA - FORNECIMENTO E INSTALAÇÃO. AF_04/2024</v>
      </c>
      <c r="F300" s="200" t="str">
        <f>P.O.!F300</f>
        <v>UN</v>
      </c>
      <c r="G300" s="201">
        <f>P.O.!G300</f>
        <v>52.77</v>
      </c>
      <c r="H300" s="201">
        <f>P.O.!H300</f>
        <v>9</v>
      </c>
      <c r="I300" s="202">
        <f>P.O.!I300</f>
        <v>0.23419999999999999</v>
      </c>
      <c r="J300" s="200">
        <f>P.O.!J300</f>
        <v>65.13</v>
      </c>
      <c r="K300" s="200">
        <f>P.O.!K300</f>
        <v>586.16999999999996</v>
      </c>
      <c r="L300" s="198">
        <f>P.O.!L300</f>
        <v>0</v>
      </c>
    </row>
    <row r="301" spans="1:12" ht="45" hidden="1" x14ac:dyDescent="0.2">
      <c r="A301" s="86" t="str">
        <f>P.O.!A301</f>
        <v>S</v>
      </c>
      <c r="B301" s="197" t="str">
        <f>P.O.!B301</f>
        <v>29.37</v>
      </c>
      <c r="C301" s="198" t="str">
        <f>P.O.!C301</f>
        <v>SINAPI</v>
      </c>
      <c r="D301" s="197" t="str">
        <f>P.O.!D301</f>
        <v>104006</v>
      </c>
      <c r="E301" s="199" t="str">
        <f>P.O.!E301</f>
        <v>TÊ DE REDUÇÃO, PVC, SOLDÁVEL, DN 50MM X 25MM, INSTALADO EM RAMAL DE DISTRIBUIÇÃO DE ÁGUA - FORNECIMENTO E INSTALAÇÃO. AF_06/2022</v>
      </c>
      <c r="F301" s="200" t="str">
        <f>P.O.!F301</f>
        <v>UN</v>
      </c>
      <c r="G301" s="201">
        <f>P.O.!G301</f>
        <v>27.07</v>
      </c>
      <c r="H301" s="201">
        <f>P.O.!H301</f>
        <v>1</v>
      </c>
      <c r="I301" s="202">
        <f>P.O.!I301</f>
        <v>0.23419999999999999</v>
      </c>
      <c r="J301" s="200">
        <f>P.O.!J301</f>
        <v>33.409999999999997</v>
      </c>
      <c r="K301" s="200">
        <f>P.O.!K301</f>
        <v>33.409999999999997</v>
      </c>
      <c r="L301" s="198">
        <f>P.O.!L301</f>
        <v>0</v>
      </c>
    </row>
    <row r="302" spans="1:12" ht="45" hidden="1" x14ac:dyDescent="0.2">
      <c r="A302" s="86" t="str">
        <f>P.O.!A302</f>
        <v>S</v>
      </c>
      <c r="B302" s="197" t="str">
        <f>P.O.!B302</f>
        <v>29.38</v>
      </c>
      <c r="C302" s="198" t="str">
        <f>P.O.!C302</f>
        <v>SINAPI</v>
      </c>
      <c r="D302" s="197" t="str">
        <f>P.O.!D302</f>
        <v>105144</v>
      </c>
      <c r="E302" s="199" t="str">
        <f>P.O.!E302</f>
        <v>LUVA DE REDUÇÃO SOLDÁVEL, PVC, DN 60 MM X 50 MM, INSTALADO EM RESERVAÇÃO PREDIAL DE ÁGUA - FORNECIMENTO E INSTALAÇÃO. AF_04/2024</v>
      </c>
      <c r="F302" s="200" t="str">
        <f>P.O.!F302</f>
        <v>UN</v>
      </c>
      <c r="G302" s="201">
        <f>P.O.!G302</f>
        <v>22.59</v>
      </c>
      <c r="H302" s="201">
        <f>P.O.!H302</f>
        <v>4</v>
      </c>
      <c r="I302" s="202">
        <f>P.O.!I302</f>
        <v>0.23419999999999999</v>
      </c>
      <c r="J302" s="200">
        <f>P.O.!J302</f>
        <v>27.88</v>
      </c>
      <c r="K302" s="200">
        <f>P.O.!K302</f>
        <v>111.52</v>
      </c>
      <c r="L302" s="198">
        <f>P.O.!L302</f>
        <v>0</v>
      </c>
    </row>
    <row r="303" spans="1:12" ht="45" hidden="1" x14ac:dyDescent="0.2">
      <c r="A303" s="86" t="str">
        <f>P.O.!A303</f>
        <v>S</v>
      </c>
      <c r="B303" s="197" t="str">
        <f>P.O.!B303</f>
        <v>29.39</v>
      </c>
      <c r="C303" s="198" t="str">
        <f>P.O.!C303</f>
        <v>SINAPI</v>
      </c>
      <c r="D303" s="197" t="str">
        <f>P.O.!D303</f>
        <v>89366</v>
      </c>
      <c r="E303" s="199" t="str">
        <f>P.O.!E303</f>
        <v>JOELHO 90 GRAUS COM BUCHA DE LATÃO, PVC, SOLDÁVEL, DN 25MM, X 3/4 INSTALADO EM RAMAL OU SUB-RAMAL DE ÁGUA - FORNECIMENTO E INSTALAÇÃO. AF_06/2022</v>
      </c>
      <c r="F303" s="200" t="str">
        <f>P.O.!F303</f>
        <v>UN</v>
      </c>
      <c r="G303" s="201">
        <f>P.O.!G303</f>
        <v>17.52</v>
      </c>
      <c r="H303" s="201">
        <f>P.O.!H303</f>
        <v>6</v>
      </c>
      <c r="I303" s="202">
        <f>P.O.!I303</f>
        <v>0.23419999999999999</v>
      </c>
      <c r="J303" s="200">
        <f>P.O.!J303</f>
        <v>21.62</v>
      </c>
      <c r="K303" s="200">
        <f>P.O.!K303</f>
        <v>129.72</v>
      </c>
      <c r="L303" s="198">
        <f>P.O.!L303</f>
        <v>0</v>
      </c>
    </row>
    <row r="304" spans="1:12" ht="45" hidden="1" x14ac:dyDescent="0.2">
      <c r="A304" s="86" t="str">
        <f>P.O.!A304</f>
        <v>S</v>
      </c>
      <c r="B304" s="197" t="str">
        <f>P.O.!B304</f>
        <v>29.40</v>
      </c>
      <c r="C304" s="198" t="str">
        <f>P.O.!C304</f>
        <v>SINAPI</v>
      </c>
      <c r="D304" s="197" t="str">
        <f>P.O.!D304</f>
        <v>90373</v>
      </c>
      <c r="E304" s="199" t="str">
        <f>P.O.!E304</f>
        <v>JOELHO 90 GRAUS COM BUCHA DE LATÃO, PVC, SOLDÁVEL, DN 25MM, X 1/2 INSTALADO EM RAMAL OU SUB-RAMAL DE ÁGUA - FORNECIMENTO E INSTALAÇÃO. AF_06/2022</v>
      </c>
      <c r="F304" s="200" t="str">
        <f>P.O.!F304</f>
        <v>UN</v>
      </c>
      <c r="G304" s="201">
        <f>P.O.!G304</f>
        <v>14.11</v>
      </c>
      <c r="H304" s="201">
        <f>P.O.!H304</f>
        <v>5</v>
      </c>
      <c r="I304" s="202">
        <f>P.O.!I304</f>
        <v>0.23419999999999999</v>
      </c>
      <c r="J304" s="200">
        <f>P.O.!J304</f>
        <v>17.41</v>
      </c>
      <c r="K304" s="200">
        <f>P.O.!K304</f>
        <v>87.05</v>
      </c>
      <c r="L304" s="198">
        <f>P.O.!L304</f>
        <v>0</v>
      </c>
    </row>
    <row r="305" spans="1:12" ht="60" hidden="1" x14ac:dyDescent="0.2">
      <c r="A305" s="86" t="str">
        <f>P.O.!A305</f>
        <v>S</v>
      </c>
      <c r="B305" s="197" t="str">
        <f>P.O.!B305</f>
        <v>29.41</v>
      </c>
      <c r="C305" s="198" t="str">
        <f>P.O.!C305</f>
        <v>SINAPI</v>
      </c>
      <c r="D305" s="197" t="str">
        <f>P.O.!D305</f>
        <v>89396</v>
      </c>
      <c r="E305" s="199" t="str">
        <f>P.O.!E305</f>
        <v>TÊ COM BUCHA DE LATÃO NA BOLSA CENTRAL, PVC, SOLDÁVEL, DN 25MM X 1/2, INSTALADO EM RAMAL OU SUB-RAMAL DE ÁGUA - FORNECIMENTO E INSTALAÇÃO. AF_06/2022</v>
      </c>
      <c r="F305" s="200" t="str">
        <f>P.O.!F305</f>
        <v>UN</v>
      </c>
      <c r="G305" s="201">
        <f>P.O.!G305</f>
        <v>21.98</v>
      </c>
      <c r="H305" s="201">
        <f>P.O.!H305</f>
        <v>4</v>
      </c>
      <c r="I305" s="202">
        <f>P.O.!I305</f>
        <v>0.23419999999999999</v>
      </c>
      <c r="J305" s="200">
        <f>P.O.!J305</f>
        <v>27.13</v>
      </c>
      <c r="K305" s="200">
        <f>P.O.!K305</f>
        <v>108.52</v>
      </c>
      <c r="L305" s="198">
        <f>P.O.!L305</f>
        <v>0</v>
      </c>
    </row>
    <row r="306" spans="1:12" ht="60" hidden="1" x14ac:dyDescent="0.2">
      <c r="A306" s="86" t="str">
        <f>P.O.!A306</f>
        <v>S</v>
      </c>
      <c r="B306" s="197" t="str">
        <f>P.O.!B306</f>
        <v>29.42</v>
      </c>
      <c r="C306" s="198" t="str">
        <f>P.O.!C306</f>
        <v>SINAPI</v>
      </c>
      <c r="D306" s="197" t="str">
        <f>P.O.!D306</f>
        <v>90374</v>
      </c>
      <c r="E306" s="199" t="str">
        <f>P.O.!E306</f>
        <v>TÊ COM BUCHA DE LATÃO NA BOLSA CENTRAL, PVC, SOLDÁVEL, DN 25MM X 3/4, INSTALADO EM RAMAL OU SUB-RAMAL DE ÁGUA - FORNECIMENTO E INSTALAÇÃO. AF_06/2022</v>
      </c>
      <c r="F306" s="200" t="str">
        <f>P.O.!F306</f>
        <v>UN</v>
      </c>
      <c r="G306" s="201">
        <f>P.O.!G306</f>
        <v>23.81</v>
      </c>
      <c r="H306" s="201">
        <f>P.O.!H306</f>
        <v>1</v>
      </c>
      <c r="I306" s="202">
        <f>P.O.!I306</f>
        <v>0.23419999999999999</v>
      </c>
      <c r="J306" s="200">
        <f>P.O.!J306</f>
        <v>29.39</v>
      </c>
      <c r="K306" s="200">
        <f>P.O.!K306</f>
        <v>29.39</v>
      </c>
      <c r="L306" s="198">
        <f>P.O.!L306</f>
        <v>0</v>
      </c>
    </row>
    <row r="307" spans="1:12" ht="30" hidden="1" x14ac:dyDescent="0.2">
      <c r="A307" s="86" t="str">
        <f>P.O.!A307</f>
        <v>S</v>
      </c>
      <c r="B307" s="197" t="str">
        <f>P.O.!B307</f>
        <v>29.43</v>
      </c>
      <c r="C307" s="198" t="str">
        <f>P.O.!C307</f>
        <v>SINAPI</v>
      </c>
      <c r="D307" s="197" t="str">
        <f>P.O.!D307</f>
        <v>102609</v>
      </c>
      <c r="E307" s="199" t="str">
        <f>P.O.!E307</f>
        <v>CAIXA D´ÁGUA EM POLIETILENO, 2000 LITROS - FORNECIMENTO E INSTALAÇÃO. AF_06/2021</v>
      </c>
      <c r="F307" s="200" t="str">
        <f>P.O.!F307</f>
        <v>UN</v>
      </c>
      <c r="G307" s="201">
        <f>P.O.!G307</f>
        <v>1349.06</v>
      </c>
      <c r="H307" s="201">
        <f>P.O.!H307</f>
        <v>1</v>
      </c>
      <c r="I307" s="202">
        <f>P.O.!I307</f>
        <v>0.23419999999999999</v>
      </c>
      <c r="J307" s="200">
        <f>P.O.!J307</f>
        <v>1665.01</v>
      </c>
      <c r="K307" s="200">
        <f>P.O.!K307</f>
        <v>1665.01</v>
      </c>
      <c r="L307" s="198">
        <f>P.O.!L307</f>
        <v>0</v>
      </c>
    </row>
    <row r="308" spans="1:12" ht="15" hidden="1" x14ac:dyDescent="0.2">
      <c r="A308" s="86" t="str">
        <f>P.O.!A308</f>
        <v>S</v>
      </c>
      <c r="B308" s="197" t="str">
        <f>P.O.!B308</f>
        <v>29.44</v>
      </c>
      <c r="C308" s="198" t="str">
        <f>P.O.!C308</f>
        <v>SINAPI</v>
      </c>
      <c r="D308" s="197" t="str">
        <f>P.O.!D308</f>
        <v>93358</v>
      </c>
      <c r="E308" s="199" t="str">
        <f>P.O.!E308</f>
        <v>ESCAVAÇÃO MANUAL DE VALA. AF_09/2024</v>
      </c>
      <c r="F308" s="200" t="str">
        <f>P.O.!F308</f>
        <v>M3</v>
      </c>
      <c r="G308" s="201">
        <f>P.O.!G308</f>
        <v>93.27</v>
      </c>
      <c r="H308" s="201">
        <f>P.O.!H308</f>
        <v>0.18</v>
      </c>
      <c r="I308" s="202">
        <f>P.O.!I308</f>
        <v>0.23419999999999999</v>
      </c>
      <c r="J308" s="200">
        <f>P.O.!J308</f>
        <v>115.11</v>
      </c>
      <c r="K308" s="200">
        <f>P.O.!K308</f>
        <v>20.72</v>
      </c>
      <c r="L308" s="198">
        <f>P.O.!L308</f>
        <v>0</v>
      </c>
    </row>
    <row r="309" spans="1:12" ht="30" hidden="1" x14ac:dyDescent="0.2">
      <c r="A309" s="86" t="str">
        <f>P.O.!A309</f>
        <v>S</v>
      </c>
      <c r="B309" s="197" t="str">
        <f>P.O.!B309</f>
        <v>29.45</v>
      </c>
      <c r="C309" s="198" t="str">
        <f>P.O.!C309</f>
        <v xml:space="preserve">SEINFRA </v>
      </c>
      <c r="D309" s="197" t="str">
        <f>P.O.!D309</f>
        <v>ED-51121</v>
      </c>
      <c r="E309" s="199" t="str">
        <f>P.O.!E309</f>
        <v>REATERRO MANUAL DE VALA, INCLUSIVE ESPALHAMENTO E COMPACTAÇÃO MECANIZADA COM PLACA VIBRATÓRIA</v>
      </c>
      <c r="F309" s="200" t="str">
        <f>P.O.!F309</f>
        <v>m3</v>
      </c>
      <c r="G309" s="201">
        <f>P.O.!G309</f>
        <v>48.41</v>
      </c>
      <c r="H309" s="201">
        <f>P.O.!H309</f>
        <v>0.23</v>
      </c>
      <c r="I309" s="202">
        <f>P.O.!I309</f>
        <v>0.23419999999999999</v>
      </c>
      <c r="J309" s="200">
        <f>P.O.!J309</f>
        <v>59.75</v>
      </c>
      <c r="K309" s="200">
        <f>P.O.!K309</f>
        <v>13.74</v>
      </c>
      <c r="L309" s="198">
        <f>P.O.!L309</f>
        <v>0</v>
      </c>
    </row>
    <row r="310" spans="1:12" ht="15" hidden="1" x14ac:dyDescent="0.2">
      <c r="A310" s="86">
        <f>P.O.!A310</f>
        <v>0</v>
      </c>
      <c r="B310" s="197">
        <f>P.O.!B310</f>
        <v>0</v>
      </c>
      <c r="C310" s="198">
        <f>P.O.!C310</f>
        <v>0</v>
      </c>
      <c r="D310" s="198">
        <f>P.O.!D310</f>
        <v>0</v>
      </c>
      <c r="E310" s="199">
        <f>P.O.!E310</f>
        <v>0</v>
      </c>
      <c r="F310" s="200">
        <f>P.O.!F310</f>
        <v>0</v>
      </c>
      <c r="G310" s="200">
        <f>P.O.!G310</f>
        <v>0</v>
      </c>
      <c r="H310" s="201">
        <f>P.O.!H310</f>
        <v>0</v>
      </c>
      <c r="I310" s="198">
        <f>P.O.!I310</f>
        <v>0</v>
      </c>
      <c r="J310" s="200">
        <f>P.O.!J310</f>
        <v>0</v>
      </c>
      <c r="K310" s="200">
        <f>P.O.!K310</f>
        <v>0</v>
      </c>
      <c r="L310" s="198">
        <f>P.O.!L310</f>
        <v>0</v>
      </c>
    </row>
    <row r="311" spans="1:12" ht="15" x14ac:dyDescent="0.2">
      <c r="A311" s="86" t="str">
        <f>P.O.!A311</f>
        <v>E</v>
      </c>
      <c r="B311" s="197" t="str">
        <f>P.O.!B311</f>
        <v>30</v>
      </c>
      <c r="C311" s="198">
        <f>P.O.!C311</f>
        <v>0</v>
      </c>
      <c r="D311" s="198">
        <f>P.O.!D311</f>
        <v>0</v>
      </c>
      <c r="E311" s="199" t="str">
        <f>P.O.!E311</f>
        <v>PISOS DE CONCRETO</v>
      </c>
      <c r="F311" s="198">
        <f>P.O.!F311</f>
        <v>0</v>
      </c>
      <c r="G311" s="200">
        <f>P.O.!G311</f>
        <v>0</v>
      </c>
      <c r="H311" s="201">
        <f>P.O.!H311</f>
        <v>0</v>
      </c>
      <c r="I311" s="198">
        <f>P.O.!I311</f>
        <v>0</v>
      </c>
      <c r="J311" s="198">
        <f>P.O.!J311</f>
        <v>0</v>
      </c>
      <c r="K311" s="198">
        <f>P.O.!K311</f>
        <v>0</v>
      </c>
      <c r="L311" s="200">
        <f>P.O.!L311</f>
        <v>26736.34</v>
      </c>
    </row>
    <row r="312" spans="1:12" ht="60" hidden="1" x14ac:dyDescent="0.2">
      <c r="A312" s="86" t="str">
        <f>P.O.!A312</f>
        <v>S</v>
      </c>
      <c r="B312" s="197" t="str">
        <f>P.O.!B312</f>
        <v>30.1</v>
      </c>
      <c r="C312" s="198" t="str">
        <f>P.O.!C312</f>
        <v>SINAPI</v>
      </c>
      <c r="D312" s="197" t="str">
        <f>P.O.!D312</f>
        <v>94992</v>
      </c>
      <c r="E312" s="199" t="str">
        <f>P.O.!E312</f>
        <v>EXECUÇÃO DE PASSEIO (CALÇADA) OU PISO DE CONCRETO COM CONCRETO MOLDADO IN LOCO, FEITO EM OBRA, ACABAMENTO CONVENCIONAL, ESPESSURA 6 CM, ARMADO. AF_08/2022</v>
      </c>
      <c r="F312" s="198" t="str">
        <f>P.O.!F312</f>
        <v>M2</v>
      </c>
      <c r="G312" s="200">
        <f>P.O.!G312</f>
        <v>84.93</v>
      </c>
      <c r="H312" s="201">
        <f>P.O.!H312</f>
        <v>205.18</v>
      </c>
      <c r="I312" s="202">
        <f>P.O.!I312</f>
        <v>0.23419999999999999</v>
      </c>
      <c r="J312" s="200">
        <f>P.O.!J312</f>
        <v>104.82</v>
      </c>
      <c r="K312" s="200">
        <f>P.O.!K312</f>
        <v>21506.97</v>
      </c>
      <c r="L312" s="198">
        <f>P.O.!L312</f>
        <v>0</v>
      </c>
    </row>
    <row r="313" spans="1:12" ht="30" hidden="1" x14ac:dyDescent="0.2">
      <c r="A313" s="86" t="str">
        <f>P.O.!A313</f>
        <v>S</v>
      </c>
      <c r="B313" s="197" t="str">
        <f>P.O.!B313</f>
        <v>30.2</v>
      </c>
      <c r="C313" s="198" t="str">
        <f>P.O.!C313</f>
        <v>SINAPI</v>
      </c>
      <c r="D313" s="197" t="str">
        <f>P.O.!D313</f>
        <v>96622</v>
      </c>
      <c r="E313" s="199" t="str">
        <f>P.O.!E313</f>
        <v>LASTRO COM MATERIAL GRANULAR, APLICADO EM PISOS OU LAJES SOBRE SOLO, ESPESSURA DE *5 CM*. AF_01/2024</v>
      </c>
      <c r="F313" s="198" t="str">
        <f>P.O.!F313</f>
        <v>M3</v>
      </c>
      <c r="G313" s="200">
        <f>P.O.!G313</f>
        <v>263.39999999999998</v>
      </c>
      <c r="H313" s="201">
        <f>P.O.!H313</f>
        <v>10.3</v>
      </c>
      <c r="I313" s="202">
        <f>P.O.!I313</f>
        <v>0.23419999999999999</v>
      </c>
      <c r="J313" s="200">
        <f>P.O.!J313</f>
        <v>325.08999999999997</v>
      </c>
      <c r="K313" s="200">
        <f>P.O.!K313</f>
        <v>3348.43</v>
      </c>
      <c r="L313" s="198">
        <f>P.O.!L313</f>
        <v>0</v>
      </c>
    </row>
    <row r="314" spans="1:12" ht="30" hidden="1" x14ac:dyDescent="0.2">
      <c r="A314" s="86" t="str">
        <f>P.O.!A314</f>
        <v>S</v>
      </c>
      <c r="B314" s="197" t="str">
        <f>P.O.!B314</f>
        <v>30.3</v>
      </c>
      <c r="C314" s="198" t="str">
        <f>P.O.!C314</f>
        <v xml:space="preserve">SEINFRA </v>
      </c>
      <c r="D314" s="197" t="str">
        <f>P.O.!D314</f>
        <v>ED-50600</v>
      </c>
      <c r="E314" s="199" t="str">
        <f>P.O.!E314</f>
        <v>APLICAÇÃO DE LONA PRETA, ESP. 150 MICRAS, INCLUSIVE FORNECIMENTO</v>
      </c>
      <c r="F314" s="198" t="str">
        <f>P.O.!F314</f>
        <v>m2</v>
      </c>
      <c r="G314" s="200">
        <f>P.O.!G314</f>
        <v>3.74</v>
      </c>
      <c r="H314" s="201">
        <f>P.O.!H314</f>
        <v>210</v>
      </c>
      <c r="I314" s="202">
        <f>P.O.!I314</f>
        <v>0.23419999999999999</v>
      </c>
      <c r="J314" s="200">
        <f>P.O.!J314</f>
        <v>4.62</v>
      </c>
      <c r="K314" s="200">
        <f>P.O.!K314</f>
        <v>970.2</v>
      </c>
      <c r="L314" s="198">
        <f>P.O.!L314</f>
        <v>0</v>
      </c>
    </row>
    <row r="315" spans="1:12" ht="30" hidden="1" x14ac:dyDescent="0.2">
      <c r="A315" s="86" t="str">
        <f>P.O.!A315</f>
        <v>S</v>
      </c>
      <c r="B315" s="197" t="str">
        <f>P.O.!B315</f>
        <v>30.4</v>
      </c>
      <c r="C315" s="198" t="str">
        <f>P.O.!C315</f>
        <v>SICRO</v>
      </c>
      <c r="D315" s="197" t="str">
        <f>P.O.!D315</f>
        <v>4011537</v>
      </c>
      <c r="E315" s="199" t="str">
        <f>P.O.!E315</f>
        <v>Serragem de juntas em pavimento de concreto, limpeza e enchimento com selante a frio</v>
      </c>
      <c r="F315" s="198" t="str">
        <f>P.O.!F315</f>
        <v>m</v>
      </c>
      <c r="G315" s="200">
        <f>P.O.!G315</f>
        <v>20.99</v>
      </c>
      <c r="H315" s="201">
        <f>P.O.!H315</f>
        <v>35.15</v>
      </c>
      <c r="I315" s="202">
        <f>P.O.!I315</f>
        <v>0.23419999999999999</v>
      </c>
      <c r="J315" s="200">
        <f>P.O.!J315</f>
        <v>25.91</v>
      </c>
      <c r="K315" s="200">
        <f>P.O.!K315</f>
        <v>910.74</v>
      </c>
      <c r="L315" s="198">
        <f>P.O.!L315</f>
        <v>0</v>
      </c>
    </row>
    <row r="316" spans="1:12" ht="15" hidden="1" x14ac:dyDescent="0.2">
      <c r="A316" s="86">
        <f>P.O.!A316</f>
        <v>0</v>
      </c>
      <c r="B316" s="197">
        <f>P.O.!B316</f>
        <v>0</v>
      </c>
      <c r="C316" s="198">
        <f>P.O.!C316</f>
        <v>0</v>
      </c>
      <c r="D316" s="198">
        <f>P.O.!D316</f>
        <v>0</v>
      </c>
      <c r="E316" s="199">
        <f>P.O.!E316</f>
        <v>0</v>
      </c>
      <c r="F316" s="200">
        <f>P.O.!F316</f>
        <v>0</v>
      </c>
      <c r="G316" s="200">
        <f>P.O.!G316</f>
        <v>0</v>
      </c>
      <c r="H316" s="201">
        <f>P.O.!H316</f>
        <v>0</v>
      </c>
      <c r="I316" s="198">
        <f>P.O.!I316</f>
        <v>0</v>
      </c>
      <c r="J316" s="200">
        <f>P.O.!J316</f>
        <v>0</v>
      </c>
      <c r="K316" s="200">
        <f>P.O.!K316</f>
        <v>0</v>
      </c>
      <c r="L316" s="198">
        <f>P.O.!L316</f>
        <v>0</v>
      </c>
    </row>
    <row r="317" spans="1:12" ht="15" x14ac:dyDescent="0.2">
      <c r="A317" s="86" t="str">
        <f>P.O.!A317</f>
        <v>E</v>
      </c>
      <c r="B317" s="197" t="str">
        <f>P.O.!B317</f>
        <v>31</v>
      </c>
      <c r="C317" s="198">
        <f>P.O.!C317</f>
        <v>0</v>
      </c>
      <c r="D317" s="198">
        <f>P.O.!D317</f>
        <v>0</v>
      </c>
      <c r="E317" s="199" t="str">
        <f>P.O.!E317</f>
        <v>COBERTURA</v>
      </c>
      <c r="F317" s="198">
        <f>P.O.!F317</f>
        <v>0</v>
      </c>
      <c r="G317" s="200">
        <f>P.O.!G317</f>
        <v>0</v>
      </c>
      <c r="H317" s="201">
        <f>P.O.!H317</f>
        <v>0</v>
      </c>
      <c r="I317" s="202">
        <f>P.O.!I317</f>
        <v>0</v>
      </c>
      <c r="J317" s="200">
        <f>P.O.!J317</f>
        <v>0</v>
      </c>
      <c r="K317" s="200">
        <f>P.O.!K317</f>
        <v>0</v>
      </c>
      <c r="L317" s="200">
        <f>P.O.!L317</f>
        <v>57613.73</v>
      </c>
    </row>
    <row r="318" spans="1:12" ht="60" hidden="1" x14ac:dyDescent="0.2">
      <c r="A318" s="86" t="str">
        <f>P.O.!A318</f>
        <v>S</v>
      </c>
      <c r="B318" s="197" t="str">
        <f>P.O.!B318</f>
        <v>31.1</v>
      </c>
      <c r="C318" s="198" t="str">
        <f>P.O.!C318</f>
        <v>PRÓPRIA</v>
      </c>
      <c r="D318" s="197" t="str">
        <f>P.O.!D318</f>
        <v>CPU 002</v>
      </c>
      <c r="E318" s="199" t="str">
        <f>P.O.!E318</f>
        <v>TRAMA DE MADEIRA COMPOSTA POR TERÇAS PARA TELHADOS DE ATÉ 2 ÁGUAS PARA TELHA ONDULADA DE FIBROCIMENTO, METÁLICA, PLÁSTICA OU TERMOACÚSTICA, INCLUSO TRANSPORTE VERTICAL.</v>
      </c>
      <c r="F318" s="198" t="str">
        <f>P.O.!F318</f>
        <v>M2</v>
      </c>
      <c r="G318" s="200">
        <f>P.O.!G318</f>
        <v>68.209999999999994</v>
      </c>
      <c r="H318" s="201">
        <f>P.O.!H318</f>
        <v>137.37</v>
      </c>
      <c r="I318" s="202">
        <f>P.O.!I318</f>
        <v>0.23419999999999999</v>
      </c>
      <c r="J318" s="200">
        <f>P.O.!J318</f>
        <v>84.18</v>
      </c>
      <c r="K318" s="200">
        <f>P.O.!K318</f>
        <v>11563.81</v>
      </c>
      <c r="L318" s="198">
        <f>P.O.!L318</f>
        <v>0</v>
      </c>
    </row>
    <row r="319" spans="1:12" ht="75" hidden="1" x14ac:dyDescent="0.2">
      <c r="A319" s="86" t="str">
        <f>P.O.!A319</f>
        <v>S</v>
      </c>
      <c r="B319" s="197" t="str">
        <f>P.O.!B319</f>
        <v>31.2</v>
      </c>
      <c r="C319" s="198" t="str">
        <f>P.O.!C319</f>
        <v>PRÓPRIA</v>
      </c>
      <c r="D319" s="197" t="str">
        <f>P.O.!D319</f>
        <v>CPU 014</v>
      </c>
      <c r="E319" s="199" t="str">
        <f>P.O.!E319</f>
        <v>TELHA TRAPEZOIDAL EM GALVALUME TIPO SANDUÍCHE, NÚCLEO EM PIR 30MM, UMA FACE PINTADA ACABAMENTO RAL 9003, ACABAMENTO INFERIOR EM FORRO EM AÇO GALVALUME ACABAMENTO AMADEIRADO, COM TODOS OS ACESSÓRIOS DE INSTALAÇÃO E MÃO DE OBRA</v>
      </c>
      <c r="F319" s="198" t="str">
        <f>P.O.!F319</f>
        <v>M2</v>
      </c>
      <c r="G319" s="200">
        <f>P.O.!G319</f>
        <v>230.07</v>
      </c>
      <c r="H319" s="201">
        <f>P.O.!H319</f>
        <v>137.37</v>
      </c>
      <c r="I319" s="202">
        <f>P.O.!I319</f>
        <v>0.23419999999999999</v>
      </c>
      <c r="J319" s="200">
        <f>P.O.!J319</f>
        <v>283.95</v>
      </c>
      <c r="K319" s="200">
        <f>P.O.!K319</f>
        <v>39006.21</v>
      </c>
      <c r="L319" s="198">
        <f>P.O.!L319</f>
        <v>0</v>
      </c>
    </row>
    <row r="320" spans="1:12" ht="15" hidden="1" x14ac:dyDescent="0.2">
      <c r="A320" s="86" t="str">
        <f>P.O.!A320</f>
        <v>S</v>
      </c>
      <c r="B320" s="197" t="str">
        <f>P.O.!B320</f>
        <v>31.3</v>
      </c>
      <c r="C320" s="198" t="str">
        <f>P.O.!C320</f>
        <v>ORSE</v>
      </c>
      <c r="D320" s="197" t="str">
        <f>P.O.!D320</f>
        <v>09077/ORSE</v>
      </c>
      <c r="E320" s="199" t="str">
        <f>P.O.!E320</f>
        <v>CUMEEIRA TERMOACÚSTICA</v>
      </c>
      <c r="F320" s="198" t="str">
        <f>P.O.!F320</f>
        <v>m</v>
      </c>
      <c r="G320" s="200">
        <f>P.O.!G320</f>
        <v>154.19</v>
      </c>
      <c r="H320" s="201">
        <f>P.O.!H320</f>
        <v>10.36</v>
      </c>
      <c r="I320" s="202">
        <f>P.O.!I320</f>
        <v>0.23419999999999999</v>
      </c>
      <c r="J320" s="200">
        <f>P.O.!J320</f>
        <v>190.3</v>
      </c>
      <c r="K320" s="200">
        <f>P.O.!K320</f>
        <v>1971.51</v>
      </c>
      <c r="L320" s="198">
        <f>P.O.!L320</f>
        <v>0</v>
      </c>
    </row>
    <row r="321" spans="1:12" ht="30" hidden="1" x14ac:dyDescent="0.2">
      <c r="A321" s="86" t="str">
        <f>P.O.!A321</f>
        <v>S</v>
      </c>
      <c r="B321" s="197" t="str">
        <f>P.O.!B321</f>
        <v>31.4</v>
      </c>
      <c r="C321" s="198" t="str">
        <f>P.O.!C321</f>
        <v>ORSE</v>
      </c>
      <c r="D321" s="197" t="str">
        <f>P.O.!D321</f>
        <v>11092/ORSE</v>
      </c>
      <c r="E321" s="199" t="str">
        <f>P.O.!E321</f>
        <v>Tabeira de madeira lei, 1a qualidade, 2,5x10,0cm para beiral de telhado - Rev 01_12/2021</v>
      </c>
      <c r="F321" s="198" t="str">
        <f>P.O.!F321</f>
        <v>m</v>
      </c>
      <c r="G321" s="200">
        <f>P.O.!G321</f>
        <v>20.079999999999998</v>
      </c>
      <c r="H321" s="201">
        <f>P.O.!H321</f>
        <v>43.95</v>
      </c>
      <c r="I321" s="202">
        <f>P.O.!I321</f>
        <v>0.23419999999999999</v>
      </c>
      <c r="J321" s="200">
        <f>P.O.!J321</f>
        <v>24.78</v>
      </c>
      <c r="K321" s="200">
        <f>P.O.!K321</f>
        <v>1089.08</v>
      </c>
      <c r="L321" s="198">
        <f>P.O.!L321</f>
        <v>0</v>
      </c>
    </row>
    <row r="322" spans="1:12" ht="30" hidden="1" x14ac:dyDescent="0.2">
      <c r="A322" s="86" t="str">
        <f>P.O.!A322</f>
        <v>S</v>
      </c>
      <c r="B322" s="197" t="str">
        <f>P.O.!B322</f>
        <v>31.5</v>
      </c>
      <c r="C322" s="198" t="str">
        <f>P.O.!C322</f>
        <v>PRÓPRIA</v>
      </c>
      <c r="D322" s="197" t="str">
        <f>P.O.!D322</f>
        <v>CPU 003</v>
      </c>
      <c r="E322" s="199" t="str">
        <f>P.O.!E322</f>
        <v>LAJE DE CONCRETO ARMADO PARA COBERTURA DE ABRIGO DE GÁS</v>
      </c>
      <c r="F322" s="198" t="str">
        <f>P.O.!F322</f>
        <v>M2</v>
      </c>
      <c r="G322" s="200">
        <f>P.O.!G322</f>
        <v>366.52</v>
      </c>
      <c r="H322" s="201">
        <f>P.O.!H322</f>
        <v>5.49</v>
      </c>
      <c r="I322" s="202">
        <f>P.O.!I322</f>
        <v>0.23419999999999999</v>
      </c>
      <c r="J322" s="200">
        <f>P.O.!J322</f>
        <v>452.36</v>
      </c>
      <c r="K322" s="200">
        <f>P.O.!K322</f>
        <v>2483.46</v>
      </c>
      <c r="L322" s="198">
        <f>P.O.!L322</f>
        <v>0</v>
      </c>
    </row>
    <row r="323" spans="1:12" ht="45" hidden="1" x14ac:dyDescent="0.2">
      <c r="A323" s="86" t="str">
        <f>P.O.!A323</f>
        <v>S</v>
      </c>
      <c r="B323" s="197" t="str">
        <f>P.O.!B323</f>
        <v>31.6</v>
      </c>
      <c r="C323" s="198" t="str">
        <f>P.O.!C323</f>
        <v xml:space="preserve">SEINFRA </v>
      </c>
      <c r="D323" s="197" t="str">
        <f>P.O.!D323</f>
        <v>ED-50667</v>
      </c>
      <c r="E323" s="199" t="str">
        <f>P.O.!E323</f>
        <v>CHAPIM EM CHAPA GALVANIZADA, COM PINGADEIRA, ESP. 0,65MM (GSG-24), COM DESENVOLVIMENTO DE 35CM, INCLUSIVE IÇAMENTO MANUAL VERTICAL</v>
      </c>
      <c r="F323" s="198" t="str">
        <f>P.O.!F323</f>
        <v>m</v>
      </c>
      <c r="G323" s="201">
        <f>P.O.!G323</f>
        <v>48.37</v>
      </c>
      <c r="H323" s="201">
        <f>P.O.!H323</f>
        <v>25.12</v>
      </c>
      <c r="I323" s="202">
        <f>P.O.!I323</f>
        <v>0.23419999999999999</v>
      </c>
      <c r="J323" s="200">
        <f>P.O.!J323</f>
        <v>59.7</v>
      </c>
      <c r="K323" s="200">
        <f>P.O.!K323</f>
        <v>1499.66</v>
      </c>
      <c r="L323" s="198">
        <f>P.O.!L323</f>
        <v>0</v>
      </c>
    </row>
    <row r="324" spans="1:12" ht="30" x14ac:dyDescent="0.2">
      <c r="A324" s="86" t="str">
        <f>P.O.!A325</f>
        <v>E</v>
      </c>
      <c r="B324" s="197" t="str">
        <f>P.O.!B325</f>
        <v>32</v>
      </c>
      <c r="C324" s="198">
        <f>P.O.!C325</f>
        <v>0</v>
      </c>
      <c r="D324" s="198">
        <f>P.O.!D325</f>
        <v>0</v>
      </c>
      <c r="E324" s="199" t="str">
        <f>P.O.!E325</f>
        <v>ARGAMASSA DE REVESTIMENTO DE PAREDES EXTERNAS DA EDIFICAÇÃO</v>
      </c>
      <c r="F324" s="198">
        <f>P.O.!F325</f>
        <v>0</v>
      </c>
      <c r="G324" s="200">
        <f>P.O.!G325</f>
        <v>0</v>
      </c>
      <c r="H324" s="201">
        <f>P.O.!H325</f>
        <v>0</v>
      </c>
      <c r="I324" s="198">
        <f>P.O.!I325</f>
        <v>0</v>
      </c>
      <c r="J324" s="198">
        <f>P.O.!J325</f>
        <v>0</v>
      </c>
      <c r="K324" s="198">
        <f>P.O.!K325</f>
        <v>0</v>
      </c>
      <c r="L324" s="200">
        <f>P.O.!L325</f>
        <v>10411.370000000001</v>
      </c>
    </row>
    <row r="325" spans="1:12" ht="60" hidden="1" x14ac:dyDescent="0.2">
      <c r="A325" s="86" t="str">
        <f>P.O.!A326</f>
        <v>S</v>
      </c>
      <c r="B325" s="197" t="str">
        <f>P.O.!B326</f>
        <v>32.1</v>
      </c>
      <c r="C325" s="198" t="str">
        <f>P.O.!C326</f>
        <v>SINAPI</v>
      </c>
      <c r="D325" s="197" t="str">
        <f>P.O.!D326</f>
        <v>87905</v>
      </c>
      <c r="E325" s="199" t="str">
        <f>P.O.!E326</f>
        <v>CHAPISCO APLICADO EM ALVENARIA (COM PRESENÇA DE VÃOS) E ESTRUTURAS DE CONCRETO DE FACHADA, COM COLHER DE PEDREIRO. ARGAMASSA TRAÇO 1:3 COM PREPARO EM BETONEIRA 400L. AF_10/2022</v>
      </c>
      <c r="F325" s="198" t="str">
        <f>P.O.!F326</f>
        <v>M2</v>
      </c>
      <c r="G325" s="200">
        <f>P.O.!G326</f>
        <v>9.09</v>
      </c>
      <c r="H325" s="201">
        <f>P.O.!H326</f>
        <v>152.91999999999999</v>
      </c>
      <c r="I325" s="202">
        <f>P.O.!I326</f>
        <v>0.23419999999999999</v>
      </c>
      <c r="J325" s="200">
        <f>P.O.!J326</f>
        <v>11.22</v>
      </c>
      <c r="K325" s="200">
        <f>P.O.!K326</f>
        <v>1715.76</v>
      </c>
      <c r="L325" s="198">
        <f>P.O.!L326</f>
        <v>0</v>
      </c>
    </row>
    <row r="326" spans="1:12" ht="45" hidden="1" x14ac:dyDescent="0.2">
      <c r="A326" s="86" t="str">
        <f>P.O.!A327</f>
        <v>S</v>
      </c>
      <c r="B326" s="197" t="str">
        <f>P.O.!B327</f>
        <v>32.2</v>
      </c>
      <c r="C326" s="198" t="str">
        <f>P.O.!C327</f>
        <v xml:space="preserve">SEINFRA </v>
      </c>
      <c r="D326" s="197" t="str">
        <f>P.O.!D327</f>
        <v>ED-6282</v>
      </c>
      <c r="E326" s="199" t="str">
        <f>P.O.!E327</f>
        <v>REBOCO COM ARGAMASSA, TRAÇO 1:2:8 (CIMENTO, CAL E AREIA), ESP. 25MM, APLICAÇÃO MANUAL, INCLUSIVE ARGAMASSA COM PREPARO MECANIZADO</v>
      </c>
      <c r="F326" s="198" t="str">
        <f>P.O.!F327</f>
        <v>m2</v>
      </c>
      <c r="G326" s="200">
        <f>P.O.!G327</f>
        <v>45.36</v>
      </c>
      <c r="H326" s="201">
        <f>P.O.!H327</f>
        <v>152.91999999999999</v>
      </c>
      <c r="I326" s="202">
        <f>P.O.!I327</f>
        <v>0.23419999999999999</v>
      </c>
      <c r="J326" s="200">
        <f>P.O.!J327</f>
        <v>55.98</v>
      </c>
      <c r="K326" s="200">
        <f>P.O.!K327</f>
        <v>8560.4599999999991</v>
      </c>
      <c r="L326" s="198">
        <f>P.O.!L327</f>
        <v>0</v>
      </c>
    </row>
    <row r="327" spans="1:12" ht="45" hidden="1" x14ac:dyDescent="0.2">
      <c r="A327" s="86" t="str">
        <f>P.O.!A328</f>
        <v>S</v>
      </c>
      <c r="B327" s="197" t="str">
        <f>P.O.!B328</f>
        <v>32.3</v>
      </c>
      <c r="C327" s="198" t="str">
        <f>P.O.!C328</f>
        <v>SINAPI - MATERIAL</v>
      </c>
      <c r="D327" s="197" t="str">
        <f>P.O.!D328</f>
        <v>123</v>
      </c>
      <c r="E327" s="199" t="str">
        <f>P.O.!E328</f>
        <v>ADITIVO IMPERMEABILIZANTE DE PEGA NORMAL PARA ARGAMASSAS E CONCRETOS SEM ARMACAO, LIQUIDO E ISENTO DE CLORETOS</v>
      </c>
      <c r="F327" s="198" t="str">
        <f>P.O.!F328</f>
        <v>L</v>
      </c>
      <c r="G327" s="200">
        <f>P.O.!G328</f>
        <v>6.44</v>
      </c>
      <c r="H327" s="201">
        <f>P.O.!H328</f>
        <v>17</v>
      </c>
      <c r="I327" s="202">
        <f>P.O.!I328</f>
        <v>0.23419999999999999</v>
      </c>
      <c r="J327" s="200">
        <f>P.O.!J328</f>
        <v>7.95</v>
      </c>
      <c r="K327" s="200">
        <f>P.O.!K328</f>
        <v>135.15</v>
      </c>
      <c r="L327" s="198">
        <f>P.O.!L328</f>
        <v>0</v>
      </c>
    </row>
    <row r="328" spans="1:12" ht="15" hidden="1" x14ac:dyDescent="0.2">
      <c r="A328" s="86">
        <f>P.O.!A329</f>
        <v>0</v>
      </c>
      <c r="B328" s="197">
        <f>P.O.!B329</f>
        <v>0</v>
      </c>
      <c r="C328" s="198">
        <f>P.O.!C329</f>
        <v>0</v>
      </c>
      <c r="D328" s="198">
        <f>P.O.!D329</f>
        <v>0</v>
      </c>
      <c r="E328" s="199">
        <f>P.O.!E329</f>
        <v>0</v>
      </c>
      <c r="F328" s="200">
        <f>P.O.!F329</f>
        <v>0</v>
      </c>
      <c r="G328" s="200">
        <f>P.O.!G329</f>
        <v>0</v>
      </c>
      <c r="H328" s="201">
        <f>P.O.!H329</f>
        <v>0</v>
      </c>
      <c r="I328" s="198">
        <f>P.O.!I329</f>
        <v>0</v>
      </c>
      <c r="J328" s="200">
        <f>P.O.!J329</f>
        <v>0</v>
      </c>
      <c r="K328" s="200">
        <f>P.O.!K329</f>
        <v>0</v>
      </c>
      <c r="L328" s="198">
        <f>P.O.!L329</f>
        <v>0</v>
      </c>
    </row>
    <row r="329" spans="1:12" ht="30" x14ac:dyDescent="0.2">
      <c r="A329" s="86" t="str">
        <f>P.O.!A330</f>
        <v>E</v>
      </c>
      <c r="B329" s="197" t="str">
        <f>P.O.!B330</f>
        <v>33</v>
      </c>
      <c r="C329" s="198">
        <f>P.O.!C330</f>
        <v>0</v>
      </c>
      <c r="D329" s="198">
        <f>P.O.!D330</f>
        <v>0</v>
      </c>
      <c r="E329" s="199" t="str">
        <f>P.O.!E330</f>
        <v>ARGAMASSA DE REVESTIMENTO DE PAREDES INTERNAS DA EDIFICAÇÃO</v>
      </c>
      <c r="F329" s="198">
        <f>P.O.!F330</f>
        <v>0</v>
      </c>
      <c r="G329" s="200">
        <f>P.O.!G330</f>
        <v>0</v>
      </c>
      <c r="H329" s="201">
        <f>P.O.!H330</f>
        <v>0</v>
      </c>
      <c r="I329" s="198">
        <f>P.O.!I330</f>
        <v>0</v>
      </c>
      <c r="J329" s="198">
        <f>P.O.!J330</f>
        <v>0</v>
      </c>
      <c r="K329" s="198">
        <f>P.O.!K330</f>
        <v>0</v>
      </c>
      <c r="L329" s="200">
        <f>P.O.!L330</f>
        <v>23634.05</v>
      </c>
    </row>
    <row r="330" spans="1:12" ht="60" hidden="1" x14ac:dyDescent="0.2">
      <c r="A330" s="86" t="str">
        <f>P.O.!A331</f>
        <v>S</v>
      </c>
      <c r="B330" s="197" t="str">
        <f>P.O.!B331</f>
        <v>33.1</v>
      </c>
      <c r="C330" s="198" t="str">
        <f>P.O.!C331</f>
        <v>SINAPI</v>
      </c>
      <c r="D330" s="197" t="str">
        <f>P.O.!D331</f>
        <v>87905</v>
      </c>
      <c r="E330" s="199" t="str">
        <f>P.O.!E331</f>
        <v>CHAPISCO APLICADO EM ALVENARIA (COM PRESENÇA DE VÃOS) E ESTRUTURAS DE CONCRETO DE FACHADA, COM COLHER DE PEDREIRO. ARGAMASSA TRAÇO 1:3 COM PREPARO EM BETONEIRA 400L. AF_10/2022</v>
      </c>
      <c r="F330" s="198" t="str">
        <f>P.O.!F331</f>
        <v>M2</v>
      </c>
      <c r="G330" s="200">
        <f>P.O.!G331</f>
        <v>9.09</v>
      </c>
      <c r="H330" s="201">
        <f>P.O.!H331</f>
        <v>347.32</v>
      </c>
      <c r="I330" s="202">
        <f>P.O.!I331</f>
        <v>0.23419999999999999</v>
      </c>
      <c r="J330" s="200">
        <f>P.O.!J331</f>
        <v>11.22</v>
      </c>
      <c r="K330" s="200">
        <f>P.O.!K331</f>
        <v>3896.93</v>
      </c>
      <c r="L330" s="198">
        <f>P.O.!L331</f>
        <v>0</v>
      </c>
    </row>
    <row r="331" spans="1:12" ht="45" hidden="1" x14ac:dyDescent="0.2">
      <c r="A331" s="86" t="str">
        <f>P.O.!A332</f>
        <v>S</v>
      </c>
      <c r="B331" s="197" t="str">
        <f>P.O.!B332</f>
        <v>33.2</v>
      </c>
      <c r="C331" s="198" t="str">
        <f>P.O.!C332</f>
        <v xml:space="preserve">SEINFRA </v>
      </c>
      <c r="D331" s="197" t="str">
        <f>P.O.!D332</f>
        <v>ED-6282</v>
      </c>
      <c r="E331" s="199" t="str">
        <f>P.O.!E332</f>
        <v>REBOCO COM ARGAMASSA, TRAÇO 1:2:8 (CIMENTO, CAL E AREIA), ESP. 25MM, APLICAÇÃO MANUAL, INCLUSIVE ARGAMASSA COM PREPARO MECANIZADO</v>
      </c>
      <c r="F331" s="198" t="str">
        <f>P.O.!F332</f>
        <v>m2</v>
      </c>
      <c r="G331" s="200">
        <f>P.O.!G332</f>
        <v>45.36</v>
      </c>
      <c r="H331" s="201">
        <f>P.O.!H332</f>
        <v>347.32</v>
      </c>
      <c r="I331" s="202">
        <f>P.O.!I332</f>
        <v>0.23419999999999999</v>
      </c>
      <c r="J331" s="200">
        <f>P.O.!J332</f>
        <v>55.98</v>
      </c>
      <c r="K331" s="200">
        <f>P.O.!K332</f>
        <v>19442.97</v>
      </c>
      <c r="L331" s="198">
        <f>P.O.!L332</f>
        <v>0</v>
      </c>
    </row>
    <row r="332" spans="1:12" ht="45" hidden="1" x14ac:dyDescent="0.2">
      <c r="A332" s="86" t="str">
        <f>P.O.!A333</f>
        <v>S</v>
      </c>
      <c r="B332" s="197" t="str">
        <f>P.O.!B333</f>
        <v>33.3</v>
      </c>
      <c r="C332" s="198" t="str">
        <f>P.O.!C333</f>
        <v>SINAPI - MATERIAL</v>
      </c>
      <c r="D332" s="197" t="str">
        <f>P.O.!D333</f>
        <v>123</v>
      </c>
      <c r="E332" s="199" t="str">
        <f>P.O.!E333</f>
        <v>ADITIVO IMPERMEABILIZANTE DE PEGA NORMAL PARA ARGAMASSAS E CONCRETOS SEM ARMACAO, LIQUIDO E ISENTO DE CLORETOS</v>
      </c>
      <c r="F332" s="198" t="str">
        <f>P.O.!F333</f>
        <v>L</v>
      </c>
      <c r="G332" s="200">
        <f>P.O.!G333</f>
        <v>6.44</v>
      </c>
      <c r="H332" s="201">
        <f>P.O.!H333</f>
        <v>37</v>
      </c>
      <c r="I332" s="202">
        <f>P.O.!I333</f>
        <v>0.23419999999999999</v>
      </c>
      <c r="J332" s="200">
        <f>P.O.!J333</f>
        <v>7.95</v>
      </c>
      <c r="K332" s="200">
        <f>P.O.!K333</f>
        <v>294.14999999999998</v>
      </c>
      <c r="L332" s="198">
        <f>P.O.!L333</f>
        <v>0</v>
      </c>
    </row>
    <row r="333" spans="1:12" ht="15" hidden="1" x14ac:dyDescent="0.2">
      <c r="A333" s="86">
        <f>P.O.!A334</f>
        <v>0</v>
      </c>
      <c r="B333" s="197">
        <f>P.O.!B334</f>
        <v>0</v>
      </c>
      <c r="C333" s="198">
        <f>P.O.!C334</f>
        <v>0</v>
      </c>
      <c r="D333" s="198">
        <f>P.O.!D334</f>
        <v>0</v>
      </c>
      <c r="E333" s="199">
        <f>P.O.!E334</f>
        <v>0</v>
      </c>
      <c r="F333" s="200">
        <f>P.O.!F334</f>
        <v>0</v>
      </c>
      <c r="G333" s="200">
        <f>P.O.!G334</f>
        <v>0</v>
      </c>
      <c r="H333" s="201">
        <f>P.O.!H334</f>
        <v>0</v>
      </c>
      <c r="I333" s="198">
        <f>P.O.!I334</f>
        <v>0</v>
      </c>
      <c r="J333" s="200">
        <f>P.O.!J334</f>
        <v>0</v>
      </c>
      <c r="K333" s="200">
        <f>P.O.!K334</f>
        <v>0</v>
      </c>
      <c r="L333" s="198">
        <f>P.O.!L334</f>
        <v>0</v>
      </c>
    </row>
    <row r="334" spans="1:12" ht="15" x14ac:dyDescent="0.2">
      <c r="A334" s="86" t="str">
        <f>P.O.!A335</f>
        <v>E</v>
      </c>
      <c r="B334" s="197" t="str">
        <f>P.O.!B335</f>
        <v>34</v>
      </c>
      <c r="C334" s="198">
        <f>P.O.!C335</f>
        <v>0</v>
      </c>
      <c r="D334" s="198">
        <f>P.O.!D335</f>
        <v>0</v>
      </c>
      <c r="E334" s="199" t="str">
        <f>P.O.!E335</f>
        <v>ARGAMASSA DE REVESTIMENTO DE PAREDES CASA DE GÁS</v>
      </c>
      <c r="F334" s="198">
        <f>P.O.!F335</f>
        <v>0</v>
      </c>
      <c r="G334" s="200">
        <f>P.O.!G335</f>
        <v>0</v>
      </c>
      <c r="H334" s="201">
        <f>P.O.!H335</f>
        <v>0</v>
      </c>
      <c r="I334" s="198">
        <f>P.O.!I335</f>
        <v>0</v>
      </c>
      <c r="J334" s="198">
        <f>P.O.!J335</f>
        <v>0</v>
      </c>
      <c r="K334" s="198">
        <f>P.O.!K335</f>
        <v>0</v>
      </c>
      <c r="L334" s="200">
        <f>P.O.!L335</f>
        <v>1778.44</v>
      </c>
    </row>
    <row r="335" spans="1:12" ht="60" hidden="1" x14ac:dyDescent="0.2">
      <c r="A335" s="86" t="str">
        <f>P.O.!A336</f>
        <v>S</v>
      </c>
      <c r="B335" s="197" t="str">
        <f>P.O.!B336</f>
        <v>34.1</v>
      </c>
      <c r="C335" s="198" t="str">
        <f>P.O.!C336</f>
        <v>SINAPI</v>
      </c>
      <c r="D335" s="197" t="str">
        <f>P.O.!D336</f>
        <v>87905</v>
      </c>
      <c r="E335" s="199" t="str">
        <f>P.O.!E336</f>
        <v>CHAPISCO APLICADO EM ALVENARIA (COM PRESENÇA DE VÃOS) E ESTRUTURAS DE CONCRETO DE FACHADA, COM COLHER DE PEDREIRO. ARGAMASSA TRAÇO 1:3 COM PREPARO EM BETONEIRA 400L. AF_10/2022</v>
      </c>
      <c r="F335" s="198" t="str">
        <f>P.O.!F336</f>
        <v>M2</v>
      </c>
      <c r="G335" s="200">
        <f>P.O.!G336</f>
        <v>9.09</v>
      </c>
      <c r="H335" s="201">
        <f>P.O.!H336</f>
        <v>26.11</v>
      </c>
      <c r="I335" s="202">
        <f>P.O.!I336</f>
        <v>0.23419999999999999</v>
      </c>
      <c r="J335" s="200">
        <f>P.O.!J336</f>
        <v>11.22</v>
      </c>
      <c r="K335" s="200">
        <f>P.O.!K336</f>
        <v>292.95</v>
      </c>
      <c r="L335" s="198">
        <f>P.O.!L336</f>
        <v>0</v>
      </c>
    </row>
    <row r="336" spans="1:12" ht="45" hidden="1" x14ac:dyDescent="0.2">
      <c r="A336" s="86" t="str">
        <f>P.O.!A337</f>
        <v>S</v>
      </c>
      <c r="B336" s="197" t="str">
        <f>P.O.!B337</f>
        <v>34.2</v>
      </c>
      <c r="C336" s="198" t="str">
        <f>P.O.!C337</f>
        <v xml:space="preserve">SEINFRA </v>
      </c>
      <c r="D336" s="197" t="str">
        <f>P.O.!D337</f>
        <v>ED-6282</v>
      </c>
      <c r="E336" s="199" t="str">
        <f>P.O.!E337</f>
        <v>REBOCO COM ARGAMASSA, TRAÇO 1:2:8 (CIMENTO, CAL E AREIA), ESP. 25MM, APLICAÇÃO MANUAL, INCLUSIVE ARGAMASSA COM PREPARO MECANIZADO</v>
      </c>
      <c r="F336" s="198" t="str">
        <f>P.O.!F337</f>
        <v>m2</v>
      </c>
      <c r="G336" s="200">
        <f>P.O.!G337</f>
        <v>45.36</v>
      </c>
      <c r="H336" s="201">
        <f>P.O.!H337</f>
        <v>26.11</v>
      </c>
      <c r="I336" s="202">
        <f>P.O.!I337</f>
        <v>0.23419999999999999</v>
      </c>
      <c r="J336" s="200">
        <f>P.O.!J337</f>
        <v>55.98</v>
      </c>
      <c r="K336" s="200">
        <f>P.O.!K337</f>
        <v>1461.64</v>
      </c>
      <c r="L336" s="198">
        <f>P.O.!L337</f>
        <v>0</v>
      </c>
    </row>
    <row r="337" spans="1:12" ht="45" hidden="1" x14ac:dyDescent="0.2">
      <c r="A337" s="86" t="str">
        <f>P.O.!A338</f>
        <v>S</v>
      </c>
      <c r="B337" s="197" t="str">
        <f>P.O.!B338</f>
        <v>34.3</v>
      </c>
      <c r="C337" s="198" t="str">
        <f>P.O.!C338</f>
        <v>SINAPI - MATERIAL</v>
      </c>
      <c r="D337" s="197" t="str">
        <f>P.O.!D338</f>
        <v>123</v>
      </c>
      <c r="E337" s="199" t="str">
        <f>P.O.!E338</f>
        <v>ADITIVO IMPERMEABILIZANTE DE PEGA NORMAL PARA ARGAMASSAS E CONCRETOS SEM ARMACAO, LIQUIDO E ISENTO DE CLORETOS</v>
      </c>
      <c r="F337" s="198" t="str">
        <f>P.O.!F338</f>
        <v>L</v>
      </c>
      <c r="G337" s="200">
        <f>P.O.!G338</f>
        <v>6.44</v>
      </c>
      <c r="H337" s="201">
        <f>P.O.!H338</f>
        <v>3</v>
      </c>
      <c r="I337" s="202">
        <f>P.O.!I338</f>
        <v>0.23419999999999999</v>
      </c>
      <c r="J337" s="200">
        <f>P.O.!J338</f>
        <v>7.95</v>
      </c>
      <c r="K337" s="200">
        <f>P.O.!K338</f>
        <v>23.85</v>
      </c>
      <c r="L337" s="198">
        <f>P.O.!L338</f>
        <v>0</v>
      </c>
    </row>
    <row r="338" spans="1:12" ht="15" hidden="1" x14ac:dyDescent="0.2">
      <c r="A338" s="86">
        <f>P.O.!A339</f>
        <v>0</v>
      </c>
      <c r="B338" s="197">
        <f>P.O.!B339</f>
        <v>0</v>
      </c>
      <c r="C338" s="198">
        <f>P.O.!C339</f>
        <v>0</v>
      </c>
      <c r="D338" s="198">
        <f>P.O.!D339</f>
        <v>0</v>
      </c>
      <c r="E338" s="199">
        <f>P.O.!E339</f>
        <v>0</v>
      </c>
      <c r="F338" s="200">
        <f>P.O.!F339</f>
        <v>0</v>
      </c>
      <c r="G338" s="200">
        <f>P.O.!G339</f>
        <v>0</v>
      </c>
      <c r="H338" s="201">
        <f>P.O.!H339</f>
        <v>0</v>
      </c>
      <c r="I338" s="198">
        <f>P.O.!I339</f>
        <v>0</v>
      </c>
      <c r="J338" s="200">
        <f>P.O.!J339</f>
        <v>0</v>
      </c>
      <c r="K338" s="200">
        <f>P.O.!K339</f>
        <v>0</v>
      </c>
      <c r="L338" s="198">
        <f>P.O.!L339</f>
        <v>0</v>
      </c>
    </row>
    <row r="339" spans="1:12" ht="15" x14ac:dyDescent="0.2">
      <c r="A339" s="86" t="str">
        <f>P.O.!A340</f>
        <v>E</v>
      </c>
      <c r="B339" s="197" t="str">
        <f>P.O.!B340</f>
        <v>35</v>
      </c>
      <c r="C339" s="198">
        <f>P.O.!C340</f>
        <v>0</v>
      </c>
      <c r="D339" s="198">
        <f>P.O.!D340</f>
        <v>0</v>
      </c>
      <c r="E339" s="199" t="str">
        <f>P.O.!E340</f>
        <v>ARGAMASSA DE REVESTIMENTO DO BANCO ORNAMENTAL</v>
      </c>
      <c r="F339" s="198">
        <f>P.O.!F340</f>
        <v>0</v>
      </c>
      <c r="G339" s="200">
        <f>P.O.!G340</f>
        <v>0</v>
      </c>
      <c r="H339" s="201">
        <f>P.O.!H340</f>
        <v>0</v>
      </c>
      <c r="I339" s="198">
        <f>P.O.!I340</f>
        <v>0</v>
      </c>
      <c r="J339" s="198">
        <f>P.O.!J340</f>
        <v>0</v>
      </c>
      <c r="K339" s="198">
        <f>P.O.!K340</f>
        <v>0</v>
      </c>
      <c r="L339" s="200">
        <f>P.O.!L340</f>
        <v>715.57</v>
      </c>
    </row>
    <row r="340" spans="1:12" ht="60" hidden="1" x14ac:dyDescent="0.2">
      <c r="A340" s="86" t="str">
        <f>P.O.!A341</f>
        <v>S</v>
      </c>
      <c r="B340" s="197" t="str">
        <f>P.O.!B341</f>
        <v>35.1</v>
      </c>
      <c r="C340" s="198" t="str">
        <f>P.O.!C341</f>
        <v>SINAPI</v>
      </c>
      <c r="D340" s="197" t="str">
        <f>P.O.!D341</f>
        <v>87905</v>
      </c>
      <c r="E340" s="199" t="str">
        <f>P.O.!E341</f>
        <v>CHAPISCO APLICADO EM ALVENARIA (COM PRESENÇA DE VÃOS) E ESTRUTURAS DE CONCRETO DE FACHADA, COM COLHER DE PEDREIRO. ARGAMASSA TRAÇO 1:3 COM PREPARO EM BETONEIRA 400L. AF_10/2022</v>
      </c>
      <c r="F340" s="198" t="str">
        <f>P.O.!F341</f>
        <v>M2</v>
      </c>
      <c r="G340" s="200">
        <f>P.O.!G341</f>
        <v>9.09</v>
      </c>
      <c r="H340" s="201">
        <f>P.O.!H341</f>
        <v>10.53</v>
      </c>
      <c r="I340" s="202">
        <f>P.O.!I341</f>
        <v>0.23419999999999999</v>
      </c>
      <c r="J340" s="200">
        <f>P.O.!J341</f>
        <v>11.22</v>
      </c>
      <c r="K340" s="200">
        <f>P.O.!K341</f>
        <v>118.15</v>
      </c>
      <c r="L340" s="198">
        <f>P.O.!L341</f>
        <v>0</v>
      </c>
    </row>
    <row r="341" spans="1:12" ht="45" hidden="1" x14ac:dyDescent="0.2">
      <c r="A341" s="86" t="str">
        <f>P.O.!A342</f>
        <v>S</v>
      </c>
      <c r="B341" s="197" t="str">
        <f>P.O.!B342</f>
        <v>35.2</v>
      </c>
      <c r="C341" s="198" t="str">
        <f>P.O.!C342</f>
        <v xml:space="preserve">SEINFRA </v>
      </c>
      <c r="D341" s="197" t="str">
        <f>P.O.!D342</f>
        <v>ED-6282</v>
      </c>
      <c r="E341" s="199" t="str">
        <f>P.O.!E342</f>
        <v>REBOCO COM ARGAMASSA, TRAÇO 1:2:8 (CIMENTO, CAL E AREIA), ESP. 25MM, APLICAÇÃO MANUAL, INCLUSIVE ARGAMASSA COM PREPARO MECANIZADO</v>
      </c>
      <c r="F341" s="198" t="str">
        <f>P.O.!F342</f>
        <v>m2</v>
      </c>
      <c r="G341" s="200">
        <f>P.O.!G342</f>
        <v>45.36</v>
      </c>
      <c r="H341" s="201">
        <f>P.O.!H342</f>
        <v>10.53</v>
      </c>
      <c r="I341" s="202">
        <f>P.O.!I342</f>
        <v>0.23419999999999999</v>
      </c>
      <c r="J341" s="200">
        <f>P.O.!J342</f>
        <v>55.98</v>
      </c>
      <c r="K341" s="200">
        <f>P.O.!K342</f>
        <v>589.47</v>
      </c>
      <c r="L341" s="198">
        <f>P.O.!L342</f>
        <v>0</v>
      </c>
    </row>
    <row r="342" spans="1:12" ht="45" hidden="1" x14ac:dyDescent="0.2">
      <c r="A342" s="86" t="str">
        <f>P.O.!A343</f>
        <v>S</v>
      </c>
      <c r="B342" s="197" t="str">
        <f>P.O.!B343</f>
        <v>35.3</v>
      </c>
      <c r="C342" s="198" t="str">
        <f>P.O.!C343</f>
        <v>SINAPI - MATERIAL</v>
      </c>
      <c r="D342" s="197" t="str">
        <f>P.O.!D343</f>
        <v>123</v>
      </c>
      <c r="E342" s="199" t="str">
        <f>P.O.!E343</f>
        <v>ADITIVO IMPERMEABILIZANTE DE PEGA NORMAL PARA ARGAMASSAS E CONCRETOS SEM ARMACAO, LIQUIDO E ISENTO DE CLORETOS</v>
      </c>
      <c r="F342" s="198" t="str">
        <f>P.O.!F343</f>
        <v>L</v>
      </c>
      <c r="G342" s="200">
        <f>P.O.!G343</f>
        <v>6.44</v>
      </c>
      <c r="H342" s="201">
        <f>P.O.!H343</f>
        <v>1</v>
      </c>
      <c r="I342" s="202">
        <f>P.O.!I343</f>
        <v>0.23419999999999999</v>
      </c>
      <c r="J342" s="200">
        <f>P.O.!J343</f>
        <v>7.95</v>
      </c>
      <c r="K342" s="200">
        <f>P.O.!K343</f>
        <v>7.95</v>
      </c>
      <c r="L342" s="198">
        <f>P.O.!L343</f>
        <v>0</v>
      </c>
    </row>
    <row r="343" spans="1:12" ht="15" hidden="1" x14ac:dyDescent="0.2">
      <c r="A343" s="86">
        <f>P.O.!A344</f>
        <v>0</v>
      </c>
      <c r="B343" s="197">
        <f>P.O.!B344</f>
        <v>0</v>
      </c>
      <c r="C343" s="198">
        <f>P.O.!C344</f>
        <v>0</v>
      </c>
      <c r="D343" s="198">
        <f>P.O.!D344</f>
        <v>0</v>
      </c>
      <c r="E343" s="199">
        <f>P.O.!E344</f>
        <v>0</v>
      </c>
      <c r="F343" s="200">
        <f>P.O.!F344</f>
        <v>0</v>
      </c>
      <c r="G343" s="200">
        <f>P.O.!G344</f>
        <v>0</v>
      </c>
      <c r="H343" s="201">
        <f>P.O.!H344</f>
        <v>0</v>
      </c>
      <c r="I343" s="198">
        <f>P.O.!I344</f>
        <v>0</v>
      </c>
      <c r="J343" s="200">
        <f>P.O.!J344</f>
        <v>0</v>
      </c>
      <c r="K343" s="200">
        <f>P.O.!K344</f>
        <v>0</v>
      </c>
      <c r="L343" s="198">
        <f>P.O.!L344</f>
        <v>0</v>
      </c>
    </row>
    <row r="344" spans="1:12" ht="30" x14ac:dyDescent="0.2">
      <c r="A344" s="86" t="str">
        <f>P.O.!A345</f>
        <v>E</v>
      </c>
      <c r="B344" s="197" t="str">
        <f>P.O.!B345</f>
        <v>36</v>
      </c>
      <c r="C344" s="198">
        <f>P.O.!C345</f>
        <v>0</v>
      </c>
      <c r="D344" s="198">
        <f>P.O.!D345</f>
        <v>0</v>
      </c>
      <c r="E344" s="199" t="str">
        <f>P.O.!E345</f>
        <v>IMPERMEABILIZAÇÃODAS FACES INTERNAS BANCO ORNAMENTAL</v>
      </c>
      <c r="F344" s="198">
        <f>P.O.!F345</f>
        <v>0</v>
      </c>
      <c r="G344" s="200">
        <f>P.O.!G345</f>
        <v>0</v>
      </c>
      <c r="H344" s="201">
        <f>P.O.!H345</f>
        <v>0</v>
      </c>
      <c r="I344" s="198">
        <f>P.O.!I345</f>
        <v>0</v>
      </c>
      <c r="J344" s="198">
        <f>P.O.!J345</f>
        <v>0</v>
      </c>
      <c r="K344" s="198">
        <f>P.O.!K345</f>
        <v>0</v>
      </c>
      <c r="L344" s="200">
        <f>P.O.!L345</f>
        <v>283.62</v>
      </c>
    </row>
    <row r="345" spans="1:12" ht="30" hidden="1" x14ac:dyDescent="0.2">
      <c r="A345" s="86" t="str">
        <f>P.O.!A346</f>
        <v>S</v>
      </c>
      <c r="B345" s="197" t="str">
        <f>P.O.!B346</f>
        <v>36.1</v>
      </c>
      <c r="C345" s="198" t="str">
        <f>P.O.!C346</f>
        <v>SINAPI</v>
      </c>
      <c r="D345" s="197" t="str">
        <f>P.O.!D346</f>
        <v>98557</v>
      </c>
      <c r="E345" s="199" t="str">
        <f>P.O.!E346</f>
        <v>IMPERMEABILIZAÇÃO DE SUPERFÍCIE COM EMULSÃO ASFÁLTICA, 2 DEMÃOS. AF_09/2023</v>
      </c>
      <c r="F345" s="198" t="str">
        <f>P.O.!F346</f>
        <v>M2</v>
      </c>
      <c r="G345" s="200">
        <f>P.O.!G346</f>
        <v>41.26</v>
      </c>
      <c r="H345" s="201">
        <f>P.O.!H346</f>
        <v>5.57</v>
      </c>
      <c r="I345" s="202">
        <f>P.O.!I346</f>
        <v>0.23419999999999999</v>
      </c>
      <c r="J345" s="200">
        <f>P.O.!J346</f>
        <v>50.92</v>
      </c>
      <c r="K345" s="200">
        <f>P.O.!K346</f>
        <v>283.62</v>
      </c>
      <c r="L345" s="198">
        <f>P.O.!L346</f>
        <v>0</v>
      </c>
    </row>
    <row r="346" spans="1:12" ht="15" hidden="1" x14ac:dyDescent="0.2">
      <c r="A346" s="86">
        <f>P.O.!A347</f>
        <v>0</v>
      </c>
      <c r="B346" s="197">
        <f>P.O.!B347</f>
        <v>0</v>
      </c>
      <c r="C346" s="198">
        <f>P.O.!C347</f>
        <v>0</v>
      </c>
      <c r="D346" s="198">
        <f>P.O.!D347</f>
        <v>0</v>
      </c>
      <c r="E346" s="199">
        <f>P.O.!E347</f>
        <v>0</v>
      </c>
      <c r="F346" s="200">
        <f>P.O.!F347</f>
        <v>0</v>
      </c>
      <c r="G346" s="200">
        <f>P.O.!G347</f>
        <v>0</v>
      </c>
      <c r="H346" s="201">
        <f>P.O.!H347</f>
        <v>0</v>
      </c>
      <c r="I346" s="198">
        <f>P.O.!I347</f>
        <v>0</v>
      </c>
      <c r="J346" s="200">
        <f>P.O.!J347</f>
        <v>0</v>
      </c>
      <c r="K346" s="200">
        <f>P.O.!K347</f>
        <v>0</v>
      </c>
      <c r="L346" s="198">
        <f>P.O.!L347</f>
        <v>0</v>
      </c>
    </row>
    <row r="347" spans="1:12" ht="30" x14ac:dyDescent="0.2">
      <c r="A347" s="86" t="str">
        <f>P.O.!A348</f>
        <v>E</v>
      </c>
      <c r="B347" s="197" t="str">
        <f>P.O.!B348</f>
        <v>37</v>
      </c>
      <c r="C347" s="198">
        <f>P.O.!C348</f>
        <v>0</v>
      </c>
      <c r="D347" s="198">
        <f>P.O.!D348</f>
        <v>0</v>
      </c>
      <c r="E347" s="199" t="str">
        <f>P.O.!E348</f>
        <v>ATERRAMENTO E CONCRETAGEM DA PARTE SUPERIOR DO BANCO ORNAMENTAL</v>
      </c>
      <c r="F347" s="198">
        <f>P.O.!F348</f>
        <v>0</v>
      </c>
      <c r="G347" s="200">
        <f>P.O.!G348</f>
        <v>0</v>
      </c>
      <c r="H347" s="201">
        <f>P.O.!H348</f>
        <v>0</v>
      </c>
      <c r="I347" s="198">
        <f>P.O.!I348</f>
        <v>0</v>
      </c>
      <c r="J347" s="198">
        <f>P.O.!J348</f>
        <v>0</v>
      </c>
      <c r="K347" s="198">
        <f>P.O.!K348</f>
        <v>0</v>
      </c>
      <c r="L347" s="200">
        <f>P.O.!L348</f>
        <v>926.05</v>
      </c>
    </row>
    <row r="348" spans="1:12" ht="30" hidden="1" x14ac:dyDescent="0.2">
      <c r="A348" s="86" t="str">
        <f>P.O.!A349</f>
        <v>S</v>
      </c>
      <c r="B348" s="197" t="str">
        <f>P.O.!B349</f>
        <v>37.1</v>
      </c>
      <c r="C348" s="198" t="str">
        <f>P.O.!C349</f>
        <v xml:space="preserve">SEINFRA </v>
      </c>
      <c r="D348" s="197" t="str">
        <f>P.O.!D349</f>
        <v>ED-51120</v>
      </c>
      <c r="E348" s="199" t="str">
        <f>P.O.!E349</f>
        <v>REATERRO MANUAL DE VALA, INCLUSIVE ESPALHAMENTO E COMPACTAÇÃO MANUAL COM SOQUETE</v>
      </c>
      <c r="F348" s="198" t="str">
        <f>P.O.!F349</f>
        <v>m3</v>
      </c>
      <c r="G348" s="200">
        <f>P.O.!G349</f>
        <v>77.290000000000006</v>
      </c>
      <c r="H348" s="201">
        <f>P.O.!H349</f>
        <v>2.2400000000000002</v>
      </c>
      <c r="I348" s="202">
        <f>P.O.!I349</f>
        <v>0.23419999999999999</v>
      </c>
      <c r="J348" s="200">
        <f>P.O.!J349</f>
        <v>95.39</v>
      </c>
      <c r="K348" s="200">
        <f>P.O.!K349</f>
        <v>213.67</v>
      </c>
      <c r="L348" s="198">
        <f>P.O.!L349</f>
        <v>0</v>
      </c>
    </row>
    <row r="349" spans="1:12" ht="60" hidden="1" x14ac:dyDescent="0.2">
      <c r="A349" s="86" t="str">
        <f>P.O.!A350</f>
        <v>S</v>
      </c>
      <c r="B349" s="197" t="str">
        <f>P.O.!B350</f>
        <v>37.2</v>
      </c>
      <c r="C349" s="198" t="str">
        <f>P.O.!C350</f>
        <v>SINAPI</v>
      </c>
      <c r="D349" s="197" t="str">
        <f>P.O.!D350</f>
        <v>94994</v>
      </c>
      <c r="E349" s="199" t="str">
        <f>P.O.!E350</f>
        <v>EXECUÇÃO DE PASSEIO (CALÇADA) OU PISO DE CONCRETO COM CONCRETO MOLDADO IN LOCO, FEITO EM OBRA, ACABAMENTO CONVENCIONAL, ESPESSURA 8 CM, ARMADO. AF_08/2022</v>
      </c>
      <c r="F349" s="198" t="str">
        <f>P.O.!F350</f>
        <v>M2</v>
      </c>
      <c r="G349" s="200">
        <f>P.O.!G350</f>
        <v>103.07</v>
      </c>
      <c r="H349" s="201">
        <f>P.O.!H350</f>
        <v>5.6</v>
      </c>
      <c r="I349" s="202">
        <f>P.O.!I350</f>
        <v>0.23419999999999999</v>
      </c>
      <c r="J349" s="200">
        <f>P.O.!J350</f>
        <v>127.21</v>
      </c>
      <c r="K349" s="200">
        <f>P.O.!K350</f>
        <v>712.38</v>
      </c>
      <c r="L349" s="198">
        <f>P.O.!L350</f>
        <v>0</v>
      </c>
    </row>
    <row r="350" spans="1:12" ht="15" hidden="1" x14ac:dyDescent="0.2">
      <c r="A350" s="86">
        <f>P.O.!A351</f>
        <v>0</v>
      </c>
      <c r="B350" s="197">
        <f>P.O.!B351</f>
        <v>0</v>
      </c>
      <c r="C350" s="198">
        <f>P.O.!C351</f>
        <v>0</v>
      </c>
      <c r="D350" s="198">
        <f>P.O.!D351</f>
        <v>0</v>
      </c>
      <c r="E350" s="199">
        <f>P.O.!E351</f>
        <v>0</v>
      </c>
      <c r="F350" s="200">
        <f>P.O.!F351</f>
        <v>0</v>
      </c>
      <c r="G350" s="200">
        <f>P.O.!G351</f>
        <v>0</v>
      </c>
      <c r="H350" s="201">
        <f>P.O.!H351</f>
        <v>0</v>
      </c>
      <c r="I350" s="198">
        <f>P.O.!I351</f>
        <v>0</v>
      </c>
      <c r="J350" s="200">
        <f>P.O.!J351</f>
        <v>0</v>
      </c>
      <c r="K350" s="200">
        <f>P.O.!K351</f>
        <v>0</v>
      </c>
      <c r="L350" s="198">
        <f>P.O.!L351</f>
        <v>0</v>
      </c>
    </row>
    <row r="351" spans="1:12" ht="30" x14ac:dyDescent="0.2">
      <c r="A351" s="86" t="str">
        <f>P.O.!A352</f>
        <v>E</v>
      </c>
      <c r="B351" s="197" t="str">
        <f>P.O.!B352</f>
        <v>38</v>
      </c>
      <c r="C351" s="198">
        <f>P.O.!C352</f>
        <v>0</v>
      </c>
      <c r="D351" s="198">
        <f>P.O.!D352</f>
        <v>0</v>
      </c>
      <c r="E351" s="199" t="str">
        <f>P.O.!E352</f>
        <v xml:space="preserve">CONTRAPISOS E REVESTIMENTOS DE PISOS (ACABAMENTOS) </v>
      </c>
      <c r="F351" s="198">
        <f>P.O.!F352</f>
        <v>0</v>
      </c>
      <c r="G351" s="200">
        <f>P.O.!G352</f>
        <v>0</v>
      </c>
      <c r="H351" s="201">
        <f>P.O.!H352</f>
        <v>0</v>
      </c>
      <c r="I351" s="202">
        <f>P.O.!I352</f>
        <v>0</v>
      </c>
      <c r="J351" s="200">
        <f>P.O.!J352</f>
        <v>0</v>
      </c>
      <c r="K351" s="200">
        <f>P.O.!K352</f>
        <v>0</v>
      </c>
      <c r="L351" s="200">
        <f>P.O.!L352</f>
        <v>45821.89</v>
      </c>
    </row>
    <row r="352" spans="1:12" ht="45" hidden="1" x14ac:dyDescent="0.2">
      <c r="A352" s="86" t="str">
        <f>P.O.!A353</f>
        <v>S</v>
      </c>
      <c r="B352" s="197" t="str">
        <f>P.O.!B353</f>
        <v>38.1</v>
      </c>
      <c r="C352" s="198" t="str">
        <f>P.O.!C353</f>
        <v xml:space="preserve">SEINFRA </v>
      </c>
      <c r="D352" s="197" t="str">
        <f>P.O.!D353</f>
        <v>ED-50568</v>
      </c>
      <c r="E352" s="199" t="str">
        <f>P.O.!E353</f>
        <v>CONTRAPISO DESEMPENADO COM ARGAMASSA, TRAÇO 1:3 (CIMENTO E AREIA), ESP. 30MM, INCLUSIVE ARGAMASSA COM PREPARO MECANIZADO</v>
      </c>
      <c r="F352" s="198" t="str">
        <f>P.O.!F353</f>
        <v>m2</v>
      </c>
      <c r="G352" s="200">
        <f>P.O.!G353</f>
        <v>47.45</v>
      </c>
      <c r="H352" s="201">
        <f>P.O.!H353</f>
        <v>205.18</v>
      </c>
      <c r="I352" s="202">
        <f>P.O.!I353</f>
        <v>0.23419999999999999</v>
      </c>
      <c r="J352" s="200">
        <f>P.O.!J353</f>
        <v>58.56</v>
      </c>
      <c r="K352" s="200">
        <f>P.O.!K353</f>
        <v>12015.34</v>
      </c>
      <c r="L352" s="198">
        <f>P.O.!L353</f>
        <v>0</v>
      </c>
    </row>
    <row r="353" spans="1:12" ht="75" hidden="1" x14ac:dyDescent="0.2">
      <c r="A353" s="86" t="str">
        <f>P.O.!A354</f>
        <v>S</v>
      </c>
      <c r="B353" s="197" t="str">
        <f>P.O.!B354</f>
        <v>38.2</v>
      </c>
      <c r="C353" s="198" t="str">
        <f>P.O.!C354</f>
        <v xml:space="preserve">SEINFRA </v>
      </c>
      <c r="D353" s="197" t="str">
        <f>P.O.!D354</f>
        <v>ED-50754</v>
      </c>
      <c r="E353" s="199" t="str">
        <f>P.O.!E354</f>
        <v>REVESTIMENTO COM PORCELANATO APLICADO EM PISO, ACABAMENTO POLÍDO, AMBIENTE INTERNO, PADRÃO EXTRA, BORDA RETIFICADA, DIMENSÃO DA PEÇA (60X60)CM, ASSENTAMENTO COM ARGAMASSA INDUSTRIALIZADA, INCLUSIVE REJUNTAMENTO</v>
      </c>
      <c r="F353" s="198" t="str">
        <f>P.O.!F354</f>
        <v>m2</v>
      </c>
      <c r="G353" s="200">
        <f>P.O.!G354</f>
        <v>104.55</v>
      </c>
      <c r="H353" s="201">
        <f>P.O.!H354</f>
        <v>70.400000000000006</v>
      </c>
      <c r="I353" s="202">
        <f>P.O.!I354</f>
        <v>0.23419999999999999</v>
      </c>
      <c r="J353" s="200">
        <f>P.O.!J354</f>
        <v>129.04</v>
      </c>
      <c r="K353" s="200">
        <f>P.O.!K354</f>
        <v>9084.42</v>
      </c>
      <c r="L353" s="198">
        <f>P.O.!L354</f>
        <v>0</v>
      </c>
    </row>
    <row r="354" spans="1:12" ht="30" hidden="1" x14ac:dyDescent="0.2">
      <c r="A354" s="86" t="str">
        <f>P.O.!A355</f>
        <v>S</v>
      </c>
      <c r="B354" s="197" t="str">
        <f>P.O.!B355</f>
        <v>38.3</v>
      </c>
      <c r="C354" s="198" t="str">
        <f>P.O.!C355</f>
        <v>PRÓPRIA</v>
      </c>
      <c r="D354" s="197" t="str">
        <f>P.O.!D355</f>
        <v>CPU 004</v>
      </c>
      <c r="E354" s="199" t="str">
        <f>P.O.!E355</f>
        <v xml:space="preserve">RODAPÉ DE 10 CM DE ALTURA, EM PORCELANATO,  COM PLACAS TIPO ESMALTADA DE DIMENSÕES 60X60CM.
</v>
      </c>
      <c r="F354" s="198" t="str">
        <f>P.O.!F355</f>
        <v>M2</v>
      </c>
      <c r="G354" s="200">
        <f>P.O.!G355</f>
        <v>24.24</v>
      </c>
      <c r="H354" s="201">
        <f>P.O.!H355</f>
        <v>6</v>
      </c>
      <c r="I354" s="202">
        <f>P.O.!I355</f>
        <v>0.23419999999999999</v>
      </c>
      <c r="J354" s="200">
        <f>P.O.!J355</f>
        <v>29.92</v>
      </c>
      <c r="K354" s="200">
        <f>P.O.!K355</f>
        <v>179.52</v>
      </c>
      <c r="L354" s="198">
        <f>P.O.!L355</f>
        <v>0</v>
      </c>
    </row>
    <row r="355" spans="1:12" ht="45" hidden="1" x14ac:dyDescent="0.2">
      <c r="A355" s="86" t="str">
        <f>P.O.!A356</f>
        <v>S</v>
      </c>
      <c r="B355" s="197" t="str">
        <f>P.O.!B356</f>
        <v>38.4</v>
      </c>
      <c r="C355" s="198" t="str">
        <f>P.O.!C356</f>
        <v>PRÓPRIA</v>
      </c>
      <c r="D355" s="197" t="str">
        <f>P.O.!D356</f>
        <v>CPU 006</v>
      </c>
      <c r="E355" s="199" t="str">
        <f>P.O.!E356</f>
        <v>REVESTIMENTO COM LADRILHO HIDRÁULICO APLICADO EM PISO COM JUNTA SECA, NA COR NATURAL, TIPO MILANO ASSENTAMENTO COM ARGAMASSA INDUSTRIALIZADA</v>
      </c>
      <c r="F355" s="198" t="str">
        <f>P.O.!F356</f>
        <v>M2</v>
      </c>
      <c r="G355" s="200">
        <f>P.O.!G356</f>
        <v>144.54</v>
      </c>
      <c r="H355" s="201">
        <f>P.O.!H356</f>
        <v>136.19</v>
      </c>
      <c r="I355" s="202">
        <f>P.O.!I356</f>
        <v>0.23419999999999999</v>
      </c>
      <c r="J355" s="200">
        <f>P.O.!J356</f>
        <v>178.39</v>
      </c>
      <c r="K355" s="200">
        <f>P.O.!K356</f>
        <v>24294.93</v>
      </c>
      <c r="L355" s="198">
        <f>P.O.!L356</f>
        <v>0</v>
      </c>
    </row>
    <row r="356" spans="1:12" ht="45" hidden="1" x14ac:dyDescent="0.2">
      <c r="A356" s="86" t="str">
        <f>P.O.!A357</f>
        <v>S</v>
      </c>
      <c r="B356" s="197" t="str">
        <f>P.O.!B357</f>
        <v>38.5</v>
      </c>
      <c r="C356" s="198" t="str">
        <f>P.O.!C357</f>
        <v>SINAPI</v>
      </c>
      <c r="D356" s="197" t="str">
        <f>P.O.!D357</f>
        <v>87246</v>
      </c>
      <c r="E356" s="199" t="str">
        <f>P.O.!E357</f>
        <v>REVESTIMENTO CERÂMICO PARA PISO COM PLACAS TIPO ESMALTADA DE DIMENSÕES 35X35 CM APLICADA EM AMBIENTES DE ÁREA MENOR QUE 5 M2. AF_02/2023_PE</v>
      </c>
      <c r="F356" s="198" t="str">
        <f>P.O.!F357</f>
        <v>M2</v>
      </c>
      <c r="G356" s="200">
        <f>P.O.!G357</f>
        <v>69.680000000000007</v>
      </c>
      <c r="H356" s="201">
        <f>P.O.!H357</f>
        <v>2.88</v>
      </c>
      <c r="I356" s="202">
        <f>P.O.!I357</f>
        <v>0.23419999999999999</v>
      </c>
      <c r="J356" s="200">
        <f>P.O.!J357</f>
        <v>86</v>
      </c>
      <c r="K356" s="200">
        <f>P.O.!K357</f>
        <v>247.68</v>
      </c>
      <c r="L356" s="198">
        <f>P.O.!L357</f>
        <v>0</v>
      </c>
    </row>
    <row r="357" spans="1:12" ht="15" hidden="1" x14ac:dyDescent="0.2">
      <c r="A357" s="86">
        <f>P.O.!A358</f>
        <v>0</v>
      </c>
      <c r="B357" s="197">
        <f>P.O.!B358</f>
        <v>0</v>
      </c>
      <c r="C357" s="198">
        <f>P.O.!C358</f>
        <v>0</v>
      </c>
      <c r="D357" s="198">
        <f>P.O.!D358</f>
        <v>0</v>
      </c>
      <c r="E357" s="199">
        <f>P.O.!E358</f>
        <v>0</v>
      </c>
      <c r="F357" s="200">
        <f>P.O.!F358</f>
        <v>0</v>
      </c>
      <c r="G357" s="200">
        <f>P.O.!G358</f>
        <v>0</v>
      </c>
      <c r="H357" s="201">
        <f>P.O.!H358</f>
        <v>0</v>
      </c>
      <c r="I357" s="198">
        <f>P.O.!I358</f>
        <v>0</v>
      </c>
      <c r="J357" s="200">
        <f>P.O.!J358</f>
        <v>0</v>
      </c>
      <c r="K357" s="200">
        <f>P.O.!K358</f>
        <v>0</v>
      </c>
      <c r="L357" s="198">
        <f>P.O.!L358</f>
        <v>0</v>
      </c>
    </row>
    <row r="358" spans="1:12" ht="15" x14ac:dyDescent="0.2">
      <c r="A358" s="86" t="str">
        <f>P.O.!A359</f>
        <v>E</v>
      </c>
      <c r="B358" s="197" t="str">
        <f>P.O.!B359</f>
        <v>39</v>
      </c>
      <c r="C358" s="198">
        <f>P.O.!C359</f>
        <v>0</v>
      </c>
      <c r="D358" s="198">
        <f>P.O.!D359</f>
        <v>0</v>
      </c>
      <c r="E358" s="199" t="str">
        <f>P.O.!E359</f>
        <v>REVESTIMENTOS CERÂMICOS DE PAREDES</v>
      </c>
      <c r="F358" s="198">
        <f>P.O.!F359</f>
        <v>0</v>
      </c>
      <c r="G358" s="200">
        <f>P.O.!G359</f>
        <v>0</v>
      </c>
      <c r="H358" s="201">
        <f>P.O.!H359</f>
        <v>0</v>
      </c>
      <c r="I358" s="202">
        <f>P.O.!I359</f>
        <v>0</v>
      </c>
      <c r="J358" s="200">
        <f>P.O.!J359</f>
        <v>0</v>
      </c>
      <c r="K358" s="200">
        <f>P.O.!K359</f>
        <v>0</v>
      </c>
      <c r="L358" s="200">
        <f>P.O.!L359</f>
        <v>13384.65</v>
      </c>
    </row>
    <row r="359" spans="1:12" ht="75" hidden="1" x14ac:dyDescent="0.2">
      <c r="A359" s="86" t="str">
        <f>P.O.!A360</f>
        <v>S</v>
      </c>
      <c r="B359" s="197" t="str">
        <f>P.O.!B360</f>
        <v>39.1</v>
      </c>
      <c r="C359" s="198" t="str">
        <f>P.O.!C360</f>
        <v xml:space="preserve">SEINFRA </v>
      </c>
      <c r="D359" s="197" t="str">
        <f>P.O.!D360</f>
        <v>ED-9081</v>
      </c>
      <c r="E359" s="199" t="str">
        <f>P.O.!E360</f>
        <v>REVESTIMENTO COM CERÂMICA APLICADO EM PAREDE, ACABAMENTO ESMALTADO, AMBIENTE INTERNO/EXTERNO, PADRÃO EXTRA, DIMENSÃO DA PEÇA ATÉ 2025 CM2, PEI III, ASSENTAMENTO COM ARGAMASSA INDUSTRIALIZADA, INCLUSIVE REJUNTAMENTO</v>
      </c>
      <c r="F359" s="198" t="str">
        <f>P.O.!F360</f>
        <v>m2</v>
      </c>
      <c r="G359" s="200">
        <f>P.O.!G360</f>
        <v>79.069999999999993</v>
      </c>
      <c r="H359" s="201">
        <f>P.O.!H360</f>
        <v>125.16</v>
      </c>
      <c r="I359" s="202">
        <f>P.O.!I360</f>
        <v>0.23419999999999999</v>
      </c>
      <c r="J359" s="200">
        <f>P.O.!J360</f>
        <v>97.59</v>
      </c>
      <c r="K359" s="200">
        <f>P.O.!K360</f>
        <v>12214.36</v>
      </c>
      <c r="L359" s="198">
        <f>P.O.!L360</f>
        <v>0</v>
      </c>
    </row>
    <row r="360" spans="1:12" ht="60" hidden="1" x14ac:dyDescent="0.2">
      <c r="A360" s="86" t="str">
        <f>P.O.!A361</f>
        <v>S</v>
      </c>
      <c r="B360" s="197" t="str">
        <f>P.O.!B361</f>
        <v>39.2</v>
      </c>
      <c r="C360" s="198" t="str">
        <f>P.O.!C361</f>
        <v>SINAPI</v>
      </c>
      <c r="D360" s="197" t="str">
        <f>P.O.!D361</f>
        <v>87269</v>
      </c>
      <c r="E360" s="199" t="str">
        <f>P.O.!E361</f>
        <v>REVESTIMENTO CERÂMICO PARA PAREDES INTERNAS COM PLACAS TIPO ESMALTADA DE DIMENSÕES 25X35 CM APLICADAS NA ALTURA INTEIRA DAS PAREDES. AF_02/2023_PE</v>
      </c>
      <c r="F360" s="198" t="str">
        <f>P.O.!F361</f>
        <v>M2</v>
      </c>
      <c r="G360" s="200">
        <f>P.O.!G361</f>
        <v>65.849999999999994</v>
      </c>
      <c r="H360" s="201">
        <f>P.O.!H361</f>
        <v>14.4</v>
      </c>
      <c r="I360" s="202">
        <f>P.O.!I361</f>
        <v>0.23419999999999999</v>
      </c>
      <c r="J360" s="200">
        <f>P.O.!J361</f>
        <v>81.27</v>
      </c>
      <c r="K360" s="200">
        <f>P.O.!K361</f>
        <v>1170.29</v>
      </c>
      <c r="L360" s="198">
        <f>P.O.!L361</f>
        <v>0</v>
      </c>
    </row>
    <row r="361" spans="1:12" ht="15" hidden="1" x14ac:dyDescent="0.2">
      <c r="A361" s="86">
        <f>P.O.!A362</f>
        <v>0</v>
      </c>
      <c r="B361" s="197">
        <f>P.O.!B362</f>
        <v>0</v>
      </c>
      <c r="C361" s="198">
        <f>P.O.!C362</f>
        <v>0</v>
      </c>
      <c r="D361" s="198">
        <f>P.O.!D362</f>
        <v>0</v>
      </c>
      <c r="E361" s="199">
        <f>P.O.!E362</f>
        <v>0</v>
      </c>
      <c r="F361" s="200">
        <f>P.O.!F362</f>
        <v>0</v>
      </c>
      <c r="G361" s="200">
        <f>P.O.!G362</f>
        <v>0</v>
      </c>
      <c r="H361" s="201">
        <f>P.O.!H362</f>
        <v>0</v>
      </c>
      <c r="I361" s="198">
        <f>P.O.!I362</f>
        <v>0</v>
      </c>
      <c r="J361" s="200">
        <f>P.O.!J362</f>
        <v>0</v>
      </c>
      <c r="K361" s="200">
        <f>P.O.!K362</f>
        <v>0</v>
      </c>
      <c r="L361" s="198">
        <f>P.O.!L362</f>
        <v>0</v>
      </c>
    </row>
    <row r="362" spans="1:12" ht="30" x14ac:dyDescent="0.2">
      <c r="A362" s="86" t="str">
        <f>P.O.!A363</f>
        <v>E</v>
      </c>
      <c r="B362" s="197" t="str">
        <f>P.O.!B363</f>
        <v>40</v>
      </c>
      <c r="C362" s="198">
        <f>P.O.!C363</f>
        <v>0</v>
      </c>
      <c r="D362" s="198">
        <f>P.O.!D363</f>
        <v>0</v>
      </c>
      <c r="E362" s="199" t="str">
        <f>P.O.!E363</f>
        <v>ITENS EM GRANITO - DIVISÓRIAS E BANCADAS PARA PIAS E SÓCULOS</v>
      </c>
      <c r="F362" s="198">
        <f>P.O.!F363</f>
        <v>0</v>
      </c>
      <c r="G362" s="200">
        <f>P.O.!G363</f>
        <v>0</v>
      </c>
      <c r="H362" s="201">
        <f>P.O.!H363</f>
        <v>0</v>
      </c>
      <c r="I362" s="202">
        <f>P.O.!I363</f>
        <v>0</v>
      </c>
      <c r="J362" s="200">
        <f>P.O.!J363</f>
        <v>0</v>
      </c>
      <c r="K362" s="200">
        <f>P.O.!K363</f>
        <v>0</v>
      </c>
      <c r="L362" s="200">
        <f>P.O.!L363</f>
        <v>26964.560000000001</v>
      </c>
    </row>
    <row r="363" spans="1:12" ht="45" hidden="1" x14ac:dyDescent="0.2">
      <c r="A363" s="86" t="str">
        <f>P.O.!A364</f>
        <v>S</v>
      </c>
      <c r="B363" s="197" t="str">
        <f>P.O.!B364</f>
        <v>40.1</v>
      </c>
      <c r="C363" s="198" t="str">
        <f>P.O.!C364</f>
        <v xml:space="preserve">SEINFRA </v>
      </c>
      <c r="D363" s="197" t="str">
        <f>P.O.!D364</f>
        <v>ED-48533</v>
      </c>
      <c r="E363" s="199" t="str">
        <f>P.O.!E364</f>
        <v>DIVISÓRIA EM GRANITO CINZA ANDORINHA, ESP. 3CM, INCLUSIVE INSTALAÇÃO, FERRAGENS EM LATÃO CROMADO E ACESSÓRIOS</v>
      </c>
      <c r="F363" s="198" t="str">
        <f>P.O.!F364</f>
        <v>m2</v>
      </c>
      <c r="G363" s="200">
        <f>P.O.!G364</f>
        <v>692.17</v>
      </c>
      <c r="H363" s="201">
        <f>P.O.!H364</f>
        <v>17.010000000000002</v>
      </c>
      <c r="I363" s="202">
        <f>P.O.!I364</f>
        <v>0.23419999999999999</v>
      </c>
      <c r="J363" s="200">
        <f>P.O.!J364</f>
        <v>854.28</v>
      </c>
      <c r="K363" s="200">
        <f>P.O.!K364</f>
        <v>14531.3</v>
      </c>
      <c r="L363" s="198">
        <f>P.O.!L364</f>
        <v>0</v>
      </c>
    </row>
    <row r="364" spans="1:12" ht="75" hidden="1" x14ac:dyDescent="0.2">
      <c r="A364" s="86" t="str">
        <f>P.O.!A365</f>
        <v>S</v>
      </c>
      <c r="B364" s="197" t="str">
        <f>P.O.!B365</f>
        <v>40.2</v>
      </c>
      <c r="C364" s="198" t="str">
        <f>P.O.!C365</f>
        <v xml:space="preserve">SEINFRA </v>
      </c>
      <c r="D364" s="197" t="str">
        <f>P.O.!D365</f>
        <v>ED-21657</v>
      </c>
      <c r="E364" s="199" t="str">
        <f>P.O.!E365</f>
        <v>BANCADA EM GRANITO, COR CINZA ANDORINHA, ESP. 2CM, ACABAMENTO POLIDO, APOIADA EM ALVENARIA, EXCLUSIVE ALVENARIA, RODABANCA/FRONTÃO, TESTEIRA/FAIXA, FURO EM BANCADA, CUBA METÁLICA, VÁLVULA, SIFÃO, TORNEIRA E ENGATE FLEXÍVEL</v>
      </c>
      <c r="F364" s="198" t="str">
        <f>P.O.!F365</f>
        <v>m2</v>
      </c>
      <c r="G364" s="200">
        <f>P.O.!G365</f>
        <v>386.5</v>
      </c>
      <c r="H364" s="201">
        <f>P.O.!H365</f>
        <v>10.29</v>
      </c>
      <c r="I364" s="202">
        <f>P.O.!I365</f>
        <v>0.23419999999999999</v>
      </c>
      <c r="J364" s="200">
        <f>P.O.!J365</f>
        <v>477.02</v>
      </c>
      <c r="K364" s="200">
        <f>P.O.!K365</f>
        <v>4908.54</v>
      </c>
      <c r="L364" s="198">
        <f>P.O.!L365</f>
        <v>0</v>
      </c>
    </row>
    <row r="365" spans="1:12" ht="30" hidden="1" x14ac:dyDescent="0.2">
      <c r="A365" s="86" t="str">
        <f>P.O.!A366</f>
        <v>S</v>
      </c>
      <c r="B365" s="197" t="str">
        <f>P.O.!B366</f>
        <v>40.3</v>
      </c>
      <c r="C365" s="198" t="str">
        <f>P.O.!C366</f>
        <v xml:space="preserve">SEINFRA </v>
      </c>
      <c r="D365" s="197" t="str">
        <f>P.O.!D366</f>
        <v>ED-48342</v>
      </c>
      <c r="E365" s="199" t="str">
        <f>P.O.!E366</f>
        <v>FURO DE BOJO EM BANCADA DE GRANITO/MÁRMORE, INCLUSIVE COLAGEM COM MASSA PLÁSTICA</v>
      </c>
      <c r="F365" s="198" t="str">
        <f>P.O.!F366</f>
        <v>un</v>
      </c>
      <c r="G365" s="200">
        <f>P.O.!G366</f>
        <v>127.63</v>
      </c>
      <c r="H365" s="201">
        <f>P.O.!H366</f>
        <v>8</v>
      </c>
      <c r="I365" s="202">
        <f>P.O.!I366</f>
        <v>0.23419999999999999</v>
      </c>
      <c r="J365" s="200">
        <f>P.O.!J366</f>
        <v>157.52000000000001</v>
      </c>
      <c r="K365" s="200">
        <f>P.O.!K366</f>
        <v>1260.1600000000001</v>
      </c>
      <c r="L365" s="198">
        <f>P.O.!L366</f>
        <v>0</v>
      </c>
    </row>
    <row r="366" spans="1:12" ht="45" hidden="1" x14ac:dyDescent="0.2">
      <c r="A366" s="86" t="str">
        <f>P.O.!A367</f>
        <v>S</v>
      </c>
      <c r="B366" s="197" t="str">
        <f>P.O.!B367</f>
        <v>40.4</v>
      </c>
      <c r="C366" s="198" t="str">
        <f>P.O.!C367</f>
        <v xml:space="preserve">SEINFRA </v>
      </c>
      <c r="D366" s="197" t="str">
        <f>P.O.!D367</f>
        <v>ED-48348</v>
      </c>
      <c r="E366" s="199" t="str">
        <f>P.O.!E367</f>
        <v>RODABANCA/FRONTÃO PARA BANCADA EM GRANITO, COR CINZA ANDORINHA, ESP. 2CM, ALTURA DE 10CM, INCLUSIVE REJUNTAMENTO EM MASSA PLÁSTICA NA COR DA PEDRA</v>
      </c>
      <c r="F366" s="198" t="str">
        <f>P.O.!F367</f>
        <v>m</v>
      </c>
      <c r="G366" s="200">
        <f>P.O.!G367</f>
        <v>54.1</v>
      </c>
      <c r="H366" s="201">
        <f>P.O.!H367</f>
        <v>19.489999999999998</v>
      </c>
      <c r="I366" s="202">
        <f>P.O.!I367</f>
        <v>0.23419999999999999</v>
      </c>
      <c r="J366" s="200">
        <f>P.O.!J367</f>
        <v>66.77</v>
      </c>
      <c r="K366" s="200">
        <f>P.O.!K367</f>
        <v>1301.3499999999999</v>
      </c>
      <c r="L366" s="198">
        <f>P.O.!L367</f>
        <v>0</v>
      </c>
    </row>
    <row r="367" spans="1:12" ht="60" hidden="1" x14ac:dyDescent="0.2">
      <c r="A367" s="86" t="str">
        <f>P.O.!A368</f>
        <v>S</v>
      </c>
      <c r="B367" s="197" t="str">
        <f>P.O.!B368</f>
        <v>40.5</v>
      </c>
      <c r="C367" s="198" t="str">
        <f>P.O.!C368</f>
        <v xml:space="preserve">SEINFRA </v>
      </c>
      <c r="D367" s="197" t="str">
        <f>P.O.!D368</f>
        <v>ED-21634</v>
      </c>
      <c r="E367" s="199" t="str">
        <f>P.O.!E368</f>
        <v>TESTEIRA PARA BANCADA EM GRANITO, COR CINZA ANDORINHA, ESP. 2CM, ALTURA DE 3CM, INCLUSIVE POLIMENTO, CORTE/COLAGEM EM MEIA ESQUADRIA E MASSA PLÁSTICA NA COR DA PEDRA</v>
      </c>
      <c r="F367" s="198" t="str">
        <f>P.O.!F368</f>
        <v>m</v>
      </c>
      <c r="G367" s="200">
        <f>P.O.!G368</f>
        <v>203.97</v>
      </c>
      <c r="H367" s="201">
        <f>P.O.!H368</f>
        <v>13.45</v>
      </c>
      <c r="I367" s="202">
        <f>P.O.!I368</f>
        <v>0.23419999999999999</v>
      </c>
      <c r="J367" s="200">
        <f>P.O.!J368</f>
        <v>251.74</v>
      </c>
      <c r="K367" s="200">
        <f>P.O.!K368</f>
        <v>3385.9</v>
      </c>
      <c r="L367" s="198">
        <f>P.O.!L368</f>
        <v>0</v>
      </c>
    </row>
    <row r="368" spans="1:12" ht="60" hidden="1" x14ac:dyDescent="0.2">
      <c r="A368" s="86" t="str">
        <f>P.O.!A369</f>
        <v>S</v>
      </c>
      <c r="B368" s="197" t="str">
        <f>P.O.!B369</f>
        <v>40.6</v>
      </c>
      <c r="C368" s="197" t="str">
        <f>P.O.!C369</f>
        <v xml:space="preserve">SEINFRA </v>
      </c>
      <c r="D368" s="197" t="str">
        <f>P.O.!D369</f>
        <v>ED-50621</v>
      </c>
      <c r="E368" s="199" t="str">
        <f>P.O.!E369</f>
        <v>SÓCULO COM ENCHIMENTO EM TIJOLOS MACIÇOS, ALTURA DE 10CM À 12CM, INCLUSIVE ACABAMENTO EM REVESTIMENTO DE ARGAMASSA, ESP. 20MM, COM APLICAÇÃO MANUAL</v>
      </c>
      <c r="F368" s="198" t="str">
        <f>P.O.!F369</f>
        <v>m2</v>
      </c>
      <c r="G368" s="200">
        <f>P.O.!G369</f>
        <v>145.22999999999999</v>
      </c>
      <c r="H368" s="201">
        <f>P.O.!H369</f>
        <v>8.8000000000000007</v>
      </c>
      <c r="I368" s="202">
        <f>P.O.!I369</f>
        <v>0.23419999999999999</v>
      </c>
      <c r="J368" s="200">
        <f>P.O.!J369</f>
        <v>179.24</v>
      </c>
      <c r="K368" s="200">
        <f>P.O.!K369</f>
        <v>1577.31</v>
      </c>
      <c r="L368" s="198">
        <f>P.O.!L369</f>
        <v>0</v>
      </c>
    </row>
    <row r="369" spans="1:12" ht="15" hidden="1" x14ac:dyDescent="0.2">
      <c r="A369" s="86">
        <f>P.O.!A370</f>
        <v>0</v>
      </c>
      <c r="B369" s="197">
        <f>P.O.!B370</f>
        <v>0</v>
      </c>
      <c r="C369" s="198">
        <f>P.O.!C370</f>
        <v>0</v>
      </c>
      <c r="D369" s="198">
        <f>P.O.!D370</f>
        <v>0</v>
      </c>
      <c r="E369" s="199">
        <f>P.O.!E370</f>
        <v>0</v>
      </c>
      <c r="F369" s="200">
        <f>P.O.!F370</f>
        <v>0</v>
      </c>
      <c r="G369" s="200">
        <f>P.O.!G370</f>
        <v>0</v>
      </c>
      <c r="H369" s="201">
        <f>P.O.!H370</f>
        <v>0</v>
      </c>
      <c r="I369" s="198">
        <f>P.O.!I370</f>
        <v>0</v>
      </c>
      <c r="J369" s="200">
        <f>P.O.!J370</f>
        <v>0</v>
      </c>
      <c r="K369" s="200">
        <f>P.O.!K370</f>
        <v>0</v>
      </c>
      <c r="L369" s="198">
        <f>P.O.!L370</f>
        <v>0</v>
      </c>
    </row>
    <row r="370" spans="1:12" ht="15" x14ac:dyDescent="0.2">
      <c r="A370" s="86" t="str">
        <f>P.O.!A371</f>
        <v>E</v>
      </c>
      <c r="B370" s="197" t="str">
        <f>P.O.!B371</f>
        <v>41</v>
      </c>
      <c r="C370" s="198">
        <f>P.O.!C371</f>
        <v>0</v>
      </c>
      <c r="D370" s="198">
        <f>P.O.!D371</f>
        <v>0</v>
      </c>
      <c r="E370" s="199" t="str">
        <f>P.O.!E371</f>
        <v>ELEMENTOS ORNAMENTAIS DE FECHAMENTO</v>
      </c>
      <c r="F370" s="198">
        <f>P.O.!F371</f>
        <v>0</v>
      </c>
      <c r="G370" s="200">
        <f>P.O.!G371</f>
        <v>0</v>
      </c>
      <c r="H370" s="201">
        <f>P.O.!H371</f>
        <v>0</v>
      </c>
      <c r="I370" s="202">
        <f>P.O.!I371</f>
        <v>0</v>
      </c>
      <c r="J370" s="200">
        <f>P.O.!J371</f>
        <v>0</v>
      </c>
      <c r="K370" s="200">
        <f>P.O.!K371</f>
        <v>0</v>
      </c>
      <c r="L370" s="200">
        <f>P.O.!L371</f>
        <v>18750.97</v>
      </c>
    </row>
    <row r="371" spans="1:12" ht="45" hidden="1" x14ac:dyDescent="0.2">
      <c r="A371" s="86" t="str">
        <f>P.O.!A372</f>
        <v>S</v>
      </c>
      <c r="B371" s="197" t="str">
        <f>P.O.!B372</f>
        <v>41.1</v>
      </c>
      <c r="C371" s="198" t="str">
        <f>P.O.!C372</f>
        <v>SINAPI</v>
      </c>
      <c r="D371" s="197" t="str">
        <f>P.O.!D372</f>
        <v>101162</v>
      </c>
      <c r="E371" s="199" t="str">
        <f>P.O.!E372</f>
        <v>ALVENARIA DE VEDAÇÃO COM ELEMENTO VAZADO DE CERÂMICA (COBOGÓ) DE 7X20X20CM E ARGAMASSA DE ASSENTAMENTO COM PREPARO EM BETONEIRA. AF_05/2020</v>
      </c>
      <c r="F371" s="198" t="str">
        <f>P.O.!F372</f>
        <v>M2</v>
      </c>
      <c r="G371" s="200">
        <f>P.O.!G372</f>
        <v>166.38</v>
      </c>
      <c r="H371" s="201">
        <f>P.O.!H372</f>
        <v>9.33</v>
      </c>
      <c r="I371" s="202">
        <f>P.O.!I372</f>
        <v>0.23419999999999999</v>
      </c>
      <c r="J371" s="200">
        <f>P.O.!J372</f>
        <v>205.35</v>
      </c>
      <c r="K371" s="200">
        <f>P.O.!K372</f>
        <v>1915.92</v>
      </c>
      <c r="L371" s="198">
        <f>P.O.!L372</f>
        <v>0</v>
      </c>
    </row>
    <row r="372" spans="1:12" ht="45" hidden="1" x14ac:dyDescent="0.2">
      <c r="A372" s="86" t="str">
        <f>P.O.!A373</f>
        <v>S</v>
      </c>
      <c r="B372" s="197" t="str">
        <f>P.O.!B373</f>
        <v>41.2</v>
      </c>
      <c r="C372" s="198" t="str">
        <f>P.O.!C373</f>
        <v xml:space="preserve">SEINFRA </v>
      </c>
      <c r="D372" s="197" t="str">
        <f>P.O.!D373</f>
        <v>ED-48235</v>
      </c>
      <c r="E372" s="199" t="str">
        <f>P.O.!E373</f>
        <v>ALVENARIA DE ELEMENTO VAZADO DE VIDRO,  BLOCO DE VIDRO (10X20)CM, ESP. 10CM, TIPO CAPELA, INCLUSIVE ARGAMASSA PARA ASSENTAMENTO E REJUNTAMENTO</v>
      </c>
      <c r="F372" s="198" t="str">
        <f>P.O.!F373</f>
        <v>m2</v>
      </c>
      <c r="G372" s="200">
        <f>P.O.!G373</f>
        <v>1962.66</v>
      </c>
      <c r="H372" s="201">
        <f>P.O.!H373</f>
        <v>6.95</v>
      </c>
      <c r="I372" s="202">
        <f>P.O.!I373</f>
        <v>0.23419999999999999</v>
      </c>
      <c r="J372" s="200">
        <f>P.O.!J373</f>
        <v>2422.31</v>
      </c>
      <c r="K372" s="200">
        <f>P.O.!K373</f>
        <v>16835.05</v>
      </c>
      <c r="L372" s="198">
        <f>P.O.!L373</f>
        <v>0</v>
      </c>
    </row>
    <row r="373" spans="1:12" ht="15" hidden="1" x14ac:dyDescent="0.2">
      <c r="A373" s="86">
        <f>P.O.!A374</f>
        <v>0</v>
      </c>
      <c r="B373" s="197">
        <f>P.O.!B374</f>
        <v>0</v>
      </c>
      <c r="C373" s="198">
        <f>P.O.!C374</f>
        <v>0</v>
      </c>
      <c r="D373" s="198">
        <f>P.O.!D374</f>
        <v>0</v>
      </c>
      <c r="E373" s="199">
        <f>P.O.!E374</f>
        <v>0</v>
      </c>
      <c r="F373" s="200">
        <f>P.O.!F374</f>
        <v>0</v>
      </c>
      <c r="G373" s="200">
        <f>P.O.!G374</f>
        <v>0</v>
      </c>
      <c r="H373" s="201">
        <f>P.O.!H374</f>
        <v>0</v>
      </c>
      <c r="I373" s="198">
        <f>P.O.!I374</f>
        <v>0</v>
      </c>
      <c r="J373" s="200">
        <f>P.O.!J374</f>
        <v>0</v>
      </c>
      <c r="K373" s="200">
        <f>P.O.!K374</f>
        <v>0</v>
      </c>
      <c r="L373" s="198">
        <f>P.O.!L374</f>
        <v>0</v>
      </c>
    </row>
    <row r="374" spans="1:12" ht="15" x14ac:dyDescent="0.2">
      <c r="A374" s="86" t="str">
        <f>P.O.!A375</f>
        <v>E</v>
      </c>
      <c r="B374" s="197" t="str">
        <f>P.O.!B375</f>
        <v>42</v>
      </c>
      <c r="C374" s="198">
        <f>P.O.!C375</f>
        <v>0</v>
      </c>
      <c r="D374" s="198">
        <f>P.O.!D375</f>
        <v>0</v>
      </c>
      <c r="E374" s="199" t="str">
        <f>P.O.!E375</f>
        <v>REVESTIMENTOS DE TETO</v>
      </c>
      <c r="F374" s="198">
        <f>P.O.!F375</f>
        <v>0</v>
      </c>
      <c r="G374" s="200">
        <f>P.O.!G375</f>
        <v>0</v>
      </c>
      <c r="H374" s="201">
        <f>P.O.!H375</f>
        <v>0</v>
      </c>
      <c r="I374" s="202">
        <f>P.O.!I375</f>
        <v>0</v>
      </c>
      <c r="J374" s="200">
        <f>P.O.!J375</f>
        <v>0</v>
      </c>
      <c r="K374" s="200">
        <f>P.O.!K375</f>
        <v>0</v>
      </c>
      <c r="L374" s="200">
        <f>P.O.!L375</f>
        <v>2636.02</v>
      </c>
    </row>
    <row r="375" spans="1:12" ht="30" hidden="1" x14ac:dyDescent="0.2">
      <c r="A375" s="86" t="str">
        <f>P.O.!A376</f>
        <v>S</v>
      </c>
      <c r="B375" s="197" t="str">
        <f>P.O.!B376</f>
        <v>42.1</v>
      </c>
      <c r="C375" s="198" t="str">
        <f>P.O.!C376</f>
        <v xml:space="preserve">SEINFRA </v>
      </c>
      <c r="D375" s="197" t="str">
        <f>P.O.!D376</f>
        <v>ED-9066</v>
      </c>
      <c r="E375" s="199" t="str">
        <f>P.O.!E376</f>
        <v>REVESTIMENTO DE GESSO EM TETO, ESP. 5MM, APLICAÇÃO MANUAL, INCLUSIVE ACABAMENTO SARRAFEADO</v>
      </c>
      <c r="F375" s="198" t="str">
        <f>P.O.!F376</f>
        <v>m2</v>
      </c>
      <c r="G375" s="200">
        <f>P.O.!G376</f>
        <v>27.08</v>
      </c>
      <c r="H375" s="201">
        <f>P.O.!H376</f>
        <v>63</v>
      </c>
      <c r="I375" s="202">
        <f>P.O.!I376</f>
        <v>0.23419999999999999</v>
      </c>
      <c r="J375" s="200">
        <f>P.O.!J376</f>
        <v>33.42</v>
      </c>
      <c r="K375" s="200">
        <f>P.O.!K376</f>
        <v>2105.46</v>
      </c>
      <c r="L375" s="198">
        <f>P.O.!L376</f>
        <v>0</v>
      </c>
    </row>
    <row r="376" spans="1:12" ht="30" hidden="1" x14ac:dyDescent="0.2">
      <c r="A376" s="86" t="str">
        <f>P.O.!A377</f>
        <v>S</v>
      </c>
      <c r="B376" s="197" t="str">
        <f>P.O.!B377</f>
        <v>42.2</v>
      </c>
      <c r="C376" s="198" t="str">
        <f>P.O.!C377</f>
        <v xml:space="preserve">SEINFRA </v>
      </c>
      <c r="D376" s="197" t="str">
        <f>P.O.!D377</f>
        <v>ED-19975</v>
      </c>
      <c r="E376" s="199" t="str">
        <f>P.O.!E377</f>
        <v>MOLDURA DE GESSO, LARGURA DE 10CM, INCLUSIVE FIXAÇÃO E REJUNTAMENTO</v>
      </c>
      <c r="F376" s="198" t="str">
        <f>P.O.!F377</f>
        <v>m</v>
      </c>
      <c r="G376" s="200">
        <f>P.O.!G377</f>
        <v>6</v>
      </c>
      <c r="H376" s="201">
        <f>P.O.!H377</f>
        <v>71.599999999999994</v>
      </c>
      <c r="I376" s="202">
        <f>P.O.!I377</f>
        <v>0.23419999999999999</v>
      </c>
      <c r="J376" s="200">
        <f>P.O.!J377</f>
        <v>7.41</v>
      </c>
      <c r="K376" s="200">
        <f>P.O.!K377</f>
        <v>530.55999999999995</v>
      </c>
      <c r="L376" s="198">
        <f>P.O.!L377</f>
        <v>0</v>
      </c>
    </row>
    <row r="377" spans="1:12" ht="15" hidden="1" x14ac:dyDescent="0.2">
      <c r="A377" s="86">
        <f>P.O.!A378</f>
        <v>0</v>
      </c>
      <c r="B377" s="197">
        <f>P.O.!B378</f>
        <v>0</v>
      </c>
      <c r="C377" s="198">
        <f>P.O.!C378</f>
        <v>0</v>
      </c>
      <c r="D377" s="198">
        <f>P.O.!D378</f>
        <v>0</v>
      </c>
      <c r="E377" s="199">
        <f>P.O.!E378</f>
        <v>0</v>
      </c>
      <c r="F377" s="200">
        <f>P.O.!F378</f>
        <v>0</v>
      </c>
      <c r="G377" s="200">
        <f>P.O.!G378</f>
        <v>0</v>
      </c>
      <c r="H377" s="201">
        <f>P.O.!H378</f>
        <v>0</v>
      </c>
      <c r="I377" s="198">
        <f>P.O.!I378</f>
        <v>0</v>
      </c>
      <c r="J377" s="200">
        <f>P.O.!J378</f>
        <v>0</v>
      </c>
      <c r="K377" s="200">
        <f>P.O.!K378</f>
        <v>0</v>
      </c>
      <c r="L377" s="198">
        <f>P.O.!L378</f>
        <v>0</v>
      </c>
    </row>
    <row r="378" spans="1:12" ht="15" x14ac:dyDescent="0.2">
      <c r="A378" s="86" t="str">
        <f>P.O.!A379</f>
        <v>E</v>
      </c>
      <c r="B378" s="197" t="str">
        <f>P.O.!B379</f>
        <v>43</v>
      </c>
      <c r="C378" s="198">
        <f>P.O.!C379</f>
        <v>0</v>
      </c>
      <c r="D378" s="198">
        <f>P.O.!D379</f>
        <v>0</v>
      </c>
      <c r="E378" s="199" t="str">
        <f>P.O.!E379</f>
        <v>LOUÇAS E METAIS</v>
      </c>
      <c r="F378" s="198">
        <f>P.O.!F379</f>
        <v>0</v>
      </c>
      <c r="G378" s="200">
        <f>P.O.!G379</f>
        <v>0</v>
      </c>
      <c r="H378" s="201">
        <f>P.O.!H379</f>
        <v>0</v>
      </c>
      <c r="I378" s="202">
        <f>P.O.!I379</f>
        <v>0</v>
      </c>
      <c r="J378" s="200">
        <f>P.O.!J379</f>
        <v>0</v>
      </c>
      <c r="K378" s="200">
        <f>P.O.!K379</f>
        <v>0</v>
      </c>
      <c r="L378" s="200">
        <f>P.O.!L379</f>
        <v>19021.36</v>
      </c>
    </row>
    <row r="379" spans="1:12" ht="60" hidden="1" x14ac:dyDescent="0.2">
      <c r="A379" s="86" t="str">
        <f>P.O.!A380</f>
        <v>S</v>
      </c>
      <c r="B379" s="197" t="str">
        <f>P.O.!B380</f>
        <v>43.1</v>
      </c>
      <c r="C379" s="198" t="str">
        <f>P.O.!C380</f>
        <v>SINAPI</v>
      </c>
      <c r="D379" s="197" t="str">
        <f>P.O.!D380</f>
        <v>86932</v>
      </c>
      <c r="E379" s="199" t="str">
        <f>P.O.!E380</f>
        <v>VASO SANITÁRIO SIFONADO COM CAIXA ACOPLADA LOUÇA BRANCA - PADRÃO MÉDIO, INCLUSO ENGATE FLEXÍVEL EM METAL CROMADO, 1/2 X 40CM - FORNECIMENTO E INSTALAÇÃO. AF_01/2020</v>
      </c>
      <c r="F379" s="198" t="str">
        <f>P.O.!F380</f>
        <v>UN</v>
      </c>
      <c r="G379" s="200">
        <f>P.O.!G380</f>
        <v>607.51</v>
      </c>
      <c r="H379" s="201">
        <f>P.O.!H380</f>
        <v>6</v>
      </c>
      <c r="I379" s="202">
        <f>P.O.!I380</f>
        <v>0.23419999999999999</v>
      </c>
      <c r="J379" s="200">
        <f>P.O.!J380</f>
        <v>749.79</v>
      </c>
      <c r="K379" s="200">
        <f>P.O.!K380</f>
        <v>4498.74</v>
      </c>
      <c r="L379" s="198">
        <f>P.O.!L380</f>
        <v>0</v>
      </c>
    </row>
    <row r="380" spans="1:12" ht="30" hidden="1" x14ac:dyDescent="0.2">
      <c r="A380" s="86" t="str">
        <f>P.O.!A381</f>
        <v>S</v>
      </c>
      <c r="B380" s="197" t="str">
        <f>P.O.!B381</f>
        <v>43.2</v>
      </c>
      <c r="C380" s="198" t="str">
        <f>P.O.!C381</f>
        <v>SINAPI</v>
      </c>
      <c r="D380" s="197" t="str">
        <f>P.O.!D381</f>
        <v>100849</v>
      </c>
      <c r="E380" s="199" t="str">
        <f>P.O.!E381</f>
        <v>ASSENTO SANITÁRIO CONVENCIONAL - FORNECIMENTO E INSTALACAO. AF_01/2020</v>
      </c>
      <c r="F380" s="198" t="str">
        <f>P.O.!F381</f>
        <v>UN</v>
      </c>
      <c r="G380" s="200">
        <f>P.O.!G381</f>
        <v>48.78</v>
      </c>
      <c r="H380" s="201">
        <f>P.O.!H381</f>
        <v>6</v>
      </c>
      <c r="I380" s="202">
        <f>P.O.!I381</f>
        <v>0.23419999999999999</v>
      </c>
      <c r="J380" s="200">
        <f>P.O.!J381</f>
        <v>60.2</v>
      </c>
      <c r="K380" s="200">
        <f>P.O.!K381</f>
        <v>361.2</v>
      </c>
      <c r="L380" s="198">
        <f>P.O.!L381</f>
        <v>0</v>
      </c>
    </row>
    <row r="381" spans="1:12" ht="30" hidden="1" x14ac:dyDescent="0.2">
      <c r="A381" s="86" t="str">
        <f>P.O.!A382</f>
        <v>S</v>
      </c>
      <c r="B381" s="197" t="str">
        <f>P.O.!B382</f>
        <v>43.3</v>
      </c>
      <c r="C381" s="198" t="str">
        <f>P.O.!C382</f>
        <v>SINAPI</v>
      </c>
      <c r="D381" s="197" t="str">
        <f>P.O.!D382</f>
        <v>100858</v>
      </c>
      <c r="E381" s="199" t="str">
        <f>P.O.!E382</f>
        <v>MICTÓRIO SIFONADO LOUÇA BRANCA - PADRÃO MÉDIO - FORNECIMENTO E INSTALAÇÃO. AF_01/2020</v>
      </c>
      <c r="F381" s="198" t="str">
        <f>P.O.!F382</f>
        <v>UN</v>
      </c>
      <c r="G381" s="200">
        <f>P.O.!G382</f>
        <v>803.35</v>
      </c>
      <c r="H381" s="201">
        <f>P.O.!H382</f>
        <v>3</v>
      </c>
      <c r="I381" s="202">
        <f>P.O.!I382</f>
        <v>0.23419999999999999</v>
      </c>
      <c r="J381" s="200">
        <f>P.O.!J382</f>
        <v>991.49</v>
      </c>
      <c r="K381" s="200">
        <f>P.O.!K382</f>
        <v>2974.47</v>
      </c>
      <c r="L381" s="198">
        <f>P.O.!L382</f>
        <v>0</v>
      </c>
    </row>
    <row r="382" spans="1:12" ht="60" hidden="1" x14ac:dyDescent="0.2">
      <c r="A382" s="86" t="str">
        <f>P.O.!A383</f>
        <v>S</v>
      </c>
      <c r="B382" s="197" t="str">
        <f>P.O.!B383</f>
        <v>43.4</v>
      </c>
      <c r="C382" s="198" t="str">
        <f>P.O.!C383</f>
        <v>SINAPI</v>
      </c>
      <c r="D382" s="197" t="str">
        <f>P.O.!D383</f>
        <v>86937</v>
      </c>
      <c r="E382" s="199" t="str">
        <f>P.O.!E383</f>
        <v>CUBA DE EMBUTIR OVAL EM LOUÇA BRANCA, 35 X 50CM OU EQUIVALENTE, INCLUSO VÁLVULA EM METAL CROMADO E SIFÃO FLEXÍVEL EM PVC - FORNECIMENTO E INSTALAÇÃO. AF_01/2020</v>
      </c>
      <c r="F382" s="198" t="str">
        <f>P.O.!F383</f>
        <v>UN</v>
      </c>
      <c r="G382" s="200">
        <f>P.O.!G383</f>
        <v>252.67</v>
      </c>
      <c r="H382" s="201">
        <f>P.O.!H383</f>
        <v>7</v>
      </c>
      <c r="I382" s="202">
        <f>P.O.!I383</f>
        <v>0.23419999999999999</v>
      </c>
      <c r="J382" s="200">
        <f>P.O.!J383</f>
        <v>311.85000000000002</v>
      </c>
      <c r="K382" s="200">
        <f>P.O.!K383</f>
        <v>2182.9499999999998</v>
      </c>
      <c r="L382" s="198">
        <f>P.O.!L383</f>
        <v>0</v>
      </c>
    </row>
    <row r="383" spans="1:12" ht="90" hidden="1" x14ac:dyDescent="0.2">
      <c r="A383" s="86" t="str">
        <f>P.O.!A384</f>
        <v>S</v>
      </c>
      <c r="B383" s="197" t="str">
        <f>P.O.!B384</f>
        <v>43.5</v>
      </c>
      <c r="C383" s="198" t="str">
        <f>P.O.!C384</f>
        <v xml:space="preserve">SEINFRA </v>
      </c>
      <c r="D383" s="197" t="str">
        <f>P.O.!D384</f>
        <v>ED-50283</v>
      </c>
      <c r="E383" s="199" t="str">
        <f>P.O.!E384</f>
        <v>LAVATÓRIO DE LOUÇA BRANCA SEM COLUNA, TAMANHO MÉDIO, INCLUSIVE ACESSÓRIOS DE FIXAÇÃO, VÁLVULA DE ESCOAMENTO DE METAL COM ACABAMENTO CROMADO, SIFÃO DE METAL TIPO COPO COM ACABAMENTO CROMADO E REJUNTAMENTO, EXCLUSIVE TORNEIRA E ENGATE FLEXÍVEL</v>
      </c>
      <c r="F383" s="198" t="str">
        <f>P.O.!F384</f>
        <v>un</v>
      </c>
      <c r="G383" s="200">
        <f>P.O.!G384</f>
        <v>428.41</v>
      </c>
      <c r="H383" s="201">
        <f>P.O.!H384</f>
        <v>2</v>
      </c>
      <c r="I383" s="202">
        <f>P.O.!I384</f>
        <v>0.23419999999999999</v>
      </c>
      <c r="J383" s="200">
        <f>P.O.!J384</f>
        <v>528.74</v>
      </c>
      <c r="K383" s="200">
        <f>P.O.!K384</f>
        <v>1057.48</v>
      </c>
      <c r="L383" s="198">
        <f>P.O.!L384</f>
        <v>0</v>
      </c>
    </row>
    <row r="384" spans="1:12" ht="30" hidden="1" x14ac:dyDescent="0.2">
      <c r="A384" s="86" t="str">
        <f>P.O.!A385</f>
        <v>S</v>
      </c>
      <c r="B384" s="197" t="str">
        <f>P.O.!B385</f>
        <v>43.6</v>
      </c>
      <c r="C384" s="198" t="str">
        <f>P.O.!C385</f>
        <v>SINAPI</v>
      </c>
      <c r="D384" s="197" t="str">
        <f>P.O.!D385</f>
        <v>86872</v>
      </c>
      <c r="E384" s="199" t="str">
        <f>P.O.!E385</f>
        <v>TANQUE DE LOUÇA BRANCA COM COLUNA, 30L OU EQUIVALENTE - FORNECIMENTO E INSTALAÇÃO. AF_01/2020</v>
      </c>
      <c r="F384" s="198" t="str">
        <f>P.O.!F385</f>
        <v>UN</v>
      </c>
      <c r="G384" s="200">
        <f>P.O.!G385</f>
        <v>808.44</v>
      </c>
      <c r="H384" s="201">
        <f>P.O.!H385</f>
        <v>1</v>
      </c>
      <c r="I384" s="202">
        <f>P.O.!I385</f>
        <v>0.23419999999999999</v>
      </c>
      <c r="J384" s="200">
        <f>P.O.!J385</f>
        <v>997.78</v>
      </c>
      <c r="K384" s="200">
        <f>P.O.!K385</f>
        <v>997.78</v>
      </c>
      <c r="L384" s="198">
        <f>P.O.!L385</f>
        <v>0</v>
      </c>
    </row>
    <row r="385" spans="1:12" ht="60" hidden="1" x14ac:dyDescent="0.2">
      <c r="A385" s="86" t="str">
        <f>P.O.!A386</f>
        <v>S</v>
      </c>
      <c r="B385" s="197" t="str">
        <f>P.O.!B386</f>
        <v>43.7</v>
      </c>
      <c r="C385" s="198" t="str">
        <f>P.O.!C386</f>
        <v>SINAPI</v>
      </c>
      <c r="D385" s="197" t="str">
        <f>P.O.!D386</f>
        <v>86935</v>
      </c>
      <c r="E385" s="199" t="str">
        <f>P.O.!E386</f>
        <v>CUBA DE EMBUTIR DE AÇO INOXIDÁVEL MÉDIA, INCLUSO VÁLVULA TIPO AMERICANA EM METAL CROMADO E SIFÃO FLEXÍVEL EM PVC - FORNECIMENTO E INSTALAÇÃO. AF_01/2020</v>
      </c>
      <c r="F385" s="198" t="str">
        <f>P.O.!F386</f>
        <v>UN</v>
      </c>
      <c r="G385" s="200">
        <f>P.O.!G386</f>
        <v>320.14999999999998</v>
      </c>
      <c r="H385" s="201">
        <f>P.O.!H386</f>
        <v>2</v>
      </c>
      <c r="I385" s="202">
        <f>P.O.!I386</f>
        <v>0.23419999999999999</v>
      </c>
      <c r="J385" s="200">
        <f>P.O.!J386</f>
        <v>395.13</v>
      </c>
      <c r="K385" s="200">
        <f>P.O.!K386</f>
        <v>790.26</v>
      </c>
      <c r="L385" s="198">
        <f>P.O.!L386</f>
        <v>0</v>
      </c>
    </row>
    <row r="386" spans="1:12" ht="45" hidden="1" x14ac:dyDescent="0.2">
      <c r="A386" s="86" t="str">
        <f>P.O.!A387</f>
        <v>S</v>
      </c>
      <c r="B386" s="197" t="str">
        <f>P.O.!B387</f>
        <v>43.8</v>
      </c>
      <c r="C386" s="198" t="str">
        <f>P.O.!C387</f>
        <v>SINAPI</v>
      </c>
      <c r="D386" s="197" t="str">
        <f>P.O.!D387</f>
        <v>100872</v>
      </c>
      <c r="E386" s="199" t="str">
        <f>P.O.!E387</f>
        <v>BARRA DE APOIO RETA, EM ALUMINIO, COMPRIMENTO 80 CM, FIXADA NA PAREDE - FORNECIMENTO E INSTALAÇÃO. AF_01/2020</v>
      </c>
      <c r="F386" s="198" t="str">
        <f>P.O.!F387</f>
        <v>UN</v>
      </c>
      <c r="G386" s="200">
        <f>P.O.!G387</f>
        <v>369.23</v>
      </c>
      <c r="H386" s="201">
        <f>P.O.!H387</f>
        <v>2</v>
      </c>
      <c r="I386" s="202">
        <f>P.O.!I387</f>
        <v>0.23419999999999999</v>
      </c>
      <c r="J386" s="200">
        <f>P.O.!J387</f>
        <v>455.7</v>
      </c>
      <c r="K386" s="200">
        <f>P.O.!K387</f>
        <v>911.4</v>
      </c>
      <c r="L386" s="198">
        <f>P.O.!L387</f>
        <v>0</v>
      </c>
    </row>
    <row r="387" spans="1:12" ht="45" hidden="1" x14ac:dyDescent="0.2">
      <c r="A387" s="86" t="str">
        <f>P.O.!A388</f>
        <v>S</v>
      </c>
      <c r="B387" s="197" t="str">
        <f>P.O.!B388</f>
        <v>43.9</v>
      </c>
      <c r="C387" s="198" t="str">
        <f>P.O.!C388</f>
        <v>SINAPI</v>
      </c>
      <c r="D387" s="197" t="str">
        <f>P.O.!D388</f>
        <v>100870</v>
      </c>
      <c r="E387" s="199" t="str">
        <f>P.O.!E388</f>
        <v>BARRA DE APOIO RETA, EM ALUMINIO, COMPRIMENTO 60 CM, FIXADA NA PAREDE - FORNECIMENTO E INSTALAÇÃO. AF_01/2020</v>
      </c>
      <c r="F387" s="198" t="str">
        <f>P.O.!F388</f>
        <v>UN</v>
      </c>
      <c r="G387" s="200">
        <f>P.O.!G388</f>
        <v>327.58999999999997</v>
      </c>
      <c r="H387" s="201">
        <f>P.O.!H388</f>
        <v>2</v>
      </c>
      <c r="I387" s="202">
        <f>P.O.!I388</f>
        <v>0.23419999999999999</v>
      </c>
      <c r="J387" s="200">
        <f>P.O.!J388</f>
        <v>404.31</v>
      </c>
      <c r="K387" s="200">
        <f>P.O.!K388</f>
        <v>808.62</v>
      </c>
      <c r="L387" s="198">
        <f>P.O.!L388</f>
        <v>0</v>
      </c>
    </row>
    <row r="388" spans="1:12" ht="45" hidden="1" x14ac:dyDescent="0.2">
      <c r="A388" s="86" t="str">
        <f>P.O.!A389</f>
        <v>S</v>
      </c>
      <c r="B388" s="197" t="str">
        <f>P.O.!B389</f>
        <v>43.10</v>
      </c>
      <c r="C388" s="198" t="str">
        <f>P.O.!C389</f>
        <v>CDHU - SERVIÇOS</v>
      </c>
      <c r="D388" s="197" t="str">
        <f>P.O.!D389</f>
        <v>30.01.080</v>
      </c>
      <c r="E388" s="199" t="str">
        <f>P.O.!E389</f>
        <v>Barra de apoio lateral para lavatório, para pessoas com mobilidade reduzida, em tubo de aço inoxidável de 1.1/4", comprimento 25 a 30 cm</v>
      </c>
      <c r="F388" s="198" t="str">
        <f>P.O.!F389</f>
        <v>UN</v>
      </c>
      <c r="G388" s="200">
        <f>P.O.!G389</f>
        <v>182.91</v>
      </c>
      <c r="H388" s="201">
        <f>P.O.!H389</f>
        <v>4</v>
      </c>
      <c r="I388" s="202">
        <f>P.O.!I389</f>
        <v>0.23419999999999999</v>
      </c>
      <c r="J388" s="200">
        <f>P.O.!J389</f>
        <v>225.75</v>
      </c>
      <c r="K388" s="200">
        <f>P.O.!K389</f>
        <v>903</v>
      </c>
      <c r="L388" s="198">
        <f>P.O.!L389</f>
        <v>0</v>
      </c>
    </row>
    <row r="389" spans="1:12" ht="30" hidden="1" x14ac:dyDescent="0.2">
      <c r="A389" s="86" t="str">
        <f>P.O.!A390</f>
        <v>S</v>
      </c>
      <c r="B389" s="197" t="str">
        <f>P.O.!B390</f>
        <v>43.11</v>
      </c>
      <c r="C389" s="198" t="str">
        <f>P.O.!C390</f>
        <v>ORSE</v>
      </c>
      <c r="D389" s="197" t="str">
        <f>P.O.!D390</f>
        <v>03259/ORSE</v>
      </c>
      <c r="E389" s="199" t="str">
        <f>P.O.!E390</f>
        <v>Fornecimento e instalação de torneira pressmatic compact de mesa, ref. 17160606, docol ou similar</v>
      </c>
      <c r="F389" s="198" t="str">
        <f>P.O.!F390</f>
        <v>UN</v>
      </c>
      <c r="G389" s="200">
        <f>P.O.!G390</f>
        <v>224.9</v>
      </c>
      <c r="H389" s="201">
        <f>P.O.!H390</f>
        <v>9</v>
      </c>
      <c r="I389" s="202">
        <f>P.O.!I390</f>
        <v>0.23419999999999999</v>
      </c>
      <c r="J389" s="200">
        <f>P.O.!J390</f>
        <v>277.57</v>
      </c>
      <c r="K389" s="200">
        <f>P.O.!K390</f>
        <v>2498.13</v>
      </c>
      <c r="L389" s="198">
        <f>P.O.!L390</f>
        <v>0</v>
      </c>
    </row>
    <row r="390" spans="1:12" ht="45" hidden="1" x14ac:dyDescent="0.2">
      <c r="A390" s="86" t="str">
        <f>P.O.!A391</f>
        <v>S</v>
      </c>
      <c r="B390" s="197" t="str">
        <f>P.O.!B391</f>
        <v>43.12</v>
      </c>
      <c r="C390" s="198" t="str">
        <f>P.O.!C391</f>
        <v>ORSE</v>
      </c>
      <c r="D390" s="197" t="str">
        <f>P.O.!D391</f>
        <v>11748/ORSE</v>
      </c>
      <c r="E390" s="199" t="str">
        <f>P.O.!E391</f>
        <v>Torneira para lavatório, de mesa, bica alta, linha Link Conforto, ref.1196 C.Lnk da DECA ou similar, inclusive furo para instalação em bancada</v>
      </c>
      <c r="F390" s="198" t="str">
        <f>P.O.!F391</f>
        <v>UN</v>
      </c>
      <c r="G390" s="200">
        <f>P.O.!G391</f>
        <v>740.15</v>
      </c>
      <c r="H390" s="201">
        <f>P.O.!H391</f>
        <v>1</v>
      </c>
      <c r="I390" s="202">
        <f>P.O.!I391</f>
        <v>0.23419999999999999</v>
      </c>
      <c r="J390" s="200">
        <f>P.O.!J391</f>
        <v>913.49</v>
      </c>
      <c r="K390" s="200">
        <f>P.O.!K391</f>
        <v>913.49</v>
      </c>
      <c r="L390" s="198">
        <f>P.O.!L391</f>
        <v>0</v>
      </c>
    </row>
    <row r="391" spans="1:12" ht="30" hidden="1" x14ac:dyDescent="0.2">
      <c r="A391" s="86" t="str">
        <f>P.O.!A392</f>
        <v>S</v>
      </c>
      <c r="B391" s="197" t="str">
        <f>P.O.!B392</f>
        <v>43.13</v>
      </c>
      <c r="C391" s="198" t="str">
        <f>P.O.!C392</f>
        <v>SINAPI</v>
      </c>
      <c r="D391" s="197" t="str">
        <f>P.O.!D392</f>
        <v>86914</v>
      </c>
      <c r="E391" s="199" t="str">
        <f>P.O.!E392</f>
        <v>TORNEIRA CROMADA 1/2" OU 3/4" PARA TANQUE, PADRÃO MÉDIO - FORNECIMENTO E INSTALAÇÃO. AF_01/2020</v>
      </c>
      <c r="F391" s="198" t="str">
        <f>P.O.!F392</f>
        <v>UN</v>
      </c>
      <c r="G391" s="201">
        <f>P.O.!G392</f>
        <v>100.34</v>
      </c>
      <c r="H391" s="201">
        <f>P.O.!H392</f>
        <v>1</v>
      </c>
      <c r="I391" s="202">
        <f>P.O.!I392</f>
        <v>0.23419999999999999</v>
      </c>
      <c r="J391" s="200">
        <f>P.O.!J392</f>
        <v>123.84</v>
      </c>
      <c r="K391" s="200">
        <f>P.O.!K392</f>
        <v>123.84</v>
      </c>
      <c r="L391" s="198">
        <f>P.O.!L392</f>
        <v>0</v>
      </c>
    </row>
    <row r="392" spans="1:12" ht="15" x14ac:dyDescent="0.2">
      <c r="A392" s="86" t="str">
        <f>P.O.!A394</f>
        <v>E</v>
      </c>
      <c r="B392" s="197" t="str">
        <f>P.O.!B394</f>
        <v>44</v>
      </c>
      <c r="C392" s="198">
        <f>P.O.!C394</f>
        <v>0</v>
      </c>
      <c r="D392" s="198">
        <f>P.O.!D394</f>
        <v>0</v>
      </c>
      <c r="E392" s="199" t="str">
        <f>P.O.!E394</f>
        <v>PORTAS</v>
      </c>
      <c r="F392" s="198">
        <f>P.O.!F394</f>
        <v>0</v>
      </c>
      <c r="G392" s="200">
        <f>P.O.!G394</f>
        <v>0</v>
      </c>
      <c r="H392" s="201">
        <f>P.O.!H394</f>
        <v>0</v>
      </c>
      <c r="I392" s="202">
        <f>P.O.!I394</f>
        <v>0</v>
      </c>
      <c r="J392" s="200">
        <f>P.O.!J394</f>
        <v>0</v>
      </c>
      <c r="K392" s="200">
        <f>P.O.!K394</f>
        <v>0</v>
      </c>
      <c r="L392" s="200">
        <f>P.O.!L394</f>
        <v>34393.129999999997</v>
      </c>
    </row>
    <row r="393" spans="1:12" ht="15" hidden="1" x14ac:dyDescent="0.2">
      <c r="A393" s="86" t="e">
        <f t="shared" ref="A393:L393" si="1">#REF!</f>
        <v>#REF!</v>
      </c>
      <c r="B393" s="198" t="e">
        <f t="shared" si="1"/>
        <v>#REF!</v>
      </c>
      <c r="C393" s="198" t="e">
        <f t="shared" si="1"/>
        <v>#REF!</v>
      </c>
      <c r="D393" s="198" t="e">
        <f t="shared" si="1"/>
        <v>#REF!</v>
      </c>
      <c r="E393" s="199" t="e">
        <f t="shared" si="1"/>
        <v>#REF!</v>
      </c>
      <c r="F393" s="198" t="e">
        <f t="shared" si="1"/>
        <v>#REF!</v>
      </c>
      <c r="G393" s="198" t="e">
        <f t="shared" si="1"/>
        <v>#REF!</v>
      </c>
      <c r="H393" s="198" t="e">
        <f t="shared" si="1"/>
        <v>#REF!</v>
      </c>
      <c r="I393" s="198" t="e">
        <f t="shared" si="1"/>
        <v>#REF!</v>
      </c>
      <c r="J393" s="198" t="e">
        <f t="shared" si="1"/>
        <v>#REF!</v>
      </c>
      <c r="K393" s="198" t="e">
        <f t="shared" si="1"/>
        <v>#REF!</v>
      </c>
      <c r="L393" s="198" t="e">
        <f t="shared" si="1"/>
        <v>#REF!</v>
      </c>
    </row>
    <row r="394" spans="1:12" ht="75" hidden="1" x14ac:dyDescent="0.2">
      <c r="A394" s="86" t="str">
        <f>P.O.!A395</f>
        <v>S</v>
      </c>
      <c r="B394" s="197" t="str">
        <f>P.O.!B395</f>
        <v>44.1</v>
      </c>
      <c r="C394" s="198" t="str">
        <f>P.O.!C395</f>
        <v xml:space="preserve">SEINFRA </v>
      </c>
      <c r="D394" s="197" t="str">
        <f>P.O.!D395</f>
        <v>ED-14674</v>
      </c>
      <c r="E394" s="199" t="str">
        <f>P.O.!E395</f>
        <v>PORTA AÇO DE ENROLAR, TIPO LÂMINA RAIADA, COM ABERTURA MANUAL, COMPLETA, INCLUSIVE FORNECIMENTO, EIXO, MOLA, SOLEIRA, ETIQUETA, CAVALETE, GUIAS E FITAS, EXCLUSIVE FECHADURAS LATERAIS</v>
      </c>
      <c r="F394" s="198" t="str">
        <f>P.O.!F395</f>
        <v>m2</v>
      </c>
      <c r="G394" s="200">
        <f>P.O.!G395</f>
        <v>318.97000000000003</v>
      </c>
      <c r="H394" s="201">
        <f>P.O.!H395</f>
        <v>3.9</v>
      </c>
      <c r="I394" s="202">
        <f>P.O.!I395</f>
        <v>0.23419999999999999</v>
      </c>
      <c r="J394" s="200">
        <f>P.O.!J395</f>
        <v>393.67</v>
      </c>
      <c r="K394" s="200">
        <f>P.O.!K395</f>
        <v>1535.31</v>
      </c>
      <c r="L394" s="198">
        <f>P.O.!L395</f>
        <v>0</v>
      </c>
    </row>
    <row r="395" spans="1:12" ht="45" hidden="1" x14ac:dyDescent="0.2">
      <c r="A395" s="86" t="str">
        <f>P.O.!A396</f>
        <v>S</v>
      </c>
      <c r="B395" s="197" t="str">
        <f>P.O.!B396</f>
        <v>44.2</v>
      </c>
      <c r="C395" s="198" t="str">
        <f>P.O.!C396</f>
        <v>PRÓPRIA</v>
      </c>
      <c r="D395" s="197" t="str">
        <f>P.O.!D396</f>
        <v>CPU 007</v>
      </c>
      <c r="E395" s="199" t="str">
        <f>P.O.!E396</f>
        <v>PORTAO DE ABRIR / GIRO, EM GRADIL DE METALON QUADRADO DE 40X40MM VERTICAL, COM REQUADRO, ACABAMENTO NATURAL - COMPLETO</v>
      </c>
      <c r="F395" s="198" t="str">
        <f>P.O.!F396</f>
        <v>M2</v>
      </c>
      <c r="G395" s="200">
        <f>P.O.!G396</f>
        <v>661.73000000000013</v>
      </c>
      <c r="H395" s="201">
        <f>P.O.!H396</f>
        <v>4</v>
      </c>
      <c r="I395" s="202">
        <f>P.O.!I396</f>
        <v>0.23419999999999999</v>
      </c>
      <c r="J395" s="200">
        <f>P.O.!J396</f>
        <v>816.71</v>
      </c>
      <c r="K395" s="200">
        <f>P.O.!K396</f>
        <v>3266.84</v>
      </c>
      <c r="L395" s="198">
        <f>P.O.!L396</f>
        <v>0</v>
      </c>
    </row>
    <row r="396" spans="1:12" ht="60" hidden="1" x14ac:dyDescent="0.2">
      <c r="A396" s="86" t="str">
        <f>P.O.!A397</f>
        <v>S</v>
      </c>
      <c r="B396" s="197" t="str">
        <f>P.O.!B397</f>
        <v>44.3</v>
      </c>
      <c r="C396" s="198" t="str">
        <f>P.O.!C397</f>
        <v>PRÓPRIA</v>
      </c>
      <c r="D396" s="197" t="str">
        <f>P.O.!D397</f>
        <v>CPU 008</v>
      </c>
      <c r="E396" s="199" t="str">
        <f>P.O.!E397</f>
        <v>PORTÃO DE FERRO, ABERTURA ESTILO PORTA CAMARÃO, COM ARMAÇÃO DE METALON, DETALHES EM CHAPA DE AÇO GALVANIZADO E BARRAS CHATA, COMPLETO, COM FECHADURA E DOBRADIÇAS</v>
      </c>
      <c r="F396" s="198" t="str">
        <f>P.O.!F397</f>
        <v>M2</v>
      </c>
      <c r="G396" s="200">
        <f>P.O.!G397</f>
        <v>697.92</v>
      </c>
      <c r="H396" s="201">
        <f>P.O.!H397</f>
        <v>9.98</v>
      </c>
      <c r="I396" s="202">
        <f>P.O.!I397</f>
        <v>0.23419999999999999</v>
      </c>
      <c r="J396" s="200">
        <f>P.O.!J397</f>
        <v>861.37</v>
      </c>
      <c r="K396" s="200">
        <f>P.O.!K397</f>
        <v>8596.4699999999993</v>
      </c>
      <c r="L396" s="198">
        <f>P.O.!L397</f>
        <v>0</v>
      </c>
    </row>
    <row r="397" spans="1:12" ht="75" hidden="1" x14ac:dyDescent="0.2">
      <c r="A397" s="86" t="str">
        <f>P.O.!A398</f>
        <v>S</v>
      </c>
      <c r="B397" s="197" t="str">
        <f>P.O.!B398</f>
        <v>44.4</v>
      </c>
      <c r="C397" s="198" t="str">
        <f>P.O.!C398</f>
        <v>PRÓPRIA</v>
      </c>
      <c r="D397" s="197" t="str">
        <f>P.O.!D398</f>
        <v>CPU 009</v>
      </c>
      <c r="E397" s="199" t="str">
        <f>P.O.!E398</f>
        <v>PORTA METÁLICA PARA SANITÁRIO EM CHAPA GALVANIZADA, ESP. 1,25MM (GSG-18), DIMENSÃO 0,90 X 2,0 M, TIPO DE ABRIR, UMA (1) FOLHA, INCLUSIVE BATENTE, ESTRUTURA EM METALON (20X30)MM, DOBRADIÇA E TRANQUETA, EXCLUSIVE PINTURA</v>
      </c>
      <c r="F397" s="198" t="str">
        <f>P.O.!F398</f>
        <v>M2</v>
      </c>
      <c r="G397" s="200">
        <f>P.O.!G398</f>
        <v>663.91</v>
      </c>
      <c r="H397" s="201">
        <f>P.O.!H398</f>
        <v>3.6</v>
      </c>
      <c r="I397" s="202">
        <f>P.O.!I398</f>
        <v>0.23419999999999999</v>
      </c>
      <c r="J397" s="200">
        <f>P.O.!J398</f>
        <v>819.4</v>
      </c>
      <c r="K397" s="200">
        <f>P.O.!K398</f>
        <v>2949.84</v>
      </c>
      <c r="L397" s="198">
        <f>P.O.!L398</f>
        <v>0</v>
      </c>
    </row>
    <row r="398" spans="1:12" ht="75" hidden="1" x14ac:dyDescent="0.2">
      <c r="A398" s="86" t="str">
        <f>P.O.!A399</f>
        <v>S</v>
      </c>
      <c r="B398" s="197" t="str">
        <f>P.O.!B399</f>
        <v>44.5</v>
      </c>
      <c r="C398" s="198" t="str">
        <f>P.O.!C399</f>
        <v>PRÓPRIA</v>
      </c>
      <c r="D398" s="197" t="str">
        <f>P.O.!D399</f>
        <v>CPU 010</v>
      </c>
      <c r="E398" s="199" t="str">
        <f>P.O.!E399</f>
        <v>PORTA METÁLICA PARA SANITÁRIO EM CHAPA GALVANIZADA, ESP. 1,25MM (GSG-18), DIMENSÃO 0,70 X 2,0 M, TIPO DE ABRIR, UMA (1) FOLHA, INCLUSIVE BATENTE, ESTRUTURA EM METALON (20X30)MM, DOBRADIÇA E TRANQUETA, EXCLUSIVE PINTURA</v>
      </c>
      <c r="F398" s="198" t="str">
        <f>P.O.!F399</f>
        <v>M2</v>
      </c>
      <c r="G398" s="200">
        <f>P.O.!G399</f>
        <v>521.47</v>
      </c>
      <c r="H398" s="201">
        <f>P.O.!H399</f>
        <v>5.6</v>
      </c>
      <c r="I398" s="202">
        <f>P.O.!I399</f>
        <v>0.23419999999999999</v>
      </c>
      <c r="J398" s="200">
        <f>P.O.!J399</f>
        <v>643.6</v>
      </c>
      <c r="K398" s="200">
        <f>P.O.!K399</f>
        <v>3604.16</v>
      </c>
      <c r="L398" s="198">
        <f>P.O.!L399</f>
        <v>0</v>
      </c>
    </row>
    <row r="399" spans="1:12" ht="105" hidden="1" x14ac:dyDescent="0.2">
      <c r="A399" s="86" t="str">
        <f>P.O.!A400</f>
        <v>S</v>
      </c>
      <c r="B399" s="197" t="str">
        <f>P.O.!B400</f>
        <v>44.6</v>
      </c>
      <c r="C399" s="198" t="str">
        <f>P.O.!C400</f>
        <v>PRÓPRIA</v>
      </c>
      <c r="D399" s="197" t="str">
        <f>P.O.!D400</f>
        <v>CPU 011</v>
      </c>
      <c r="E399" s="199" t="str">
        <f>P.O.!E400</f>
        <v>PORTA METÁLICA, TIPO DE ABRIR, COM UMA (1) FOLHA, EM CHAPA GALVANIZADA LAMBRIL, MODELO QUADRADO, INCLUSIVE PINTURA ANTICORROSIVA A BASE DE ÓXIDO DE FERRO (ZARCÃO), UMA (1) DEMÃO, FORNECIMENTO E ASSENTAMENTO, FECHADURA E DOBRADIÇA COM ESTRUTURA EM TUBO DE AÇO GALVANIZADO TUBULAR 100 X 30MM, E=2,0 MM.</v>
      </c>
      <c r="F399" s="198" t="str">
        <f>P.O.!F400</f>
        <v>M2</v>
      </c>
      <c r="G399" s="200">
        <f>P.O.!G400</f>
        <v>609.67999999999995</v>
      </c>
      <c r="H399" s="201">
        <f>P.O.!H400</f>
        <v>16.55</v>
      </c>
      <c r="I399" s="202">
        <f>P.O.!I400</f>
        <v>0.23419999999999999</v>
      </c>
      <c r="J399" s="200">
        <f>P.O.!J400</f>
        <v>752.47</v>
      </c>
      <c r="K399" s="200">
        <f>P.O.!K400</f>
        <v>12453.38</v>
      </c>
      <c r="L399" s="198">
        <f>P.O.!L400</f>
        <v>0</v>
      </c>
    </row>
    <row r="400" spans="1:12" ht="105" hidden="1" x14ac:dyDescent="0.2">
      <c r="A400" s="86" t="str">
        <f>P.O.!A401</f>
        <v>S</v>
      </c>
      <c r="B400" s="197" t="str">
        <f>P.O.!B401</f>
        <v>44.7</v>
      </c>
      <c r="C400" s="198" t="str">
        <f>P.O.!C401</f>
        <v>PRÓPRIA</v>
      </c>
      <c r="D400" s="197" t="str">
        <f>P.O.!D401</f>
        <v>CPU 012</v>
      </c>
      <c r="E400" s="199" t="str">
        <f>P.O.!E401</f>
        <v>PORTA METÁLICA, TIPO DE CORRER, COM UMA (1) FOLHA, EM CHAPA GALVANIZADA LAMBRIL, MODELO QUADRADO, INCLUSIVE PINTURA ANTICORROSIVA A BASE DE ÓXIDO DE FERRO (ZARCÃO), UMA (1) DEMÃO, FORNECIMENTO E ASSENTAMENTO, FECHADURA E DOBRADIÇA COM ESTRUTURA EM TUBO DE AÇO GALVANIZADO TUBULAR 100 X 30MM, E=2,0 MM.</v>
      </c>
      <c r="F400" s="198" t="str">
        <f>P.O.!F401</f>
        <v>M2</v>
      </c>
      <c r="G400" s="200">
        <f>P.O.!G401</f>
        <v>694.91</v>
      </c>
      <c r="H400" s="201">
        <f>P.O.!H401</f>
        <v>2.1</v>
      </c>
      <c r="I400" s="202">
        <f>P.O.!I401</f>
        <v>0.23419999999999999</v>
      </c>
      <c r="J400" s="200">
        <f>P.O.!J401</f>
        <v>857.66</v>
      </c>
      <c r="K400" s="200">
        <f>P.O.!K401</f>
        <v>1801.09</v>
      </c>
      <c r="L400" s="198">
        <f>P.O.!L401</f>
        <v>0</v>
      </c>
    </row>
    <row r="401" spans="1:12" ht="75" hidden="1" x14ac:dyDescent="0.2">
      <c r="A401" s="86" t="str">
        <f>P.O.!A402</f>
        <v>S</v>
      </c>
      <c r="B401" s="197" t="str">
        <f>P.O.!B402</f>
        <v>44.8</v>
      </c>
      <c r="C401" s="198" t="str">
        <f>P.O.!C402</f>
        <v>SINAPI - MATERIAL</v>
      </c>
      <c r="D401" s="197" t="str">
        <f>P.O.!D402</f>
        <v>3106</v>
      </c>
      <c r="E401" s="199" t="str">
        <f>P.O.!E402</f>
        <v>FERROLHO COM FECHO CHATO E PORTA CADEADO, EM ACO GALVANIZADO / ZINCADO, DE SOBREPOR, COM COMPRIMENTO DE 6", CHAPA COM ESPESSURA MINIMA DE 1,70 MM E LARGURA /MINIMA DE 5,00 CM (FECHO REFORCADO) (INCLUI PARAFUSOS)</v>
      </c>
      <c r="F401" s="198" t="str">
        <f>P.O.!F402</f>
        <v>UN</v>
      </c>
      <c r="G401" s="201">
        <f>P.O.!G402</f>
        <v>16.5</v>
      </c>
      <c r="H401" s="201">
        <f>P.O.!H402</f>
        <v>4</v>
      </c>
      <c r="I401" s="202">
        <f>P.O.!I402</f>
        <v>0.23419999999999999</v>
      </c>
      <c r="J401" s="200">
        <f>P.O.!J402</f>
        <v>20.36</v>
      </c>
      <c r="K401" s="200">
        <f>P.O.!K402</f>
        <v>81.44</v>
      </c>
      <c r="L401" s="198">
        <f>P.O.!L402</f>
        <v>0</v>
      </c>
    </row>
    <row r="402" spans="1:12" ht="15" x14ac:dyDescent="0.2">
      <c r="A402" s="86" t="str">
        <f>P.O.!A405</f>
        <v>E</v>
      </c>
      <c r="B402" s="197" t="str">
        <f>P.O.!B405</f>
        <v>45</v>
      </c>
      <c r="C402" s="198">
        <f>P.O.!C405</f>
        <v>0</v>
      </c>
      <c r="D402" s="198">
        <f>P.O.!D405</f>
        <v>0</v>
      </c>
      <c r="E402" s="199" t="str">
        <f>P.O.!E405</f>
        <v>COBERTURA DE VIDRO COM ESTRUTURA METÁLICA</v>
      </c>
      <c r="F402" s="198">
        <f>P.O.!F405</f>
        <v>0</v>
      </c>
      <c r="G402" s="200">
        <f>P.O.!G405</f>
        <v>0</v>
      </c>
      <c r="H402" s="201">
        <f>P.O.!H405</f>
        <v>0</v>
      </c>
      <c r="I402" s="202">
        <f>P.O.!I405</f>
        <v>0</v>
      </c>
      <c r="J402" s="200">
        <f>P.O.!J405</f>
        <v>0</v>
      </c>
      <c r="K402" s="200">
        <f>P.O.!K405</f>
        <v>0</v>
      </c>
      <c r="L402" s="200">
        <f>P.O.!L405</f>
        <v>5878.59</v>
      </c>
    </row>
    <row r="403" spans="1:12" ht="30" hidden="1" x14ac:dyDescent="0.2">
      <c r="A403" s="86" t="str">
        <f>P.O.!A406</f>
        <v>S</v>
      </c>
      <c r="B403" s="197" t="str">
        <f>P.O.!B406</f>
        <v>45.1</v>
      </c>
      <c r="C403" s="198" t="str">
        <f>P.O.!C406</f>
        <v>PRÓPRIA</v>
      </c>
      <c r="D403" s="197" t="str">
        <f>P.O.!D406</f>
        <v>CPU 013</v>
      </c>
      <c r="E403" s="199" t="str">
        <f>P.O.!E406</f>
        <v>ESTRUTURA METÁLICA PARA SUPORTE DE VIDRO TEMPERADO</v>
      </c>
      <c r="F403" s="198" t="str">
        <f>P.O.!F406</f>
        <v>M</v>
      </c>
      <c r="G403" s="200">
        <f>P.O.!G406</f>
        <v>102.19</v>
      </c>
      <c r="H403" s="201">
        <f>P.O.!H406</f>
        <v>20.079999999999998</v>
      </c>
      <c r="I403" s="202">
        <f>P.O.!I406</f>
        <v>0.23419999999999999</v>
      </c>
      <c r="J403" s="200">
        <f>P.O.!J406</f>
        <v>126.12</v>
      </c>
      <c r="K403" s="200">
        <f>P.O.!K406</f>
        <v>2532.4899999999998</v>
      </c>
      <c r="L403" s="198">
        <f>P.O.!L406</f>
        <v>0</v>
      </c>
    </row>
    <row r="404" spans="1:12" ht="60" hidden="1" x14ac:dyDescent="0.2">
      <c r="A404" s="86" t="str">
        <f>P.O.!A407</f>
        <v>S</v>
      </c>
      <c r="B404" s="197" t="str">
        <f>P.O.!B407</f>
        <v>45.2</v>
      </c>
      <c r="C404" s="198" t="str">
        <f>P.O.!C407</f>
        <v xml:space="preserve">SEINFRA </v>
      </c>
      <c r="D404" s="197" t="str">
        <f>P.O.!D407</f>
        <v>ED-51160</v>
      </c>
      <c r="E404" s="199" t="str">
        <f>P.O.!E407</f>
        <v>VIDRO TEMPERADO TRANSPARENTE INCOLOR, ESP. 10MM, INCLUSIVE FIXAÇÃO E VEDAÇÃO COM GUARNIÇÃO/GAXETA DE BORRACHA NEOPRENE, FORNECIMENTO E INSTALAÇÃO, EXCLUSIVE CAIXILHO/PERFIL</v>
      </c>
      <c r="F404" s="198" t="str">
        <f>P.O.!F407</f>
        <v>m2</v>
      </c>
      <c r="G404" s="201">
        <f>P.O.!G407</f>
        <v>335.12</v>
      </c>
      <c r="H404" s="201">
        <f>P.O.!H407</f>
        <v>8.09</v>
      </c>
      <c r="I404" s="202">
        <f>P.O.!I407</f>
        <v>0.23419999999999999</v>
      </c>
      <c r="J404" s="200">
        <f>P.O.!J407</f>
        <v>413.61</v>
      </c>
      <c r="K404" s="200">
        <f>P.O.!K407</f>
        <v>3346.1</v>
      </c>
      <c r="L404" s="198">
        <f>P.O.!L407</f>
        <v>0</v>
      </c>
    </row>
    <row r="405" spans="1:12" ht="15" hidden="1" x14ac:dyDescent="0.2">
      <c r="A405" s="86">
        <f>P.O.!A408</f>
        <v>0</v>
      </c>
      <c r="B405" s="197">
        <f>P.O.!B408</f>
        <v>0</v>
      </c>
      <c r="C405" s="198">
        <f>P.O.!C408</f>
        <v>0</v>
      </c>
      <c r="D405" s="198">
        <f>P.O.!D408</f>
        <v>0</v>
      </c>
      <c r="E405" s="199">
        <f>P.O.!E408</f>
        <v>0</v>
      </c>
      <c r="F405" s="200">
        <f>P.O.!F408</f>
        <v>0</v>
      </c>
      <c r="G405" s="200">
        <f>P.O.!G408</f>
        <v>0</v>
      </c>
      <c r="H405" s="201">
        <f>P.O.!H408</f>
        <v>0</v>
      </c>
      <c r="I405" s="198">
        <f>P.O.!I408</f>
        <v>0</v>
      </c>
      <c r="J405" s="200">
        <f>P.O.!J408</f>
        <v>0</v>
      </c>
      <c r="K405" s="200">
        <f>P.O.!K408</f>
        <v>0</v>
      </c>
      <c r="L405" s="198">
        <f>P.O.!L408</f>
        <v>0</v>
      </c>
    </row>
    <row r="406" spans="1:12" ht="15" x14ac:dyDescent="0.2">
      <c r="A406" s="86" t="str">
        <f>P.O.!A409</f>
        <v>E</v>
      </c>
      <c r="B406" s="197" t="str">
        <f>P.O.!B409</f>
        <v>46</v>
      </c>
      <c r="C406" s="198">
        <f>P.O.!C409</f>
        <v>0</v>
      </c>
      <c r="D406" s="198">
        <f>P.O.!D409</f>
        <v>0</v>
      </c>
      <c r="E406" s="199" t="str">
        <f>P.O.!E409</f>
        <v>PINTURA</v>
      </c>
      <c r="F406" s="198">
        <f>P.O.!F409</f>
        <v>0</v>
      </c>
      <c r="G406" s="200">
        <f>P.O.!G409</f>
        <v>0</v>
      </c>
      <c r="H406" s="201">
        <f>P.O.!H409</f>
        <v>0</v>
      </c>
      <c r="I406" s="202">
        <f>P.O.!I409</f>
        <v>0</v>
      </c>
      <c r="J406" s="200">
        <f>P.O.!J409</f>
        <v>0</v>
      </c>
      <c r="K406" s="200">
        <f>P.O.!K409</f>
        <v>0</v>
      </c>
      <c r="L406" s="200">
        <f>P.O.!L409</f>
        <v>21141.82</v>
      </c>
    </row>
    <row r="407" spans="1:12" ht="45" hidden="1" x14ac:dyDescent="0.2">
      <c r="A407" s="86" t="str">
        <f>P.O.!A410</f>
        <v>S</v>
      </c>
      <c r="B407" s="197" t="str">
        <f>P.O.!B410</f>
        <v>46.1</v>
      </c>
      <c r="C407" s="198" t="str">
        <f>P.O.!C410</f>
        <v xml:space="preserve">SEINFRA </v>
      </c>
      <c r="D407" s="197" t="str">
        <f>P.O.!D410</f>
        <v>ED-50514</v>
      </c>
      <c r="E407" s="199" t="str">
        <f>P.O.!E410</f>
        <v>PREPARAÇÃO PARA EMASSAMENTO OU PINTURA (LÁTEX/ACRÍLICA) EM PAREDE, INCLUSIVE UMA (1) DEMÃO DE SELADOR ACRÍLICO</v>
      </c>
      <c r="F407" s="198" t="str">
        <f>P.O.!F410</f>
        <v>m2</v>
      </c>
      <c r="G407" s="200">
        <f>P.O.!G410</f>
        <v>7.71</v>
      </c>
      <c r="H407" s="201">
        <f>P.O.!H410</f>
        <v>375.08</v>
      </c>
      <c r="I407" s="202">
        <f>P.O.!I410</f>
        <v>0.23419999999999999</v>
      </c>
      <c r="J407" s="200">
        <f>P.O.!J410</f>
        <v>9.52</v>
      </c>
      <c r="K407" s="200">
        <f>P.O.!K410</f>
        <v>3570.76</v>
      </c>
      <c r="L407" s="198">
        <f>P.O.!L410</f>
        <v>0</v>
      </c>
    </row>
    <row r="408" spans="1:12" ht="45" hidden="1" x14ac:dyDescent="0.2">
      <c r="A408" s="86" t="str">
        <f>P.O.!A411</f>
        <v>S</v>
      </c>
      <c r="B408" s="197" t="str">
        <f>P.O.!B411</f>
        <v>46.2</v>
      </c>
      <c r="C408" s="198" t="str">
        <f>P.O.!C411</f>
        <v xml:space="preserve">SEINFRA </v>
      </c>
      <c r="D408" s="197" t="str">
        <f>P.O.!D411</f>
        <v>ED-50515</v>
      </c>
      <c r="E408" s="199" t="str">
        <f>P.O.!E411</f>
        <v>PREPARAÇÃO PARA EMASSAMENTO OU PINTURA (LÁTEX/ACRÍLICA) EM TETO, INCLUSIVE UMA (1) DEMÃO DE SELADOR ACRÍLICO</v>
      </c>
      <c r="F408" s="198" t="str">
        <f>P.O.!F411</f>
        <v>m2</v>
      </c>
      <c r="G408" s="200">
        <f>P.O.!G411</f>
        <v>9.6999999999999993</v>
      </c>
      <c r="H408" s="201">
        <f>P.O.!H411</f>
        <v>63</v>
      </c>
      <c r="I408" s="202">
        <f>P.O.!I411</f>
        <v>0.23419999999999999</v>
      </c>
      <c r="J408" s="200">
        <f>P.O.!J411</f>
        <v>11.97</v>
      </c>
      <c r="K408" s="200">
        <f>P.O.!K411</f>
        <v>754.11</v>
      </c>
      <c r="L408" s="198">
        <f>P.O.!L411</f>
        <v>0</v>
      </c>
    </row>
    <row r="409" spans="1:12" ht="45" hidden="1" x14ac:dyDescent="0.2">
      <c r="A409" s="86" t="str">
        <f>P.O.!A412</f>
        <v>S</v>
      </c>
      <c r="B409" s="197" t="str">
        <f>P.O.!B412</f>
        <v>46.3</v>
      </c>
      <c r="C409" s="198" t="str">
        <f>P.O.!C412</f>
        <v xml:space="preserve">SEINFRA </v>
      </c>
      <c r="D409" s="197" t="str">
        <f>P.O.!D412</f>
        <v>ED-50451</v>
      </c>
      <c r="E409" s="199" t="str">
        <f>P.O.!E412</f>
        <v>PINTURA ACRÍLICA EM PAREDE, DUAS (2) DEMÃOS, COM APLICAÇÃO MANUAL, EXCLUSIVE SELADOR ACRÍLICO E MASSA ACRÍLICA/CORRIDA (PVA)</v>
      </c>
      <c r="F409" s="198" t="str">
        <f>P.O.!F412</f>
        <v>m2</v>
      </c>
      <c r="G409" s="200">
        <f>P.O.!G412</f>
        <v>16.57</v>
      </c>
      <c r="H409" s="201">
        <f>P.O.!H412</f>
        <v>375.08</v>
      </c>
      <c r="I409" s="202">
        <f>P.O.!I412</f>
        <v>0.23419999999999999</v>
      </c>
      <c r="J409" s="200">
        <f>P.O.!J412</f>
        <v>20.45</v>
      </c>
      <c r="K409" s="200">
        <f>P.O.!K412</f>
        <v>7670.39</v>
      </c>
      <c r="L409" s="198">
        <f>P.O.!L412</f>
        <v>0</v>
      </c>
    </row>
    <row r="410" spans="1:12" ht="45" hidden="1" x14ac:dyDescent="0.2">
      <c r="A410" s="86" t="str">
        <f>P.O.!A413</f>
        <v>S</v>
      </c>
      <c r="B410" s="197" t="str">
        <f>P.O.!B413</f>
        <v>46.4</v>
      </c>
      <c r="C410" s="198" t="str">
        <f>P.O.!C413</f>
        <v xml:space="preserve">SEINFRA </v>
      </c>
      <c r="D410" s="197" t="str">
        <f>P.O.!D413</f>
        <v>ED-50452</v>
      </c>
      <c r="E410" s="199" t="str">
        <f>P.O.!E413</f>
        <v>PINTURA ACRÍLICA EM TETO, DUAS (2) DEMÃOS, COM APLICAÇÃO MANUAL, EXCLUSIVE SELADOR ACRÍLICO E MASSA ACRÍLICA/CORRIDA (PVA)</v>
      </c>
      <c r="F410" s="198" t="str">
        <f>P.O.!F413</f>
        <v>m2</v>
      </c>
      <c r="G410" s="200">
        <f>P.O.!G413</f>
        <v>20.87</v>
      </c>
      <c r="H410" s="201">
        <f>P.O.!H413</f>
        <v>63</v>
      </c>
      <c r="I410" s="202">
        <f>P.O.!I413</f>
        <v>0.23419999999999999</v>
      </c>
      <c r="J410" s="200">
        <f>P.O.!J413</f>
        <v>25.76</v>
      </c>
      <c r="K410" s="200">
        <f>P.O.!K413</f>
        <v>1622.88</v>
      </c>
      <c r="L410" s="198">
        <f>P.O.!L413</f>
        <v>0</v>
      </c>
    </row>
    <row r="411" spans="1:12" ht="30" hidden="1" x14ac:dyDescent="0.2">
      <c r="A411" s="86" t="str">
        <f>P.O.!A414</f>
        <v>S</v>
      </c>
      <c r="B411" s="197" t="str">
        <f>P.O.!B414</f>
        <v>46.5</v>
      </c>
      <c r="C411" s="198" t="str">
        <f>P.O.!C414</f>
        <v>SINAPI</v>
      </c>
      <c r="D411" s="197" t="str">
        <f>P.O.!D414</f>
        <v>102213</v>
      </c>
      <c r="E411" s="199" t="str">
        <f>P.O.!E414</f>
        <v>PINTURA VERNIZ (INCOLOR) ALQUÍDICO EM MADEIRA, USO INTERNO E EXTERNO, 2 DEMÃOS. AF_01/2021</v>
      </c>
      <c r="F411" s="198" t="str">
        <f>P.O.!F414</f>
        <v>M2</v>
      </c>
      <c r="G411" s="200">
        <f>P.O.!G414</f>
        <v>23.75</v>
      </c>
      <c r="H411" s="201">
        <f>P.O.!H414</f>
        <v>28.09</v>
      </c>
      <c r="I411" s="202">
        <f>P.O.!I414</f>
        <v>0.23419999999999999</v>
      </c>
      <c r="J411" s="200">
        <f>P.O.!J414</f>
        <v>29.31</v>
      </c>
      <c r="K411" s="200">
        <f>P.O.!K414</f>
        <v>823.32</v>
      </c>
      <c r="L411" s="198">
        <f>P.O.!L414</f>
        <v>0</v>
      </c>
    </row>
    <row r="412" spans="1:12" ht="60" hidden="1" x14ac:dyDescent="0.2">
      <c r="A412" s="86" t="str">
        <f>P.O.!A415</f>
        <v>S</v>
      </c>
      <c r="B412" s="197" t="str">
        <f>P.O.!B415</f>
        <v>46.6</v>
      </c>
      <c r="C412" s="198" t="str">
        <f>P.O.!C415</f>
        <v>SINAPI</v>
      </c>
      <c r="D412" s="197" t="str">
        <f>P.O.!D415</f>
        <v>100758</v>
      </c>
      <c r="E412" s="199" t="str">
        <f>P.O.!E415</f>
        <v>PINTURA COM TINTA ALQUÍDICA DE ACABAMENTO (ESMALTE SINTÉTICO ACETINADO) APLICADA A ROLO OU PINCEL SOBRE SUPERFÍCIES METÁLICAS (EXCETO PERFIL) EXECUTADO EM OBRA (02 DEMÃOS). AF_01/2020</v>
      </c>
      <c r="F412" s="198" t="str">
        <f>P.O.!F415</f>
        <v>M2</v>
      </c>
      <c r="G412" s="200">
        <f>P.O.!G415</f>
        <v>59.36</v>
      </c>
      <c r="H412" s="201">
        <f>P.O.!H415</f>
        <v>91.46</v>
      </c>
      <c r="I412" s="202">
        <f>P.O.!I415</f>
        <v>0.23419999999999999</v>
      </c>
      <c r="J412" s="200">
        <f>P.O.!J415</f>
        <v>73.260000000000005</v>
      </c>
      <c r="K412" s="200">
        <f>P.O.!K415</f>
        <v>6700.36</v>
      </c>
      <c r="L412" s="198">
        <f>P.O.!L415</f>
        <v>0</v>
      </c>
    </row>
    <row r="413" spans="1:12" ht="15" hidden="1" x14ac:dyDescent="0.2">
      <c r="A413" s="86">
        <f>P.O.!A416</f>
        <v>0</v>
      </c>
      <c r="B413" s="197">
        <f>P.O.!B416</f>
        <v>0</v>
      </c>
      <c r="C413" s="198">
        <f>P.O.!C416</f>
        <v>0</v>
      </c>
      <c r="D413" s="198">
        <f>P.O.!D416</f>
        <v>0</v>
      </c>
      <c r="E413" s="199">
        <f>P.O.!E416</f>
        <v>0</v>
      </c>
      <c r="F413" s="200">
        <f>P.O.!F416</f>
        <v>0</v>
      </c>
      <c r="G413" s="200">
        <f>P.O.!G416</f>
        <v>0</v>
      </c>
      <c r="H413" s="201">
        <f>P.O.!H416</f>
        <v>0</v>
      </c>
      <c r="I413" s="198">
        <f>P.O.!I416</f>
        <v>0</v>
      </c>
      <c r="J413" s="200">
        <f>P.O.!J416</f>
        <v>0</v>
      </c>
      <c r="K413" s="200">
        <f>P.O.!K416</f>
        <v>0</v>
      </c>
      <c r="L413" s="198">
        <f>P.O.!L416</f>
        <v>0</v>
      </c>
    </row>
    <row r="414" spans="1:12" ht="15" x14ac:dyDescent="0.2">
      <c r="A414" s="86" t="str">
        <f>P.O.!A417</f>
        <v>E</v>
      </c>
      <c r="B414" s="197" t="str">
        <f>P.O.!B417</f>
        <v>47</v>
      </c>
      <c r="C414" s="198">
        <f>P.O.!C417</f>
        <v>0</v>
      </c>
      <c r="D414" s="198">
        <f>P.O.!D417</f>
        <v>0</v>
      </c>
      <c r="E414" s="199" t="str">
        <f>P.O.!E417</f>
        <v>LIMPEZA FINAL DE OBRA</v>
      </c>
      <c r="F414" s="198">
        <f>P.O.!F417</f>
        <v>0</v>
      </c>
      <c r="G414" s="200">
        <f>P.O.!G417</f>
        <v>0</v>
      </c>
      <c r="H414" s="201">
        <f>P.O.!H417</f>
        <v>0</v>
      </c>
      <c r="I414" s="198">
        <f>P.O.!I417</f>
        <v>0</v>
      </c>
      <c r="J414" s="198">
        <f>P.O.!J417</f>
        <v>0</v>
      </c>
      <c r="K414" s="198">
        <f>P.O.!K417</f>
        <v>0</v>
      </c>
      <c r="L414" s="200">
        <f>P.O.!L417</f>
        <v>1185.8800000000001</v>
      </c>
    </row>
    <row r="415" spans="1:12" ht="15" hidden="1" x14ac:dyDescent="0.2">
      <c r="A415" s="86" t="str">
        <f>P.O.!A418</f>
        <v>S</v>
      </c>
      <c r="B415" s="197" t="str">
        <f>P.O.!B418</f>
        <v>47.1</v>
      </c>
      <c r="C415" s="198" t="str">
        <f>P.O.!C418</f>
        <v>SEINFRA</v>
      </c>
      <c r="D415" s="197" t="str">
        <f>P.O.!D418</f>
        <v>ED-50266</v>
      </c>
      <c r="E415" s="199" t="str">
        <f>P.O.!E418</f>
        <v>LIMPEZA FINAL PARA ENTREGA DA OBRA</v>
      </c>
      <c r="F415" s="198" t="str">
        <f>P.O.!F418</f>
        <v>m2</v>
      </c>
      <c r="G415" s="201">
        <f>P.O.!G418</f>
        <v>8.32</v>
      </c>
      <c r="H415" s="201">
        <f>P.O.!H418</f>
        <v>115.47</v>
      </c>
      <c r="I415" s="202">
        <f>P.O.!I418</f>
        <v>0.23419999999999999</v>
      </c>
      <c r="J415" s="200">
        <f>P.O.!J418</f>
        <v>10.27</v>
      </c>
      <c r="K415" s="200">
        <f>P.O.!K418</f>
        <v>1185.8800000000001</v>
      </c>
      <c r="L415" s="198">
        <f>P.O.!L418</f>
        <v>0</v>
      </c>
    </row>
    <row r="416" spans="1:12" ht="12.75" x14ac:dyDescent="0.2">
      <c r="B416" s="203"/>
      <c r="C416" s="203"/>
      <c r="D416" s="203"/>
      <c r="E416" s="193"/>
      <c r="F416" s="53"/>
      <c r="G416" s="53"/>
      <c r="H416" s="53"/>
      <c r="I416" s="53"/>
      <c r="J416" s="53"/>
      <c r="K416" s="53"/>
    </row>
    <row r="417" spans="2:11" ht="12.75" x14ac:dyDescent="0.2">
      <c r="B417" s="203"/>
      <c r="C417" s="203"/>
      <c r="D417" s="203"/>
      <c r="E417" s="193"/>
      <c r="F417" s="53"/>
      <c r="G417" s="53"/>
      <c r="H417" s="53"/>
      <c r="I417" s="53"/>
      <c r="J417" s="53"/>
      <c r="K417" s="53"/>
    </row>
    <row r="418" spans="2:11" ht="12.75" x14ac:dyDescent="0.2">
      <c r="B418" s="203"/>
      <c r="C418" s="203"/>
      <c r="D418" s="203"/>
      <c r="E418" s="193"/>
      <c r="F418" s="53"/>
      <c r="G418" s="53"/>
      <c r="H418" s="53"/>
      <c r="I418" s="53"/>
      <c r="J418" s="53"/>
      <c r="K418" s="53"/>
    </row>
    <row r="419" spans="2:11" ht="12.75" x14ac:dyDescent="0.2">
      <c r="B419" s="203"/>
      <c r="C419" s="203"/>
      <c r="D419" s="203"/>
      <c r="E419" s="193"/>
      <c r="F419" s="53"/>
      <c r="G419" s="53"/>
      <c r="H419" s="53"/>
      <c r="I419" s="53"/>
      <c r="J419" s="53"/>
      <c r="K419" s="53"/>
    </row>
    <row r="420" spans="2:11" ht="15" x14ac:dyDescent="0.3">
      <c r="B420" s="203"/>
      <c r="C420" s="203"/>
      <c r="D420" s="203"/>
      <c r="E420" s="16" t="s">
        <v>34</v>
      </c>
      <c r="F420" s="53"/>
      <c r="G420" s="53"/>
      <c r="H420" s="289" t="s">
        <v>35</v>
      </c>
      <c r="I420" s="287"/>
      <c r="J420" s="287"/>
      <c r="K420" s="287"/>
    </row>
    <row r="421" spans="2:11" ht="15" x14ac:dyDescent="0.3">
      <c r="B421" s="203"/>
      <c r="C421" s="203"/>
      <c r="D421" s="203"/>
      <c r="E421" s="16" t="s">
        <v>36</v>
      </c>
      <c r="F421" s="53"/>
      <c r="G421" s="53"/>
      <c r="H421" s="289" t="s">
        <v>37</v>
      </c>
      <c r="I421" s="287"/>
      <c r="J421" s="287"/>
      <c r="K421" s="287"/>
    </row>
    <row r="422" spans="2:11" ht="12.75" x14ac:dyDescent="0.2">
      <c r="B422" s="203"/>
      <c r="C422" s="203"/>
      <c r="D422" s="203"/>
      <c r="E422" s="193"/>
      <c r="F422" s="53"/>
      <c r="G422" s="53"/>
      <c r="H422" s="53"/>
      <c r="I422" s="53"/>
      <c r="J422" s="53"/>
      <c r="K422" s="53"/>
    </row>
    <row r="423" spans="2:11" ht="12.75" x14ac:dyDescent="0.2">
      <c r="B423" s="203"/>
      <c r="C423" s="203"/>
      <c r="D423" s="203"/>
      <c r="E423" s="193"/>
      <c r="F423" s="53"/>
      <c r="G423" s="53"/>
      <c r="H423" s="53"/>
      <c r="I423" s="53"/>
      <c r="J423" s="53"/>
      <c r="K423" s="53"/>
    </row>
    <row r="424" spans="2:11" ht="12.75" x14ac:dyDescent="0.2">
      <c r="B424" s="203"/>
      <c r="C424" s="203"/>
      <c r="D424" s="203"/>
      <c r="E424" s="193"/>
      <c r="F424" s="53"/>
      <c r="G424" s="53"/>
      <c r="H424" s="53"/>
      <c r="I424" s="53"/>
      <c r="J424" s="53"/>
      <c r="K424" s="53"/>
    </row>
    <row r="425" spans="2:11" ht="12.75" x14ac:dyDescent="0.2">
      <c r="B425" s="203"/>
      <c r="C425" s="203"/>
      <c r="D425" s="203"/>
      <c r="E425" s="193"/>
      <c r="F425" s="53"/>
      <c r="G425" s="53"/>
      <c r="H425" s="53"/>
      <c r="I425" s="53"/>
      <c r="J425" s="53"/>
      <c r="K425" s="53"/>
    </row>
    <row r="426" spans="2:11" ht="12.75" x14ac:dyDescent="0.2">
      <c r="B426" s="203"/>
      <c r="C426" s="203"/>
      <c r="D426" s="203"/>
      <c r="E426" s="193"/>
      <c r="F426" s="53"/>
      <c r="G426" s="53"/>
      <c r="H426" s="53"/>
      <c r="I426" s="53"/>
      <c r="J426" s="53"/>
      <c r="K426" s="53"/>
    </row>
    <row r="427" spans="2:11" ht="12.75" x14ac:dyDescent="0.2">
      <c r="B427" s="203"/>
      <c r="C427" s="203"/>
      <c r="D427" s="203"/>
      <c r="E427" s="193"/>
      <c r="F427" s="53"/>
      <c r="G427" s="53"/>
      <c r="H427" s="53"/>
      <c r="I427" s="53"/>
      <c r="J427" s="53"/>
      <c r="K427" s="53"/>
    </row>
    <row r="428" spans="2:11" ht="12.75" x14ac:dyDescent="0.2">
      <c r="B428" s="203"/>
      <c r="C428" s="203"/>
      <c r="D428" s="203"/>
      <c r="E428" s="193"/>
      <c r="F428" s="53"/>
      <c r="G428" s="53"/>
      <c r="H428" s="53"/>
      <c r="I428" s="53"/>
      <c r="J428" s="53"/>
      <c r="K428" s="53"/>
    </row>
    <row r="429" spans="2:11" ht="12.75" x14ac:dyDescent="0.2">
      <c r="B429" s="203"/>
      <c r="C429" s="203"/>
      <c r="D429" s="203"/>
      <c r="E429" s="193"/>
      <c r="F429" s="53"/>
      <c r="G429" s="53"/>
      <c r="H429" s="53"/>
      <c r="I429" s="53"/>
      <c r="J429" s="53"/>
      <c r="K429" s="53"/>
    </row>
    <row r="430" spans="2:11" ht="12.75" x14ac:dyDescent="0.2">
      <c r="B430" s="203"/>
      <c r="C430" s="203"/>
      <c r="D430" s="203"/>
      <c r="E430" s="193"/>
      <c r="F430" s="53"/>
      <c r="G430" s="53"/>
      <c r="H430" s="53"/>
      <c r="I430" s="53"/>
      <c r="J430" s="53"/>
      <c r="K430" s="53"/>
    </row>
    <row r="431" spans="2:11" ht="12.75" x14ac:dyDescent="0.2">
      <c r="B431" s="203"/>
      <c r="C431" s="203"/>
      <c r="D431" s="203"/>
      <c r="E431" s="193"/>
      <c r="F431" s="53"/>
      <c r="G431" s="53"/>
      <c r="H431" s="53"/>
      <c r="I431" s="53"/>
      <c r="J431" s="53"/>
      <c r="K431" s="53"/>
    </row>
    <row r="432" spans="2:11" ht="12.75" x14ac:dyDescent="0.2">
      <c r="B432" s="203"/>
      <c r="C432" s="203"/>
      <c r="D432" s="203"/>
      <c r="E432" s="193"/>
      <c r="F432" s="53"/>
      <c r="G432" s="53"/>
      <c r="H432" s="53"/>
      <c r="I432" s="53"/>
      <c r="J432" s="53"/>
      <c r="K432" s="53"/>
    </row>
    <row r="433" spans="2:11" ht="12.75" x14ac:dyDescent="0.2">
      <c r="B433" s="203"/>
      <c r="C433" s="203"/>
      <c r="D433" s="203"/>
      <c r="E433" s="193"/>
      <c r="F433" s="53"/>
      <c r="G433" s="53"/>
      <c r="H433" s="53"/>
      <c r="I433" s="53"/>
      <c r="J433" s="53"/>
      <c r="K433" s="53"/>
    </row>
    <row r="434" spans="2:11" ht="12.75" x14ac:dyDescent="0.2">
      <c r="B434" s="203"/>
      <c r="C434" s="203"/>
      <c r="D434" s="203"/>
      <c r="E434" s="193"/>
      <c r="F434" s="53"/>
      <c r="G434" s="53"/>
      <c r="H434" s="53"/>
      <c r="I434" s="53"/>
      <c r="J434" s="53"/>
      <c r="K434" s="53"/>
    </row>
    <row r="435" spans="2:11" ht="12.75" x14ac:dyDescent="0.2">
      <c r="B435" s="203"/>
      <c r="C435" s="203"/>
      <c r="D435" s="203"/>
      <c r="E435" s="193"/>
      <c r="F435" s="53"/>
      <c r="G435" s="53"/>
      <c r="H435" s="53"/>
      <c r="I435" s="53"/>
      <c r="J435" s="53"/>
      <c r="K435" s="53"/>
    </row>
    <row r="436" spans="2:11" ht="12.75" x14ac:dyDescent="0.2">
      <c r="B436" s="203"/>
      <c r="C436" s="203"/>
      <c r="D436" s="203"/>
      <c r="E436" s="193"/>
      <c r="F436" s="53"/>
      <c r="G436" s="53"/>
      <c r="H436" s="53"/>
      <c r="I436" s="53"/>
      <c r="J436" s="53"/>
      <c r="K436" s="53"/>
    </row>
    <row r="437" spans="2:11" ht="12.75" x14ac:dyDescent="0.2">
      <c r="B437" s="203"/>
      <c r="C437" s="203"/>
      <c r="D437" s="203"/>
      <c r="E437" s="193"/>
      <c r="F437" s="53"/>
      <c r="G437" s="53"/>
      <c r="H437" s="53"/>
      <c r="I437" s="53"/>
      <c r="J437" s="53"/>
      <c r="K437" s="53"/>
    </row>
    <row r="438" spans="2:11" ht="12.75" x14ac:dyDescent="0.2">
      <c r="B438" s="203"/>
      <c r="C438" s="203"/>
      <c r="D438" s="203"/>
      <c r="E438" s="193"/>
      <c r="F438" s="53"/>
      <c r="G438" s="53"/>
      <c r="H438" s="53"/>
      <c r="I438" s="53"/>
      <c r="J438" s="53"/>
      <c r="K438" s="53"/>
    </row>
    <row r="439" spans="2:11" ht="12.75" x14ac:dyDescent="0.2">
      <c r="B439" s="203"/>
      <c r="C439" s="203"/>
      <c r="D439" s="203"/>
      <c r="E439" s="193"/>
      <c r="F439" s="53"/>
      <c r="G439" s="53"/>
      <c r="H439" s="53"/>
      <c r="I439" s="53"/>
      <c r="J439" s="53"/>
      <c r="K439" s="53"/>
    </row>
    <row r="440" spans="2:11" ht="12.75" x14ac:dyDescent="0.2">
      <c r="B440" s="203"/>
      <c r="C440" s="203"/>
      <c r="D440" s="203"/>
      <c r="E440" s="193"/>
      <c r="F440" s="53"/>
      <c r="G440" s="53"/>
      <c r="H440" s="53"/>
      <c r="I440" s="53"/>
      <c r="J440" s="53"/>
      <c r="K440" s="53"/>
    </row>
    <row r="441" spans="2:11" ht="12.75" x14ac:dyDescent="0.2">
      <c r="B441" s="203"/>
      <c r="C441" s="203"/>
      <c r="D441" s="203"/>
      <c r="E441" s="193"/>
      <c r="F441" s="53"/>
      <c r="G441" s="53"/>
      <c r="H441" s="53"/>
      <c r="I441" s="53"/>
      <c r="J441" s="53"/>
      <c r="K441" s="53"/>
    </row>
    <row r="442" spans="2:11" ht="12.75" x14ac:dyDescent="0.2">
      <c r="B442" s="203"/>
      <c r="C442" s="203"/>
      <c r="D442" s="203"/>
      <c r="E442" s="193"/>
      <c r="F442" s="53"/>
      <c r="G442" s="53"/>
      <c r="H442" s="53"/>
      <c r="I442" s="53"/>
      <c r="J442" s="53"/>
      <c r="K442" s="53"/>
    </row>
    <row r="443" spans="2:11" ht="12.75" x14ac:dyDescent="0.2">
      <c r="B443" s="203"/>
      <c r="C443" s="203"/>
      <c r="D443" s="203"/>
      <c r="E443" s="193"/>
      <c r="F443" s="53"/>
      <c r="G443" s="53"/>
      <c r="H443" s="53"/>
      <c r="I443" s="53"/>
      <c r="J443" s="53"/>
      <c r="K443" s="53"/>
    </row>
    <row r="444" spans="2:11" ht="12.75" x14ac:dyDescent="0.2">
      <c r="B444" s="203"/>
      <c r="C444" s="203"/>
      <c r="D444" s="203"/>
      <c r="E444" s="193"/>
      <c r="F444" s="53"/>
      <c r="G444" s="53"/>
      <c r="H444" s="53"/>
      <c r="I444" s="53"/>
      <c r="J444" s="53"/>
      <c r="K444" s="53"/>
    </row>
    <row r="445" spans="2:11" ht="12.75" x14ac:dyDescent="0.2">
      <c r="B445" s="203"/>
      <c r="C445" s="203"/>
      <c r="D445" s="203"/>
      <c r="E445" s="193"/>
      <c r="F445" s="53"/>
      <c r="G445" s="53"/>
      <c r="H445" s="53"/>
      <c r="I445" s="53"/>
      <c r="J445" s="53"/>
      <c r="K445" s="53"/>
    </row>
    <row r="446" spans="2:11" ht="12.75" x14ac:dyDescent="0.2">
      <c r="B446" s="203"/>
      <c r="C446" s="203"/>
      <c r="D446" s="203"/>
      <c r="E446" s="193"/>
      <c r="F446" s="53"/>
      <c r="G446" s="53"/>
      <c r="H446" s="53"/>
      <c r="I446" s="53"/>
      <c r="J446" s="53"/>
      <c r="K446" s="53"/>
    </row>
    <row r="447" spans="2:11" ht="12.75" x14ac:dyDescent="0.2">
      <c r="B447" s="203"/>
      <c r="C447" s="203"/>
      <c r="D447" s="203"/>
      <c r="E447" s="193"/>
      <c r="F447" s="53"/>
      <c r="G447" s="53"/>
      <c r="H447" s="53"/>
      <c r="I447" s="53"/>
      <c r="J447" s="53"/>
      <c r="K447" s="53"/>
    </row>
    <row r="448" spans="2:11" ht="12.75" x14ac:dyDescent="0.2">
      <c r="B448" s="203"/>
      <c r="C448" s="203"/>
      <c r="D448" s="203"/>
      <c r="E448" s="193"/>
      <c r="F448" s="53"/>
      <c r="G448" s="53"/>
      <c r="H448" s="53"/>
      <c r="I448" s="53"/>
      <c r="J448" s="53"/>
      <c r="K448" s="53"/>
    </row>
    <row r="449" spans="2:11" ht="12.75" x14ac:dyDescent="0.2">
      <c r="B449" s="203"/>
      <c r="C449" s="203"/>
      <c r="D449" s="203"/>
      <c r="E449" s="193"/>
      <c r="F449" s="53"/>
      <c r="G449" s="53"/>
      <c r="H449" s="53"/>
      <c r="I449" s="53"/>
      <c r="J449" s="53"/>
      <c r="K449" s="53"/>
    </row>
    <row r="450" spans="2:11" ht="12.75" x14ac:dyDescent="0.2">
      <c r="B450" s="203"/>
      <c r="C450" s="203"/>
      <c r="D450" s="203"/>
      <c r="E450" s="193"/>
      <c r="F450" s="53"/>
      <c r="G450" s="53"/>
      <c r="H450" s="53"/>
      <c r="I450" s="53"/>
      <c r="J450" s="53"/>
      <c r="K450" s="53"/>
    </row>
    <row r="451" spans="2:11" ht="12.75" x14ac:dyDescent="0.2">
      <c r="B451" s="203"/>
      <c r="C451" s="203"/>
      <c r="D451" s="203"/>
      <c r="E451" s="193"/>
      <c r="F451" s="53"/>
      <c r="G451" s="53"/>
      <c r="H451" s="53"/>
      <c r="I451" s="53"/>
      <c r="J451" s="53"/>
      <c r="K451" s="53"/>
    </row>
    <row r="452" spans="2:11" ht="12.75" x14ac:dyDescent="0.2">
      <c r="B452" s="203"/>
      <c r="C452" s="203"/>
      <c r="D452" s="203"/>
      <c r="E452" s="193"/>
      <c r="F452" s="53"/>
      <c r="G452" s="53"/>
      <c r="H452" s="53"/>
      <c r="I452" s="53"/>
      <c r="J452" s="53"/>
      <c r="K452" s="53"/>
    </row>
    <row r="453" spans="2:11" ht="12.75" x14ac:dyDescent="0.2">
      <c r="B453" s="203"/>
      <c r="C453" s="203"/>
      <c r="D453" s="203"/>
      <c r="E453" s="193"/>
      <c r="F453" s="53"/>
      <c r="G453" s="53"/>
      <c r="H453" s="53"/>
      <c r="I453" s="53"/>
      <c r="J453" s="53"/>
      <c r="K453" s="53"/>
    </row>
    <row r="454" spans="2:11" ht="12.75" x14ac:dyDescent="0.2">
      <c r="B454" s="203"/>
      <c r="C454" s="203"/>
      <c r="D454" s="203"/>
      <c r="E454" s="193"/>
      <c r="F454" s="53"/>
      <c r="G454" s="53"/>
      <c r="H454" s="53"/>
      <c r="I454" s="53"/>
      <c r="J454" s="53"/>
      <c r="K454" s="53"/>
    </row>
    <row r="455" spans="2:11" ht="12.75" x14ac:dyDescent="0.2">
      <c r="B455" s="203"/>
      <c r="C455" s="203"/>
      <c r="D455" s="203"/>
      <c r="E455" s="193"/>
      <c r="F455" s="53"/>
      <c r="G455" s="53"/>
      <c r="H455" s="53"/>
      <c r="I455" s="53"/>
      <c r="J455" s="53"/>
      <c r="K455" s="53"/>
    </row>
    <row r="456" spans="2:11" ht="12.75" x14ac:dyDescent="0.2">
      <c r="B456" s="203"/>
      <c r="C456" s="203"/>
      <c r="D456" s="203"/>
      <c r="E456" s="193"/>
      <c r="F456" s="53"/>
      <c r="G456" s="53"/>
      <c r="H456" s="53"/>
      <c r="I456" s="53"/>
      <c r="J456" s="53"/>
      <c r="K456" s="53"/>
    </row>
    <row r="457" spans="2:11" ht="12.75" x14ac:dyDescent="0.2">
      <c r="B457" s="203"/>
      <c r="C457" s="203"/>
      <c r="D457" s="203"/>
      <c r="E457" s="193"/>
      <c r="F457" s="53"/>
      <c r="G457" s="53"/>
      <c r="H457" s="53"/>
      <c r="I457" s="53"/>
      <c r="J457" s="53"/>
      <c r="K457" s="53"/>
    </row>
    <row r="458" spans="2:11" ht="12.75" x14ac:dyDescent="0.2">
      <c r="B458" s="203"/>
      <c r="C458" s="203"/>
      <c r="D458" s="203"/>
      <c r="E458" s="193"/>
      <c r="F458" s="53"/>
      <c r="G458" s="53"/>
      <c r="H458" s="53"/>
      <c r="I458" s="53"/>
      <c r="J458" s="53"/>
      <c r="K458" s="53"/>
    </row>
    <row r="459" spans="2:11" ht="12.75" x14ac:dyDescent="0.2">
      <c r="B459" s="203"/>
      <c r="C459" s="203"/>
      <c r="D459" s="203"/>
      <c r="E459" s="193"/>
      <c r="F459" s="53"/>
      <c r="G459" s="53"/>
      <c r="H459" s="53"/>
      <c r="I459" s="53"/>
      <c r="J459" s="53"/>
      <c r="K459" s="53"/>
    </row>
    <row r="460" spans="2:11" ht="12.75" x14ac:dyDescent="0.2">
      <c r="B460" s="203"/>
      <c r="C460" s="203"/>
      <c r="D460" s="203"/>
      <c r="E460" s="193"/>
      <c r="F460" s="53"/>
      <c r="G460" s="53"/>
      <c r="H460" s="53"/>
      <c r="I460" s="53"/>
      <c r="J460" s="53"/>
      <c r="K460" s="53"/>
    </row>
    <row r="461" spans="2:11" ht="12.75" x14ac:dyDescent="0.2">
      <c r="B461" s="203"/>
      <c r="C461" s="203"/>
      <c r="D461" s="203"/>
      <c r="E461" s="193"/>
      <c r="F461" s="53"/>
      <c r="G461" s="53"/>
      <c r="H461" s="53"/>
      <c r="I461" s="53"/>
      <c r="J461" s="53"/>
      <c r="K461" s="53"/>
    </row>
    <row r="462" spans="2:11" ht="12.75" x14ac:dyDescent="0.2">
      <c r="B462" s="203"/>
      <c r="C462" s="203"/>
      <c r="D462" s="203"/>
      <c r="E462" s="193"/>
      <c r="F462" s="53"/>
      <c r="G462" s="53"/>
      <c r="H462" s="53"/>
      <c r="I462" s="53"/>
      <c r="J462" s="53"/>
      <c r="K462" s="53"/>
    </row>
    <row r="463" spans="2:11" ht="12.75" x14ac:dyDescent="0.2">
      <c r="B463" s="203"/>
      <c r="C463" s="203"/>
      <c r="D463" s="203"/>
      <c r="E463" s="193"/>
      <c r="F463" s="53"/>
      <c r="G463" s="53"/>
      <c r="H463" s="53"/>
      <c r="I463" s="53"/>
      <c r="J463" s="53"/>
      <c r="K463" s="53"/>
    </row>
    <row r="464" spans="2:11" ht="12.75" x14ac:dyDescent="0.2">
      <c r="B464" s="203"/>
      <c r="C464" s="203"/>
      <c r="D464" s="203"/>
      <c r="E464" s="193"/>
      <c r="F464" s="53"/>
      <c r="G464" s="53"/>
      <c r="H464" s="53"/>
      <c r="I464" s="53"/>
      <c r="J464" s="53"/>
      <c r="K464" s="53"/>
    </row>
    <row r="465" spans="2:11" ht="12.75" x14ac:dyDescent="0.2">
      <c r="B465" s="203"/>
      <c r="C465" s="203"/>
      <c r="D465" s="203"/>
      <c r="E465" s="193"/>
      <c r="F465" s="53"/>
      <c r="G465" s="53"/>
      <c r="H465" s="53"/>
      <c r="I465" s="53"/>
      <c r="J465" s="53"/>
      <c r="K465" s="53"/>
    </row>
    <row r="466" spans="2:11" ht="12.75" x14ac:dyDescent="0.2">
      <c r="B466" s="203"/>
      <c r="C466" s="203"/>
      <c r="D466" s="203"/>
      <c r="E466" s="193"/>
      <c r="F466" s="53"/>
      <c r="G466" s="53"/>
      <c r="H466" s="53"/>
      <c r="I466" s="53"/>
      <c r="J466" s="53"/>
      <c r="K466" s="53"/>
    </row>
    <row r="467" spans="2:11" ht="12.75" x14ac:dyDescent="0.2">
      <c r="B467" s="203"/>
      <c r="C467" s="203"/>
      <c r="D467" s="203"/>
      <c r="E467" s="193"/>
      <c r="F467" s="53"/>
      <c r="G467" s="53"/>
      <c r="H467" s="53"/>
      <c r="I467" s="53"/>
      <c r="J467" s="53"/>
      <c r="K467" s="53"/>
    </row>
    <row r="468" spans="2:11" ht="12.75" x14ac:dyDescent="0.2">
      <c r="B468" s="203"/>
      <c r="C468" s="203"/>
      <c r="D468" s="203"/>
      <c r="E468" s="193"/>
      <c r="F468" s="53"/>
      <c r="G468" s="53"/>
      <c r="H468" s="53"/>
      <c r="I468" s="53"/>
      <c r="J468" s="53"/>
      <c r="K468" s="53"/>
    </row>
    <row r="469" spans="2:11" ht="12.75" x14ac:dyDescent="0.2">
      <c r="B469" s="203"/>
      <c r="C469" s="203"/>
      <c r="D469" s="203"/>
      <c r="E469" s="193"/>
      <c r="F469" s="53"/>
      <c r="G469" s="53"/>
      <c r="H469" s="53"/>
      <c r="I469" s="53"/>
      <c r="J469" s="53"/>
      <c r="K469" s="53"/>
    </row>
    <row r="470" spans="2:11" ht="12.75" x14ac:dyDescent="0.2">
      <c r="B470" s="203"/>
      <c r="C470" s="203"/>
      <c r="D470" s="203"/>
      <c r="E470" s="193"/>
      <c r="F470" s="53"/>
      <c r="G470" s="53"/>
      <c r="H470" s="53"/>
      <c r="I470" s="53"/>
      <c r="J470" s="53"/>
      <c r="K470" s="53"/>
    </row>
    <row r="471" spans="2:11" ht="12.75" x14ac:dyDescent="0.2">
      <c r="B471" s="203"/>
      <c r="C471" s="203"/>
      <c r="D471" s="203"/>
      <c r="E471" s="193"/>
      <c r="F471" s="53"/>
      <c r="G471" s="53"/>
      <c r="H471" s="53"/>
      <c r="I471" s="53"/>
      <c r="J471" s="53"/>
      <c r="K471" s="53"/>
    </row>
    <row r="472" spans="2:11" ht="12.75" x14ac:dyDescent="0.2">
      <c r="B472" s="203"/>
      <c r="C472" s="203"/>
      <c r="D472" s="203"/>
      <c r="E472" s="193"/>
      <c r="F472" s="53"/>
      <c r="G472" s="53"/>
      <c r="H472" s="53"/>
      <c r="I472" s="53"/>
      <c r="J472" s="53"/>
      <c r="K472" s="53"/>
    </row>
    <row r="473" spans="2:11" ht="12.75" x14ac:dyDescent="0.2">
      <c r="B473" s="203"/>
      <c r="C473" s="203"/>
      <c r="D473" s="203"/>
      <c r="E473" s="193"/>
      <c r="F473" s="53"/>
      <c r="G473" s="53"/>
      <c r="H473" s="53"/>
      <c r="I473" s="53"/>
      <c r="J473" s="53"/>
      <c r="K473" s="53"/>
    </row>
    <row r="474" spans="2:11" ht="12.75" x14ac:dyDescent="0.2">
      <c r="B474" s="203"/>
      <c r="C474" s="203"/>
      <c r="D474" s="203"/>
      <c r="E474" s="193"/>
      <c r="F474" s="53"/>
      <c r="G474" s="53"/>
      <c r="H474" s="53"/>
      <c r="I474" s="53"/>
      <c r="J474" s="53"/>
      <c r="K474" s="53"/>
    </row>
    <row r="475" spans="2:11" ht="12.75" x14ac:dyDescent="0.2">
      <c r="B475" s="203"/>
      <c r="C475" s="203"/>
      <c r="D475" s="203"/>
      <c r="E475" s="193"/>
      <c r="F475" s="53"/>
      <c r="G475" s="53"/>
      <c r="H475" s="53"/>
      <c r="I475" s="53"/>
      <c r="J475" s="53"/>
      <c r="K475" s="53"/>
    </row>
    <row r="476" spans="2:11" ht="12.75" x14ac:dyDescent="0.2">
      <c r="B476" s="203"/>
      <c r="C476" s="203"/>
      <c r="D476" s="203"/>
      <c r="E476" s="193"/>
      <c r="F476" s="53"/>
      <c r="G476" s="53"/>
      <c r="H476" s="53"/>
      <c r="I476" s="53"/>
      <c r="J476" s="53"/>
      <c r="K476" s="53"/>
    </row>
    <row r="477" spans="2:11" ht="12.75" x14ac:dyDescent="0.2">
      <c r="B477" s="203"/>
      <c r="C477" s="203"/>
      <c r="D477" s="203"/>
      <c r="E477" s="193"/>
      <c r="F477" s="53"/>
      <c r="G477" s="53"/>
      <c r="H477" s="53"/>
      <c r="I477" s="53"/>
      <c r="J477" s="53"/>
      <c r="K477" s="53"/>
    </row>
    <row r="478" spans="2:11" ht="12.75" x14ac:dyDescent="0.2">
      <c r="B478" s="203"/>
      <c r="C478" s="203"/>
      <c r="D478" s="203"/>
      <c r="E478" s="193"/>
      <c r="F478" s="53"/>
      <c r="G478" s="53"/>
      <c r="H478" s="53"/>
      <c r="I478" s="53"/>
      <c r="J478" s="53"/>
      <c r="K478" s="53"/>
    </row>
    <row r="479" spans="2:11" ht="12.75" x14ac:dyDescent="0.2">
      <c r="B479" s="203"/>
      <c r="C479" s="203"/>
      <c r="D479" s="203"/>
      <c r="E479" s="193"/>
      <c r="F479" s="53"/>
      <c r="G479" s="53"/>
      <c r="H479" s="53"/>
      <c r="I479" s="53"/>
      <c r="J479" s="53"/>
      <c r="K479" s="53"/>
    </row>
    <row r="480" spans="2:11" ht="12.75" x14ac:dyDescent="0.2">
      <c r="B480" s="203"/>
      <c r="C480" s="203"/>
      <c r="D480" s="203"/>
      <c r="E480" s="193"/>
      <c r="F480" s="53"/>
      <c r="G480" s="53"/>
      <c r="H480" s="53"/>
      <c r="I480" s="53"/>
      <c r="J480" s="53"/>
      <c r="K480" s="53"/>
    </row>
    <row r="481" spans="2:11" ht="12.75" x14ac:dyDescent="0.2">
      <c r="B481" s="203"/>
      <c r="C481" s="203"/>
      <c r="D481" s="203"/>
      <c r="E481" s="193"/>
      <c r="F481" s="53"/>
      <c r="G481" s="53"/>
      <c r="H481" s="53"/>
      <c r="I481" s="53"/>
      <c r="J481" s="53"/>
      <c r="K481" s="53"/>
    </row>
    <row r="482" spans="2:11" ht="12.75" x14ac:dyDescent="0.2">
      <c r="B482" s="203"/>
      <c r="C482" s="203"/>
      <c r="D482" s="203"/>
      <c r="E482" s="193"/>
      <c r="F482" s="53"/>
      <c r="G482" s="53"/>
      <c r="H482" s="53"/>
      <c r="I482" s="53"/>
      <c r="J482" s="53"/>
      <c r="K482" s="53"/>
    </row>
    <row r="483" spans="2:11" ht="12.75" x14ac:dyDescent="0.2">
      <c r="B483" s="203"/>
      <c r="C483" s="203"/>
      <c r="D483" s="203"/>
      <c r="E483" s="193"/>
      <c r="F483" s="53"/>
      <c r="G483" s="53"/>
      <c r="H483" s="53"/>
      <c r="I483" s="53"/>
      <c r="J483" s="53"/>
      <c r="K483" s="53"/>
    </row>
    <row r="484" spans="2:11" ht="12.75" x14ac:dyDescent="0.2">
      <c r="B484" s="203"/>
      <c r="C484" s="203"/>
      <c r="D484" s="203"/>
      <c r="E484" s="193"/>
      <c r="F484" s="53"/>
      <c r="G484" s="53"/>
      <c r="H484" s="53"/>
      <c r="I484" s="53"/>
      <c r="J484" s="53"/>
      <c r="K484" s="53"/>
    </row>
    <row r="485" spans="2:11" ht="12.75" x14ac:dyDescent="0.2">
      <c r="B485" s="203"/>
      <c r="C485" s="203"/>
      <c r="D485" s="203"/>
      <c r="E485" s="193"/>
      <c r="F485" s="53"/>
      <c r="G485" s="53"/>
      <c r="H485" s="53"/>
      <c r="I485" s="53"/>
      <c r="J485" s="53"/>
      <c r="K485" s="53"/>
    </row>
    <row r="486" spans="2:11" ht="12.75" x14ac:dyDescent="0.2">
      <c r="B486" s="203"/>
      <c r="C486" s="203"/>
      <c r="D486" s="203"/>
      <c r="E486" s="193"/>
      <c r="F486" s="53"/>
      <c r="G486" s="53"/>
      <c r="H486" s="53"/>
      <c r="I486" s="53"/>
      <c r="J486" s="53"/>
      <c r="K486" s="53"/>
    </row>
    <row r="487" spans="2:11" ht="12.75" x14ac:dyDescent="0.2">
      <c r="B487" s="203"/>
      <c r="C487" s="203"/>
      <c r="D487" s="203"/>
      <c r="E487" s="193"/>
      <c r="F487" s="53"/>
      <c r="G487" s="53"/>
      <c r="H487" s="53"/>
      <c r="I487" s="53"/>
      <c r="J487" s="53"/>
      <c r="K487" s="53"/>
    </row>
    <row r="488" spans="2:11" ht="12.75" x14ac:dyDescent="0.2">
      <c r="B488" s="203"/>
      <c r="C488" s="203"/>
      <c r="D488" s="203"/>
      <c r="E488" s="193"/>
      <c r="F488" s="53"/>
      <c r="G488" s="53"/>
      <c r="H488" s="53"/>
      <c r="I488" s="53"/>
      <c r="J488" s="53"/>
      <c r="K488" s="53"/>
    </row>
    <row r="489" spans="2:11" ht="12.75" x14ac:dyDescent="0.2">
      <c r="B489" s="203"/>
      <c r="C489" s="203"/>
      <c r="D489" s="203"/>
      <c r="E489" s="193"/>
      <c r="F489" s="53"/>
      <c r="G489" s="53"/>
      <c r="H489" s="53"/>
      <c r="I489" s="53"/>
      <c r="J489" s="53"/>
      <c r="K489" s="53"/>
    </row>
    <row r="490" spans="2:11" ht="12.75" x14ac:dyDescent="0.2">
      <c r="B490" s="203"/>
      <c r="C490" s="203"/>
      <c r="D490" s="203"/>
      <c r="E490" s="193"/>
      <c r="F490" s="53"/>
      <c r="G490" s="53"/>
      <c r="H490" s="53"/>
      <c r="I490" s="53"/>
      <c r="J490" s="53"/>
      <c r="K490" s="53"/>
    </row>
    <row r="491" spans="2:11" ht="12.75" x14ac:dyDescent="0.2">
      <c r="B491" s="203"/>
      <c r="C491" s="203"/>
      <c r="D491" s="203"/>
      <c r="E491" s="193"/>
      <c r="F491" s="53"/>
      <c r="G491" s="53"/>
      <c r="H491" s="53"/>
      <c r="I491" s="53"/>
      <c r="J491" s="53"/>
      <c r="K491" s="53"/>
    </row>
    <row r="492" spans="2:11" ht="12.75" x14ac:dyDescent="0.2">
      <c r="B492" s="203"/>
      <c r="C492" s="203"/>
      <c r="D492" s="203"/>
      <c r="E492" s="193"/>
      <c r="F492" s="53"/>
      <c r="G492" s="53"/>
      <c r="H492" s="53"/>
      <c r="I492" s="53"/>
      <c r="J492" s="53"/>
      <c r="K492" s="53"/>
    </row>
    <row r="493" spans="2:11" ht="12.75" x14ac:dyDescent="0.2">
      <c r="B493" s="203"/>
      <c r="C493" s="203"/>
      <c r="D493" s="203"/>
      <c r="E493" s="193"/>
      <c r="F493" s="53"/>
      <c r="G493" s="53"/>
      <c r="H493" s="53"/>
      <c r="I493" s="53"/>
      <c r="J493" s="53"/>
      <c r="K493" s="53"/>
    </row>
    <row r="494" spans="2:11" ht="12.75" x14ac:dyDescent="0.2">
      <c r="B494" s="203"/>
      <c r="C494" s="203"/>
      <c r="D494" s="203"/>
      <c r="E494" s="193"/>
      <c r="F494" s="53"/>
      <c r="G494" s="53"/>
      <c r="H494" s="53"/>
      <c r="I494" s="53"/>
      <c r="J494" s="53"/>
      <c r="K494" s="53"/>
    </row>
    <row r="495" spans="2:11" ht="12.75" x14ac:dyDescent="0.2">
      <c r="B495" s="203"/>
      <c r="C495" s="203"/>
      <c r="D495" s="203"/>
      <c r="E495" s="193"/>
      <c r="F495" s="53"/>
      <c r="G495" s="53"/>
      <c r="H495" s="53"/>
      <c r="I495" s="53"/>
      <c r="J495" s="53"/>
      <c r="K495" s="53"/>
    </row>
    <row r="496" spans="2:11" ht="12.75" x14ac:dyDescent="0.2">
      <c r="B496" s="203"/>
      <c r="C496" s="203"/>
      <c r="D496" s="203"/>
      <c r="E496" s="193"/>
      <c r="F496" s="53"/>
      <c r="G496" s="53"/>
      <c r="H496" s="53"/>
      <c r="I496" s="53"/>
      <c r="J496" s="53"/>
      <c r="K496" s="53"/>
    </row>
    <row r="497" spans="2:11" ht="12.75" x14ac:dyDescent="0.2">
      <c r="B497" s="203"/>
      <c r="C497" s="203"/>
      <c r="D497" s="203"/>
      <c r="E497" s="193"/>
      <c r="F497" s="53"/>
      <c r="G497" s="53"/>
      <c r="H497" s="53"/>
      <c r="I497" s="53"/>
      <c r="J497" s="53"/>
      <c r="K497" s="53"/>
    </row>
    <row r="498" spans="2:11" ht="12.75" x14ac:dyDescent="0.2">
      <c r="B498" s="203"/>
      <c r="C498" s="203"/>
      <c r="D498" s="203"/>
      <c r="E498" s="193"/>
      <c r="F498" s="53"/>
      <c r="G498" s="53"/>
      <c r="H498" s="53"/>
      <c r="I498" s="53"/>
      <c r="J498" s="53"/>
      <c r="K498" s="53"/>
    </row>
    <row r="499" spans="2:11" ht="12.75" x14ac:dyDescent="0.2">
      <c r="B499" s="203"/>
      <c r="C499" s="203"/>
      <c r="D499" s="203"/>
      <c r="E499" s="193"/>
      <c r="F499" s="53"/>
      <c r="G499" s="53"/>
      <c r="H499" s="53"/>
      <c r="I499" s="53"/>
      <c r="J499" s="53"/>
      <c r="K499" s="53"/>
    </row>
    <row r="500" spans="2:11" ht="12.75" x14ac:dyDescent="0.2">
      <c r="B500" s="203"/>
      <c r="C500" s="203"/>
      <c r="D500" s="203"/>
      <c r="E500" s="193"/>
      <c r="F500" s="53"/>
      <c r="G500" s="53"/>
      <c r="H500" s="53"/>
      <c r="I500" s="53"/>
      <c r="J500" s="53"/>
      <c r="K500" s="53"/>
    </row>
    <row r="501" spans="2:11" ht="12.75" x14ac:dyDescent="0.2">
      <c r="B501" s="203"/>
      <c r="C501" s="203"/>
      <c r="D501" s="203"/>
      <c r="E501" s="193"/>
      <c r="F501" s="53"/>
      <c r="G501" s="53"/>
      <c r="H501" s="53"/>
      <c r="I501" s="53"/>
      <c r="J501" s="53"/>
      <c r="K501" s="53"/>
    </row>
    <row r="502" spans="2:11" ht="12.75" x14ac:dyDescent="0.2">
      <c r="B502" s="203"/>
      <c r="C502" s="203"/>
      <c r="D502" s="203"/>
      <c r="E502" s="193"/>
      <c r="F502" s="53"/>
      <c r="G502" s="53"/>
      <c r="H502" s="53"/>
      <c r="I502" s="53"/>
      <c r="J502" s="53"/>
      <c r="K502" s="53"/>
    </row>
    <row r="503" spans="2:11" ht="12.75" x14ac:dyDescent="0.2">
      <c r="B503" s="203"/>
      <c r="C503" s="203"/>
      <c r="D503" s="203"/>
      <c r="E503" s="193"/>
      <c r="F503" s="53"/>
      <c r="G503" s="53"/>
      <c r="H503" s="53"/>
      <c r="I503" s="53"/>
      <c r="J503" s="53"/>
      <c r="K503" s="53"/>
    </row>
    <row r="504" spans="2:11" ht="12.75" x14ac:dyDescent="0.2">
      <c r="B504" s="203"/>
      <c r="C504" s="203"/>
      <c r="D504" s="203"/>
      <c r="E504" s="193"/>
      <c r="F504" s="53"/>
      <c r="G504" s="53"/>
      <c r="H504" s="53"/>
      <c r="I504" s="53"/>
      <c r="J504" s="53"/>
      <c r="K504" s="53"/>
    </row>
    <row r="505" spans="2:11" ht="12.75" x14ac:dyDescent="0.2">
      <c r="B505" s="203"/>
      <c r="C505" s="203"/>
      <c r="D505" s="203"/>
      <c r="E505" s="193"/>
      <c r="F505" s="53"/>
      <c r="G505" s="53"/>
      <c r="H505" s="53"/>
      <c r="I505" s="53"/>
      <c r="J505" s="53"/>
      <c r="K505" s="53"/>
    </row>
    <row r="506" spans="2:11" ht="12.75" x14ac:dyDescent="0.2">
      <c r="B506" s="203"/>
      <c r="C506" s="203"/>
      <c r="D506" s="203"/>
      <c r="E506" s="193"/>
      <c r="F506" s="53"/>
      <c r="G506" s="53"/>
      <c r="H506" s="53"/>
      <c r="I506" s="53"/>
      <c r="J506" s="53"/>
      <c r="K506" s="53"/>
    </row>
    <row r="507" spans="2:11" ht="12.75" x14ac:dyDescent="0.2">
      <c r="B507" s="203"/>
      <c r="C507" s="203"/>
      <c r="D507" s="203"/>
      <c r="E507" s="193"/>
      <c r="F507" s="53"/>
      <c r="G507" s="53"/>
      <c r="H507" s="53"/>
      <c r="I507" s="53"/>
      <c r="J507" s="53"/>
      <c r="K507" s="53"/>
    </row>
    <row r="508" spans="2:11" ht="12.75" x14ac:dyDescent="0.2">
      <c r="B508" s="203"/>
      <c r="C508" s="203"/>
      <c r="D508" s="203"/>
      <c r="E508" s="193"/>
      <c r="F508" s="53"/>
      <c r="G508" s="53"/>
      <c r="H508" s="53"/>
      <c r="I508" s="53"/>
      <c r="J508" s="53"/>
      <c r="K508" s="53"/>
    </row>
    <row r="509" spans="2:11" ht="12.75" x14ac:dyDescent="0.2">
      <c r="B509" s="203"/>
      <c r="C509" s="203"/>
      <c r="D509" s="203"/>
      <c r="E509" s="193"/>
      <c r="F509" s="53"/>
      <c r="G509" s="53"/>
      <c r="H509" s="53"/>
      <c r="I509" s="53"/>
      <c r="J509" s="53"/>
      <c r="K509" s="53"/>
    </row>
    <row r="510" spans="2:11" ht="12.75" x14ac:dyDescent="0.2">
      <c r="B510" s="203"/>
      <c r="C510" s="203"/>
      <c r="D510" s="203"/>
      <c r="E510" s="193"/>
      <c r="F510" s="53"/>
      <c r="G510" s="53"/>
      <c r="H510" s="53"/>
      <c r="I510" s="53"/>
      <c r="J510" s="53"/>
      <c r="K510" s="53"/>
    </row>
    <row r="511" spans="2:11" ht="12.75" x14ac:dyDescent="0.2">
      <c r="B511" s="203"/>
      <c r="C511" s="203"/>
      <c r="D511" s="203"/>
      <c r="E511" s="193"/>
      <c r="F511" s="53"/>
      <c r="G511" s="53"/>
      <c r="H511" s="53"/>
      <c r="I511" s="53"/>
      <c r="J511" s="53"/>
      <c r="K511" s="53"/>
    </row>
    <row r="512" spans="2:11" ht="12.75" x14ac:dyDescent="0.2">
      <c r="B512" s="203"/>
      <c r="C512" s="203"/>
      <c r="D512" s="203"/>
      <c r="E512" s="193"/>
      <c r="F512" s="53"/>
      <c r="G512" s="53"/>
      <c r="H512" s="53"/>
      <c r="I512" s="53"/>
      <c r="J512" s="53"/>
      <c r="K512" s="53"/>
    </row>
    <row r="513" spans="2:11" ht="12.75" x14ac:dyDescent="0.2">
      <c r="B513" s="203"/>
      <c r="C513" s="203"/>
      <c r="D513" s="203"/>
      <c r="E513" s="193"/>
      <c r="F513" s="53"/>
      <c r="G513" s="53"/>
      <c r="H513" s="53"/>
      <c r="I513" s="53"/>
      <c r="J513" s="53"/>
      <c r="K513" s="53"/>
    </row>
    <row r="514" spans="2:11" ht="12.75" x14ac:dyDescent="0.2">
      <c r="B514" s="203"/>
      <c r="C514" s="203"/>
      <c r="D514" s="203"/>
      <c r="E514" s="193"/>
      <c r="F514" s="53"/>
      <c r="G514" s="53"/>
      <c r="H514" s="53"/>
      <c r="I514" s="53"/>
      <c r="J514" s="53"/>
      <c r="K514" s="53"/>
    </row>
    <row r="515" spans="2:11" ht="12.75" x14ac:dyDescent="0.2">
      <c r="B515" s="203"/>
      <c r="C515" s="203"/>
      <c r="D515" s="203"/>
      <c r="E515" s="193"/>
      <c r="F515" s="53"/>
      <c r="G515" s="53"/>
      <c r="H515" s="53"/>
      <c r="I515" s="53"/>
      <c r="J515" s="53"/>
      <c r="K515" s="53"/>
    </row>
    <row r="516" spans="2:11" ht="12.75" x14ac:dyDescent="0.2">
      <c r="B516" s="203"/>
      <c r="C516" s="203"/>
      <c r="D516" s="203"/>
      <c r="E516" s="193"/>
      <c r="F516" s="53"/>
      <c r="G516" s="53"/>
      <c r="H516" s="53"/>
      <c r="I516" s="53"/>
      <c r="J516" s="53"/>
      <c r="K516" s="53"/>
    </row>
    <row r="517" spans="2:11" ht="12.75" x14ac:dyDescent="0.2">
      <c r="B517" s="203"/>
      <c r="C517" s="203"/>
      <c r="D517" s="203"/>
      <c r="E517" s="193"/>
      <c r="F517" s="53"/>
      <c r="G517" s="53"/>
      <c r="H517" s="53"/>
      <c r="I517" s="53"/>
      <c r="J517" s="53"/>
      <c r="K517" s="53"/>
    </row>
    <row r="518" spans="2:11" ht="12.75" x14ac:dyDescent="0.2">
      <c r="B518" s="203"/>
      <c r="C518" s="203"/>
      <c r="D518" s="203"/>
      <c r="E518" s="193"/>
      <c r="F518" s="53"/>
      <c r="G518" s="53"/>
      <c r="H518" s="53"/>
      <c r="I518" s="53"/>
      <c r="J518" s="53"/>
      <c r="K518" s="53"/>
    </row>
    <row r="519" spans="2:11" ht="12.75" x14ac:dyDescent="0.2">
      <c r="B519" s="203"/>
      <c r="C519" s="203"/>
      <c r="D519" s="203"/>
      <c r="E519" s="193"/>
      <c r="F519" s="53"/>
      <c r="G519" s="53"/>
      <c r="H519" s="53"/>
      <c r="I519" s="53"/>
      <c r="J519" s="53"/>
      <c r="K519" s="53"/>
    </row>
    <row r="520" spans="2:11" ht="12.75" x14ac:dyDescent="0.2">
      <c r="B520" s="203"/>
      <c r="C520" s="203"/>
      <c r="D520" s="203"/>
      <c r="E520" s="193"/>
      <c r="F520" s="53"/>
      <c r="G520" s="53"/>
      <c r="H520" s="53"/>
      <c r="I520" s="53"/>
      <c r="J520" s="53"/>
      <c r="K520" s="53"/>
    </row>
    <row r="521" spans="2:11" ht="12.75" x14ac:dyDescent="0.2">
      <c r="B521" s="203"/>
      <c r="C521" s="203"/>
      <c r="D521" s="203"/>
      <c r="E521" s="193"/>
      <c r="F521" s="53"/>
      <c r="G521" s="53"/>
      <c r="H521" s="53"/>
      <c r="I521" s="53"/>
      <c r="J521" s="53"/>
      <c r="K521" s="53"/>
    </row>
    <row r="522" spans="2:11" ht="12.75" x14ac:dyDescent="0.2">
      <c r="B522" s="203"/>
      <c r="C522" s="203"/>
      <c r="D522" s="203"/>
      <c r="E522" s="193"/>
      <c r="F522" s="53"/>
      <c r="G522" s="53"/>
      <c r="H522" s="53"/>
      <c r="I522" s="53"/>
      <c r="J522" s="53"/>
      <c r="K522" s="53"/>
    </row>
    <row r="523" spans="2:11" ht="12.75" x14ac:dyDescent="0.2">
      <c r="B523" s="203"/>
      <c r="C523" s="203"/>
      <c r="D523" s="203"/>
      <c r="E523" s="193"/>
      <c r="F523" s="53"/>
      <c r="G523" s="53"/>
      <c r="H523" s="53"/>
      <c r="I523" s="53"/>
      <c r="J523" s="53"/>
      <c r="K523" s="53"/>
    </row>
    <row r="524" spans="2:11" ht="12.75" x14ac:dyDescent="0.2">
      <c r="B524" s="203"/>
      <c r="C524" s="203"/>
      <c r="D524" s="203"/>
      <c r="E524" s="193"/>
      <c r="F524" s="53"/>
      <c r="G524" s="53"/>
      <c r="H524" s="53"/>
      <c r="I524" s="53"/>
      <c r="J524" s="53"/>
      <c r="K524" s="53"/>
    </row>
    <row r="525" spans="2:11" ht="12.75" x14ac:dyDescent="0.2">
      <c r="B525" s="203"/>
      <c r="C525" s="203"/>
      <c r="D525" s="203"/>
      <c r="E525" s="193"/>
      <c r="F525" s="53"/>
      <c r="G525" s="53"/>
      <c r="H525" s="53"/>
      <c r="I525" s="53"/>
      <c r="J525" s="53"/>
      <c r="K525" s="53"/>
    </row>
    <row r="526" spans="2:11" ht="12.75" x14ac:dyDescent="0.2">
      <c r="B526" s="203"/>
      <c r="C526" s="203"/>
      <c r="D526" s="203"/>
      <c r="E526" s="193"/>
      <c r="F526" s="53"/>
      <c r="G526" s="53"/>
      <c r="H526" s="53"/>
      <c r="I526" s="53"/>
      <c r="J526" s="53"/>
      <c r="K526" s="53"/>
    </row>
    <row r="527" spans="2:11" ht="12.75" x14ac:dyDescent="0.2">
      <c r="B527" s="203"/>
      <c r="C527" s="203"/>
      <c r="D527" s="203"/>
      <c r="E527" s="193"/>
      <c r="F527" s="53"/>
      <c r="G527" s="53"/>
      <c r="H527" s="53"/>
      <c r="I527" s="53"/>
      <c r="J527" s="53"/>
      <c r="K527" s="53"/>
    </row>
    <row r="528" spans="2:11" ht="12.75" x14ac:dyDescent="0.2">
      <c r="B528" s="203"/>
      <c r="C528" s="203"/>
      <c r="D528" s="203"/>
      <c r="E528" s="193"/>
      <c r="F528" s="53"/>
      <c r="G528" s="53"/>
      <c r="H528" s="53"/>
      <c r="I528" s="53"/>
      <c r="J528" s="53"/>
      <c r="K528" s="53"/>
    </row>
    <row r="529" spans="2:11" ht="12.75" x14ac:dyDescent="0.2">
      <c r="B529" s="203"/>
      <c r="C529" s="203"/>
      <c r="D529" s="203"/>
      <c r="E529" s="193"/>
      <c r="F529" s="53"/>
      <c r="G529" s="53"/>
      <c r="H529" s="53"/>
      <c r="I529" s="53"/>
      <c r="J529" s="53"/>
      <c r="K529" s="53"/>
    </row>
    <row r="530" spans="2:11" ht="12.75" x14ac:dyDescent="0.2">
      <c r="B530" s="203"/>
      <c r="C530" s="203"/>
      <c r="D530" s="203"/>
      <c r="E530" s="193"/>
      <c r="F530" s="53"/>
      <c r="G530" s="53"/>
      <c r="H530" s="53"/>
      <c r="I530" s="53"/>
      <c r="J530" s="53"/>
      <c r="K530" s="53"/>
    </row>
    <row r="531" spans="2:11" ht="12.75" x14ac:dyDescent="0.2">
      <c r="B531" s="203"/>
      <c r="C531" s="203"/>
      <c r="D531" s="203"/>
      <c r="E531" s="193"/>
      <c r="F531" s="53"/>
      <c r="G531" s="53"/>
      <c r="H531" s="53"/>
      <c r="I531" s="53"/>
      <c r="J531" s="53"/>
      <c r="K531" s="53"/>
    </row>
    <row r="532" spans="2:11" ht="12.75" x14ac:dyDescent="0.2">
      <c r="B532" s="203"/>
      <c r="C532" s="203"/>
      <c r="D532" s="203"/>
      <c r="E532" s="193"/>
      <c r="F532" s="53"/>
      <c r="G532" s="53"/>
      <c r="H532" s="53"/>
      <c r="I532" s="53"/>
      <c r="J532" s="53"/>
      <c r="K532" s="53"/>
    </row>
    <row r="533" spans="2:11" ht="12.75" x14ac:dyDescent="0.2">
      <c r="B533" s="203"/>
      <c r="C533" s="203"/>
      <c r="D533" s="203"/>
      <c r="E533" s="193"/>
      <c r="F533" s="53"/>
      <c r="G533" s="53"/>
      <c r="H533" s="53"/>
      <c r="I533" s="53"/>
      <c r="J533" s="53"/>
      <c r="K533" s="53"/>
    </row>
    <row r="534" spans="2:11" ht="12.75" x14ac:dyDescent="0.2">
      <c r="B534" s="203"/>
      <c r="C534" s="203"/>
      <c r="D534" s="203"/>
      <c r="E534" s="193"/>
      <c r="F534" s="53"/>
      <c r="G534" s="53"/>
      <c r="H534" s="53"/>
      <c r="I534" s="53"/>
      <c r="J534" s="53"/>
      <c r="K534" s="53"/>
    </row>
    <row r="535" spans="2:11" ht="12.75" x14ac:dyDescent="0.2">
      <c r="B535" s="203"/>
      <c r="C535" s="203"/>
      <c r="D535" s="203"/>
      <c r="E535" s="193"/>
      <c r="F535" s="53"/>
      <c r="G535" s="53"/>
      <c r="H535" s="53"/>
      <c r="I535" s="53"/>
      <c r="J535" s="53"/>
      <c r="K535" s="53"/>
    </row>
    <row r="536" spans="2:11" ht="12.75" x14ac:dyDescent="0.2">
      <c r="B536" s="203"/>
      <c r="C536" s="203"/>
      <c r="D536" s="203"/>
      <c r="E536" s="193"/>
      <c r="F536" s="53"/>
      <c r="G536" s="53"/>
      <c r="H536" s="53"/>
      <c r="I536" s="53"/>
      <c r="J536" s="53"/>
      <c r="K536" s="53"/>
    </row>
    <row r="537" spans="2:11" ht="12.75" x14ac:dyDescent="0.2">
      <c r="B537" s="203"/>
      <c r="C537" s="203"/>
      <c r="D537" s="203"/>
      <c r="E537" s="193"/>
      <c r="F537" s="53"/>
      <c r="G537" s="53"/>
      <c r="H537" s="53"/>
      <c r="I537" s="53"/>
      <c r="J537" s="53"/>
      <c r="K537" s="53"/>
    </row>
    <row r="538" spans="2:11" ht="12.75" x14ac:dyDescent="0.2">
      <c r="B538" s="203"/>
      <c r="C538" s="203"/>
      <c r="D538" s="203"/>
      <c r="E538" s="193"/>
      <c r="F538" s="53"/>
      <c r="G538" s="53"/>
      <c r="H538" s="53"/>
      <c r="I538" s="53"/>
      <c r="J538" s="53"/>
      <c r="K538" s="53"/>
    </row>
    <row r="539" spans="2:11" ht="12.75" x14ac:dyDescent="0.2">
      <c r="B539" s="203"/>
      <c r="C539" s="203"/>
      <c r="D539" s="203"/>
      <c r="E539" s="193"/>
      <c r="F539" s="53"/>
      <c r="G539" s="53"/>
      <c r="H539" s="53"/>
      <c r="I539" s="53"/>
      <c r="J539" s="53"/>
      <c r="K539" s="53"/>
    </row>
    <row r="540" spans="2:11" ht="12.75" x14ac:dyDescent="0.2">
      <c r="B540" s="203"/>
      <c r="C540" s="203"/>
      <c r="D540" s="203"/>
      <c r="E540" s="193"/>
      <c r="F540" s="53"/>
      <c r="G540" s="53"/>
      <c r="H540" s="53"/>
      <c r="I540" s="53"/>
      <c r="J540" s="53"/>
      <c r="K540" s="53"/>
    </row>
    <row r="541" spans="2:11" ht="12.75" x14ac:dyDescent="0.2">
      <c r="B541" s="203"/>
      <c r="C541" s="203"/>
      <c r="D541" s="203"/>
      <c r="E541" s="193"/>
      <c r="F541" s="53"/>
      <c r="G541" s="53"/>
      <c r="H541" s="53"/>
      <c r="I541" s="53"/>
      <c r="J541" s="53"/>
      <c r="K541" s="53"/>
    </row>
    <row r="542" spans="2:11" ht="12.75" x14ac:dyDescent="0.2">
      <c r="B542" s="203"/>
      <c r="C542" s="203"/>
      <c r="D542" s="203"/>
      <c r="E542" s="193"/>
      <c r="F542" s="53"/>
      <c r="G542" s="53"/>
      <c r="H542" s="53"/>
      <c r="I542" s="53"/>
      <c r="J542" s="53"/>
      <c r="K542" s="53"/>
    </row>
    <row r="543" spans="2:11" ht="12.75" x14ac:dyDescent="0.2">
      <c r="B543" s="203"/>
      <c r="C543" s="203"/>
      <c r="D543" s="203"/>
      <c r="E543" s="193"/>
      <c r="F543" s="53"/>
      <c r="G543" s="53"/>
      <c r="H543" s="53"/>
      <c r="I543" s="53"/>
      <c r="J543" s="53"/>
      <c r="K543" s="53"/>
    </row>
    <row r="544" spans="2:11" ht="12.75" x14ac:dyDescent="0.2">
      <c r="B544" s="203"/>
      <c r="C544" s="203"/>
      <c r="D544" s="203"/>
      <c r="E544" s="193"/>
      <c r="F544" s="53"/>
      <c r="G544" s="53"/>
      <c r="H544" s="53"/>
      <c r="I544" s="53"/>
      <c r="J544" s="53"/>
      <c r="K544" s="53"/>
    </row>
    <row r="545" spans="2:11" ht="12.75" x14ac:dyDescent="0.2">
      <c r="B545" s="203"/>
      <c r="C545" s="203"/>
      <c r="D545" s="203"/>
      <c r="E545" s="193"/>
      <c r="F545" s="53"/>
      <c r="G545" s="53"/>
      <c r="H545" s="53"/>
      <c r="I545" s="53"/>
      <c r="J545" s="53"/>
      <c r="K545" s="53"/>
    </row>
    <row r="546" spans="2:11" ht="12.75" x14ac:dyDescent="0.2">
      <c r="B546" s="203"/>
      <c r="C546" s="203"/>
      <c r="D546" s="203"/>
      <c r="E546" s="193"/>
      <c r="F546" s="53"/>
      <c r="G546" s="53"/>
      <c r="H546" s="53"/>
      <c r="I546" s="53"/>
      <c r="J546" s="53"/>
      <c r="K546" s="53"/>
    </row>
    <row r="547" spans="2:11" ht="12.75" x14ac:dyDescent="0.2">
      <c r="B547" s="203"/>
      <c r="C547" s="203"/>
      <c r="D547" s="203"/>
      <c r="E547" s="193"/>
      <c r="F547" s="53"/>
      <c r="G547" s="53"/>
      <c r="H547" s="53"/>
      <c r="I547" s="53"/>
      <c r="J547" s="53"/>
      <c r="K547" s="53"/>
    </row>
    <row r="548" spans="2:11" ht="12.75" x14ac:dyDescent="0.2">
      <c r="B548" s="203"/>
      <c r="C548" s="203"/>
      <c r="D548" s="203"/>
      <c r="E548" s="193"/>
      <c r="F548" s="53"/>
      <c r="G548" s="53"/>
      <c r="H548" s="53"/>
      <c r="I548" s="53"/>
      <c r="J548" s="53"/>
      <c r="K548" s="53"/>
    </row>
    <row r="549" spans="2:11" ht="12.75" x14ac:dyDescent="0.2">
      <c r="B549" s="203"/>
      <c r="C549" s="203"/>
      <c r="D549" s="203"/>
      <c r="E549" s="193"/>
      <c r="F549" s="53"/>
      <c r="G549" s="53"/>
      <c r="H549" s="53"/>
      <c r="I549" s="53"/>
      <c r="J549" s="53"/>
      <c r="K549" s="53"/>
    </row>
    <row r="550" spans="2:11" ht="12.75" x14ac:dyDescent="0.2">
      <c r="B550" s="203"/>
      <c r="C550" s="203"/>
      <c r="D550" s="203"/>
      <c r="E550" s="193"/>
      <c r="F550" s="53"/>
      <c r="G550" s="53"/>
      <c r="H550" s="53"/>
      <c r="I550" s="53"/>
      <c r="J550" s="53"/>
      <c r="K550" s="53"/>
    </row>
    <row r="551" spans="2:11" ht="12.75" x14ac:dyDescent="0.2">
      <c r="B551" s="203"/>
      <c r="C551" s="203"/>
      <c r="D551" s="203"/>
      <c r="E551" s="193"/>
      <c r="F551" s="53"/>
      <c r="G551" s="53"/>
      <c r="H551" s="53"/>
      <c r="I551" s="53"/>
      <c r="J551" s="53"/>
      <c r="K551" s="53"/>
    </row>
    <row r="552" spans="2:11" ht="12.75" x14ac:dyDescent="0.2">
      <c r="B552" s="203"/>
      <c r="C552" s="203"/>
      <c r="D552" s="203"/>
      <c r="E552" s="193"/>
      <c r="F552" s="53"/>
      <c r="G552" s="53"/>
      <c r="H552" s="53"/>
      <c r="I552" s="53"/>
      <c r="J552" s="53"/>
      <c r="K552" s="53"/>
    </row>
    <row r="553" spans="2:11" ht="12.75" x14ac:dyDescent="0.2">
      <c r="B553" s="203"/>
      <c r="C553" s="203"/>
      <c r="D553" s="203"/>
      <c r="E553" s="193"/>
      <c r="F553" s="53"/>
      <c r="G553" s="53"/>
      <c r="H553" s="53"/>
      <c r="I553" s="53"/>
      <c r="J553" s="53"/>
      <c r="K553" s="53"/>
    </row>
    <row r="554" spans="2:11" ht="12.75" x14ac:dyDescent="0.2">
      <c r="B554" s="203"/>
      <c r="C554" s="203"/>
      <c r="D554" s="203"/>
      <c r="E554" s="193"/>
      <c r="F554" s="53"/>
      <c r="G554" s="53"/>
      <c r="H554" s="53"/>
      <c r="I554" s="53"/>
      <c r="J554" s="53"/>
      <c r="K554" s="53"/>
    </row>
    <row r="555" spans="2:11" ht="12.75" x14ac:dyDescent="0.2">
      <c r="B555" s="203"/>
      <c r="C555" s="203"/>
      <c r="D555" s="203"/>
      <c r="E555" s="193"/>
      <c r="F555" s="53"/>
      <c r="G555" s="53"/>
      <c r="H555" s="53"/>
      <c r="I555" s="53"/>
      <c r="J555" s="53"/>
      <c r="K555" s="53"/>
    </row>
    <row r="556" spans="2:11" ht="12.75" x14ac:dyDescent="0.2">
      <c r="B556" s="203"/>
      <c r="C556" s="203"/>
      <c r="D556" s="203"/>
      <c r="E556" s="193"/>
      <c r="F556" s="53"/>
      <c r="G556" s="53"/>
      <c r="H556" s="53"/>
      <c r="I556" s="53"/>
      <c r="J556" s="53"/>
      <c r="K556" s="53"/>
    </row>
    <row r="557" spans="2:11" ht="12.75" x14ac:dyDescent="0.2">
      <c r="B557" s="203"/>
      <c r="C557" s="203"/>
      <c r="D557" s="203"/>
      <c r="E557" s="193"/>
      <c r="F557" s="53"/>
      <c r="G557" s="53"/>
      <c r="H557" s="53"/>
      <c r="I557" s="53"/>
      <c r="J557" s="53"/>
      <c r="K557" s="53"/>
    </row>
    <row r="558" spans="2:11" ht="12.75" x14ac:dyDescent="0.2">
      <c r="B558" s="203"/>
      <c r="C558" s="203"/>
      <c r="D558" s="203"/>
      <c r="E558" s="193"/>
      <c r="F558" s="53"/>
      <c r="G558" s="53"/>
      <c r="H558" s="53"/>
      <c r="I558" s="53"/>
      <c r="J558" s="53"/>
      <c r="K558" s="53"/>
    </row>
    <row r="559" spans="2:11" ht="12.75" x14ac:dyDescent="0.2">
      <c r="B559" s="203"/>
      <c r="C559" s="203"/>
      <c r="D559" s="203"/>
      <c r="E559" s="193"/>
      <c r="F559" s="53"/>
      <c r="G559" s="53"/>
      <c r="H559" s="53"/>
      <c r="I559" s="53"/>
      <c r="J559" s="53"/>
      <c r="K559" s="53"/>
    </row>
    <row r="560" spans="2:11" ht="12.75" x14ac:dyDescent="0.2">
      <c r="B560" s="203"/>
      <c r="C560" s="203"/>
      <c r="D560" s="203"/>
      <c r="E560" s="193"/>
      <c r="F560" s="53"/>
      <c r="G560" s="53"/>
      <c r="H560" s="53"/>
      <c r="I560" s="53"/>
      <c r="J560" s="53"/>
      <c r="K560" s="53"/>
    </row>
    <row r="561" spans="2:11" ht="12.75" x14ac:dyDescent="0.2">
      <c r="B561" s="203"/>
      <c r="C561" s="203"/>
      <c r="D561" s="203"/>
      <c r="E561" s="193"/>
      <c r="F561" s="53"/>
      <c r="G561" s="53"/>
      <c r="H561" s="53"/>
      <c r="I561" s="53"/>
      <c r="J561" s="53"/>
      <c r="K561" s="53"/>
    </row>
    <row r="562" spans="2:11" ht="12.75" x14ac:dyDescent="0.2">
      <c r="B562" s="203"/>
      <c r="C562" s="203"/>
      <c r="D562" s="203"/>
      <c r="E562" s="193"/>
      <c r="F562" s="53"/>
      <c r="G562" s="53"/>
      <c r="H562" s="53"/>
      <c r="I562" s="53"/>
      <c r="J562" s="53"/>
      <c r="K562" s="53"/>
    </row>
    <row r="563" spans="2:11" ht="12.75" x14ac:dyDescent="0.2">
      <c r="B563" s="203"/>
      <c r="C563" s="203"/>
      <c r="D563" s="203"/>
      <c r="E563" s="193"/>
      <c r="F563" s="53"/>
      <c r="G563" s="53"/>
      <c r="H563" s="53"/>
      <c r="I563" s="53"/>
      <c r="J563" s="53"/>
      <c r="K563" s="53"/>
    </row>
    <row r="564" spans="2:11" ht="12.75" x14ac:dyDescent="0.2">
      <c r="B564" s="203"/>
      <c r="C564" s="203"/>
      <c r="D564" s="203"/>
      <c r="E564" s="193"/>
      <c r="F564" s="53"/>
      <c r="G564" s="53"/>
      <c r="H564" s="53"/>
      <c r="I564" s="53"/>
      <c r="J564" s="53"/>
      <c r="K564" s="53"/>
    </row>
    <row r="565" spans="2:11" ht="12.75" x14ac:dyDescent="0.2">
      <c r="B565" s="203"/>
      <c r="C565" s="203"/>
      <c r="D565" s="203"/>
      <c r="E565" s="193"/>
      <c r="F565" s="53"/>
      <c r="G565" s="53"/>
      <c r="H565" s="53"/>
      <c r="I565" s="53"/>
      <c r="J565" s="53"/>
      <c r="K565" s="53"/>
    </row>
    <row r="566" spans="2:11" ht="12.75" x14ac:dyDescent="0.2">
      <c r="B566" s="203"/>
      <c r="C566" s="203"/>
      <c r="D566" s="203"/>
      <c r="E566" s="193"/>
      <c r="F566" s="53"/>
      <c r="G566" s="53"/>
      <c r="H566" s="53"/>
      <c r="I566" s="53"/>
      <c r="J566" s="53"/>
      <c r="K566" s="53"/>
    </row>
    <row r="567" spans="2:11" ht="12.75" x14ac:dyDescent="0.2">
      <c r="B567" s="203"/>
      <c r="C567" s="203"/>
      <c r="D567" s="203"/>
      <c r="E567" s="193"/>
      <c r="F567" s="53"/>
      <c r="G567" s="53"/>
      <c r="H567" s="53"/>
      <c r="I567" s="53"/>
      <c r="J567" s="53"/>
      <c r="K567" s="53"/>
    </row>
    <row r="568" spans="2:11" ht="12.75" x14ac:dyDescent="0.2">
      <c r="B568" s="203"/>
      <c r="C568" s="203"/>
      <c r="D568" s="203"/>
      <c r="E568" s="193"/>
      <c r="F568" s="53"/>
      <c r="G568" s="53"/>
      <c r="H568" s="53"/>
      <c r="I568" s="53"/>
      <c r="J568" s="53"/>
      <c r="K568" s="53"/>
    </row>
    <row r="569" spans="2:11" ht="12.75" x14ac:dyDescent="0.2">
      <c r="B569" s="203"/>
      <c r="C569" s="203"/>
      <c r="D569" s="203"/>
      <c r="E569" s="193"/>
      <c r="F569" s="53"/>
      <c r="G569" s="53"/>
      <c r="H569" s="53"/>
      <c r="I569" s="53"/>
      <c r="J569" s="53"/>
      <c r="K569" s="53"/>
    </row>
    <row r="570" spans="2:11" ht="12.75" x14ac:dyDescent="0.2">
      <c r="B570" s="203"/>
      <c r="C570" s="203"/>
      <c r="D570" s="203"/>
      <c r="E570" s="193"/>
      <c r="F570" s="53"/>
      <c r="G570" s="53"/>
      <c r="H570" s="53"/>
      <c r="I570" s="53"/>
      <c r="J570" s="53"/>
      <c r="K570" s="53"/>
    </row>
    <row r="571" spans="2:11" ht="12.75" x14ac:dyDescent="0.2">
      <c r="B571" s="203"/>
      <c r="C571" s="203"/>
      <c r="D571" s="203"/>
      <c r="E571" s="193"/>
      <c r="F571" s="53"/>
      <c r="G571" s="53"/>
      <c r="H571" s="53"/>
      <c r="I571" s="53"/>
      <c r="J571" s="53"/>
      <c r="K571" s="53"/>
    </row>
    <row r="572" spans="2:11" ht="12.75" x14ac:dyDescent="0.2">
      <c r="B572" s="203"/>
      <c r="C572" s="203"/>
      <c r="D572" s="203"/>
      <c r="E572" s="193"/>
      <c r="F572" s="53"/>
      <c r="G572" s="53"/>
      <c r="H572" s="53"/>
      <c r="I572" s="53"/>
      <c r="J572" s="53"/>
      <c r="K572" s="53"/>
    </row>
    <row r="573" spans="2:11" ht="12.75" x14ac:dyDescent="0.2">
      <c r="B573" s="203"/>
      <c r="C573" s="203"/>
      <c r="D573" s="203"/>
      <c r="E573" s="193"/>
      <c r="F573" s="53"/>
      <c r="G573" s="53"/>
      <c r="H573" s="53"/>
      <c r="I573" s="53"/>
      <c r="J573" s="53"/>
      <c r="K573" s="53"/>
    </row>
    <row r="574" spans="2:11" ht="12.75" x14ac:dyDescent="0.2">
      <c r="B574" s="203"/>
      <c r="C574" s="203"/>
      <c r="D574" s="203"/>
      <c r="E574" s="193"/>
      <c r="F574" s="53"/>
      <c r="G574" s="53"/>
      <c r="H574" s="53"/>
      <c r="I574" s="53"/>
      <c r="J574" s="53"/>
      <c r="K574" s="53"/>
    </row>
    <row r="575" spans="2:11" ht="12.75" x14ac:dyDescent="0.2">
      <c r="B575" s="203"/>
      <c r="C575" s="203"/>
      <c r="D575" s="203"/>
      <c r="E575" s="193"/>
      <c r="F575" s="53"/>
      <c r="G575" s="53"/>
      <c r="H575" s="53"/>
      <c r="I575" s="53"/>
      <c r="J575" s="53"/>
      <c r="K575" s="53"/>
    </row>
    <row r="576" spans="2:11" ht="12.75" x14ac:dyDescent="0.2">
      <c r="B576" s="203"/>
      <c r="C576" s="203"/>
      <c r="D576" s="203"/>
      <c r="E576" s="193"/>
      <c r="F576" s="53"/>
      <c r="G576" s="53"/>
      <c r="H576" s="53"/>
      <c r="I576" s="53"/>
      <c r="J576" s="53"/>
      <c r="K576" s="53"/>
    </row>
    <row r="577" spans="2:11" ht="12.75" x14ac:dyDescent="0.2">
      <c r="B577" s="203"/>
      <c r="C577" s="203"/>
      <c r="D577" s="203"/>
      <c r="E577" s="193"/>
      <c r="F577" s="53"/>
      <c r="G577" s="53"/>
      <c r="H577" s="53"/>
      <c r="I577" s="53"/>
      <c r="J577" s="53"/>
      <c r="K577" s="53"/>
    </row>
    <row r="578" spans="2:11" ht="12.75" x14ac:dyDescent="0.2">
      <c r="B578" s="203"/>
      <c r="C578" s="203"/>
      <c r="D578" s="203"/>
      <c r="E578" s="193"/>
      <c r="F578" s="53"/>
      <c r="G578" s="53"/>
      <c r="H578" s="53"/>
      <c r="I578" s="53"/>
      <c r="J578" s="53"/>
      <c r="K578" s="53"/>
    </row>
    <row r="579" spans="2:11" ht="12.75" x14ac:dyDescent="0.2">
      <c r="B579" s="203"/>
      <c r="C579" s="203"/>
      <c r="D579" s="203"/>
      <c r="E579" s="193"/>
      <c r="F579" s="53"/>
      <c r="G579" s="53"/>
      <c r="H579" s="53"/>
      <c r="I579" s="53"/>
      <c r="J579" s="53"/>
      <c r="K579" s="53"/>
    </row>
    <row r="580" spans="2:11" ht="12.75" x14ac:dyDescent="0.2">
      <c r="B580" s="203"/>
      <c r="C580" s="203"/>
      <c r="D580" s="203"/>
      <c r="E580" s="193"/>
      <c r="F580" s="53"/>
      <c r="G580" s="53"/>
      <c r="H580" s="53"/>
      <c r="I580" s="53"/>
      <c r="J580" s="53"/>
      <c r="K580" s="53"/>
    </row>
    <row r="581" spans="2:11" ht="12.75" x14ac:dyDescent="0.2">
      <c r="B581" s="203"/>
      <c r="C581" s="203"/>
      <c r="D581" s="203"/>
      <c r="E581" s="193"/>
      <c r="F581" s="53"/>
      <c r="G581" s="53"/>
      <c r="H581" s="53"/>
      <c r="I581" s="53"/>
      <c r="J581" s="53"/>
      <c r="K581" s="53"/>
    </row>
    <row r="582" spans="2:11" ht="12.75" x14ac:dyDescent="0.2">
      <c r="B582" s="203"/>
      <c r="C582" s="203"/>
      <c r="D582" s="203"/>
      <c r="E582" s="193"/>
      <c r="F582" s="53"/>
      <c r="G582" s="53"/>
      <c r="H582" s="53"/>
      <c r="I582" s="53"/>
      <c r="J582" s="53"/>
      <c r="K582" s="53"/>
    </row>
    <row r="583" spans="2:11" ht="12.75" x14ac:dyDescent="0.2">
      <c r="B583" s="203"/>
      <c r="C583" s="203"/>
      <c r="D583" s="203"/>
      <c r="E583" s="193"/>
      <c r="F583" s="53"/>
      <c r="G583" s="53"/>
      <c r="H583" s="53"/>
      <c r="I583" s="53"/>
      <c r="J583" s="53"/>
      <c r="K583" s="53"/>
    </row>
    <row r="584" spans="2:11" ht="12.75" x14ac:dyDescent="0.2">
      <c r="B584" s="203"/>
      <c r="C584" s="203"/>
      <c r="D584" s="203"/>
      <c r="E584" s="193"/>
      <c r="F584" s="53"/>
      <c r="G584" s="53"/>
      <c r="H584" s="53"/>
      <c r="I584" s="53"/>
      <c r="J584" s="53"/>
      <c r="K584" s="53"/>
    </row>
    <row r="585" spans="2:11" ht="12.75" x14ac:dyDescent="0.2">
      <c r="B585" s="203"/>
      <c r="C585" s="203"/>
      <c r="D585" s="203"/>
      <c r="E585" s="193"/>
      <c r="F585" s="53"/>
      <c r="G585" s="53"/>
      <c r="H585" s="53"/>
      <c r="I585" s="53"/>
      <c r="J585" s="53"/>
      <c r="K585" s="53"/>
    </row>
    <row r="586" spans="2:11" ht="12.75" x14ac:dyDescent="0.2">
      <c r="B586" s="203"/>
      <c r="C586" s="203"/>
      <c r="D586" s="203"/>
      <c r="E586" s="193"/>
      <c r="F586" s="53"/>
      <c r="G586" s="53"/>
      <c r="H586" s="53"/>
      <c r="I586" s="53"/>
      <c r="J586" s="53"/>
      <c r="K586" s="53"/>
    </row>
    <row r="587" spans="2:11" ht="12.75" x14ac:dyDescent="0.2">
      <c r="B587" s="203"/>
      <c r="C587" s="203"/>
      <c r="D587" s="203"/>
      <c r="E587" s="193"/>
      <c r="F587" s="53"/>
      <c r="G587" s="53"/>
      <c r="H587" s="53"/>
      <c r="I587" s="53"/>
      <c r="J587" s="53"/>
      <c r="K587" s="53"/>
    </row>
    <row r="588" spans="2:11" ht="12.75" x14ac:dyDescent="0.2">
      <c r="B588" s="203"/>
      <c r="C588" s="203"/>
      <c r="D588" s="203"/>
      <c r="E588" s="193"/>
      <c r="F588" s="53"/>
      <c r="G588" s="53"/>
      <c r="H588" s="53"/>
      <c r="I588" s="53"/>
      <c r="J588" s="53"/>
      <c r="K588" s="53"/>
    </row>
    <row r="589" spans="2:11" ht="12.75" x14ac:dyDescent="0.2">
      <c r="B589" s="203"/>
      <c r="C589" s="203"/>
      <c r="D589" s="203"/>
      <c r="E589" s="193"/>
      <c r="F589" s="53"/>
      <c r="G589" s="53"/>
      <c r="H589" s="53"/>
      <c r="I589" s="53"/>
      <c r="J589" s="53"/>
      <c r="K589" s="53"/>
    </row>
    <row r="590" spans="2:11" ht="12.75" x14ac:dyDescent="0.2">
      <c r="B590" s="203"/>
      <c r="C590" s="203"/>
      <c r="D590" s="203"/>
      <c r="E590" s="193"/>
      <c r="F590" s="53"/>
      <c r="G590" s="53"/>
      <c r="H590" s="53"/>
      <c r="I590" s="53"/>
      <c r="J590" s="53"/>
      <c r="K590" s="53"/>
    </row>
    <row r="591" spans="2:11" ht="12.75" x14ac:dyDescent="0.2">
      <c r="B591" s="203"/>
      <c r="C591" s="203"/>
      <c r="D591" s="203"/>
      <c r="E591" s="193"/>
      <c r="F591" s="53"/>
      <c r="G591" s="53"/>
      <c r="H591" s="53"/>
      <c r="I591" s="53"/>
      <c r="J591" s="53"/>
      <c r="K591" s="53"/>
    </row>
    <row r="592" spans="2:11" ht="12.75" x14ac:dyDescent="0.2">
      <c r="B592" s="203"/>
      <c r="C592" s="203"/>
      <c r="D592" s="203"/>
      <c r="E592" s="193"/>
      <c r="F592" s="53"/>
      <c r="G592" s="53"/>
      <c r="H592" s="53"/>
      <c r="I592" s="53"/>
      <c r="J592" s="53"/>
      <c r="K592" s="53"/>
    </row>
    <row r="593" spans="2:11" ht="12.75" x14ac:dyDescent="0.2">
      <c r="B593" s="203"/>
      <c r="C593" s="203"/>
      <c r="D593" s="203"/>
      <c r="E593" s="193"/>
      <c r="F593" s="53"/>
      <c r="G593" s="53"/>
      <c r="H593" s="53"/>
      <c r="I593" s="53"/>
      <c r="J593" s="53"/>
      <c r="K593" s="53"/>
    </row>
    <row r="594" spans="2:11" ht="12.75" x14ac:dyDescent="0.2">
      <c r="B594" s="203"/>
      <c r="C594" s="203"/>
      <c r="D594" s="203"/>
      <c r="E594" s="193"/>
      <c r="F594" s="53"/>
      <c r="G594" s="53"/>
      <c r="H594" s="53"/>
      <c r="I594" s="53"/>
      <c r="J594" s="53"/>
      <c r="K594" s="53"/>
    </row>
    <row r="595" spans="2:11" ht="12.75" x14ac:dyDescent="0.2">
      <c r="B595" s="203"/>
      <c r="C595" s="203"/>
      <c r="D595" s="203"/>
      <c r="E595" s="193"/>
      <c r="F595" s="53"/>
      <c r="G595" s="53"/>
      <c r="H595" s="53"/>
      <c r="I595" s="53"/>
      <c r="J595" s="53"/>
      <c r="K595" s="53"/>
    </row>
    <row r="596" spans="2:11" ht="12.75" x14ac:dyDescent="0.2">
      <c r="B596" s="203"/>
      <c r="C596" s="203"/>
      <c r="D596" s="203"/>
      <c r="E596" s="193"/>
      <c r="F596" s="53"/>
      <c r="G596" s="53"/>
      <c r="H596" s="53"/>
      <c r="I596" s="53"/>
      <c r="J596" s="53"/>
      <c r="K596" s="53"/>
    </row>
    <row r="597" spans="2:11" ht="12.75" x14ac:dyDescent="0.2">
      <c r="B597" s="203"/>
      <c r="C597" s="203"/>
      <c r="D597" s="203"/>
      <c r="E597" s="193"/>
      <c r="F597" s="53"/>
      <c r="G597" s="53"/>
      <c r="H597" s="53"/>
      <c r="I597" s="53"/>
      <c r="J597" s="53"/>
      <c r="K597" s="53"/>
    </row>
    <row r="598" spans="2:11" ht="12.75" x14ac:dyDescent="0.2">
      <c r="B598" s="203"/>
      <c r="C598" s="203"/>
      <c r="D598" s="203"/>
      <c r="E598" s="193"/>
      <c r="F598" s="53"/>
      <c r="G598" s="53"/>
      <c r="H598" s="53"/>
      <c r="I598" s="53"/>
      <c r="J598" s="53"/>
      <c r="K598" s="53"/>
    </row>
    <row r="599" spans="2:11" ht="12.75" x14ac:dyDescent="0.2">
      <c r="B599" s="203"/>
      <c r="C599" s="203"/>
      <c r="D599" s="203"/>
      <c r="E599" s="193"/>
      <c r="F599" s="53"/>
      <c r="G599" s="53"/>
      <c r="H599" s="53"/>
      <c r="I599" s="53"/>
      <c r="J599" s="53"/>
      <c r="K599" s="53"/>
    </row>
    <row r="600" spans="2:11" ht="12.75" x14ac:dyDescent="0.2">
      <c r="B600" s="203"/>
      <c r="C600" s="203"/>
      <c r="D600" s="203"/>
      <c r="E600" s="193"/>
      <c r="F600" s="53"/>
      <c r="G600" s="53"/>
      <c r="H600" s="53"/>
      <c r="I600" s="53"/>
      <c r="J600" s="53"/>
      <c r="K600" s="53"/>
    </row>
    <row r="601" spans="2:11" ht="12.75" x14ac:dyDescent="0.2">
      <c r="B601" s="203"/>
      <c r="C601" s="203"/>
      <c r="D601" s="203"/>
      <c r="E601" s="193"/>
      <c r="F601" s="53"/>
      <c r="G601" s="53"/>
      <c r="H601" s="53"/>
      <c r="I601" s="53"/>
      <c r="J601" s="53"/>
      <c r="K601" s="53"/>
    </row>
    <row r="602" spans="2:11" ht="12.75" x14ac:dyDescent="0.2">
      <c r="B602" s="203"/>
      <c r="C602" s="203"/>
      <c r="D602" s="203"/>
      <c r="E602" s="193"/>
      <c r="F602" s="53"/>
      <c r="G602" s="53"/>
      <c r="H602" s="53"/>
      <c r="I602" s="53"/>
      <c r="J602" s="53"/>
      <c r="K602" s="53"/>
    </row>
    <row r="603" spans="2:11" ht="12.75" x14ac:dyDescent="0.2">
      <c r="B603" s="203"/>
      <c r="C603" s="203"/>
      <c r="D603" s="203"/>
      <c r="E603" s="193"/>
      <c r="F603" s="53"/>
      <c r="G603" s="53"/>
      <c r="H603" s="53"/>
      <c r="I603" s="53"/>
      <c r="J603" s="53"/>
      <c r="K603" s="53"/>
    </row>
    <row r="604" spans="2:11" ht="12.75" x14ac:dyDescent="0.2">
      <c r="B604" s="203"/>
      <c r="C604" s="203"/>
      <c r="D604" s="203"/>
      <c r="E604" s="193"/>
      <c r="F604" s="53"/>
      <c r="G604" s="53"/>
      <c r="H604" s="53"/>
      <c r="I604" s="53"/>
      <c r="J604" s="53"/>
      <c r="K604" s="53"/>
    </row>
    <row r="605" spans="2:11" ht="12.75" x14ac:dyDescent="0.2">
      <c r="B605" s="203"/>
      <c r="C605" s="203"/>
      <c r="D605" s="203"/>
      <c r="E605" s="193"/>
      <c r="F605" s="53"/>
      <c r="G605" s="53"/>
      <c r="H605" s="53"/>
      <c r="I605" s="53"/>
      <c r="J605" s="53"/>
      <c r="K605" s="53"/>
    </row>
    <row r="606" spans="2:11" ht="12.75" x14ac:dyDescent="0.2">
      <c r="B606" s="203"/>
      <c r="C606" s="203"/>
      <c r="D606" s="203"/>
      <c r="E606" s="193"/>
      <c r="F606" s="53"/>
      <c r="G606" s="53"/>
      <c r="H606" s="53"/>
      <c r="I606" s="53"/>
      <c r="J606" s="53"/>
      <c r="K606" s="53"/>
    </row>
    <row r="607" spans="2:11" ht="12.75" x14ac:dyDescent="0.2">
      <c r="B607" s="203"/>
      <c r="C607" s="203"/>
      <c r="D607" s="203"/>
      <c r="E607" s="193"/>
      <c r="F607" s="53"/>
      <c r="G607" s="53"/>
      <c r="H607" s="53"/>
      <c r="I607" s="53"/>
      <c r="J607" s="53"/>
      <c r="K607" s="53"/>
    </row>
    <row r="608" spans="2:11" ht="12.75" x14ac:dyDescent="0.2">
      <c r="B608" s="203"/>
      <c r="C608" s="203"/>
      <c r="D608" s="203"/>
      <c r="E608" s="193"/>
      <c r="F608" s="53"/>
      <c r="G608" s="53"/>
      <c r="H608" s="53"/>
      <c r="I608" s="53"/>
      <c r="J608" s="53"/>
      <c r="K608" s="53"/>
    </row>
    <row r="609" spans="2:11" ht="12.75" x14ac:dyDescent="0.2">
      <c r="B609" s="203"/>
      <c r="C609" s="203"/>
      <c r="D609" s="203"/>
      <c r="E609" s="193"/>
      <c r="F609" s="53"/>
      <c r="G609" s="53"/>
      <c r="H609" s="53"/>
      <c r="I609" s="53"/>
      <c r="J609" s="53"/>
      <c r="K609" s="53"/>
    </row>
    <row r="610" spans="2:11" ht="12.75" x14ac:dyDescent="0.2">
      <c r="B610" s="203"/>
      <c r="C610" s="203"/>
      <c r="D610" s="203"/>
      <c r="E610" s="193"/>
      <c r="F610" s="53"/>
      <c r="G610" s="53"/>
      <c r="H610" s="53"/>
      <c r="I610" s="53"/>
      <c r="J610" s="53"/>
      <c r="K610" s="53"/>
    </row>
    <row r="611" spans="2:11" ht="12.75" x14ac:dyDescent="0.2">
      <c r="B611" s="203"/>
      <c r="C611" s="203"/>
      <c r="D611" s="203"/>
      <c r="E611" s="193"/>
      <c r="F611" s="53"/>
      <c r="G611" s="53"/>
      <c r="H611" s="53"/>
      <c r="I611" s="53"/>
      <c r="J611" s="53"/>
      <c r="K611" s="53"/>
    </row>
    <row r="612" spans="2:11" ht="12.75" x14ac:dyDescent="0.2">
      <c r="B612" s="203"/>
      <c r="C612" s="203"/>
      <c r="D612" s="203"/>
      <c r="E612" s="193"/>
      <c r="F612" s="53"/>
      <c r="G612" s="53"/>
      <c r="H612" s="53"/>
      <c r="I612" s="53"/>
      <c r="J612" s="53"/>
      <c r="K612" s="53"/>
    </row>
    <row r="613" spans="2:11" ht="12.75" x14ac:dyDescent="0.2">
      <c r="B613" s="203"/>
      <c r="C613" s="203"/>
      <c r="D613" s="203"/>
      <c r="E613" s="193"/>
      <c r="F613" s="53"/>
      <c r="G613" s="53"/>
      <c r="H613" s="53"/>
      <c r="I613" s="53"/>
      <c r="J613" s="53"/>
      <c r="K613" s="53"/>
    </row>
    <row r="614" spans="2:11" ht="12.75" x14ac:dyDescent="0.2">
      <c r="B614" s="203"/>
      <c r="C614" s="203"/>
      <c r="D614" s="203"/>
      <c r="E614" s="193"/>
      <c r="F614" s="53"/>
      <c r="G614" s="53"/>
      <c r="H614" s="53"/>
      <c r="I614" s="53"/>
      <c r="J614" s="53"/>
      <c r="K614" s="53"/>
    </row>
    <row r="615" spans="2:11" ht="12.75" x14ac:dyDescent="0.2">
      <c r="B615" s="203"/>
      <c r="C615" s="203"/>
      <c r="D615" s="203"/>
      <c r="E615" s="193"/>
      <c r="F615" s="53"/>
      <c r="G615" s="53"/>
      <c r="H615" s="53"/>
      <c r="I615" s="53"/>
      <c r="J615" s="53"/>
      <c r="K615" s="53"/>
    </row>
    <row r="616" spans="2:11" ht="12.75" x14ac:dyDescent="0.2">
      <c r="B616" s="203"/>
      <c r="C616" s="203"/>
      <c r="D616" s="203"/>
      <c r="E616" s="193"/>
      <c r="F616" s="53"/>
      <c r="G616" s="53"/>
      <c r="H616" s="53"/>
      <c r="I616" s="53"/>
      <c r="J616" s="53"/>
      <c r="K616" s="53"/>
    </row>
    <row r="617" spans="2:11" ht="12.75" x14ac:dyDescent="0.2">
      <c r="B617" s="203"/>
      <c r="C617" s="203"/>
      <c r="D617" s="203"/>
      <c r="E617" s="193"/>
      <c r="F617" s="53"/>
      <c r="G617" s="53"/>
      <c r="H617" s="53"/>
      <c r="I617" s="53"/>
      <c r="J617" s="53"/>
      <c r="K617" s="53"/>
    </row>
    <row r="618" spans="2:11" ht="12.75" x14ac:dyDescent="0.2">
      <c r="B618" s="203"/>
      <c r="C618" s="203"/>
      <c r="D618" s="203"/>
      <c r="E618" s="193"/>
      <c r="F618" s="53"/>
      <c r="G618" s="53"/>
      <c r="H618" s="53"/>
      <c r="I618" s="53"/>
      <c r="J618" s="53"/>
      <c r="K618" s="53"/>
    </row>
    <row r="619" spans="2:11" ht="12.75" x14ac:dyDescent="0.2">
      <c r="B619" s="203"/>
      <c r="C619" s="203"/>
      <c r="D619" s="203"/>
      <c r="E619" s="193"/>
      <c r="F619" s="53"/>
      <c r="G619" s="53"/>
      <c r="H619" s="53"/>
      <c r="I619" s="53"/>
      <c r="J619" s="53"/>
      <c r="K619" s="53"/>
    </row>
    <row r="620" spans="2:11" ht="12.75" x14ac:dyDescent="0.2">
      <c r="B620" s="203"/>
      <c r="C620" s="203"/>
      <c r="D620" s="203"/>
      <c r="E620" s="193"/>
      <c r="F620" s="53"/>
      <c r="G620" s="53"/>
      <c r="H620" s="53"/>
      <c r="I620" s="53"/>
      <c r="J620" s="53"/>
      <c r="K620" s="53"/>
    </row>
    <row r="621" spans="2:11" ht="12.75" x14ac:dyDescent="0.2">
      <c r="B621" s="203"/>
      <c r="C621" s="203"/>
      <c r="D621" s="203"/>
      <c r="E621" s="193"/>
      <c r="F621" s="53"/>
      <c r="G621" s="53"/>
      <c r="H621" s="53"/>
      <c r="I621" s="53"/>
      <c r="J621" s="53"/>
      <c r="K621" s="53"/>
    </row>
    <row r="622" spans="2:11" ht="12.75" x14ac:dyDescent="0.2">
      <c r="B622" s="203"/>
      <c r="C622" s="203"/>
      <c r="D622" s="203"/>
      <c r="E622" s="193"/>
      <c r="F622" s="53"/>
      <c r="G622" s="53"/>
      <c r="H622" s="53"/>
      <c r="I622" s="53"/>
      <c r="J622" s="53"/>
      <c r="K622" s="53"/>
    </row>
    <row r="623" spans="2:11" ht="12.75" x14ac:dyDescent="0.2">
      <c r="B623" s="203"/>
      <c r="C623" s="203"/>
      <c r="D623" s="203"/>
      <c r="E623" s="193"/>
      <c r="F623" s="53"/>
      <c r="G623" s="53"/>
      <c r="H623" s="53"/>
      <c r="I623" s="53"/>
      <c r="J623" s="53"/>
      <c r="K623" s="53"/>
    </row>
    <row r="624" spans="2:11" ht="12.75" x14ac:dyDescent="0.2">
      <c r="B624" s="203"/>
      <c r="C624" s="203"/>
      <c r="D624" s="203"/>
      <c r="E624" s="193"/>
      <c r="F624" s="53"/>
      <c r="G624" s="53"/>
      <c r="H624" s="53"/>
      <c r="I624" s="53"/>
      <c r="J624" s="53"/>
      <c r="K624" s="53"/>
    </row>
    <row r="625" spans="2:11" ht="12.75" x14ac:dyDescent="0.2">
      <c r="B625" s="203"/>
      <c r="C625" s="203"/>
      <c r="D625" s="203"/>
      <c r="E625" s="193"/>
      <c r="F625" s="53"/>
      <c r="G625" s="53"/>
      <c r="H625" s="53"/>
      <c r="I625" s="53"/>
      <c r="J625" s="53"/>
      <c r="K625" s="53"/>
    </row>
    <row r="626" spans="2:11" ht="12.75" x14ac:dyDescent="0.2">
      <c r="B626" s="203"/>
      <c r="C626" s="203"/>
      <c r="D626" s="203"/>
      <c r="E626" s="193"/>
      <c r="F626" s="53"/>
      <c r="G626" s="53"/>
      <c r="H626" s="53"/>
      <c r="I626" s="53"/>
      <c r="J626" s="53"/>
      <c r="K626" s="53"/>
    </row>
    <row r="627" spans="2:11" ht="12.75" x14ac:dyDescent="0.2">
      <c r="B627" s="203"/>
      <c r="C627" s="203"/>
      <c r="D627" s="203"/>
      <c r="E627" s="193"/>
      <c r="F627" s="53"/>
      <c r="G627" s="53"/>
      <c r="H627" s="53"/>
      <c r="I627" s="53"/>
      <c r="J627" s="53"/>
      <c r="K627" s="53"/>
    </row>
    <row r="628" spans="2:11" ht="12.75" x14ac:dyDescent="0.2">
      <c r="B628" s="203"/>
      <c r="C628" s="203"/>
      <c r="D628" s="203"/>
      <c r="E628" s="193"/>
      <c r="F628" s="53"/>
      <c r="G628" s="53"/>
      <c r="H628" s="53"/>
      <c r="I628" s="53"/>
      <c r="J628" s="53"/>
      <c r="K628" s="53"/>
    </row>
    <row r="629" spans="2:11" ht="12.75" x14ac:dyDescent="0.2">
      <c r="B629" s="203"/>
      <c r="C629" s="203"/>
      <c r="D629" s="203"/>
      <c r="E629" s="193"/>
      <c r="F629" s="53"/>
      <c r="G629" s="53"/>
      <c r="H629" s="53"/>
      <c r="I629" s="53"/>
      <c r="J629" s="53"/>
      <c r="K629" s="53"/>
    </row>
    <row r="630" spans="2:11" ht="12.75" x14ac:dyDescent="0.2">
      <c r="B630" s="203"/>
      <c r="C630" s="203"/>
      <c r="D630" s="203"/>
      <c r="E630" s="193"/>
      <c r="F630" s="53"/>
      <c r="G630" s="53"/>
      <c r="H630" s="53"/>
      <c r="I630" s="53"/>
      <c r="J630" s="53"/>
      <c r="K630" s="53"/>
    </row>
    <row r="631" spans="2:11" ht="12.75" x14ac:dyDescent="0.2">
      <c r="B631" s="203"/>
      <c r="C631" s="203"/>
      <c r="D631" s="203"/>
      <c r="E631" s="193"/>
      <c r="F631" s="53"/>
      <c r="G631" s="53"/>
      <c r="H631" s="53"/>
      <c r="I631" s="53"/>
      <c r="J631" s="53"/>
      <c r="K631" s="53"/>
    </row>
    <row r="632" spans="2:11" ht="12.75" x14ac:dyDescent="0.2">
      <c r="B632" s="203"/>
      <c r="C632" s="203"/>
      <c r="D632" s="203"/>
      <c r="E632" s="193"/>
      <c r="F632" s="53"/>
      <c r="G632" s="53"/>
      <c r="H632" s="53"/>
      <c r="I632" s="53"/>
      <c r="J632" s="53"/>
      <c r="K632" s="53"/>
    </row>
    <row r="633" spans="2:11" ht="12.75" x14ac:dyDescent="0.2">
      <c r="B633" s="203"/>
      <c r="C633" s="203"/>
      <c r="D633" s="203"/>
      <c r="E633" s="193"/>
      <c r="F633" s="53"/>
      <c r="G633" s="53"/>
      <c r="H633" s="53"/>
      <c r="I633" s="53"/>
      <c r="J633" s="53"/>
      <c r="K633" s="53"/>
    </row>
    <row r="634" spans="2:11" ht="12.75" x14ac:dyDescent="0.2">
      <c r="B634" s="203"/>
      <c r="C634" s="203"/>
      <c r="D634" s="203"/>
      <c r="E634" s="193"/>
      <c r="F634" s="53"/>
      <c r="G634" s="53"/>
      <c r="H634" s="53"/>
      <c r="I634" s="53"/>
      <c r="J634" s="53"/>
      <c r="K634" s="53"/>
    </row>
    <row r="635" spans="2:11" ht="12.75" x14ac:dyDescent="0.2">
      <c r="B635" s="203"/>
      <c r="C635" s="203"/>
      <c r="D635" s="203"/>
      <c r="E635" s="193"/>
      <c r="F635" s="53"/>
      <c r="G635" s="53"/>
      <c r="H635" s="53"/>
      <c r="I635" s="53"/>
      <c r="J635" s="53"/>
      <c r="K635" s="53"/>
    </row>
    <row r="636" spans="2:11" ht="12.75" x14ac:dyDescent="0.2">
      <c r="B636" s="203"/>
      <c r="C636" s="203"/>
      <c r="D636" s="203"/>
      <c r="E636" s="193"/>
      <c r="F636" s="53"/>
      <c r="G636" s="53"/>
      <c r="H636" s="53"/>
      <c r="I636" s="53"/>
      <c r="J636" s="53"/>
      <c r="K636" s="53"/>
    </row>
    <row r="637" spans="2:11" ht="12.75" x14ac:dyDescent="0.2">
      <c r="B637" s="203"/>
      <c r="C637" s="203"/>
      <c r="D637" s="203"/>
      <c r="E637" s="193"/>
      <c r="F637" s="53"/>
      <c r="G637" s="53"/>
      <c r="H637" s="53"/>
      <c r="I637" s="53"/>
      <c r="J637" s="53"/>
      <c r="K637" s="53"/>
    </row>
    <row r="638" spans="2:11" ht="12.75" x14ac:dyDescent="0.2">
      <c r="B638" s="203"/>
      <c r="C638" s="203"/>
      <c r="D638" s="203"/>
      <c r="E638" s="193"/>
      <c r="F638" s="53"/>
      <c r="G638" s="53"/>
      <c r="H638" s="53"/>
      <c r="I638" s="53"/>
      <c r="J638" s="53"/>
      <c r="K638" s="53"/>
    </row>
    <row r="639" spans="2:11" ht="12.75" x14ac:dyDescent="0.2">
      <c r="B639" s="203"/>
      <c r="C639" s="203"/>
      <c r="D639" s="203"/>
      <c r="E639" s="193"/>
      <c r="F639" s="53"/>
      <c r="G639" s="53"/>
      <c r="H639" s="53"/>
      <c r="I639" s="53"/>
      <c r="J639" s="53"/>
      <c r="K639" s="53"/>
    </row>
    <row r="640" spans="2:11" ht="12.75" x14ac:dyDescent="0.2">
      <c r="B640" s="203"/>
      <c r="C640" s="203"/>
      <c r="D640" s="203"/>
      <c r="E640" s="193"/>
      <c r="F640" s="53"/>
      <c r="G640" s="53"/>
      <c r="H640" s="53"/>
      <c r="I640" s="53"/>
      <c r="J640" s="53"/>
      <c r="K640" s="53"/>
    </row>
    <row r="641" spans="2:11" ht="12.75" x14ac:dyDescent="0.2">
      <c r="B641" s="203"/>
      <c r="C641" s="203"/>
      <c r="D641" s="203"/>
      <c r="E641" s="193"/>
      <c r="F641" s="53"/>
      <c r="G641" s="53"/>
      <c r="H641" s="53"/>
      <c r="I641" s="53"/>
      <c r="J641" s="53"/>
      <c r="K641" s="53"/>
    </row>
    <row r="642" spans="2:11" ht="12.75" x14ac:dyDescent="0.2">
      <c r="B642" s="203"/>
      <c r="C642" s="203"/>
      <c r="D642" s="203"/>
      <c r="E642" s="193"/>
      <c r="F642" s="53"/>
      <c r="G642" s="53"/>
      <c r="H642" s="53"/>
      <c r="I642" s="53"/>
      <c r="J642" s="53"/>
      <c r="K642" s="53"/>
    </row>
    <row r="643" spans="2:11" ht="12.75" x14ac:dyDescent="0.2">
      <c r="B643" s="203"/>
      <c r="C643" s="203"/>
      <c r="D643" s="203"/>
      <c r="E643" s="193"/>
      <c r="F643" s="53"/>
      <c r="G643" s="53"/>
      <c r="H643" s="53"/>
      <c r="I643" s="53"/>
      <c r="J643" s="53"/>
      <c r="K643" s="53"/>
    </row>
    <row r="644" spans="2:11" ht="12.75" x14ac:dyDescent="0.2">
      <c r="B644" s="203"/>
      <c r="C644" s="203"/>
      <c r="D644" s="203"/>
      <c r="E644" s="193"/>
      <c r="F644" s="53"/>
      <c r="G644" s="53"/>
      <c r="H644" s="53"/>
      <c r="I644" s="53"/>
      <c r="J644" s="53"/>
      <c r="K644" s="53"/>
    </row>
    <row r="645" spans="2:11" ht="12.75" x14ac:dyDescent="0.2">
      <c r="B645" s="203"/>
      <c r="C645" s="203"/>
      <c r="D645" s="203"/>
      <c r="E645" s="193"/>
      <c r="F645" s="53"/>
      <c r="G645" s="53"/>
      <c r="H645" s="53"/>
      <c r="I645" s="53"/>
      <c r="J645" s="53"/>
      <c r="K645" s="53"/>
    </row>
    <row r="646" spans="2:11" ht="12.75" x14ac:dyDescent="0.2">
      <c r="B646" s="203"/>
      <c r="C646" s="203"/>
      <c r="D646" s="203"/>
      <c r="E646" s="193"/>
      <c r="F646" s="53"/>
      <c r="G646" s="53"/>
      <c r="H646" s="53"/>
      <c r="I646" s="53"/>
      <c r="J646" s="53"/>
      <c r="K646" s="53"/>
    </row>
    <row r="647" spans="2:11" ht="12.75" x14ac:dyDescent="0.2">
      <c r="B647" s="203"/>
      <c r="C647" s="203"/>
      <c r="D647" s="203"/>
      <c r="E647" s="193"/>
      <c r="F647" s="53"/>
      <c r="G647" s="53"/>
      <c r="H647" s="53"/>
      <c r="I647" s="53"/>
      <c r="J647" s="53"/>
      <c r="K647" s="53"/>
    </row>
    <row r="648" spans="2:11" ht="12.75" x14ac:dyDescent="0.2">
      <c r="B648" s="203"/>
      <c r="C648" s="203"/>
      <c r="D648" s="203"/>
      <c r="E648" s="193"/>
      <c r="F648" s="53"/>
      <c r="G648" s="53"/>
      <c r="H648" s="53"/>
      <c r="I648" s="53"/>
      <c r="J648" s="53"/>
      <c r="K648" s="53"/>
    </row>
    <row r="649" spans="2:11" ht="12.75" x14ac:dyDescent="0.2">
      <c r="B649" s="203"/>
      <c r="C649" s="203"/>
      <c r="D649" s="203"/>
      <c r="E649" s="193"/>
      <c r="F649" s="53"/>
      <c r="G649" s="53"/>
      <c r="H649" s="53"/>
      <c r="I649" s="53"/>
      <c r="J649" s="53"/>
      <c r="K649" s="53"/>
    </row>
    <row r="650" spans="2:11" ht="12.75" x14ac:dyDescent="0.2">
      <c r="B650" s="203"/>
      <c r="C650" s="203"/>
      <c r="D650" s="203"/>
      <c r="E650" s="193"/>
      <c r="F650" s="53"/>
      <c r="G650" s="53"/>
      <c r="H650" s="53"/>
      <c r="I650" s="53"/>
      <c r="J650" s="53"/>
      <c r="K650" s="53"/>
    </row>
    <row r="651" spans="2:11" ht="12.75" x14ac:dyDescent="0.2">
      <c r="B651" s="203"/>
      <c r="C651" s="203"/>
      <c r="D651" s="203"/>
      <c r="E651" s="193"/>
      <c r="F651" s="53"/>
      <c r="G651" s="53"/>
      <c r="H651" s="53"/>
      <c r="I651" s="53"/>
      <c r="J651" s="53"/>
      <c r="K651" s="53"/>
    </row>
    <row r="652" spans="2:11" ht="12.75" x14ac:dyDescent="0.2">
      <c r="B652" s="203"/>
      <c r="C652" s="203"/>
      <c r="D652" s="203"/>
      <c r="E652" s="193"/>
      <c r="F652" s="53"/>
      <c r="G652" s="53"/>
      <c r="H652" s="53"/>
      <c r="I652" s="53"/>
      <c r="J652" s="53"/>
      <c r="K652" s="53"/>
    </row>
    <row r="653" spans="2:11" ht="12.75" x14ac:dyDescent="0.2">
      <c r="B653" s="203"/>
      <c r="C653" s="203"/>
      <c r="D653" s="203"/>
      <c r="E653" s="193"/>
      <c r="F653" s="53"/>
      <c r="G653" s="53"/>
      <c r="H653" s="53"/>
      <c r="I653" s="53"/>
      <c r="J653" s="53"/>
      <c r="K653" s="53"/>
    </row>
    <row r="654" spans="2:11" ht="12.75" x14ac:dyDescent="0.2">
      <c r="B654" s="203"/>
      <c r="C654" s="203"/>
      <c r="D654" s="203"/>
      <c r="E654" s="193"/>
      <c r="F654" s="53"/>
      <c r="G654" s="53"/>
      <c r="H654" s="53"/>
      <c r="I654" s="53"/>
      <c r="J654" s="53"/>
      <c r="K654" s="53"/>
    </row>
    <row r="655" spans="2:11" ht="12.75" x14ac:dyDescent="0.2">
      <c r="B655" s="203"/>
      <c r="C655" s="203"/>
      <c r="D655" s="203"/>
      <c r="E655" s="193"/>
      <c r="F655" s="53"/>
      <c r="G655" s="53"/>
      <c r="H655" s="53"/>
      <c r="I655" s="53"/>
      <c r="J655" s="53"/>
      <c r="K655" s="53"/>
    </row>
    <row r="656" spans="2:11" ht="12.75" x14ac:dyDescent="0.2">
      <c r="B656" s="203"/>
      <c r="C656" s="203"/>
      <c r="D656" s="203"/>
      <c r="E656" s="193"/>
      <c r="F656" s="53"/>
      <c r="G656" s="53"/>
      <c r="H656" s="53"/>
      <c r="I656" s="53"/>
      <c r="J656" s="53"/>
      <c r="K656" s="53"/>
    </row>
    <row r="657" spans="2:11" ht="12.75" x14ac:dyDescent="0.2">
      <c r="B657" s="203"/>
      <c r="C657" s="203"/>
      <c r="D657" s="203"/>
      <c r="E657" s="193"/>
      <c r="F657" s="53"/>
      <c r="G657" s="53"/>
      <c r="H657" s="53"/>
      <c r="I657" s="53"/>
      <c r="J657" s="53"/>
      <c r="K657" s="53"/>
    </row>
    <row r="658" spans="2:11" ht="12.75" x14ac:dyDescent="0.2">
      <c r="B658" s="203"/>
      <c r="C658" s="203"/>
      <c r="D658" s="203"/>
      <c r="E658" s="193"/>
      <c r="F658" s="53"/>
      <c r="G658" s="53"/>
      <c r="H658" s="53"/>
      <c r="I658" s="53"/>
      <c r="J658" s="53"/>
      <c r="K658" s="53"/>
    </row>
    <row r="659" spans="2:11" ht="12.75" x14ac:dyDescent="0.2">
      <c r="B659" s="203"/>
      <c r="C659" s="203"/>
      <c r="D659" s="203"/>
      <c r="E659" s="193"/>
      <c r="F659" s="53"/>
      <c r="G659" s="53"/>
      <c r="H659" s="53"/>
      <c r="I659" s="53"/>
      <c r="J659" s="53"/>
      <c r="K659" s="53"/>
    </row>
    <row r="660" spans="2:11" ht="12.75" x14ac:dyDescent="0.2">
      <c r="B660" s="203"/>
      <c r="C660" s="203"/>
      <c r="D660" s="203"/>
      <c r="E660" s="193"/>
      <c r="F660" s="53"/>
      <c r="G660" s="53"/>
      <c r="H660" s="53"/>
      <c r="I660" s="53"/>
      <c r="J660" s="53"/>
      <c r="K660" s="53"/>
    </row>
    <row r="661" spans="2:11" ht="12.75" x14ac:dyDescent="0.2">
      <c r="B661" s="203"/>
      <c r="C661" s="203"/>
      <c r="D661" s="203"/>
      <c r="E661" s="193"/>
      <c r="F661" s="53"/>
      <c r="G661" s="53"/>
      <c r="H661" s="53"/>
      <c r="I661" s="53"/>
      <c r="J661" s="53"/>
      <c r="K661" s="53"/>
    </row>
    <row r="662" spans="2:11" ht="12.75" x14ac:dyDescent="0.2">
      <c r="B662" s="203"/>
      <c r="C662" s="203"/>
      <c r="D662" s="203"/>
      <c r="E662" s="193"/>
      <c r="F662" s="53"/>
      <c r="G662" s="53"/>
      <c r="H662" s="53"/>
      <c r="I662" s="53"/>
      <c r="J662" s="53"/>
      <c r="K662" s="53"/>
    </row>
    <row r="663" spans="2:11" ht="12.75" x14ac:dyDescent="0.2">
      <c r="B663" s="203"/>
      <c r="C663" s="203"/>
      <c r="D663" s="203"/>
      <c r="E663" s="193"/>
      <c r="F663" s="53"/>
      <c r="G663" s="53"/>
      <c r="H663" s="53"/>
      <c r="I663" s="53"/>
      <c r="J663" s="53"/>
      <c r="K663" s="53"/>
    </row>
    <row r="664" spans="2:11" ht="12.75" x14ac:dyDescent="0.2">
      <c r="B664" s="203"/>
      <c r="C664" s="203"/>
      <c r="D664" s="203"/>
      <c r="E664" s="193"/>
      <c r="F664" s="53"/>
      <c r="G664" s="53"/>
      <c r="H664" s="53"/>
      <c r="I664" s="53"/>
      <c r="J664" s="53"/>
      <c r="K664" s="53"/>
    </row>
    <row r="665" spans="2:11" ht="12.75" x14ac:dyDescent="0.2">
      <c r="B665" s="203"/>
      <c r="C665" s="203"/>
      <c r="D665" s="203"/>
      <c r="E665" s="193"/>
      <c r="F665" s="53"/>
      <c r="G665" s="53"/>
      <c r="H665" s="53"/>
      <c r="I665" s="53"/>
      <c r="J665" s="53"/>
      <c r="K665" s="53"/>
    </row>
    <row r="666" spans="2:11" ht="12.75" x14ac:dyDescent="0.2">
      <c r="B666" s="203"/>
      <c r="C666" s="203"/>
      <c r="D666" s="203"/>
      <c r="E666" s="193"/>
      <c r="F666" s="53"/>
      <c r="G666" s="53"/>
      <c r="H666" s="53"/>
      <c r="I666" s="53"/>
      <c r="J666" s="53"/>
      <c r="K666" s="53"/>
    </row>
    <row r="667" spans="2:11" ht="12.75" x14ac:dyDescent="0.2">
      <c r="B667" s="203"/>
      <c r="C667" s="203"/>
      <c r="D667" s="203"/>
      <c r="E667" s="193"/>
      <c r="F667" s="53"/>
      <c r="G667" s="53"/>
      <c r="H667" s="53"/>
      <c r="I667" s="53"/>
      <c r="J667" s="53"/>
      <c r="K667" s="53"/>
    </row>
    <row r="668" spans="2:11" ht="12.75" x14ac:dyDescent="0.2">
      <c r="B668" s="203"/>
      <c r="C668" s="203"/>
      <c r="D668" s="203"/>
      <c r="E668" s="193"/>
      <c r="F668" s="53"/>
      <c r="G668" s="53"/>
      <c r="H668" s="53"/>
      <c r="I668" s="53"/>
      <c r="J668" s="53"/>
      <c r="K668" s="53"/>
    </row>
    <row r="669" spans="2:11" ht="12.75" x14ac:dyDescent="0.2">
      <c r="B669" s="203"/>
      <c r="C669" s="203"/>
      <c r="D669" s="203"/>
      <c r="E669" s="193"/>
      <c r="F669" s="53"/>
      <c r="G669" s="53"/>
      <c r="H669" s="53"/>
      <c r="I669" s="53"/>
      <c r="J669" s="53"/>
      <c r="K669" s="53"/>
    </row>
    <row r="670" spans="2:11" ht="12.75" x14ac:dyDescent="0.2">
      <c r="B670" s="203"/>
      <c r="C670" s="203"/>
      <c r="D670" s="203"/>
      <c r="E670" s="193"/>
      <c r="F670" s="53"/>
      <c r="G670" s="53"/>
      <c r="H670" s="53"/>
      <c r="I670" s="53"/>
      <c r="J670" s="53"/>
      <c r="K670" s="53"/>
    </row>
    <row r="671" spans="2:11" ht="12.75" x14ac:dyDescent="0.2">
      <c r="B671" s="203"/>
      <c r="C671" s="203"/>
      <c r="D671" s="203"/>
      <c r="E671" s="193"/>
      <c r="F671" s="53"/>
      <c r="G671" s="53"/>
      <c r="H671" s="53"/>
      <c r="I671" s="53"/>
      <c r="J671" s="53"/>
      <c r="K671" s="53"/>
    </row>
    <row r="672" spans="2:11" ht="12.75" x14ac:dyDescent="0.2">
      <c r="B672" s="203"/>
      <c r="C672" s="203"/>
      <c r="D672" s="203"/>
      <c r="E672" s="193"/>
      <c r="F672" s="53"/>
      <c r="G672" s="53"/>
      <c r="H672" s="53"/>
      <c r="I672" s="53"/>
      <c r="J672" s="53"/>
      <c r="K672" s="53"/>
    </row>
    <row r="673" spans="2:11" ht="12.75" x14ac:dyDescent="0.2">
      <c r="B673" s="203"/>
      <c r="C673" s="203"/>
      <c r="D673" s="203"/>
      <c r="E673" s="193"/>
      <c r="F673" s="53"/>
      <c r="G673" s="53"/>
      <c r="H673" s="53"/>
      <c r="I673" s="53"/>
      <c r="J673" s="53"/>
      <c r="K673" s="53"/>
    </row>
    <row r="674" spans="2:11" ht="12.75" x14ac:dyDescent="0.2">
      <c r="B674" s="203"/>
      <c r="C674" s="203"/>
      <c r="D674" s="203"/>
      <c r="E674" s="193"/>
      <c r="F674" s="53"/>
      <c r="G674" s="53"/>
      <c r="H674" s="53"/>
      <c r="I674" s="53"/>
      <c r="J674" s="53"/>
      <c r="K674" s="53"/>
    </row>
    <row r="675" spans="2:11" ht="12.75" x14ac:dyDescent="0.2">
      <c r="B675" s="203"/>
      <c r="C675" s="203"/>
      <c r="D675" s="203"/>
      <c r="E675" s="193"/>
      <c r="F675" s="53"/>
      <c r="G675" s="53"/>
      <c r="H675" s="53"/>
      <c r="I675" s="53"/>
      <c r="J675" s="53"/>
      <c r="K675" s="53"/>
    </row>
    <row r="676" spans="2:11" ht="12.75" x14ac:dyDescent="0.2">
      <c r="B676" s="203"/>
      <c r="C676" s="203"/>
      <c r="D676" s="203"/>
      <c r="E676" s="193"/>
      <c r="F676" s="53"/>
      <c r="G676" s="53"/>
      <c r="H676" s="53"/>
      <c r="I676" s="53"/>
      <c r="J676" s="53"/>
      <c r="K676" s="53"/>
    </row>
    <row r="677" spans="2:11" ht="12.75" x14ac:dyDescent="0.2">
      <c r="B677" s="203"/>
      <c r="C677" s="203"/>
      <c r="D677" s="203"/>
      <c r="E677" s="193"/>
      <c r="F677" s="53"/>
      <c r="G677" s="53"/>
      <c r="H677" s="53"/>
      <c r="I677" s="53"/>
      <c r="J677" s="53"/>
      <c r="K677" s="53"/>
    </row>
    <row r="678" spans="2:11" ht="12.75" x14ac:dyDescent="0.2">
      <c r="B678" s="203"/>
      <c r="C678" s="203"/>
      <c r="D678" s="203"/>
      <c r="E678" s="193"/>
      <c r="F678" s="53"/>
      <c r="G678" s="53"/>
      <c r="H678" s="53"/>
      <c r="I678" s="53"/>
      <c r="J678" s="53"/>
      <c r="K678" s="53"/>
    </row>
    <row r="679" spans="2:11" ht="12.75" x14ac:dyDescent="0.2">
      <c r="B679" s="203"/>
      <c r="C679" s="203"/>
      <c r="D679" s="203"/>
      <c r="E679" s="193"/>
      <c r="F679" s="53"/>
      <c r="G679" s="53"/>
      <c r="H679" s="53"/>
      <c r="I679" s="53"/>
      <c r="J679" s="53"/>
      <c r="K679" s="53"/>
    </row>
    <row r="680" spans="2:11" ht="12.75" x14ac:dyDescent="0.2">
      <c r="B680" s="203"/>
      <c r="C680" s="203"/>
      <c r="D680" s="203"/>
      <c r="E680" s="193"/>
      <c r="F680" s="53"/>
      <c r="G680" s="53"/>
      <c r="H680" s="53"/>
      <c r="I680" s="53"/>
      <c r="J680" s="53"/>
      <c r="K680" s="53"/>
    </row>
    <row r="681" spans="2:11" ht="12.75" x14ac:dyDescent="0.2">
      <c r="B681" s="203"/>
      <c r="C681" s="203"/>
      <c r="D681" s="203"/>
      <c r="E681" s="193"/>
      <c r="F681" s="53"/>
      <c r="G681" s="53"/>
      <c r="H681" s="53"/>
      <c r="I681" s="53"/>
      <c r="J681" s="53"/>
      <c r="K681" s="53"/>
    </row>
    <row r="682" spans="2:11" ht="12.75" x14ac:dyDescent="0.2">
      <c r="B682" s="203"/>
      <c r="C682" s="203"/>
      <c r="D682" s="203"/>
      <c r="E682" s="193"/>
      <c r="F682" s="53"/>
      <c r="G682" s="53"/>
      <c r="H682" s="53"/>
      <c r="I682" s="53"/>
      <c r="J682" s="53"/>
      <c r="K682" s="53"/>
    </row>
    <row r="683" spans="2:11" ht="12.75" x14ac:dyDescent="0.2">
      <c r="B683" s="203"/>
      <c r="C683" s="203"/>
      <c r="D683" s="203"/>
      <c r="E683" s="193"/>
      <c r="F683" s="53"/>
      <c r="G683" s="53"/>
      <c r="H683" s="53"/>
      <c r="I683" s="53"/>
      <c r="J683" s="53"/>
      <c r="K683" s="53"/>
    </row>
    <row r="684" spans="2:11" ht="12.75" x14ac:dyDescent="0.2">
      <c r="B684" s="203"/>
      <c r="C684" s="203"/>
      <c r="D684" s="203"/>
      <c r="E684" s="193"/>
      <c r="F684" s="53"/>
      <c r="G684" s="53"/>
      <c r="H684" s="53"/>
      <c r="I684" s="53"/>
      <c r="J684" s="53"/>
      <c r="K684" s="53"/>
    </row>
    <row r="685" spans="2:11" ht="12.75" x14ac:dyDescent="0.2">
      <c r="B685" s="203"/>
      <c r="C685" s="203"/>
      <c r="D685" s="203"/>
      <c r="E685" s="193"/>
      <c r="F685" s="53"/>
      <c r="G685" s="53"/>
      <c r="H685" s="53"/>
      <c r="I685" s="53"/>
      <c r="J685" s="53"/>
      <c r="K685" s="53"/>
    </row>
    <row r="686" spans="2:11" ht="12.75" x14ac:dyDescent="0.2">
      <c r="B686" s="203"/>
      <c r="C686" s="203"/>
      <c r="D686" s="203"/>
      <c r="E686" s="193"/>
      <c r="F686" s="53"/>
      <c r="G686" s="53"/>
      <c r="H686" s="53"/>
      <c r="I686" s="53"/>
      <c r="J686" s="53"/>
      <c r="K686" s="53"/>
    </row>
    <row r="687" spans="2:11" ht="12.75" x14ac:dyDescent="0.2">
      <c r="B687" s="203"/>
      <c r="C687" s="203"/>
      <c r="D687" s="203"/>
      <c r="E687" s="193"/>
      <c r="F687" s="53"/>
      <c r="G687" s="53"/>
      <c r="H687" s="53"/>
      <c r="I687" s="53"/>
      <c r="J687" s="53"/>
      <c r="K687" s="53"/>
    </row>
    <row r="688" spans="2:11" ht="12.75" x14ac:dyDescent="0.2">
      <c r="B688" s="203"/>
      <c r="C688" s="203"/>
      <c r="D688" s="203"/>
      <c r="E688" s="193"/>
      <c r="F688" s="53"/>
      <c r="G688" s="53"/>
      <c r="H688" s="53"/>
      <c r="I688" s="53"/>
      <c r="J688" s="53"/>
      <c r="K688" s="53"/>
    </row>
    <row r="689" spans="2:11" ht="12.75" x14ac:dyDescent="0.2">
      <c r="B689" s="203"/>
      <c r="C689" s="203"/>
      <c r="D689" s="203"/>
      <c r="E689" s="193"/>
      <c r="F689" s="53"/>
      <c r="G689" s="53"/>
      <c r="H689" s="53"/>
      <c r="I689" s="53"/>
      <c r="J689" s="53"/>
      <c r="K689" s="53"/>
    </row>
    <row r="690" spans="2:11" ht="12.75" x14ac:dyDescent="0.2">
      <c r="B690" s="203"/>
      <c r="C690" s="203"/>
      <c r="D690" s="203"/>
      <c r="E690" s="193"/>
      <c r="F690" s="53"/>
      <c r="G690" s="53"/>
      <c r="H690" s="53"/>
      <c r="I690" s="53"/>
      <c r="J690" s="53"/>
      <c r="K690" s="53"/>
    </row>
    <row r="691" spans="2:11" ht="12.75" x14ac:dyDescent="0.2">
      <c r="B691" s="203"/>
      <c r="C691" s="203"/>
      <c r="D691" s="203"/>
      <c r="E691" s="193"/>
      <c r="F691" s="53"/>
      <c r="G691" s="53"/>
      <c r="H691" s="53"/>
      <c r="I691" s="53"/>
      <c r="J691" s="53"/>
      <c r="K691" s="53"/>
    </row>
    <row r="692" spans="2:11" ht="12.75" x14ac:dyDescent="0.2">
      <c r="B692" s="203"/>
      <c r="C692" s="203"/>
      <c r="D692" s="203"/>
      <c r="E692" s="193"/>
      <c r="F692" s="53"/>
      <c r="G692" s="53"/>
      <c r="H692" s="53"/>
      <c r="I692" s="53"/>
      <c r="J692" s="53"/>
      <c r="K692" s="53"/>
    </row>
    <row r="693" spans="2:11" ht="12.75" x14ac:dyDescent="0.2">
      <c r="B693" s="203"/>
      <c r="C693" s="203"/>
      <c r="D693" s="203"/>
      <c r="E693" s="193"/>
      <c r="F693" s="53"/>
      <c r="G693" s="53"/>
      <c r="H693" s="53"/>
      <c r="I693" s="53"/>
      <c r="J693" s="53"/>
      <c r="K693" s="53"/>
    </row>
    <row r="694" spans="2:11" ht="12.75" x14ac:dyDescent="0.2">
      <c r="B694" s="203"/>
      <c r="C694" s="203"/>
      <c r="D694" s="203"/>
      <c r="E694" s="193"/>
      <c r="F694" s="53"/>
      <c r="G694" s="53"/>
      <c r="H694" s="53"/>
      <c r="I694" s="53"/>
      <c r="J694" s="53"/>
      <c r="K694" s="53"/>
    </row>
    <row r="695" spans="2:11" ht="12.75" x14ac:dyDescent="0.2">
      <c r="B695" s="203"/>
      <c r="C695" s="203"/>
      <c r="D695" s="203"/>
      <c r="E695" s="193"/>
      <c r="F695" s="53"/>
      <c r="G695" s="53"/>
      <c r="H695" s="53"/>
      <c r="I695" s="53"/>
      <c r="J695" s="53"/>
      <c r="K695" s="53"/>
    </row>
    <row r="696" spans="2:11" ht="12.75" x14ac:dyDescent="0.2">
      <c r="B696" s="203"/>
      <c r="C696" s="203"/>
      <c r="D696" s="203"/>
      <c r="E696" s="193"/>
      <c r="F696" s="53"/>
      <c r="G696" s="53"/>
      <c r="H696" s="53"/>
      <c r="I696" s="53"/>
      <c r="J696" s="53"/>
      <c r="K696" s="53"/>
    </row>
    <row r="697" spans="2:11" ht="12.75" x14ac:dyDescent="0.2">
      <c r="B697" s="203"/>
      <c r="C697" s="203"/>
      <c r="D697" s="203"/>
      <c r="E697" s="193"/>
      <c r="F697" s="53"/>
      <c r="G697" s="53"/>
      <c r="H697" s="53"/>
      <c r="I697" s="53"/>
      <c r="J697" s="53"/>
      <c r="K697" s="53"/>
    </row>
    <row r="698" spans="2:11" ht="12.75" x14ac:dyDescent="0.2">
      <c r="B698" s="203"/>
      <c r="C698" s="203"/>
      <c r="D698" s="203"/>
      <c r="E698" s="193"/>
      <c r="F698" s="53"/>
      <c r="G698" s="53"/>
      <c r="H698" s="53"/>
      <c r="I698" s="53"/>
      <c r="J698" s="53"/>
      <c r="K698" s="53"/>
    </row>
    <row r="699" spans="2:11" ht="12.75" x14ac:dyDescent="0.2">
      <c r="B699" s="203"/>
      <c r="C699" s="203"/>
      <c r="D699" s="203"/>
      <c r="E699" s="193"/>
      <c r="F699" s="53"/>
      <c r="G699" s="53"/>
      <c r="H699" s="53"/>
      <c r="I699" s="53"/>
      <c r="J699" s="53"/>
      <c r="K699" s="53"/>
    </row>
    <row r="700" spans="2:11" ht="12.75" x14ac:dyDescent="0.2">
      <c r="B700" s="203"/>
      <c r="C700" s="203"/>
      <c r="D700" s="203"/>
      <c r="E700" s="193"/>
      <c r="F700" s="53"/>
      <c r="G700" s="53"/>
      <c r="H700" s="53"/>
      <c r="I700" s="53"/>
      <c r="J700" s="53"/>
      <c r="K700" s="53"/>
    </row>
    <row r="701" spans="2:11" ht="12.75" x14ac:dyDescent="0.2">
      <c r="B701" s="203"/>
      <c r="C701" s="203"/>
      <c r="D701" s="203"/>
      <c r="E701" s="193"/>
      <c r="F701" s="53"/>
      <c r="G701" s="53"/>
      <c r="H701" s="53"/>
      <c r="I701" s="53"/>
      <c r="J701" s="53"/>
      <c r="K701" s="53"/>
    </row>
    <row r="702" spans="2:11" ht="12.75" x14ac:dyDescent="0.2">
      <c r="B702" s="203"/>
      <c r="C702" s="203"/>
      <c r="D702" s="203"/>
      <c r="E702" s="193"/>
      <c r="F702" s="53"/>
      <c r="G702" s="53"/>
      <c r="H702" s="53"/>
      <c r="I702" s="53"/>
      <c r="J702" s="53"/>
      <c r="K702" s="53"/>
    </row>
    <row r="703" spans="2:11" ht="12.75" x14ac:dyDescent="0.2">
      <c r="B703" s="203"/>
      <c r="C703" s="203"/>
      <c r="D703" s="203"/>
      <c r="E703" s="193"/>
      <c r="F703" s="53"/>
      <c r="G703" s="53"/>
      <c r="H703" s="53"/>
      <c r="I703" s="53"/>
      <c r="J703" s="53"/>
      <c r="K703" s="53"/>
    </row>
    <row r="704" spans="2:11" ht="12.75" x14ac:dyDescent="0.2">
      <c r="B704" s="203"/>
      <c r="C704" s="203"/>
      <c r="D704" s="203"/>
      <c r="E704" s="193"/>
      <c r="F704" s="53"/>
      <c r="G704" s="53"/>
      <c r="H704" s="53"/>
      <c r="I704" s="53"/>
      <c r="J704" s="53"/>
      <c r="K704" s="53"/>
    </row>
    <row r="705" spans="2:11" ht="12.75" x14ac:dyDescent="0.2">
      <c r="B705" s="203"/>
      <c r="C705" s="203"/>
      <c r="D705" s="203"/>
      <c r="E705" s="193"/>
      <c r="F705" s="53"/>
      <c r="G705" s="53"/>
      <c r="H705" s="53"/>
      <c r="I705" s="53"/>
      <c r="J705" s="53"/>
      <c r="K705" s="53"/>
    </row>
    <row r="706" spans="2:11" ht="12.75" x14ac:dyDescent="0.2">
      <c r="B706" s="203"/>
      <c r="C706" s="203"/>
      <c r="D706" s="203"/>
      <c r="E706" s="193"/>
      <c r="F706" s="53"/>
      <c r="G706" s="53"/>
      <c r="H706" s="53"/>
      <c r="I706" s="53"/>
      <c r="J706" s="53"/>
      <c r="K706" s="53"/>
    </row>
    <row r="707" spans="2:11" ht="12.75" x14ac:dyDescent="0.2">
      <c r="B707" s="203"/>
      <c r="C707" s="203"/>
      <c r="D707" s="203"/>
      <c r="E707" s="193"/>
      <c r="F707" s="53"/>
      <c r="G707" s="53"/>
      <c r="H707" s="53"/>
      <c r="I707" s="53"/>
      <c r="J707" s="53"/>
      <c r="K707" s="53"/>
    </row>
    <row r="708" spans="2:11" ht="12.75" x14ac:dyDescent="0.2">
      <c r="B708" s="203"/>
      <c r="C708" s="203"/>
      <c r="D708" s="203"/>
      <c r="E708" s="193"/>
      <c r="F708" s="53"/>
      <c r="G708" s="53"/>
      <c r="H708" s="53"/>
      <c r="I708" s="53"/>
      <c r="J708" s="53"/>
      <c r="K708" s="53"/>
    </row>
    <row r="709" spans="2:11" ht="12.75" x14ac:dyDescent="0.2">
      <c r="B709" s="203"/>
      <c r="C709" s="203"/>
      <c r="D709" s="203"/>
      <c r="E709" s="193"/>
      <c r="F709" s="53"/>
      <c r="G709" s="53"/>
      <c r="H709" s="53"/>
      <c r="I709" s="53"/>
      <c r="J709" s="53"/>
      <c r="K709" s="53"/>
    </row>
    <row r="710" spans="2:11" ht="12.75" x14ac:dyDescent="0.2">
      <c r="B710" s="203"/>
      <c r="C710" s="203"/>
      <c r="D710" s="203"/>
      <c r="E710" s="193"/>
      <c r="F710" s="53"/>
      <c r="G710" s="53"/>
      <c r="H710" s="53"/>
      <c r="I710" s="53"/>
      <c r="J710" s="53"/>
      <c r="K710" s="53"/>
    </row>
    <row r="711" spans="2:11" ht="12.75" x14ac:dyDescent="0.2">
      <c r="B711" s="203"/>
      <c r="C711" s="203"/>
      <c r="D711" s="203"/>
      <c r="E711" s="193"/>
      <c r="F711" s="53"/>
      <c r="G711" s="53"/>
      <c r="H711" s="53"/>
      <c r="I711" s="53"/>
      <c r="J711" s="53"/>
      <c r="K711" s="53"/>
    </row>
    <row r="712" spans="2:11" ht="12.75" x14ac:dyDescent="0.2">
      <c r="B712" s="203"/>
      <c r="C712" s="203"/>
      <c r="D712" s="203"/>
      <c r="E712" s="193"/>
      <c r="F712" s="53"/>
      <c r="G712" s="53"/>
      <c r="H712" s="53"/>
      <c r="I712" s="53"/>
      <c r="J712" s="53"/>
      <c r="K712" s="53"/>
    </row>
    <row r="713" spans="2:11" ht="12.75" x14ac:dyDescent="0.2">
      <c r="B713" s="203"/>
      <c r="C713" s="203"/>
      <c r="D713" s="203"/>
      <c r="E713" s="193"/>
      <c r="F713" s="53"/>
      <c r="G713" s="53"/>
      <c r="H713" s="53"/>
      <c r="I713" s="53"/>
      <c r="J713" s="53"/>
      <c r="K713" s="53"/>
    </row>
    <row r="714" spans="2:11" ht="12.75" x14ac:dyDescent="0.2">
      <c r="B714" s="203"/>
      <c r="C714" s="203"/>
      <c r="D714" s="203"/>
      <c r="E714" s="193"/>
      <c r="F714" s="53"/>
      <c r="G714" s="53"/>
      <c r="H714" s="53"/>
      <c r="I714" s="53"/>
      <c r="J714" s="53"/>
      <c r="K714" s="53"/>
    </row>
    <row r="715" spans="2:11" ht="12.75" x14ac:dyDescent="0.2">
      <c r="B715" s="203"/>
      <c r="C715" s="203"/>
      <c r="D715" s="203"/>
      <c r="E715" s="193"/>
      <c r="F715" s="53"/>
      <c r="G715" s="53"/>
      <c r="H715" s="53"/>
      <c r="I715" s="53"/>
      <c r="J715" s="53"/>
      <c r="K715" s="53"/>
    </row>
    <row r="716" spans="2:11" ht="12.75" x14ac:dyDescent="0.2">
      <c r="B716" s="203"/>
      <c r="C716" s="203"/>
      <c r="D716" s="203"/>
      <c r="E716" s="193"/>
      <c r="F716" s="53"/>
      <c r="G716" s="53"/>
      <c r="H716" s="53"/>
      <c r="I716" s="53"/>
      <c r="J716" s="53"/>
      <c r="K716" s="53"/>
    </row>
    <row r="717" spans="2:11" ht="12.75" x14ac:dyDescent="0.2">
      <c r="B717" s="203"/>
      <c r="C717" s="203"/>
      <c r="D717" s="203"/>
      <c r="E717" s="193"/>
      <c r="F717" s="53"/>
      <c r="G717" s="53"/>
      <c r="H717" s="53"/>
      <c r="I717" s="53"/>
      <c r="J717" s="53"/>
      <c r="K717" s="53"/>
    </row>
    <row r="718" spans="2:11" ht="12.75" x14ac:dyDescent="0.2">
      <c r="B718" s="203"/>
      <c r="C718" s="203"/>
      <c r="D718" s="203"/>
      <c r="E718" s="193"/>
      <c r="F718" s="53"/>
      <c r="G718" s="53"/>
      <c r="H718" s="53"/>
      <c r="I718" s="53"/>
      <c r="J718" s="53"/>
      <c r="K718" s="53"/>
    </row>
    <row r="719" spans="2:11" ht="12.75" x14ac:dyDescent="0.2">
      <c r="B719" s="203"/>
      <c r="C719" s="203"/>
      <c r="D719" s="203"/>
      <c r="E719" s="193"/>
      <c r="F719" s="53"/>
      <c r="G719" s="53"/>
      <c r="H719" s="53"/>
      <c r="I719" s="53"/>
      <c r="J719" s="53"/>
      <c r="K719" s="53"/>
    </row>
    <row r="720" spans="2:11" ht="12.75" x14ac:dyDescent="0.2">
      <c r="B720" s="203"/>
      <c r="C720" s="203"/>
      <c r="D720" s="203"/>
      <c r="E720" s="193"/>
      <c r="F720" s="53"/>
      <c r="G720" s="53"/>
      <c r="H720" s="53"/>
      <c r="I720" s="53"/>
      <c r="J720" s="53"/>
      <c r="K720" s="53"/>
    </row>
    <row r="721" spans="2:11" ht="12.75" x14ac:dyDescent="0.2">
      <c r="B721" s="203"/>
      <c r="C721" s="203"/>
      <c r="D721" s="203"/>
      <c r="E721" s="193"/>
      <c r="F721" s="53"/>
      <c r="G721" s="53"/>
      <c r="H721" s="53"/>
      <c r="I721" s="53"/>
      <c r="J721" s="53"/>
      <c r="K721" s="53"/>
    </row>
    <row r="722" spans="2:11" ht="12.75" x14ac:dyDescent="0.2">
      <c r="B722" s="203"/>
      <c r="C722" s="203"/>
      <c r="D722" s="203"/>
      <c r="E722" s="193"/>
      <c r="F722" s="53"/>
      <c r="G722" s="53"/>
      <c r="H722" s="53"/>
      <c r="I722" s="53"/>
      <c r="J722" s="53"/>
      <c r="K722" s="53"/>
    </row>
    <row r="723" spans="2:11" ht="12.75" x14ac:dyDescent="0.2">
      <c r="B723" s="203"/>
      <c r="C723" s="203"/>
      <c r="D723" s="203"/>
      <c r="E723" s="193"/>
      <c r="F723" s="53"/>
      <c r="G723" s="53"/>
      <c r="H723" s="53"/>
      <c r="I723" s="53"/>
      <c r="J723" s="53"/>
      <c r="K723" s="53"/>
    </row>
    <row r="724" spans="2:11" ht="12.75" x14ac:dyDescent="0.2">
      <c r="B724" s="203"/>
      <c r="C724" s="203"/>
      <c r="D724" s="203"/>
      <c r="E724" s="193"/>
      <c r="F724" s="53"/>
      <c r="G724" s="53"/>
      <c r="H724" s="53"/>
      <c r="I724" s="53"/>
      <c r="J724" s="53"/>
      <c r="K724" s="53"/>
    </row>
    <row r="725" spans="2:11" ht="12.75" x14ac:dyDescent="0.2">
      <c r="B725" s="203"/>
      <c r="C725" s="203"/>
      <c r="D725" s="203"/>
      <c r="E725" s="193"/>
      <c r="F725" s="53"/>
      <c r="G725" s="53"/>
      <c r="H725" s="53"/>
      <c r="I725" s="53"/>
      <c r="J725" s="53"/>
      <c r="K725" s="53"/>
    </row>
    <row r="726" spans="2:11" ht="12.75" x14ac:dyDescent="0.2">
      <c r="B726" s="203"/>
      <c r="C726" s="203"/>
      <c r="D726" s="203"/>
      <c r="E726" s="193"/>
      <c r="F726" s="53"/>
      <c r="G726" s="53"/>
      <c r="H726" s="53"/>
      <c r="I726" s="53"/>
      <c r="J726" s="53"/>
      <c r="K726" s="53"/>
    </row>
    <row r="727" spans="2:11" ht="12.75" x14ac:dyDescent="0.2">
      <c r="B727" s="203"/>
      <c r="C727" s="203"/>
      <c r="D727" s="203"/>
      <c r="E727" s="193"/>
      <c r="F727" s="53"/>
      <c r="G727" s="53"/>
      <c r="H727" s="53"/>
      <c r="I727" s="53"/>
      <c r="J727" s="53"/>
      <c r="K727" s="53"/>
    </row>
    <row r="728" spans="2:11" ht="12.75" x14ac:dyDescent="0.2">
      <c r="B728" s="203"/>
      <c r="C728" s="203"/>
      <c r="D728" s="203"/>
      <c r="E728" s="193"/>
      <c r="F728" s="53"/>
      <c r="G728" s="53"/>
      <c r="H728" s="53"/>
      <c r="I728" s="53"/>
      <c r="J728" s="53"/>
      <c r="K728" s="53"/>
    </row>
    <row r="729" spans="2:11" ht="12.75" x14ac:dyDescent="0.2">
      <c r="B729" s="203"/>
      <c r="C729" s="203"/>
      <c r="D729" s="203"/>
      <c r="E729" s="193"/>
      <c r="F729" s="53"/>
      <c r="G729" s="53"/>
      <c r="H729" s="53"/>
      <c r="I729" s="53"/>
      <c r="J729" s="53"/>
      <c r="K729" s="53"/>
    </row>
    <row r="730" spans="2:11" ht="12.75" x14ac:dyDescent="0.2">
      <c r="B730" s="203"/>
      <c r="C730" s="203"/>
      <c r="D730" s="203"/>
      <c r="E730" s="193"/>
      <c r="F730" s="53"/>
      <c r="G730" s="53"/>
      <c r="H730" s="53"/>
      <c r="I730" s="53"/>
      <c r="J730" s="53"/>
      <c r="K730" s="53"/>
    </row>
    <row r="731" spans="2:11" ht="12.75" x14ac:dyDescent="0.2">
      <c r="B731" s="203"/>
      <c r="C731" s="203"/>
      <c r="D731" s="203"/>
      <c r="E731" s="193"/>
      <c r="F731" s="53"/>
      <c r="G731" s="53"/>
      <c r="H731" s="53"/>
      <c r="I731" s="53"/>
      <c r="J731" s="53"/>
      <c r="K731" s="53"/>
    </row>
    <row r="732" spans="2:11" ht="12.75" x14ac:dyDescent="0.2">
      <c r="B732" s="203"/>
      <c r="C732" s="203"/>
      <c r="D732" s="203"/>
      <c r="E732" s="193"/>
      <c r="F732" s="53"/>
      <c r="G732" s="53"/>
      <c r="H732" s="53"/>
      <c r="I732" s="53"/>
      <c r="J732" s="53"/>
      <c r="K732" s="53"/>
    </row>
    <row r="733" spans="2:11" ht="12.75" x14ac:dyDescent="0.2">
      <c r="B733" s="203"/>
      <c r="C733" s="203"/>
      <c r="D733" s="203"/>
      <c r="E733" s="193"/>
      <c r="F733" s="53"/>
      <c r="G733" s="53"/>
      <c r="H733" s="53"/>
      <c r="I733" s="53"/>
      <c r="J733" s="53"/>
      <c r="K733" s="53"/>
    </row>
    <row r="734" spans="2:11" ht="12.75" x14ac:dyDescent="0.2">
      <c r="B734" s="203"/>
      <c r="C734" s="203"/>
      <c r="D734" s="203"/>
      <c r="E734" s="193"/>
      <c r="F734" s="53"/>
      <c r="G734" s="53"/>
      <c r="H734" s="53"/>
      <c r="I734" s="53"/>
      <c r="J734" s="53"/>
      <c r="K734" s="53"/>
    </row>
    <row r="735" spans="2:11" ht="12.75" x14ac:dyDescent="0.2">
      <c r="B735" s="203"/>
      <c r="C735" s="203"/>
      <c r="D735" s="203"/>
      <c r="E735" s="193"/>
      <c r="F735" s="53"/>
      <c r="G735" s="53"/>
      <c r="H735" s="53"/>
      <c r="I735" s="53"/>
      <c r="J735" s="53"/>
      <c r="K735" s="53"/>
    </row>
    <row r="736" spans="2:11" ht="12.75" x14ac:dyDescent="0.2">
      <c r="B736" s="203"/>
      <c r="C736" s="203"/>
      <c r="D736" s="203"/>
      <c r="E736" s="193"/>
      <c r="F736" s="53"/>
      <c r="G736" s="53"/>
      <c r="H736" s="53"/>
      <c r="I736" s="53"/>
      <c r="J736" s="53"/>
      <c r="K736" s="53"/>
    </row>
    <row r="737" spans="2:11" ht="12.75" x14ac:dyDescent="0.2">
      <c r="B737" s="203"/>
      <c r="C737" s="203"/>
      <c r="D737" s="203"/>
      <c r="E737" s="193"/>
      <c r="F737" s="53"/>
      <c r="G737" s="53"/>
      <c r="H737" s="53"/>
      <c r="I737" s="53"/>
      <c r="J737" s="53"/>
      <c r="K737" s="53"/>
    </row>
    <row r="738" spans="2:11" ht="12.75" x14ac:dyDescent="0.2">
      <c r="B738" s="203"/>
      <c r="C738" s="203"/>
      <c r="D738" s="203"/>
      <c r="E738" s="193"/>
      <c r="F738" s="53"/>
      <c r="G738" s="53"/>
      <c r="H738" s="53"/>
      <c r="I738" s="53"/>
      <c r="J738" s="53"/>
      <c r="K738" s="53"/>
    </row>
    <row r="739" spans="2:11" ht="12.75" x14ac:dyDescent="0.2">
      <c r="B739" s="203"/>
      <c r="C739" s="203"/>
      <c r="D739" s="203"/>
      <c r="E739" s="193"/>
      <c r="F739" s="53"/>
      <c r="G739" s="53"/>
      <c r="H739" s="53"/>
      <c r="I739" s="53"/>
      <c r="J739" s="53"/>
      <c r="K739" s="53"/>
    </row>
    <row r="740" spans="2:11" ht="12.75" x14ac:dyDescent="0.2">
      <c r="B740" s="203"/>
      <c r="C740" s="203"/>
      <c r="D740" s="203"/>
      <c r="E740" s="193"/>
      <c r="F740" s="53"/>
      <c r="G740" s="53"/>
      <c r="H740" s="53"/>
      <c r="I740" s="53"/>
      <c r="J740" s="53"/>
      <c r="K740" s="53"/>
    </row>
    <row r="741" spans="2:11" ht="12.75" x14ac:dyDescent="0.2">
      <c r="B741" s="203"/>
      <c r="C741" s="203"/>
      <c r="D741" s="203"/>
      <c r="E741" s="193"/>
      <c r="F741" s="53"/>
      <c r="G741" s="53"/>
      <c r="H741" s="53"/>
      <c r="I741" s="53"/>
      <c r="J741" s="53"/>
      <c r="K741" s="53"/>
    </row>
    <row r="742" spans="2:11" ht="12.75" x14ac:dyDescent="0.2">
      <c r="B742" s="203"/>
      <c r="C742" s="203"/>
      <c r="D742" s="203"/>
      <c r="E742" s="193"/>
      <c r="F742" s="53"/>
      <c r="G742" s="53"/>
      <c r="H742" s="53"/>
      <c r="I742" s="53"/>
      <c r="J742" s="53"/>
      <c r="K742" s="53"/>
    </row>
    <row r="743" spans="2:11" ht="12.75" x14ac:dyDescent="0.2">
      <c r="B743" s="203"/>
      <c r="C743" s="203"/>
      <c r="D743" s="203"/>
      <c r="E743" s="193"/>
      <c r="F743" s="53"/>
      <c r="G743" s="53"/>
      <c r="H743" s="53"/>
      <c r="I743" s="53"/>
      <c r="J743" s="53"/>
      <c r="K743" s="53"/>
    </row>
    <row r="744" spans="2:11" ht="12.75" x14ac:dyDescent="0.2">
      <c r="B744" s="203"/>
      <c r="C744" s="203"/>
      <c r="D744" s="203"/>
      <c r="E744" s="193"/>
      <c r="F744" s="53"/>
      <c r="G744" s="53"/>
      <c r="H744" s="53"/>
      <c r="I744" s="53"/>
      <c r="J744" s="53"/>
      <c r="K744" s="53"/>
    </row>
    <row r="745" spans="2:11" ht="12.75" x14ac:dyDescent="0.2">
      <c r="B745" s="203"/>
      <c r="C745" s="203"/>
      <c r="D745" s="203"/>
      <c r="E745" s="193"/>
      <c r="F745" s="53"/>
      <c r="G745" s="53"/>
      <c r="H745" s="53"/>
      <c r="I745" s="53"/>
      <c r="J745" s="53"/>
      <c r="K745" s="53"/>
    </row>
    <row r="746" spans="2:11" ht="12.75" x14ac:dyDescent="0.2">
      <c r="B746" s="203"/>
      <c r="C746" s="203"/>
      <c r="D746" s="203"/>
      <c r="E746" s="193"/>
      <c r="F746" s="53"/>
      <c r="G746" s="53"/>
      <c r="H746" s="53"/>
      <c r="I746" s="53"/>
      <c r="J746" s="53"/>
      <c r="K746" s="53"/>
    </row>
    <row r="747" spans="2:11" ht="12.75" x14ac:dyDescent="0.2">
      <c r="B747" s="203"/>
      <c r="C747" s="203"/>
      <c r="D747" s="203"/>
      <c r="E747" s="193"/>
      <c r="F747" s="53"/>
      <c r="G747" s="53"/>
      <c r="H747" s="53"/>
      <c r="I747" s="53"/>
      <c r="J747" s="53"/>
      <c r="K747" s="53"/>
    </row>
    <row r="748" spans="2:11" ht="12.75" x14ac:dyDescent="0.2">
      <c r="B748" s="203"/>
      <c r="C748" s="203"/>
      <c r="D748" s="203"/>
      <c r="E748" s="193"/>
      <c r="F748" s="53"/>
      <c r="G748" s="53"/>
      <c r="H748" s="53"/>
      <c r="I748" s="53"/>
      <c r="J748" s="53"/>
      <c r="K748" s="53"/>
    </row>
    <row r="749" spans="2:11" ht="12.75" x14ac:dyDescent="0.2">
      <c r="B749" s="203"/>
      <c r="C749" s="203"/>
      <c r="D749" s="203"/>
      <c r="E749" s="193"/>
      <c r="F749" s="53"/>
      <c r="G749" s="53"/>
      <c r="H749" s="53"/>
      <c r="I749" s="53"/>
      <c r="J749" s="53"/>
      <c r="K749" s="53"/>
    </row>
    <row r="750" spans="2:11" ht="12.75" x14ac:dyDescent="0.2">
      <c r="B750" s="203"/>
      <c r="C750" s="203"/>
      <c r="D750" s="203"/>
      <c r="E750" s="193"/>
      <c r="F750" s="53"/>
      <c r="G750" s="53"/>
      <c r="H750" s="53"/>
      <c r="I750" s="53"/>
      <c r="J750" s="53"/>
      <c r="K750" s="53"/>
    </row>
    <row r="751" spans="2:11" ht="12.75" x14ac:dyDescent="0.2">
      <c r="B751" s="203"/>
      <c r="C751" s="203"/>
      <c r="D751" s="203"/>
      <c r="E751" s="193"/>
      <c r="F751" s="53"/>
      <c r="G751" s="53"/>
      <c r="H751" s="53"/>
      <c r="I751" s="53"/>
      <c r="J751" s="53"/>
      <c r="K751" s="53"/>
    </row>
    <row r="752" spans="2:11" ht="12.75" x14ac:dyDescent="0.2">
      <c r="B752" s="203"/>
      <c r="C752" s="203"/>
      <c r="D752" s="203"/>
      <c r="E752" s="193"/>
      <c r="F752" s="53"/>
      <c r="G752" s="53"/>
      <c r="H752" s="53"/>
      <c r="I752" s="53"/>
      <c r="J752" s="53"/>
      <c r="K752" s="53"/>
    </row>
    <row r="753" spans="2:11" ht="12.75" x14ac:dyDescent="0.2">
      <c r="B753" s="203"/>
      <c r="C753" s="203"/>
      <c r="D753" s="203"/>
      <c r="E753" s="193"/>
      <c r="F753" s="53"/>
      <c r="G753" s="53"/>
      <c r="H753" s="53"/>
      <c r="I753" s="53"/>
      <c r="J753" s="53"/>
      <c r="K753" s="53"/>
    </row>
    <row r="754" spans="2:11" ht="12.75" x14ac:dyDescent="0.2">
      <c r="B754" s="203"/>
      <c r="C754" s="203"/>
      <c r="D754" s="203"/>
      <c r="E754" s="193"/>
      <c r="F754" s="53"/>
      <c r="G754" s="53"/>
      <c r="H754" s="53"/>
      <c r="I754" s="53"/>
      <c r="J754" s="53"/>
      <c r="K754" s="53"/>
    </row>
    <row r="755" spans="2:11" ht="12.75" x14ac:dyDescent="0.2">
      <c r="B755" s="203"/>
      <c r="C755" s="203"/>
      <c r="D755" s="203"/>
      <c r="E755" s="193"/>
      <c r="F755" s="53"/>
      <c r="G755" s="53"/>
      <c r="H755" s="53"/>
      <c r="I755" s="53"/>
      <c r="J755" s="53"/>
      <c r="K755" s="53"/>
    </row>
    <row r="756" spans="2:11" ht="12.75" x14ac:dyDescent="0.2">
      <c r="B756" s="203"/>
      <c r="C756" s="203"/>
      <c r="D756" s="203"/>
      <c r="E756" s="193"/>
      <c r="F756" s="53"/>
      <c r="G756" s="53"/>
      <c r="H756" s="53"/>
      <c r="I756" s="53"/>
      <c r="J756" s="53"/>
      <c r="K756" s="53"/>
    </row>
    <row r="757" spans="2:11" ht="12.75" x14ac:dyDescent="0.2">
      <c r="B757" s="203"/>
      <c r="C757" s="203"/>
      <c r="D757" s="203"/>
      <c r="E757" s="193"/>
      <c r="F757" s="53"/>
      <c r="G757" s="53"/>
      <c r="H757" s="53"/>
      <c r="I757" s="53"/>
      <c r="J757" s="53"/>
      <c r="K757" s="53"/>
    </row>
    <row r="758" spans="2:11" ht="12.75" x14ac:dyDescent="0.2">
      <c r="B758" s="203"/>
      <c r="C758" s="203"/>
      <c r="D758" s="203"/>
      <c r="E758" s="193"/>
      <c r="F758" s="53"/>
      <c r="G758" s="53"/>
      <c r="H758" s="53"/>
      <c r="I758" s="53"/>
      <c r="J758" s="53"/>
      <c r="K758" s="53"/>
    </row>
    <row r="759" spans="2:11" ht="12.75" x14ac:dyDescent="0.2">
      <c r="B759" s="203"/>
      <c r="C759" s="203"/>
      <c r="D759" s="203"/>
      <c r="E759" s="193"/>
      <c r="F759" s="53"/>
      <c r="G759" s="53"/>
      <c r="H759" s="53"/>
      <c r="I759" s="53"/>
      <c r="J759" s="53"/>
      <c r="K759" s="53"/>
    </row>
    <row r="760" spans="2:11" ht="12.75" x14ac:dyDescent="0.2">
      <c r="B760" s="203"/>
      <c r="C760" s="203"/>
      <c r="D760" s="203"/>
      <c r="E760" s="193"/>
      <c r="F760" s="53"/>
      <c r="G760" s="53"/>
      <c r="H760" s="53"/>
      <c r="I760" s="53"/>
      <c r="J760" s="53"/>
      <c r="K760" s="53"/>
    </row>
    <row r="761" spans="2:11" ht="12.75" x14ac:dyDescent="0.2">
      <c r="B761" s="203"/>
      <c r="C761" s="203"/>
      <c r="D761" s="203"/>
      <c r="E761" s="193"/>
      <c r="F761" s="53"/>
      <c r="G761" s="53"/>
      <c r="H761" s="53"/>
      <c r="I761" s="53"/>
      <c r="J761" s="53"/>
      <c r="K761" s="53"/>
    </row>
    <row r="762" spans="2:11" ht="12.75" x14ac:dyDescent="0.2">
      <c r="B762" s="203"/>
      <c r="C762" s="203"/>
      <c r="D762" s="203"/>
      <c r="E762" s="193"/>
      <c r="F762" s="53"/>
      <c r="G762" s="53"/>
      <c r="H762" s="53"/>
      <c r="I762" s="53"/>
      <c r="J762" s="53"/>
      <c r="K762" s="53"/>
    </row>
    <row r="763" spans="2:11" ht="12.75" x14ac:dyDescent="0.2">
      <c r="B763" s="203"/>
      <c r="C763" s="203"/>
      <c r="D763" s="203"/>
      <c r="E763" s="193"/>
      <c r="F763" s="53"/>
      <c r="G763" s="53"/>
      <c r="H763" s="53"/>
      <c r="I763" s="53"/>
      <c r="J763" s="53"/>
      <c r="K763" s="53"/>
    </row>
    <row r="764" spans="2:11" ht="12.75" x14ac:dyDescent="0.2">
      <c r="B764" s="203"/>
      <c r="C764" s="203"/>
      <c r="D764" s="203"/>
      <c r="E764" s="193"/>
      <c r="F764" s="53"/>
      <c r="G764" s="53"/>
      <c r="H764" s="53"/>
      <c r="I764" s="53"/>
      <c r="J764" s="53"/>
      <c r="K764" s="53"/>
    </row>
    <row r="765" spans="2:11" ht="12.75" x14ac:dyDescent="0.2">
      <c r="B765" s="203"/>
      <c r="C765" s="203"/>
      <c r="D765" s="203"/>
      <c r="E765" s="193"/>
      <c r="F765" s="53"/>
      <c r="G765" s="53"/>
      <c r="H765" s="53"/>
      <c r="I765" s="53"/>
      <c r="J765" s="53"/>
      <c r="K765" s="53"/>
    </row>
    <row r="766" spans="2:11" ht="12.75" x14ac:dyDescent="0.2">
      <c r="B766" s="203"/>
      <c r="C766" s="203"/>
      <c r="D766" s="203"/>
      <c r="E766" s="193"/>
      <c r="F766" s="53"/>
      <c r="G766" s="53"/>
      <c r="H766" s="53"/>
      <c r="I766" s="53"/>
      <c r="J766" s="53"/>
      <c r="K766" s="53"/>
    </row>
    <row r="767" spans="2:11" ht="12.75" x14ac:dyDescent="0.2">
      <c r="B767" s="203"/>
      <c r="C767" s="203"/>
      <c r="D767" s="203"/>
      <c r="E767" s="193"/>
      <c r="F767" s="53"/>
      <c r="G767" s="53"/>
      <c r="H767" s="53"/>
      <c r="I767" s="53"/>
      <c r="J767" s="53"/>
      <c r="K767" s="53"/>
    </row>
    <row r="768" spans="2:11" ht="12.75" x14ac:dyDescent="0.2">
      <c r="B768" s="203"/>
      <c r="C768" s="203"/>
      <c r="D768" s="203"/>
      <c r="E768" s="193"/>
      <c r="F768" s="53"/>
      <c r="G768" s="53"/>
      <c r="H768" s="53"/>
      <c r="I768" s="53"/>
      <c r="J768" s="53"/>
      <c r="K768" s="53"/>
    </row>
    <row r="769" spans="2:11" ht="12.75" x14ac:dyDescent="0.2">
      <c r="B769" s="203"/>
      <c r="C769" s="203"/>
      <c r="D769" s="203"/>
      <c r="E769" s="193"/>
      <c r="F769" s="53"/>
      <c r="G769" s="53"/>
      <c r="H769" s="53"/>
      <c r="I769" s="53"/>
      <c r="J769" s="53"/>
      <c r="K769" s="53"/>
    </row>
    <row r="770" spans="2:11" ht="12.75" x14ac:dyDescent="0.2">
      <c r="B770" s="203"/>
      <c r="C770" s="203"/>
      <c r="D770" s="203"/>
      <c r="E770" s="193"/>
      <c r="F770" s="53"/>
      <c r="G770" s="53"/>
      <c r="H770" s="53"/>
      <c r="I770" s="53"/>
      <c r="J770" s="53"/>
      <c r="K770" s="53"/>
    </row>
    <row r="771" spans="2:11" ht="12.75" x14ac:dyDescent="0.2">
      <c r="B771" s="203"/>
      <c r="C771" s="203"/>
      <c r="D771" s="203"/>
      <c r="E771" s="193"/>
      <c r="F771" s="53"/>
      <c r="G771" s="53"/>
      <c r="H771" s="53"/>
      <c r="I771" s="53"/>
      <c r="J771" s="53"/>
      <c r="K771" s="53"/>
    </row>
    <row r="772" spans="2:11" ht="12.75" x14ac:dyDescent="0.2">
      <c r="B772" s="203"/>
      <c r="C772" s="203"/>
      <c r="D772" s="203"/>
      <c r="E772" s="193"/>
      <c r="F772" s="53"/>
      <c r="G772" s="53"/>
      <c r="H772" s="53"/>
      <c r="I772" s="53"/>
      <c r="J772" s="53"/>
      <c r="K772" s="53"/>
    </row>
    <row r="773" spans="2:11" ht="12.75" x14ac:dyDescent="0.2">
      <c r="B773" s="203"/>
      <c r="C773" s="203"/>
      <c r="D773" s="203"/>
      <c r="E773" s="193"/>
      <c r="F773" s="53"/>
      <c r="G773" s="53"/>
      <c r="H773" s="53"/>
      <c r="I773" s="53"/>
      <c r="J773" s="53"/>
      <c r="K773" s="53"/>
    </row>
    <row r="774" spans="2:11" ht="12.75" x14ac:dyDescent="0.2">
      <c r="B774" s="203"/>
      <c r="C774" s="203"/>
      <c r="D774" s="203"/>
      <c r="E774" s="193"/>
      <c r="F774" s="53"/>
      <c r="G774" s="53"/>
      <c r="H774" s="53"/>
      <c r="I774" s="53"/>
      <c r="J774" s="53"/>
      <c r="K774" s="53"/>
    </row>
    <row r="775" spans="2:11" ht="12.75" x14ac:dyDescent="0.2">
      <c r="B775" s="203"/>
      <c r="C775" s="203"/>
      <c r="D775" s="203"/>
      <c r="E775" s="193"/>
      <c r="F775" s="53"/>
      <c r="G775" s="53"/>
      <c r="H775" s="53"/>
      <c r="I775" s="53"/>
      <c r="J775" s="53"/>
      <c r="K775" s="53"/>
    </row>
    <row r="776" spans="2:11" ht="12.75" x14ac:dyDescent="0.2">
      <c r="B776" s="203"/>
      <c r="C776" s="203"/>
      <c r="D776" s="203"/>
      <c r="E776" s="193"/>
      <c r="F776" s="53"/>
      <c r="G776" s="53"/>
      <c r="H776" s="53"/>
      <c r="I776" s="53"/>
      <c r="J776" s="53"/>
      <c r="K776" s="53"/>
    </row>
    <row r="777" spans="2:11" ht="12.75" x14ac:dyDescent="0.2">
      <c r="B777" s="203"/>
      <c r="C777" s="203"/>
      <c r="D777" s="203"/>
      <c r="E777" s="193"/>
      <c r="F777" s="53"/>
      <c r="G777" s="53"/>
      <c r="H777" s="53"/>
      <c r="I777" s="53"/>
      <c r="J777" s="53"/>
      <c r="K777" s="53"/>
    </row>
    <row r="778" spans="2:11" ht="12.75" x14ac:dyDescent="0.2">
      <c r="B778" s="203"/>
      <c r="C778" s="203"/>
      <c r="D778" s="203"/>
      <c r="E778" s="193"/>
      <c r="F778" s="53"/>
      <c r="G778" s="53"/>
      <c r="H778" s="53"/>
      <c r="I778" s="53"/>
      <c r="J778" s="53"/>
      <c r="K778" s="53"/>
    </row>
    <row r="779" spans="2:11" ht="12.75" x14ac:dyDescent="0.2">
      <c r="B779" s="203"/>
      <c r="C779" s="203"/>
      <c r="D779" s="203"/>
      <c r="E779" s="193"/>
      <c r="F779" s="53"/>
      <c r="G779" s="53"/>
      <c r="H779" s="53"/>
      <c r="I779" s="53"/>
      <c r="J779" s="53"/>
      <c r="K779" s="53"/>
    </row>
    <row r="780" spans="2:11" ht="12.75" x14ac:dyDescent="0.2">
      <c r="B780" s="203"/>
      <c r="C780" s="203"/>
      <c r="D780" s="203"/>
      <c r="E780" s="193"/>
      <c r="F780" s="53"/>
      <c r="G780" s="53"/>
      <c r="H780" s="53"/>
      <c r="I780" s="53"/>
      <c r="J780" s="53"/>
      <c r="K780" s="53"/>
    </row>
    <row r="781" spans="2:11" ht="12.75" x14ac:dyDescent="0.2">
      <c r="B781" s="203"/>
      <c r="C781" s="203"/>
      <c r="D781" s="203"/>
      <c r="E781" s="193"/>
      <c r="F781" s="53"/>
      <c r="G781" s="53"/>
      <c r="H781" s="53"/>
      <c r="I781" s="53"/>
      <c r="J781" s="53"/>
      <c r="K781" s="53"/>
    </row>
    <row r="782" spans="2:11" ht="12.75" x14ac:dyDescent="0.2">
      <c r="B782" s="203"/>
      <c r="C782" s="203"/>
      <c r="D782" s="203"/>
      <c r="E782" s="193"/>
      <c r="F782" s="53"/>
      <c r="G782" s="53"/>
      <c r="H782" s="53"/>
      <c r="I782" s="53"/>
      <c r="J782" s="53"/>
      <c r="K782" s="53"/>
    </row>
    <row r="783" spans="2:11" ht="12.75" x14ac:dyDescent="0.2">
      <c r="B783" s="203"/>
      <c r="C783" s="203"/>
      <c r="D783" s="203"/>
      <c r="E783" s="193"/>
      <c r="F783" s="53"/>
      <c r="G783" s="53"/>
      <c r="H783" s="53"/>
      <c r="I783" s="53"/>
      <c r="J783" s="53"/>
      <c r="K783" s="53"/>
    </row>
    <row r="784" spans="2:11" ht="12.75" x14ac:dyDescent="0.2">
      <c r="B784" s="203"/>
      <c r="C784" s="203"/>
      <c r="D784" s="203"/>
      <c r="E784" s="193"/>
      <c r="F784" s="53"/>
      <c r="G784" s="53"/>
      <c r="H784" s="53"/>
      <c r="I784" s="53"/>
      <c r="J784" s="53"/>
      <c r="K784" s="53"/>
    </row>
    <row r="785" spans="2:11" ht="12.75" x14ac:dyDescent="0.2">
      <c r="B785" s="203"/>
      <c r="C785" s="203"/>
      <c r="D785" s="203"/>
      <c r="E785" s="193"/>
      <c r="F785" s="53"/>
      <c r="G785" s="53"/>
      <c r="H785" s="53"/>
      <c r="I785" s="53"/>
      <c r="J785" s="53"/>
      <c r="K785" s="53"/>
    </row>
    <row r="786" spans="2:11" ht="12.75" x14ac:dyDescent="0.2">
      <c r="B786" s="203"/>
      <c r="C786" s="203"/>
      <c r="D786" s="203"/>
      <c r="E786" s="193"/>
      <c r="F786" s="53"/>
      <c r="G786" s="53"/>
      <c r="H786" s="53"/>
      <c r="I786" s="53"/>
      <c r="J786" s="53"/>
      <c r="K786" s="53"/>
    </row>
    <row r="787" spans="2:11" ht="12.75" x14ac:dyDescent="0.2">
      <c r="B787" s="203"/>
      <c r="C787" s="203"/>
      <c r="D787" s="203"/>
      <c r="E787" s="193"/>
      <c r="F787" s="53"/>
      <c r="G787" s="53"/>
      <c r="H787" s="53"/>
      <c r="I787" s="53"/>
      <c r="J787" s="53"/>
      <c r="K787" s="53"/>
    </row>
    <row r="788" spans="2:11" ht="12.75" x14ac:dyDescent="0.2">
      <c r="B788" s="203"/>
      <c r="C788" s="203"/>
      <c r="D788" s="203"/>
      <c r="E788" s="193"/>
      <c r="F788" s="53"/>
      <c r="G788" s="53"/>
      <c r="H788" s="53"/>
      <c r="I788" s="53"/>
      <c r="J788" s="53"/>
      <c r="K788" s="53"/>
    </row>
    <row r="789" spans="2:11" ht="12.75" x14ac:dyDescent="0.2">
      <c r="B789" s="203"/>
      <c r="C789" s="203"/>
      <c r="D789" s="203"/>
      <c r="E789" s="193"/>
      <c r="F789" s="53"/>
      <c r="G789" s="53"/>
      <c r="H789" s="53"/>
      <c r="I789" s="53"/>
      <c r="J789" s="53"/>
      <c r="K789" s="53"/>
    </row>
    <row r="790" spans="2:11" ht="12.75" x14ac:dyDescent="0.2">
      <c r="B790" s="203"/>
      <c r="C790" s="203"/>
      <c r="D790" s="203"/>
      <c r="E790" s="193"/>
      <c r="F790" s="53"/>
      <c r="G790" s="53"/>
      <c r="H790" s="53"/>
      <c r="I790" s="53"/>
      <c r="J790" s="53"/>
      <c r="K790" s="53"/>
    </row>
    <row r="791" spans="2:11" ht="12.75" x14ac:dyDescent="0.2">
      <c r="B791" s="203"/>
      <c r="C791" s="203"/>
      <c r="D791" s="203"/>
      <c r="E791" s="193"/>
      <c r="F791" s="53"/>
      <c r="G791" s="53"/>
      <c r="H791" s="53"/>
      <c r="I791" s="53"/>
      <c r="J791" s="53"/>
      <c r="K791" s="53"/>
    </row>
    <row r="792" spans="2:11" ht="12.75" x14ac:dyDescent="0.2">
      <c r="B792" s="203"/>
      <c r="C792" s="203"/>
      <c r="D792" s="203"/>
      <c r="E792" s="193"/>
      <c r="F792" s="53"/>
      <c r="G792" s="53"/>
      <c r="H792" s="53"/>
      <c r="I792" s="53"/>
      <c r="J792" s="53"/>
      <c r="K792" s="53"/>
    </row>
    <row r="793" spans="2:11" ht="12.75" x14ac:dyDescent="0.2">
      <c r="B793" s="203"/>
      <c r="C793" s="203"/>
      <c r="D793" s="203"/>
      <c r="E793" s="193"/>
      <c r="F793" s="53"/>
      <c r="G793" s="53"/>
      <c r="H793" s="53"/>
      <c r="I793" s="53"/>
      <c r="J793" s="53"/>
      <c r="K793" s="53"/>
    </row>
    <row r="794" spans="2:11" ht="12.75" x14ac:dyDescent="0.2">
      <c r="B794" s="203"/>
      <c r="C794" s="203"/>
      <c r="D794" s="203"/>
      <c r="E794" s="193"/>
      <c r="F794" s="53"/>
      <c r="G794" s="53"/>
      <c r="H794" s="53"/>
      <c r="I794" s="53"/>
      <c r="J794" s="53"/>
      <c r="K794" s="53"/>
    </row>
    <row r="795" spans="2:11" ht="12.75" x14ac:dyDescent="0.2">
      <c r="B795" s="203"/>
      <c r="C795" s="203"/>
      <c r="D795" s="203"/>
      <c r="E795" s="193"/>
      <c r="F795" s="53"/>
      <c r="G795" s="53"/>
      <c r="H795" s="53"/>
      <c r="I795" s="53"/>
      <c r="J795" s="53"/>
      <c r="K795" s="53"/>
    </row>
    <row r="796" spans="2:11" ht="12.75" x14ac:dyDescent="0.2">
      <c r="B796" s="203"/>
      <c r="C796" s="203"/>
      <c r="D796" s="203"/>
      <c r="E796" s="193"/>
      <c r="F796" s="53"/>
      <c r="G796" s="53"/>
      <c r="H796" s="53"/>
      <c r="I796" s="53"/>
      <c r="J796" s="53"/>
      <c r="K796" s="53"/>
    </row>
    <row r="797" spans="2:11" ht="12.75" x14ac:dyDescent="0.2">
      <c r="B797" s="203"/>
      <c r="C797" s="203"/>
      <c r="D797" s="203"/>
      <c r="E797" s="193"/>
      <c r="F797" s="53"/>
      <c r="G797" s="53"/>
      <c r="H797" s="53"/>
      <c r="I797" s="53"/>
      <c r="J797" s="53"/>
      <c r="K797" s="53"/>
    </row>
    <row r="798" spans="2:11" ht="12.75" x14ac:dyDescent="0.2">
      <c r="B798" s="203"/>
      <c r="C798" s="203"/>
      <c r="D798" s="203"/>
      <c r="E798" s="193"/>
      <c r="F798" s="53"/>
      <c r="G798" s="53"/>
      <c r="H798" s="53"/>
      <c r="I798" s="53"/>
      <c r="J798" s="53"/>
      <c r="K798" s="53"/>
    </row>
    <row r="799" spans="2:11" ht="12.75" x14ac:dyDescent="0.2">
      <c r="B799" s="203"/>
      <c r="C799" s="203"/>
      <c r="D799" s="203"/>
      <c r="E799" s="193"/>
      <c r="F799" s="53"/>
      <c r="G799" s="53"/>
      <c r="H799" s="53"/>
      <c r="I799" s="53"/>
      <c r="J799" s="53"/>
      <c r="K799" s="53"/>
    </row>
    <row r="800" spans="2:11" ht="12.75" x14ac:dyDescent="0.2">
      <c r="B800" s="203"/>
      <c r="C800" s="203"/>
      <c r="D800" s="203"/>
      <c r="E800" s="193"/>
      <c r="F800" s="53"/>
      <c r="G800" s="53"/>
      <c r="H800" s="53"/>
      <c r="I800" s="53"/>
      <c r="J800" s="53"/>
      <c r="K800" s="53"/>
    </row>
    <row r="801" spans="2:11" ht="12.75" x14ac:dyDescent="0.2">
      <c r="B801" s="203"/>
      <c r="C801" s="203"/>
      <c r="D801" s="203"/>
      <c r="E801" s="193"/>
      <c r="F801" s="53"/>
      <c r="G801" s="53"/>
      <c r="H801" s="53"/>
      <c r="I801" s="53"/>
      <c r="J801" s="53"/>
      <c r="K801" s="53"/>
    </row>
    <row r="802" spans="2:11" ht="12.75" x14ac:dyDescent="0.2">
      <c r="B802" s="203"/>
      <c r="C802" s="203"/>
      <c r="D802" s="203"/>
      <c r="E802" s="193"/>
      <c r="F802" s="53"/>
      <c r="G802" s="53"/>
      <c r="H802" s="53"/>
      <c r="I802" s="53"/>
      <c r="J802" s="53"/>
      <c r="K802" s="53"/>
    </row>
    <row r="803" spans="2:11" ht="12.75" x14ac:dyDescent="0.2">
      <c r="B803" s="203"/>
      <c r="C803" s="203"/>
      <c r="D803" s="203"/>
      <c r="E803" s="193"/>
      <c r="F803" s="53"/>
      <c r="G803" s="53"/>
      <c r="H803" s="53"/>
      <c r="I803" s="53"/>
      <c r="J803" s="53"/>
      <c r="K803" s="53"/>
    </row>
    <row r="804" spans="2:11" ht="12.75" x14ac:dyDescent="0.2">
      <c r="B804" s="203"/>
      <c r="C804" s="203"/>
      <c r="D804" s="203"/>
      <c r="E804" s="193"/>
      <c r="F804" s="53"/>
      <c r="G804" s="53"/>
      <c r="H804" s="53"/>
      <c r="I804" s="53"/>
      <c r="J804" s="53"/>
      <c r="K804" s="53"/>
    </row>
    <row r="805" spans="2:11" ht="12.75" x14ac:dyDescent="0.2">
      <c r="B805" s="203"/>
      <c r="C805" s="203"/>
      <c r="D805" s="203"/>
      <c r="E805" s="193"/>
      <c r="F805" s="53"/>
      <c r="G805" s="53"/>
      <c r="H805" s="53"/>
      <c r="I805" s="53"/>
      <c r="J805" s="53"/>
      <c r="K805" s="53"/>
    </row>
    <row r="806" spans="2:11" ht="12.75" x14ac:dyDescent="0.2">
      <c r="B806" s="203"/>
      <c r="C806" s="203"/>
      <c r="D806" s="203"/>
      <c r="E806" s="193"/>
      <c r="F806" s="53"/>
      <c r="G806" s="53"/>
      <c r="H806" s="53"/>
      <c r="I806" s="53"/>
      <c r="J806" s="53"/>
      <c r="K806" s="53"/>
    </row>
    <row r="807" spans="2:11" ht="12.75" x14ac:dyDescent="0.2">
      <c r="B807" s="203"/>
      <c r="C807" s="203"/>
      <c r="D807" s="203"/>
      <c r="E807" s="193"/>
      <c r="F807" s="53"/>
      <c r="G807" s="53"/>
      <c r="H807" s="53"/>
      <c r="I807" s="53"/>
      <c r="J807" s="53"/>
      <c r="K807" s="53"/>
    </row>
    <row r="808" spans="2:11" ht="12.75" x14ac:dyDescent="0.2">
      <c r="B808" s="203"/>
      <c r="C808" s="203"/>
      <c r="D808" s="203"/>
      <c r="E808" s="193"/>
      <c r="F808" s="53"/>
      <c r="G808" s="53"/>
      <c r="H808" s="53"/>
      <c r="I808" s="53"/>
      <c r="J808" s="53"/>
      <c r="K808" s="53"/>
    </row>
    <row r="809" spans="2:11" ht="12.75" x14ac:dyDescent="0.2">
      <c r="B809" s="203"/>
      <c r="C809" s="203"/>
      <c r="D809" s="203"/>
      <c r="E809" s="193"/>
      <c r="F809" s="53"/>
      <c r="G809" s="53"/>
      <c r="H809" s="53"/>
      <c r="I809" s="53"/>
      <c r="J809" s="53"/>
      <c r="K809" s="53"/>
    </row>
    <row r="810" spans="2:11" ht="12.75" x14ac:dyDescent="0.2">
      <c r="B810" s="203"/>
      <c r="C810" s="203"/>
      <c r="D810" s="203"/>
      <c r="E810" s="193"/>
      <c r="F810" s="53"/>
      <c r="G810" s="53"/>
      <c r="H810" s="53"/>
      <c r="I810" s="53"/>
      <c r="J810" s="53"/>
      <c r="K810" s="53"/>
    </row>
    <row r="811" spans="2:11" ht="12.75" x14ac:dyDescent="0.2">
      <c r="B811" s="203"/>
      <c r="C811" s="203"/>
      <c r="D811" s="203"/>
      <c r="E811" s="193"/>
      <c r="F811" s="53"/>
      <c r="G811" s="53"/>
      <c r="H811" s="53"/>
      <c r="I811" s="53"/>
      <c r="J811" s="53"/>
      <c r="K811" s="53"/>
    </row>
    <row r="812" spans="2:11" ht="12.75" x14ac:dyDescent="0.2">
      <c r="B812" s="203"/>
      <c r="C812" s="203"/>
      <c r="D812" s="203"/>
      <c r="E812" s="193"/>
      <c r="F812" s="53"/>
      <c r="G812" s="53"/>
      <c r="H812" s="53"/>
      <c r="I812" s="53"/>
      <c r="J812" s="53"/>
      <c r="K812" s="53"/>
    </row>
    <row r="813" spans="2:11" ht="12.75" x14ac:dyDescent="0.2">
      <c r="B813" s="203"/>
      <c r="C813" s="203"/>
      <c r="D813" s="203"/>
      <c r="E813" s="193"/>
      <c r="F813" s="53"/>
      <c r="G813" s="53"/>
      <c r="H813" s="53"/>
      <c r="I813" s="53"/>
      <c r="J813" s="53"/>
      <c r="K813" s="53"/>
    </row>
    <row r="814" spans="2:11" ht="12.75" x14ac:dyDescent="0.2">
      <c r="B814" s="203"/>
      <c r="C814" s="203"/>
      <c r="D814" s="203"/>
      <c r="E814" s="193"/>
      <c r="F814" s="53"/>
      <c r="G814" s="53"/>
      <c r="H814" s="53"/>
      <c r="I814" s="53"/>
      <c r="J814" s="53"/>
      <c r="K814" s="53"/>
    </row>
    <row r="815" spans="2:11" ht="12.75" x14ac:dyDescent="0.2">
      <c r="B815" s="203"/>
      <c r="C815" s="203"/>
      <c r="D815" s="203"/>
      <c r="E815" s="193"/>
      <c r="F815" s="53"/>
      <c r="G815" s="53"/>
      <c r="H815" s="53"/>
      <c r="I815" s="53"/>
      <c r="J815" s="53"/>
      <c r="K815" s="53"/>
    </row>
    <row r="816" spans="2:11" ht="12.75" x14ac:dyDescent="0.2">
      <c r="B816" s="203"/>
      <c r="C816" s="203"/>
      <c r="D816" s="203"/>
      <c r="E816" s="193"/>
      <c r="F816" s="53"/>
      <c r="G816" s="53"/>
      <c r="H816" s="53"/>
      <c r="I816" s="53"/>
      <c r="J816" s="53"/>
      <c r="K816" s="53"/>
    </row>
    <row r="817" spans="2:11" ht="12.75" x14ac:dyDescent="0.2">
      <c r="B817" s="203"/>
      <c r="C817" s="203"/>
      <c r="D817" s="203"/>
      <c r="E817" s="193"/>
      <c r="F817" s="53"/>
      <c r="G817" s="53"/>
      <c r="H817" s="53"/>
      <c r="I817" s="53"/>
      <c r="J817" s="53"/>
      <c r="K817" s="53"/>
    </row>
    <row r="818" spans="2:11" ht="12.75" x14ac:dyDescent="0.2">
      <c r="B818" s="203"/>
      <c r="C818" s="203"/>
      <c r="D818" s="203"/>
      <c r="E818" s="193"/>
      <c r="F818" s="53"/>
      <c r="G818" s="53"/>
      <c r="H818" s="53"/>
      <c r="I818" s="53"/>
      <c r="J818" s="53"/>
      <c r="K818" s="53"/>
    </row>
    <row r="819" spans="2:11" ht="12.75" x14ac:dyDescent="0.2">
      <c r="B819" s="203"/>
      <c r="C819" s="203"/>
      <c r="D819" s="203"/>
      <c r="E819" s="193"/>
      <c r="F819" s="53"/>
      <c r="G819" s="53"/>
      <c r="H819" s="53"/>
      <c r="I819" s="53"/>
      <c r="J819" s="53"/>
      <c r="K819" s="53"/>
    </row>
    <row r="820" spans="2:11" ht="12.75" x14ac:dyDescent="0.2">
      <c r="B820" s="203"/>
      <c r="C820" s="203"/>
      <c r="D820" s="203"/>
      <c r="E820" s="193"/>
      <c r="F820" s="53"/>
      <c r="G820" s="53"/>
      <c r="H820" s="53"/>
      <c r="I820" s="53"/>
      <c r="J820" s="53"/>
      <c r="K820" s="53"/>
    </row>
    <row r="821" spans="2:11" ht="12.75" x14ac:dyDescent="0.2">
      <c r="B821" s="203"/>
      <c r="C821" s="203"/>
      <c r="D821" s="203"/>
      <c r="E821" s="193"/>
      <c r="F821" s="53"/>
      <c r="G821" s="53"/>
      <c r="H821" s="53"/>
      <c r="I821" s="53"/>
      <c r="J821" s="53"/>
      <c r="K821" s="53"/>
    </row>
    <row r="822" spans="2:11" ht="12.75" x14ac:dyDescent="0.2">
      <c r="B822" s="203"/>
      <c r="C822" s="203"/>
      <c r="D822" s="203"/>
      <c r="E822" s="193"/>
      <c r="F822" s="53"/>
      <c r="G822" s="53"/>
      <c r="H822" s="53"/>
      <c r="I822" s="53"/>
      <c r="J822" s="53"/>
      <c r="K822" s="53"/>
    </row>
    <row r="823" spans="2:11" ht="12.75" x14ac:dyDescent="0.2">
      <c r="B823" s="203"/>
      <c r="C823" s="203"/>
      <c r="D823" s="203"/>
      <c r="E823" s="193"/>
      <c r="F823" s="53"/>
      <c r="G823" s="53"/>
      <c r="H823" s="53"/>
      <c r="I823" s="53"/>
      <c r="J823" s="53"/>
      <c r="K823" s="53"/>
    </row>
    <row r="824" spans="2:11" ht="12.75" x14ac:dyDescent="0.2">
      <c r="B824" s="203"/>
      <c r="C824" s="203"/>
      <c r="D824" s="203"/>
      <c r="E824" s="193"/>
      <c r="F824" s="53"/>
      <c r="G824" s="53"/>
      <c r="H824" s="53"/>
      <c r="I824" s="53"/>
      <c r="J824" s="53"/>
      <c r="K824" s="53"/>
    </row>
    <row r="825" spans="2:11" ht="12.75" x14ac:dyDescent="0.2">
      <c r="B825" s="203"/>
      <c r="C825" s="203"/>
      <c r="D825" s="203"/>
      <c r="E825" s="193"/>
      <c r="F825" s="53"/>
      <c r="G825" s="53"/>
      <c r="H825" s="53"/>
      <c r="I825" s="53"/>
      <c r="J825" s="53"/>
      <c r="K825" s="53"/>
    </row>
    <row r="826" spans="2:11" ht="12.75" x14ac:dyDescent="0.2">
      <c r="B826" s="203"/>
      <c r="C826" s="203"/>
      <c r="D826" s="203"/>
      <c r="E826" s="193"/>
      <c r="F826" s="53"/>
      <c r="G826" s="53"/>
      <c r="H826" s="53"/>
      <c r="I826" s="53"/>
      <c r="J826" s="53"/>
      <c r="K826" s="53"/>
    </row>
    <row r="827" spans="2:11" ht="12.75" x14ac:dyDescent="0.2">
      <c r="B827" s="203"/>
      <c r="C827" s="203"/>
      <c r="D827" s="203"/>
      <c r="E827" s="193"/>
      <c r="F827" s="53"/>
      <c r="G827" s="53"/>
      <c r="H827" s="53"/>
      <c r="I827" s="53"/>
      <c r="J827" s="53"/>
      <c r="K827" s="53"/>
    </row>
    <row r="828" spans="2:11" ht="12.75" x14ac:dyDescent="0.2">
      <c r="B828" s="203"/>
      <c r="C828" s="203"/>
      <c r="D828" s="203"/>
      <c r="E828" s="193"/>
      <c r="F828" s="53"/>
      <c r="G828" s="53"/>
      <c r="H828" s="53"/>
      <c r="I828" s="53"/>
      <c r="J828" s="53"/>
      <c r="K828" s="53"/>
    </row>
    <row r="829" spans="2:11" ht="12.75" x14ac:dyDescent="0.2">
      <c r="B829" s="203"/>
      <c r="C829" s="203"/>
      <c r="D829" s="203"/>
      <c r="E829" s="193"/>
      <c r="F829" s="53"/>
      <c r="G829" s="53"/>
      <c r="H829" s="53"/>
      <c r="I829" s="53"/>
      <c r="J829" s="53"/>
      <c r="K829" s="53"/>
    </row>
    <row r="830" spans="2:11" ht="12.75" x14ac:dyDescent="0.2">
      <c r="B830" s="203"/>
      <c r="C830" s="203"/>
      <c r="D830" s="203"/>
      <c r="E830" s="193"/>
      <c r="F830" s="53"/>
      <c r="G830" s="53"/>
      <c r="H830" s="53"/>
      <c r="I830" s="53"/>
      <c r="J830" s="53"/>
      <c r="K830" s="53"/>
    </row>
    <row r="831" spans="2:11" ht="12.75" x14ac:dyDescent="0.2">
      <c r="B831" s="203"/>
      <c r="C831" s="203"/>
      <c r="D831" s="203"/>
      <c r="E831" s="193"/>
      <c r="F831" s="53"/>
      <c r="G831" s="53"/>
      <c r="H831" s="53"/>
      <c r="I831" s="53"/>
      <c r="J831" s="53"/>
      <c r="K831" s="53"/>
    </row>
    <row r="832" spans="2:11" ht="12.75" x14ac:dyDescent="0.2">
      <c r="B832" s="203"/>
      <c r="C832" s="203"/>
      <c r="D832" s="203"/>
      <c r="E832" s="193"/>
      <c r="F832" s="53"/>
      <c r="G832" s="53"/>
      <c r="H832" s="53"/>
      <c r="I832" s="53"/>
      <c r="J832" s="53"/>
      <c r="K832" s="53"/>
    </row>
    <row r="833" spans="2:11" ht="12.75" x14ac:dyDescent="0.2">
      <c r="B833" s="203"/>
      <c r="C833" s="203"/>
      <c r="D833" s="203"/>
      <c r="E833" s="193"/>
      <c r="F833" s="53"/>
      <c r="G833" s="53"/>
      <c r="H833" s="53"/>
      <c r="I833" s="53"/>
      <c r="J833" s="53"/>
      <c r="K833" s="53"/>
    </row>
    <row r="834" spans="2:11" ht="12.75" x14ac:dyDescent="0.2">
      <c r="B834" s="203"/>
      <c r="C834" s="203"/>
      <c r="D834" s="203"/>
      <c r="E834" s="193"/>
      <c r="F834" s="53"/>
      <c r="G834" s="53"/>
      <c r="H834" s="53"/>
      <c r="I834" s="53"/>
      <c r="J834" s="53"/>
      <c r="K834" s="53"/>
    </row>
    <row r="835" spans="2:11" ht="12.75" x14ac:dyDescent="0.2">
      <c r="B835" s="203"/>
      <c r="C835" s="203"/>
      <c r="D835" s="203"/>
      <c r="E835" s="193"/>
      <c r="F835" s="53"/>
      <c r="G835" s="53"/>
      <c r="H835" s="53"/>
      <c r="I835" s="53"/>
      <c r="J835" s="53"/>
      <c r="K835" s="53"/>
    </row>
    <row r="836" spans="2:11" ht="12.75" x14ac:dyDescent="0.2">
      <c r="B836" s="203"/>
      <c r="C836" s="203"/>
      <c r="D836" s="203"/>
      <c r="E836" s="193"/>
      <c r="F836" s="53"/>
      <c r="G836" s="53"/>
      <c r="H836" s="53"/>
      <c r="I836" s="53"/>
      <c r="J836" s="53"/>
      <c r="K836" s="53"/>
    </row>
    <row r="837" spans="2:11" ht="12.75" x14ac:dyDescent="0.2">
      <c r="B837" s="203"/>
      <c r="C837" s="203"/>
      <c r="D837" s="203"/>
      <c r="E837" s="193"/>
      <c r="F837" s="53"/>
      <c r="G837" s="53"/>
      <c r="H837" s="53"/>
      <c r="I837" s="53"/>
      <c r="J837" s="53"/>
      <c r="K837" s="53"/>
    </row>
    <row r="838" spans="2:11" ht="12.75" x14ac:dyDescent="0.2">
      <c r="B838" s="203"/>
      <c r="C838" s="203"/>
      <c r="D838" s="203"/>
      <c r="E838" s="193"/>
      <c r="F838" s="53"/>
      <c r="G838" s="53"/>
      <c r="H838" s="53"/>
      <c r="I838" s="53"/>
      <c r="J838" s="53"/>
      <c r="K838" s="53"/>
    </row>
    <row r="839" spans="2:11" ht="12.75" x14ac:dyDescent="0.2">
      <c r="B839" s="203"/>
      <c r="C839" s="203"/>
      <c r="D839" s="203"/>
      <c r="E839" s="193"/>
      <c r="F839" s="53"/>
      <c r="G839" s="53"/>
      <c r="H839" s="53"/>
      <c r="I839" s="53"/>
      <c r="J839" s="53"/>
      <c r="K839" s="53"/>
    </row>
    <row r="840" spans="2:11" ht="12.75" x14ac:dyDescent="0.2">
      <c r="B840" s="203"/>
      <c r="C840" s="203"/>
      <c r="D840" s="203"/>
      <c r="E840" s="193"/>
      <c r="F840" s="53"/>
      <c r="G840" s="53"/>
      <c r="H840" s="53"/>
      <c r="I840" s="53"/>
      <c r="J840" s="53"/>
      <c r="K840" s="53"/>
    </row>
    <row r="841" spans="2:11" ht="12.75" x14ac:dyDescent="0.2">
      <c r="B841" s="203"/>
      <c r="C841" s="203"/>
      <c r="D841" s="203"/>
      <c r="E841" s="193"/>
      <c r="F841" s="53"/>
      <c r="G841" s="53"/>
      <c r="H841" s="53"/>
      <c r="I841" s="53"/>
      <c r="J841" s="53"/>
      <c r="K841" s="53"/>
    </row>
    <row r="842" spans="2:11" ht="12.75" x14ac:dyDescent="0.2">
      <c r="B842" s="203"/>
      <c r="C842" s="203"/>
      <c r="D842" s="203"/>
      <c r="E842" s="193"/>
      <c r="F842" s="53"/>
      <c r="G842" s="53"/>
      <c r="H842" s="53"/>
      <c r="I842" s="53"/>
      <c r="J842" s="53"/>
      <c r="K842" s="53"/>
    </row>
    <row r="843" spans="2:11" ht="12.75" x14ac:dyDescent="0.2">
      <c r="B843" s="203"/>
      <c r="C843" s="203"/>
      <c r="D843" s="203"/>
      <c r="E843" s="193"/>
      <c r="F843" s="53"/>
      <c r="G843" s="53"/>
      <c r="H843" s="53"/>
      <c r="I843" s="53"/>
      <c r="J843" s="53"/>
      <c r="K843" s="53"/>
    </row>
    <row r="844" spans="2:11" ht="12.75" x14ac:dyDescent="0.2">
      <c r="B844" s="203"/>
      <c r="C844" s="203"/>
      <c r="D844" s="203"/>
      <c r="E844" s="193"/>
      <c r="F844" s="53"/>
      <c r="G844" s="53"/>
      <c r="H844" s="53"/>
      <c r="I844" s="53"/>
      <c r="J844" s="53"/>
      <c r="K844" s="53"/>
    </row>
    <row r="845" spans="2:11" ht="12.75" x14ac:dyDescent="0.2">
      <c r="B845" s="203"/>
      <c r="C845" s="203"/>
      <c r="D845" s="203"/>
      <c r="E845" s="193"/>
      <c r="F845" s="53"/>
      <c r="G845" s="53"/>
      <c r="H845" s="53"/>
      <c r="I845" s="53"/>
      <c r="J845" s="53"/>
      <c r="K845" s="53"/>
    </row>
    <row r="846" spans="2:11" ht="12.75" x14ac:dyDescent="0.2">
      <c r="B846" s="203"/>
      <c r="C846" s="203"/>
      <c r="D846" s="203"/>
      <c r="E846" s="193"/>
      <c r="F846" s="53"/>
      <c r="G846" s="53"/>
      <c r="H846" s="53"/>
      <c r="I846" s="53"/>
      <c r="J846" s="53"/>
      <c r="K846" s="53"/>
    </row>
    <row r="847" spans="2:11" ht="12.75" x14ac:dyDescent="0.2">
      <c r="B847" s="203"/>
      <c r="C847" s="203"/>
      <c r="D847" s="203"/>
      <c r="E847" s="193"/>
      <c r="F847" s="53"/>
      <c r="G847" s="53"/>
      <c r="H847" s="53"/>
      <c r="I847" s="53"/>
      <c r="J847" s="53"/>
      <c r="K847" s="53"/>
    </row>
    <row r="848" spans="2:11" ht="12.75" x14ac:dyDescent="0.2">
      <c r="B848" s="203"/>
      <c r="C848" s="203"/>
      <c r="D848" s="203"/>
      <c r="E848" s="193"/>
      <c r="F848" s="53"/>
      <c r="G848" s="53"/>
      <c r="H848" s="53"/>
      <c r="I848" s="53"/>
      <c r="J848" s="53"/>
      <c r="K848" s="53"/>
    </row>
    <row r="849" spans="2:11" ht="12.75" x14ac:dyDescent="0.2">
      <c r="B849" s="203"/>
      <c r="C849" s="203"/>
      <c r="D849" s="203"/>
      <c r="E849" s="193"/>
      <c r="F849" s="53"/>
      <c r="G849" s="53"/>
      <c r="H849" s="53"/>
      <c r="I849" s="53"/>
      <c r="J849" s="53"/>
      <c r="K849" s="53"/>
    </row>
    <row r="850" spans="2:11" ht="12.75" x14ac:dyDescent="0.2">
      <c r="B850" s="203"/>
      <c r="C850" s="203"/>
      <c r="D850" s="203"/>
      <c r="E850" s="193"/>
      <c r="F850" s="53"/>
      <c r="G850" s="53"/>
      <c r="H850" s="53"/>
      <c r="I850" s="53"/>
      <c r="J850" s="53"/>
      <c r="K850" s="53"/>
    </row>
    <row r="851" spans="2:11" ht="12.75" x14ac:dyDescent="0.2">
      <c r="B851" s="203"/>
      <c r="C851" s="203"/>
      <c r="D851" s="203"/>
      <c r="E851" s="193"/>
      <c r="F851" s="53"/>
      <c r="G851" s="53"/>
      <c r="H851" s="53"/>
      <c r="I851" s="53"/>
      <c r="J851" s="53"/>
      <c r="K851" s="53"/>
    </row>
    <row r="852" spans="2:11" ht="12.75" x14ac:dyDescent="0.2">
      <c r="B852" s="203"/>
      <c r="C852" s="203"/>
      <c r="D852" s="203"/>
      <c r="E852" s="193"/>
      <c r="F852" s="53"/>
      <c r="G852" s="53"/>
      <c r="H852" s="53"/>
      <c r="I852" s="53"/>
      <c r="J852" s="53"/>
      <c r="K852" s="53"/>
    </row>
    <row r="853" spans="2:11" ht="12.75" x14ac:dyDescent="0.2">
      <c r="B853" s="203"/>
      <c r="C853" s="203"/>
      <c r="D853" s="203"/>
      <c r="E853" s="193"/>
      <c r="F853" s="53"/>
      <c r="G853" s="53"/>
      <c r="H853" s="53"/>
      <c r="I853" s="53"/>
      <c r="J853" s="53"/>
      <c r="K853" s="53"/>
    </row>
    <row r="854" spans="2:11" ht="12.75" x14ac:dyDescent="0.2">
      <c r="B854" s="203"/>
      <c r="C854" s="203"/>
      <c r="D854" s="203"/>
      <c r="E854" s="193"/>
      <c r="F854" s="53"/>
      <c r="G854" s="53"/>
      <c r="H854" s="53"/>
      <c r="I854" s="53"/>
      <c r="J854" s="53"/>
      <c r="K854" s="53"/>
    </row>
    <row r="855" spans="2:11" ht="12.75" x14ac:dyDescent="0.2">
      <c r="B855" s="203"/>
      <c r="C855" s="203"/>
      <c r="D855" s="203"/>
      <c r="E855" s="193"/>
      <c r="F855" s="53"/>
      <c r="G855" s="53"/>
      <c r="H855" s="53"/>
      <c r="I855" s="53"/>
      <c r="J855" s="53"/>
      <c r="K855" s="53"/>
    </row>
    <row r="856" spans="2:11" ht="12.75" x14ac:dyDescent="0.2">
      <c r="B856" s="203"/>
      <c r="C856" s="203"/>
      <c r="D856" s="203"/>
      <c r="E856" s="193"/>
      <c r="F856" s="53"/>
      <c r="G856" s="53"/>
      <c r="H856" s="53"/>
      <c r="I856" s="53"/>
      <c r="J856" s="53"/>
      <c r="K856" s="53"/>
    </row>
    <row r="857" spans="2:11" ht="12.75" x14ac:dyDescent="0.2">
      <c r="B857" s="203"/>
      <c r="C857" s="203"/>
      <c r="D857" s="203"/>
      <c r="E857" s="193"/>
      <c r="F857" s="53"/>
      <c r="G857" s="53"/>
      <c r="H857" s="53"/>
      <c r="I857" s="53"/>
      <c r="J857" s="53"/>
      <c r="K857" s="53"/>
    </row>
    <row r="858" spans="2:11" ht="12.75" x14ac:dyDescent="0.2">
      <c r="B858" s="203"/>
      <c r="C858" s="203"/>
      <c r="D858" s="203"/>
      <c r="E858" s="193"/>
      <c r="F858" s="53"/>
      <c r="G858" s="53"/>
      <c r="H858" s="53"/>
      <c r="I858" s="53"/>
      <c r="J858" s="53"/>
      <c r="K858" s="53"/>
    </row>
    <row r="859" spans="2:11" ht="12.75" x14ac:dyDescent="0.2">
      <c r="B859" s="203"/>
      <c r="C859" s="203"/>
      <c r="D859" s="203"/>
      <c r="E859" s="193"/>
      <c r="F859" s="53"/>
      <c r="G859" s="53"/>
      <c r="H859" s="53"/>
      <c r="I859" s="53"/>
      <c r="J859" s="53"/>
      <c r="K859" s="53"/>
    </row>
    <row r="860" spans="2:11" ht="12.75" x14ac:dyDescent="0.2">
      <c r="B860" s="203"/>
      <c r="C860" s="203"/>
      <c r="D860" s="203"/>
      <c r="E860" s="193"/>
      <c r="F860" s="53"/>
      <c r="G860" s="53"/>
      <c r="H860" s="53"/>
      <c r="I860" s="53"/>
      <c r="J860" s="53"/>
      <c r="K860" s="53"/>
    </row>
    <row r="861" spans="2:11" ht="12.75" x14ac:dyDescent="0.2">
      <c r="B861" s="203"/>
      <c r="C861" s="203"/>
      <c r="D861" s="203"/>
      <c r="E861" s="193"/>
      <c r="F861" s="53"/>
      <c r="G861" s="53"/>
      <c r="H861" s="53"/>
      <c r="I861" s="53"/>
      <c r="J861" s="53"/>
      <c r="K861" s="53"/>
    </row>
    <row r="862" spans="2:11" ht="12.75" x14ac:dyDescent="0.2">
      <c r="B862" s="203"/>
      <c r="C862" s="203"/>
      <c r="D862" s="203"/>
      <c r="E862" s="193"/>
      <c r="F862" s="53"/>
      <c r="G862" s="53"/>
      <c r="H862" s="53"/>
      <c r="I862" s="53"/>
      <c r="J862" s="53"/>
      <c r="K862" s="53"/>
    </row>
    <row r="863" spans="2:11" ht="12.75" x14ac:dyDescent="0.2">
      <c r="B863" s="203"/>
      <c r="C863" s="203"/>
      <c r="D863" s="203"/>
      <c r="E863" s="193"/>
      <c r="F863" s="53"/>
      <c r="G863" s="53"/>
      <c r="H863" s="53"/>
      <c r="I863" s="53"/>
      <c r="J863" s="53"/>
      <c r="K863" s="53"/>
    </row>
    <row r="864" spans="2:11" ht="12.75" x14ac:dyDescent="0.2">
      <c r="B864" s="203"/>
      <c r="C864" s="203"/>
      <c r="D864" s="203"/>
      <c r="E864" s="193"/>
      <c r="F864" s="53"/>
      <c r="G864" s="53"/>
      <c r="H864" s="53"/>
      <c r="I864" s="53"/>
      <c r="J864" s="53"/>
      <c r="K864" s="53"/>
    </row>
    <row r="865" spans="2:11" ht="12.75" x14ac:dyDescent="0.2">
      <c r="B865" s="203"/>
      <c r="C865" s="203"/>
      <c r="D865" s="203"/>
      <c r="E865" s="193"/>
      <c r="F865" s="53"/>
      <c r="G865" s="53"/>
      <c r="H865" s="53"/>
      <c r="I865" s="53"/>
      <c r="J865" s="53"/>
      <c r="K865" s="53"/>
    </row>
    <row r="866" spans="2:11" ht="12.75" x14ac:dyDescent="0.2">
      <c r="B866" s="203"/>
      <c r="C866" s="203"/>
      <c r="D866" s="203"/>
      <c r="E866" s="193"/>
      <c r="F866" s="53"/>
      <c r="G866" s="53"/>
      <c r="H866" s="53"/>
      <c r="I866" s="53"/>
      <c r="J866" s="53"/>
      <c r="K866" s="53"/>
    </row>
    <row r="867" spans="2:11" ht="12.75" x14ac:dyDescent="0.2">
      <c r="B867" s="203"/>
      <c r="C867" s="203"/>
      <c r="D867" s="203"/>
      <c r="E867" s="193"/>
      <c r="F867" s="53"/>
      <c r="G867" s="53"/>
      <c r="H867" s="53"/>
      <c r="I867" s="53"/>
      <c r="J867" s="53"/>
      <c r="K867" s="53"/>
    </row>
    <row r="868" spans="2:11" ht="12.75" x14ac:dyDescent="0.2">
      <c r="B868" s="203"/>
      <c r="C868" s="203"/>
      <c r="D868" s="203"/>
      <c r="E868" s="193"/>
      <c r="F868" s="53"/>
      <c r="G868" s="53"/>
      <c r="H868" s="53"/>
      <c r="I868" s="53"/>
      <c r="J868" s="53"/>
      <c r="K868" s="53"/>
    </row>
    <row r="869" spans="2:11" ht="12.75" x14ac:dyDescent="0.2">
      <c r="B869" s="203"/>
      <c r="C869" s="203"/>
      <c r="D869" s="203"/>
      <c r="E869" s="193"/>
      <c r="F869" s="53"/>
      <c r="G869" s="53"/>
      <c r="H869" s="53"/>
      <c r="I869" s="53"/>
      <c r="J869" s="53"/>
      <c r="K869" s="53"/>
    </row>
    <row r="870" spans="2:11" ht="12.75" x14ac:dyDescent="0.2">
      <c r="B870" s="203"/>
      <c r="C870" s="203"/>
      <c r="D870" s="203"/>
      <c r="E870" s="193"/>
      <c r="F870" s="53"/>
      <c r="G870" s="53"/>
      <c r="H870" s="53"/>
      <c r="I870" s="53"/>
      <c r="J870" s="53"/>
      <c r="K870" s="53"/>
    </row>
    <row r="871" spans="2:11" ht="12.75" x14ac:dyDescent="0.2">
      <c r="B871" s="203"/>
      <c r="C871" s="203"/>
      <c r="D871" s="203"/>
      <c r="E871" s="193"/>
      <c r="F871" s="53"/>
      <c r="G871" s="53"/>
      <c r="H871" s="53"/>
      <c r="I871" s="53"/>
      <c r="J871" s="53"/>
      <c r="K871" s="53"/>
    </row>
    <row r="872" spans="2:11" ht="12.75" x14ac:dyDescent="0.2">
      <c r="B872" s="203"/>
      <c r="C872" s="203"/>
      <c r="D872" s="203"/>
      <c r="E872" s="193"/>
      <c r="F872" s="53"/>
      <c r="G872" s="53"/>
      <c r="H872" s="53"/>
      <c r="I872" s="53"/>
      <c r="J872" s="53"/>
      <c r="K872" s="53"/>
    </row>
    <row r="873" spans="2:11" ht="12.75" x14ac:dyDescent="0.2">
      <c r="B873" s="203"/>
      <c r="C873" s="203"/>
      <c r="D873" s="203"/>
      <c r="E873" s="193"/>
      <c r="F873" s="53"/>
      <c r="G873" s="53"/>
      <c r="H873" s="53"/>
      <c r="I873" s="53"/>
      <c r="J873" s="53"/>
      <c r="K873" s="53"/>
    </row>
    <row r="874" spans="2:11" ht="12.75" x14ac:dyDescent="0.2">
      <c r="B874" s="203"/>
      <c r="C874" s="203"/>
      <c r="D874" s="203"/>
      <c r="E874" s="193"/>
      <c r="F874" s="53"/>
      <c r="G874" s="53"/>
      <c r="H874" s="53"/>
      <c r="I874" s="53"/>
      <c r="J874" s="53"/>
      <c r="K874" s="53"/>
    </row>
    <row r="875" spans="2:11" ht="12.75" x14ac:dyDescent="0.2">
      <c r="B875" s="203"/>
      <c r="C875" s="203"/>
      <c r="D875" s="203"/>
      <c r="E875" s="193"/>
      <c r="F875" s="53"/>
      <c r="G875" s="53"/>
      <c r="H875" s="53"/>
      <c r="I875" s="53"/>
      <c r="J875" s="53"/>
      <c r="K875" s="53"/>
    </row>
    <row r="876" spans="2:11" ht="12.75" x14ac:dyDescent="0.2">
      <c r="B876" s="203"/>
      <c r="C876" s="203"/>
      <c r="D876" s="203"/>
      <c r="E876" s="193"/>
      <c r="F876" s="53"/>
      <c r="G876" s="53"/>
      <c r="H876" s="53"/>
      <c r="I876" s="53"/>
      <c r="J876" s="53"/>
      <c r="K876" s="53"/>
    </row>
    <row r="877" spans="2:11" ht="12.75" x14ac:dyDescent="0.2">
      <c r="B877" s="203"/>
      <c r="C877" s="203"/>
      <c r="D877" s="203"/>
      <c r="E877" s="193"/>
      <c r="F877" s="53"/>
      <c r="G877" s="53"/>
      <c r="H877" s="53"/>
      <c r="I877" s="53"/>
      <c r="J877" s="53"/>
      <c r="K877" s="53"/>
    </row>
    <row r="878" spans="2:11" ht="12.75" x14ac:dyDescent="0.2">
      <c r="B878" s="203"/>
      <c r="C878" s="203"/>
      <c r="D878" s="203"/>
      <c r="E878" s="193"/>
      <c r="F878" s="53"/>
      <c r="G878" s="53"/>
      <c r="H878" s="53"/>
      <c r="I878" s="53"/>
      <c r="J878" s="53"/>
      <c r="K878" s="53"/>
    </row>
    <row r="879" spans="2:11" ht="12.75" x14ac:dyDescent="0.2">
      <c r="B879" s="203"/>
      <c r="C879" s="203"/>
      <c r="D879" s="203"/>
      <c r="E879" s="193"/>
      <c r="F879" s="53"/>
      <c r="G879" s="53"/>
      <c r="H879" s="53"/>
      <c r="I879" s="53"/>
      <c r="J879" s="53"/>
      <c r="K879" s="53"/>
    </row>
    <row r="880" spans="2:11" ht="12.75" x14ac:dyDescent="0.2">
      <c r="B880" s="203"/>
      <c r="C880" s="203"/>
      <c r="D880" s="203"/>
      <c r="E880" s="193"/>
      <c r="F880" s="53"/>
      <c r="G880" s="53"/>
      <c r="H880" s="53"/>
      <c r="I880" s="53"/>
      <c r="J880" s="53"/>
      <c r="K880" s="53"/>
    </row>
    <row r="881" spans="2:11" ht="12.75" x14ac:dyDescent="0.2">
      <c r="B881" s="203"/>
      <c r="C881" s="203"/>
      <c r="D881" s="203"/>
      <c r="E881" s="193"/>
      <c r="F881" s="53"/>
      <c r="G881" s="53"/>
      <c r="H881" s="53"/>
      <c r="I881" s="53"/>
      <c r="J881" s="53"/>
      <c r="K881" s="53"/>
    </row>
    <row r="882" spans="2:11" ht="12.75" x14ac:dyDescent="0.2">
      <c r="B882" s="203"/>
      <c r="C882" s="203"/>
      <c r="D882" s="203"/>
      <c r="E882" s="193"/>
      <c r="F882" s="53"/>
      <c r="G882" s="53"/>
      <c r="H882" s="53"/>
      <c r="I882" s="53"/>
      <c r="J882" s="53"/>
      <c r="K882" s="53"/>
    </row>
    <row r="883" spans="2:11" ht="12.75" x14ac:dyDescent="0.2">
      <c r="B883" s="203"/>
      <c r="C883" s="203"/>
      <c r="D883" s="203"/>
      <c r="E883" s="193"/>
      <c r="F883" s="53"/>
      <c r="G883" s="53"/>
      <c r="H883" s="53"/>
      <c r="I883" s="53"/>
      <c r="J883" s="53"/>
      <c r="K883" s="53"/>
    </row>
    <row r="884" spans="2:11" ht="12.75" x14ac:dyDescent="0.2">
      <c r="B884" s="203"/>
      <c r="C884" s="203"/>
      <c r="D884" s="203"/>
      <c r="E884" s="193"/>
      <c r="F884" s="53"/>
      <c r="G884" s="53"/>
      <c r="H884" s="53"/>
      <c r="I884" s="53"/>
      <c r="J884" s="53"/>
      <c r="K884" s="53"/>
    </row>
    <row r="885" spans="2:11" ht="12.75" x14ac:dyDescent="0.2">
      <c r="B885" s="203"/>
      <c r="C885" s="203"/>
      <c r="D885" s="203"/>
      <c r="E885" s="193"/>
      <c r="F885" s="53"/>
      <c r="G885" s="53"/>
      <c r="H885" s="53"/>
      <c r="I885" s="53"/>
      <c r="J885" s="53"/>
      <c r="K885" s="53"/>
    </row>
    <row r="886" spans="2:11" ht="12.75" x14ac:dyDescent="0.2">
      <c r="B886" s="203"/>
      <c r="C886" s="203"/>
      <c r="D886" s="203"/>
      <c r="E886" s="193"/>
      <c r="F886" s="53"/>
      <c r="G886" s="53"/>
      <c r="H886" s="53"/>
      <c r="I886" s="53"/>
      <c r="J886" s="53"/>
      <c r="K886" s="53"/>
    </row>
    <row r="887" spans="2:11" ht="12.75" x14ac:dyDescent="0.2">
      <c r="B887" s="203"/>
      <c r="C887" s="203"/>
      <c r="D887" s="203"/>
      <c r="E887" s="193"/>
      <c r="F887" s="53"/>
      <c r="G887" s="53"/>
      <c r="H887" s="53"/>
      <c r="I887" s="53"/>
      <c r="J887" s="53"/>
      <c r="K887" s="53"/>
    </row>
    <row r="888" spans="2:11" ht="12.75" x14ac:dyDescent="0.2">
      <c r="B888" s="203"/>
      <c r="C888" s="203"/>
      <c r="D888" s="203"/>
      <c r="E888" s="193"/>
      <c r="F888" s="53"/>
      <c r="G888" s="53"/>
      <c r="H888" s="53"/>
      <c r="I888" s="53"/>
      <c r="J888" s="53"/>
      <c r="K888" s="53"/>
    </row>
    <row r="889" spans="2:11" ht="12.75" x14ac:dyDescent="0.2">
      <c r="B889" s="203"/>
      <c r="C889" s="203"/>
      <c r="D889" s="203"/>
      <c r="E889" s="193"/>
      <c r="F889" s="53"/>
      <c r="G889" s="53"/>
      <c r="H889" s="53"/>
      <c r="I889" s="53"/>
      <c r="J889" s="53"/>
      <c r="K889" s="53"/>
    </row>
    <row r="890" spans="2:11" ht="12.75" x14ac:dyDescent="0.2">
      <c r="B890" s="203"/>
      <c r="C890" s="203"/>
      <c r="D890" s="203"/>
      <c r="E890" s="193"/>
      <c r="F890" s="53"/>
      <c r="G890" s="53"/>
      <c r="H890" s="53"/>
      <c r="I890" s="53"/>
      <c r="J890" s="53"/>
      <c r="K890" s="53"/>
    </row>
    <row r="891" spans="2:11" ht="12.75" x14ac:dyDescent="0.2">
      <c r="B891" s="203"/>
      <c r="C891" s="203"/>
      <c r="D891" s="203"/>
      <c r="E891" s="193"/>
      <c r="F891" s="53"/>
      <c r="G891" s="53"/>
      <c r="H891" s="53"/>
      <c r="I891" s="53"/>
      <c r="J891" s="53"/>
      <c r="K891" s="53"/>
    </row>
    <row r="892" spans="2:11" ht="12.75" x14ac:dyDescent="0.2">
      <c r="B892" s="203"/>
      <c r="C892" s="203"/>
      <c r="D892" s="203"/>
      <c r="E892" s="193"/>
      <c r="F892" s="53"/>
      <c r="G892" s="53"/>
      <c r="H892" s="53"/>
      <c r="I892" s="53"/>
      <c r="J892" s="53"/>
      <c r="K892" s="53"/>
    </row>
    <row r="893" spans="2:11" ht="12.75" x14ac:dyDescent="0.2">
      <c r="B893" s="203"/>
      <c r="C893" s="203"/>
      <c r="D893" s="203"/>
      <c r="E893" s="193"/>
      <c r="F893" s="53"/>
      <c r="G893" s="53"/>
      <c r="H893" s="53"/>
      <c r="I893" s="53"/>
      <c r="J893" s="53"/>
      <c r="K893" s="53"/>
    </row>
    <row r="894" spans="2:11" ht="12.75" x14ac:dyDescent="0.2">
      <c r="B894" s="203"/>
      <c r="C894" s="203"/>
      <c r="D894" s="203"/>
      <c r="E894" s="193"/>
      <c r="F894" s="53"/>
      <c r="G894" s="53"/>
      <c r="H894" s="53"/>
      <c r="I894" s="53"/>
      <c r="J894" s="53"/>
      <c r="K894" s="53"/>
    </row>
    <row r="895" spans="2:11" ht="12.75" x14ac:dyDescent="0.2">
      <c r="B895" s="203"/>
      <c r="C895" s="203"/>
      <c r="D895" s="203"/>
      <c r="E895" s="193"/>
      <c r="F895" s="53"/>
      <c r="G895" s="53"/>
      <c r="H895" s="53"/>
      <c r="I895" s="53"/>
      <c r="J895" s="53"/>
      <c r="K895" s="53"/>
    </row>
    <row r="896" spans="2:11" ht="12.75" x14ac:dyDescent="0.2">
      <c r="B896" s="203"/>
      <c r="C896" s="203"/>
      <c r="D896" s="203"/>
      <c r="E896" s="193"/>
      <c r="F896" s="53"/>
      <c r="G896" s="53"/>
      <c r="H896" s="53"/>
      <c r="I896" s="53"/>
      <c r="J896" s="53"/>
      <c r="K896" s="53"/>
    </row>
    <row r="897" spans="2:11" ht="12.75" x14ac:dyDescent="0.2">
      <c r="B897" s="203"/>
      <c r="C897" s="203"/>
      <c r="D897" s="203"/>
      <c r="E897" s="193"/>
      <c r="F897" s="53"/>
      <c r="G897" s="53"/>
      <c r="H897" s="53"/>
      <c r="I897" s="53"/>
      <c r="J897" s="53"/>
      <c r="K897" s="53"/>
    </row>
    <row r="898" spans="2:11" ht="12.75" x14ac:dyDescent="0.2">
      <c r="B898" s="203"/>
      <c r="C898" s="203"/>
      <c r="D898" s="203"/>
      <c r="E898" s="193"/>
      <c r="F898" s="53"/>
      <c r="G898" s="53"/>
      <c r="H898" s="53"/>
      <c r="I898" s="53"/>
      <c r="J898" s="53"/>
      <c r="K898" s="53"/>
    </row>
    <row r="899" spans="2:11" ht="12.75" x14ac:dyDescent="0.2">
      <c r="B899" s="203"/>
      <c r="C899" s="203"/>
      <c r="D899" s="203"/>
      <c r="E899" s="193"/>
      <c r="F899" s="53"/>
      <c r="G899" s="53"/>
      <c r="H899" s="53"/>
      <c r="I899" s="53"/>
      <c r="J899" s="53"/>
      <c r="K899" s="53"/>
    </row>
    <row r="900" spans="2:11" ht="12.75" x14ac:dyDescent="0.2">
      <c r="B900" s="203"/>
      <c r="C900" s="203"/>
      <c r="D900" s="203"/>
      <c r="E900" s="193"/>
      <c r="F900" s="53"/>
      <c r="G900" s="53"/>
      <c r="H900" s="53"/>
      <c r="I900" s="53"/>
      <c r="J900" s="53"/>
      <c r="K900" s="53"/>
    </row>
    <row r="901" spans="2:11" ht="12.75" x14ac:dyDescent="0.2">
      <c r="B901" s="203"/>
      <c r="C901" s="203"/>
      <c r="D901" s="203"/>
      <c r="E901" s="193"/>
      <c r="F901" s="53"/>
      <c r="G901" s="53"/>
      <c r="H901" s="53"/>
      <c r="I901" s="53"/>
      <c r="J901" s="53"/>
      <c r="K901" s="53"/>
    </row>
    <row r="902" spans="2:11" ht="12.75" x14ac:dyDescent="0.2">
      <c r="B902" s="203"/>
      <c r="C902" s="203"/>
      <c r="D902" s="203"/>
      <c r="E902" s="193"/>
      <c r="F902" s="53"/>
      <c r="G902" s="53"/>
      <c r="H902" s="53"/>
      <c r="I902" s="53"/>
      <c r="J902" s="53"/>
      <c r="K902" s="53"/>
    </row>
    <row r="903" spans="2:11" ht="12.75" x14ac:dyDescent="0.2">
      <c r="B903" s="203"/>
      <c r="C903" s="203"/>
      <c r="D903" s="203"/>
      <c r="E903" s="193"/>
      <c r="F903" s="53"/>
      <c r="G903" s="53"/>
      <c r="H903" s="53"/>
      <c r="I903" s="53"/>
      <c r="J903" s="53"/>
      <c r="K903" s="53"/>
    </row>
    <row r="904" spans="2:11" ht="12.75" x14ac:dyDescent="0.2">
      <c r="B904" s="203"/>
      <c r="C904" s="203"/>
      <c r="D904" s="203"/>
      <c r="E904" s="193"/>
      <c r="F904" s="53"/>
      <c r="G904" s="53"/>
      <c r="H904" s="53"/>
      <c r="I904" s="53"/>
      <c r="J904" s="53"/>
      <c r="K904" s="53"/>
    </row>
    <row r="905" spans="2:11" ht="12.75" x14ac:dyDescent="0.2">
      <c r="B905" s="203"/>
      <c r="C905" s="203"/>
      <c r="D905" s="203"/>
      <c r="E905" s="193"/>
      <c r="F905" s="53"/>
      <c r="G905" s="53"/>
      <c r="H905" s="53"/>
      <c r="I905" s="53"/>
      <c r="J905" s="53"/>
      <c r="K905" s="53"/>
    </row>
    <row r="906" spans="2:11" ht="12.75" x14ac:dyDescent="0.2">
      <c r="B906" s="203"/>
      <c r="C906" s="203"/>
      <c r="D906" s="203"/>
      <c r="E906" s="193"/>
      <c r="F906" s="53"/>
      <c r="G906" s="53"/>
      <c r="H906" s="53"/>
      <c r="I906" s="53"/>
      <c r="J906" s="53"/>
      <c r="K906" s="53"/>
    </row>
    <row r="907" spans="2:11" ht="12.75" x14ac:dyDescent="0.2">
      <c r="B907" s="203"/>
      <c r="C907" s="203"/>
      <c r="D907" s="203"/>
      <c r="E907" s="193"/>
      <c r="F907" s="53"/>
      <c r="G907" s="53"/>
      <c r="H907" s="53"/>
      <c r="I907" s="53"/>
      <c r="J907" s="53"/>
      <c r="K907" s="53"/>
    </row>
    <row r="908" spans="2:11" ht="12.75" x14ac:dyDescent="0.2">
      <c r="B908" s="203"/>
      <c r="C908" s="203"/>
      <c r="D908" s="203"/>
      <c r="E908" s="193"/>
      <c r="F908" s="53"/>
      <c r="G908" s="53"/>
      <c r="H908" s="53"/>
      <c r="I908" s="53"/>
      <c r="J908" s="53"/>
      <c r="K908" s="53"/>
    </row>
    <row r="909" spans="2:11" ht="12.75" x14ac:dyDescent="0.2">
      <c r="B909" s="203"/>
      <c r="C909" s="203"/>
      <c r="D909" s="203"/>
      <c r="E909" s="193"/>
      <c r="F909" s="53"/>
      <c r="G909" s="53"/>
      <c r="H909" s="53"/>
      <c r="I909" s="53"/>
      <c r="J909" s="53"/>
      <c r="K909" s="53"/>
    </row>
    <row r="910" spans="2:11" ht="12.75" x14ac:dyDescent="0.2">
      <c r="B910" s="203"/>
      <c r="C910" s="203"/>
      <c r="D910" s="203"/>
      <c r="E910" s="193"/>
      <c r="F910" s="53"/>
      <c r="G910" s="53"/>
      <c r="H910" s="53"/>
      <c r="I910" s="53"/>
      <c r="J910" s="53"/>
      <c r="K910" s="53"/>
    </row>
    <row r="911" spans="2:11" ht="12.75" x14ac:dyDescent="0.2">
      <c r="B911" s="203"/>
      <c r="C911" s="203"/>
      <c r="D911" s="203"/>
      <c r="E911" s="193"/>
      <c r="F911" s="53"/>
      <c r="G911" s="53"/>
      <c r="H911" s="53"/>
      <c r="I911" s="53"/>
      <c r="J911" s="53"/>
      <c r="K911" s="53"/>
    </row>
    <row r="912" spans="2:11" ht="12.75" x14ac:dyDescent="0.2">
      <c r="B912" s="203"/>
      <c r="C912" s="203"/>
      <c r="D912" s="203"/>
      <c r="E912" s="193"/>
      <c r="F912" s="53"/>
      <c r="G912" s="53"/>
      <c r="H912" s="53"/>
      <c r="I912" s="53"/>
      <c r="J912" s="53"/>
      <c r="K912" s="53"/>
    </row>
    <row r="913" spans="2:11" ht="12.75" x14ac:dyDescent="0.2">
      <c r="B913" s="203"/>
      <c r="C913" s="203"/>
      <c r="D913" s="203"/>
      <c r="E913" s="193"/>
      <c r="F913" s="53"/>
      <c r="G913" s="53"/>
      <c r="H913" s="53"/>
      <c r="I913" s="53"/>
      <c r="J913" s="53"/>
      <c r="K913" s="53"/>
    </row>
    <row r="914" spans="2:11" ht="12.75" x14ac:dyDescent="0.2">
      <c r="B914" s="203"/>
      <c r="C914" s="203"/>
      <c r="D914" s="203"/>
      <c r="E914" s="193"/>
      <c r="F914" s="53"/>
      <c r="G914" s="53"/>
      <c r="H914" s="53"/>
      <c r="I914" s="53"/>
      <c r="J914" s="53"/>
      <c r="K914" s="53"/>
    </row>
    <row r="915" spans="2:11" ht="12.75" x14ac:dyDescent="0.2">
      <c r="B915" s="203"/>
      <c r="C915" s="203"/>
      <c r="D915" s="203"/>
      <c r="E915" s="193"/>
      <c r="F915" s="53"/>
      <c r="G915" s="53"/>
      <c r="H915" s="53"/>
      <c r="I915" s="53"/>
      <c r="J915" s="53"/>
      <c r="K915" s="53"/>
    </row>
    <row r="916" spans="2:11" ht="12.75" x14ac:dyDescent="0.2">
      <c r="B916" s="203"/>
      <c r="C916" s="203"/>
      <c r="D916" s="203"/>
      <c r="E916" s="193"/>
      <c r="F916" s="53"/>
      <c r="G916" s="53"/>
      <c r="H916" s="53"/>
      <c r="I916" s="53"/>
      <c r="J916" s="53"/>
      <c r="K916" s="53"/>
    </row>
    <row r="917" spans="2:11" ht="12.75" x14ac:dyDescent="0.2">
      <c r="B917" s="203"/>
      <c r="C917" s="203"/>
      <c r="D917" s="203"/>
      <c r="E917" s="193"/>
      <c r="F917" s="53"/>
      <c r="G917" s="53"/>
      <c r="H917" s="53"/>
      <c r="I917" s="53"/>
      <c r="J917" s="53"/>
      <c r="K917" s="53"/>
    </row>
    <row r="918" spans="2:11" ht="12.75" x14ac:dyDescent="0.2">
      <c r="B918" s="203"/>
      <c r="C918" s="203"/>
      <c r="D918" s="203"/>
      <c r="E918" s="193"/>
      <c r="F918" s="53"/>
      <c r="G918" s="53"/>
      <c r="H918" s="53"/>
      <c r="I918" s="53"/>
      <c r="J918" s="53"/>
      <c r="K918" s="53"/>
    </row>
    <row r="919" spans="2:11" ht="12.75" x14ac:dyDescent="0.2">
      <c r="B919" s="203"/>
      <c r="C919" s="203"/>
      <c r="D919" s="203"/>
      <c r="E919" s="193"/>
      <c r="F919" s="53"/>
      <c r="G919" s="53"/>
      <c r="H919" s="53"/>
      <c r="I919" s="53"/>
      <c r="J919" s="53"/>
      <c r="K919" s="53"/>
    </row>
    <row r="920" spans="2:11" ht="12.75" x14ac:dyDescent="0.2">
      <c r="B920" s="203"/>
      <c r="C920" s="203"/>
      <c r="D920" s="203"/>
      <c r="E920" s="193"/>
      <c r="F920" s="53"/>
      <c r="G920" s="53"/>
      <c r="H920" s="53"/>
      <c r="I920" s="53"/>
      <c r="J920" s="53"/>
      <c r="K920" s="53"/>
    </row>
    <row r="921" spans="2:11" ht="12.75" x14ac:dyDescent="0.2">
      <c r="B921" s="203"/>
      <c r="C921" s="203"/>
      <c r="D921" s="203"/>
      <c r="E921" s="193"/>
      <c r="F921" s="53"/>
      <c r="G921" s="53"/>
      <c r="H921" s="53"/>
      <c r="I921" s="53"/>
      <c r="J921" s="53"/>
      <c r="K921" s="53"/>
    </row>
    <row r="922" spans="2:11" ht="12.75" x14ac:dyDescent="0.2">
      <c r="B922" s="203"/>
      <c r="C922" s="203"/>
      <c r="D922" s="203"/>
      <c r="E922" s="193"/>
      <c r="F922" s="53"/>
      <c r="G922" s="53"/>
      <c r="H922" s="53"/>
      <c r="I922" s="53"/>
      <c r="J922" s="53"/>
      <c r="K922" s="53"/>
    </row>
    <row r="923" spans="2:11" ht="12.75" x14ac:dyDescent="0.2">
      <c r="B923" s="203"/>
      <c r="C923" s="203"/>
      <c r="D923" s="203"/>
      <c r="E923" s="193"/>
      <c r="F923" s="53"/>
      <c r="G923" s="53"/>
      <c r="H923" s="53"/>
      <c r="I923" s="53"/>
      <c r="J923" s="53"/>
      <c r="K923" s="53"/>
    </row>
  </sheetData>
  <autoFilter ref="A12:L415" xr:uid="{00000000-0009-0000-0000-000004000000}">
    <filterColumn colId="0">
      <filters>
        <filter val="#REF!"/>
        <filter val="E"/>
      </filters>
    </filterColumn>
  </autoFilter>
  <mergeCells count="20">
    <mergeCell ref="H420:K420"/>
    <mergeCell ref="H421:K421"/>
    <mergeCell ref="B5:D5"/>
    <mergeCell ref="B6:C6"/>
    <mergeCell ref="F6:H6"/>
    <mergeCell ref="B7:C7"/>
    <mergeCell ref="B8:C8"/>
    <mergeCell ref="F8:H8"/>
    <mergeCell ref="B9:C9"/>
    <mergeCell ref="E5:L5"/>
    <mergeCell ref="B10:C10"/>
    <mergeCell ref="F10:I10"/>
    <mergeCell ref="J10:K10"/>
    <mergeCell ref="B11:D11"/>
    <mergeCell ref="B1:L1"/>
    <mergeCell ref="B2:L2"/>
    <mergeCell ref="B3:D3"/>
    <mergeCell ref="E3:L3"/>
    <mergeCell ref="B4:D4"/>
    <mergeCell ref="E4:L4"/>
  </mergeCells>
  <dataValidations count="4">
    <dataValidation type="list" allowBlank="1" showErrorMessage="1" sqref="E420 H420" xr:uid="{00000000-0002-0000-0400-000000000000}">
      <formula1>"Mateus Pedro  da Silva,Leonardo Mesquita Reis Belico"</formula1>
    </dataValidation>
    <dataValidation type="list" allowBlank="1" showErrorMessage="1" sqref="F6 F8" xr:uid="{00000000-0002-0000-0400-000001000000}">
      <formula1>"CONSTRUÇÃO DE EDIFÍCIOS,OBRA RODOVIÁRIA,NÃO SE APLICA"</formula1>
    </dataValidation>
    <dataValidation type="list" allowBlank="1" showErrorMessage="1" sqref="B6:B10" xr:uid="{00000000-0002-0000-0400-000002000000}">
      <formula1>"SINAPI,SICRO,SEINFRA,CDHU,ORSE,OUTRO"</formula1>
    </dataValidation>
    <dataValidation type="list" allowBlank="1" showErrorMessage="1" sqref="E421 H421" xr:uid="{00000000-0002-0000-0400-000003000000}">
      <formula1>"Engenheiro Civil,Arquiteto e Urbanista"</formula1>
    </dataValidation>
  </dataValidations>
  <printOptions horizontalCentered="1" gridLines="1"/>
  <pageMargins left="0.7" right="0.7" top="0.75" bottom="0.75" header="0" footer="0"/>
  <pageSetup paperSize="9" fitToHeight="0" pageOrder="overThenDown" orientation="landscape" cellComments="atEnd"/>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FFFF"/>
    <outlinePr summaryBelow="0" summaryRight="0"/>
    <pageSetUpPr fitToPage="1"/>
  </sheetPr>
  <dimension ref="A1:AA1040"/>
  <sheetViews>
    <sheetView showGridLines="0" workbookViewId="0"/>
  </sheetViews>
  <sheetFormatPr defaultColWidth="12.5703125" defaultRowHeight="15.75" customHeight="1" x14ac:dyDescent="0.2"/>
  <cols>
    <col min="1" max="1" width="8.28515625" customWidth="1"/>
    <col min="5" max="5" width="12" customWidth="1"/>
    <col min="12" max="12" width="13.42578125" customWidth="1"/>
    <col min="20" max="20" width="21.5703125" hidden="1" customWidth="1"/>
    <col min="21" max="21" width="12.5703125" hidden="1"/>
  </cols>
  <sheetData>
    <row r="1" spans="1:27" ht="66.75" customHeight="1" x14ac:dyDescent="0.3">
      <c r="A1" s="86"/>
      <c r="B1" s="290" t="s">
        <v>0</v>
      </c>
      <c r="C1" s="291"/>
      <c r="D1" s="291"/>
      <c r="E1" s="291"/>
      <c r="F1" s="291"/>
      <c r="G1" s="291"/>
      <c r="H1" s="291"/>
      <c r="I1" s="291"/>
      <c r="J1" s="291"/>
      <c r="K1" s="291"/>
      <c r="L1" s="291"/>
      <c r="M1" s="291"/>
      <c r="N1" s="291"/>
      <c r="O1" s="291"/>
      <c r="P1" s="292"/>
      <c r="Q1" s="61"/>
      <c r="R1" s="61"/>
      <c r="S1" s="61"/>
      <c r="T1" s="1"/>
      <c r="U1" s="1"/>
      <c r="V1" s="1"/>
      <c r="W1" s="1"/>
      <c r="X1" s="1"/>
      <c r="Y1" s="1"/>
      <c r="Z1" s="33"/>
      <c r="AA1" s="33"/>
    </row>
    <row r="2" spans="1:27" ht="21" x14ac:dyDescent="0.2">
      <c r="A2" s="86"/>
      <c r="B2" s="307" t="s">
        <v>1084</v>
      </c>
      <c r="C2" s="297"/>
      <c r="D2" s="297"/>
      <c r="E2" s="297"/>
      <c r="F2" s="297"/>
      <c r="G2" s="297"/>
      <c r="H2" s="297"/>
      <c r="I2" s="297"/>
      <c r="J2" s="297"/>
      <c r="K2" s="297"/>
      <c r="L2" s="297"/>
      <c r="M2" s="297"/>
      <c r="N2" s="297"/>
      <c r="O2" s="297"/>
      <c r="P2" s="298"/>
      <c r="Q2" s="61"/>
      <c r="R2" s="61"/>
      <c r="S2" s="61"/>
      <c r="T2" s="33"/>
      <c r="U2" s="33"/>
      <c r="V2" s="33"/>
      <c r="W2" s="33"/>
      <c r="X2" s="33"/>
      <c r="Y2" s="33"/>
      <c r="Z2" s="33"/>
      <c r="AA2" s="33"/>
    </row>
    <row r="3" spans="1:27" ht="15" x14ac:dyDescent="0.2">
      <c r="A3" s="87"/>
      <c r="B3" s="296" t="s">
        <v>2</v>
      </c>
      <c r="C3" s="297"/>
      <c r="D3" s="298"/>
      <c r="E3" s="305" t="s">
        <v>3</v>
      </c>
      <c r="F3" s="297"/>
      <c r="G3" s="297"/>
      <c r="H3" s="297"/>
      <c r="I3" s="297"/>
      <c r="J3" s="297"/>
      <c r="K3" s="297"/>
      <c r="L3" s="297"/>
      <c r="M3" s="297"/>
      <c r="N3" s="297"/>
      <c r="O3" s="297"/>
      <c r="P3" s="298"/>
      <c r="Q3" s="61"/>
      <c r="R3" s="61"/>
      <c r="S3" s="61"/>
      <c r="T3" s="33"/>
      <c r="U3" s="33"/>
      <c r="V3" s="33"/>
      <c r="W3" s="33"/>
      <c r="X3" s="33"/>
      <c r="Y3" s="33"/>
      <c r="Z3" s="33"/>
      <c r="AA3" s="33"/>
    </row>
    <row r="4" spans="1:27" ht="15" x14ac:dyDescent="0.2">
      <c r="A4" s="87"/>
      <c r="B4" s="296" t="s">
        <v>4</v>
      </c>
      <c r="C4" s="297"/>
      <c r="D4" s="298"/>
      <c r="E4" s="306" t="s">
        <v>5</v>
      </c>
      <c r="F4" s="302"/>
      <c r="G4" s="302"/>
      <c r="H4" s="302"/>
      <c r="I4" s="302"/>
      <c r="J4" s="302"/>
      <c r="K4" s="302"/>
      <c r="L4" s="302"/>
      <c r="M4" s="302"/>
      <c r="N4" s="302"/>
      <c r="O4" s="302"/>
      <c r="P4" s="303"/>
      <c r="Q4" s="61"/>
      <c r="R4" s="61"/>
      <c r="S4" s="61"/>
      <c r="T4" s="33"/>
      <c r="U4" s="33"/>
      <c r="V4" s="33"/>
      <c r="W4" s="33"/>
      <c r="X4" s="33"/>
      <c r="Y4" s="33"/>
      <c r="Z4" s="33"/>
      <c r="AA4" s="33"/>
    </row>
    <row r="5" spans="1:27" ht="15" x14ac:dyDescent="0.2">
      <c r="A5" s="88"/>
      <c r="B5" s="296" t="s">
        <v>6</v>
      </c>
      <c r="C5" s="297"/>
      <c r="D5" s="298"/>
      <c r="E5" s="304" t="s">
        <v>7</v>
      </c>
      <c r="F5" s="284"/>
      <c r="G5" s="284"/>
      <c r="H5" s="284"/>
      <c r="I5" s="284"/>
      <c r="J5" s="284"/>
      <c r="K5" s="284"/>
      <c r="L5" s="284"/>
      <c r="M5" s="284"/>
      <c r="N5" s="284"/>
      <c r="O5" s="284"/>
      <c r="P5" s="285"/>
      <c r="Q5" s="61"/>
      <c r="R5" s="61"/>
      <c r="S5" s="61"/>
      <c r="T5" s="33"/>
      <c r="U5" s="33"/>
      <c r="V5" s="33"/>
      <c r="W5" s="33"/>
      <c r="X5" s="33"/>
      <c r="Y5" s="33"/>
      <c r="Z5" s="33"/>
      <c r="AA5" s="33"/>
    </row>
    <row r="6" spans="1:27" ht="15" x14ac:dyDescent="0.2">
      <c r="A6" s="86"/>
      <c r="B6" s="34"/>
      <c r="C6" s="34"/>
      <c r="D6" s="34"/>
      <c r="L6" s="38"/>
      <c r="M6" s="33"/>
      <c r="N6" s="33"/>
      <c r="O6" s="61"/>
      <c r="P6" s="61"/>
      <c r="Q6" s="61"/>
      <c r="R6" s="61"/>
      <c r="S6" s="61"/>
      <c r="T6" s="33"/>
      <c r="U6" s="33"/>
      <c r="V6" s="33"/>
      <c r="W6" s="33"/>
      <c r="X6" s="33"/>
      <c r="Y6" s="33"/>
      <c r="Z6" s="33"/>
      <c r="AA6" s="33"/>
    </row>
    <row r="7" spans="1:27" ht="15" x14ac:dyDescent="0.2">
      <c r="F7" s="34"/>
      <c r="G7" s="311" t="s">
        <v>42</v>
      </c>
      <c r="H7" s="287"/>
      <c r="I7" s="287"/>
      <c r="J7" s="34"/>
      <c r="K7" s="36" t="s">
        <v>43</v>
      </c>
      <c r="L7" s="37">
        <v>0.23119999999999999</v>
      </c>
      <c r="O7" s="61"/>
      <c r="P7" s="61"/>
      <c r="Q7" s="61"/>
      <c r="R7" s="61"/>
      <c r="S7" s="61"/>
    </row>
    <row r="8" spans="1:27" ht="15" x14ac:dyDescent="0.2">
      <c r="F8" s="34"/>
      <c r="G8" s="39"/>
      <c r="H8" s="34"/>
      <c r="I8" s="40"/>
      <c r="J8" s="34"/>
      <c r="K8" s="34"/>
      <c r="L8" s="41">
        <f>L7+1</f>
        <v>1.2312000000000001</v>
      </c>
      <c r="O8" s="61"/>
      <c r="P8" s="61"/>
      <c r="Q8" s="61"/>
      <c r="R8" s="61"/>
      <c r="S8" s="61"/>
    </row>
    <row r="9" spans="1:27" ht="15" x14ac:dyDescent="0.2">
      <c r="F9" s="34"/>
      <c r="G9" s="311" t="s">
        <v>46</v>
      </c>
      <c r="H9" s="287"/>
      <c r="I9" s="287"/>
      <c r="J9" s="34"/>
      <c r="K9" s="44" t="s">
        <v>47</v>
      </c>
      <c r="L9" s="45">
        <v>0</v>
      </c>
      <c r="O9" s="61"/>
      <c r="P9" s="61"/>
      <c r="Q9" s="61"/>
      <c r="R9" s="61"/>
      <c r="S9" s="61"/>
    </row>
    <row r="10" spans="1:27" ht="15" x14ac:dyDescent="0.2">
      <c r="F10" s="34"/>
      <c r="G10" s="39"/>
      <c r="H10" s="34"/>
      <c r="I10" s="40"/>
      <c r="J10" s="34"/>
      <c r="K10" s="34"/>
      <c r="L10" s="41">
        <f>L9+1</f>
        <v>1</v>
      </c>
      <c r="O10" s="61"/>
      <c r="P10" s="61"/>
      <c r="Q10" s="61"/>
      <c r="R10" s="61"/>
      <c r="S10" s="61"/>
    </row>
    <row r="11" spans="1:27" ht="18" x14ac:dyDescent="0.2">
      <c r="F11" s="34"/>
      <c r="G11" s="316" t="s">
        <v>181</v>
      </c>
      <c r="H11" s="284"/>
      <c r="I11" s="284"/>
      <c r="J11" s="285"/>
      <c r="K11" s="317">
        <f>P.O.!J10</f>
        <v>646717.30000000005</v>
      </c>
      <c r="L11" s="285"/>
      <c r="O11" s="61"/>
      <c r="P11" s="61"/>
      <c r="Q11" s="61"/>
      <c r="R11" s="61"/>
      <c r="S11" s="61"/>
    </row>
    <row r="12" spans="1:27" ht="12.75" x14ac:dyDescent="0.2">
      <c r="O12" s="61"/>
      <c r="P12" s="61"/>
      <c r="Q12" s="61"/>
      <c r="R12" s="61"/>
      <c r="S12" s="61"/>
    </row>
    <row r="13" spans="1:27" ht="81" customHeight="1" x14ac:dyDescent="0.3">
      <c r="A13" s="1"/>
      <c r="B13" s="1"/>
      <c r="C13" s="1"/>
      <c r="D13" s="1"/>
      <c r="E13" s="204" t="s">
        <v>1085</v>
      </c>
      <c r="F13" s="205" t="s">
        <v>1086</v>
      </c>
      <c r="G13" s="205"/>
      <c r="H13" s="205"/>
      <c r="I13" s="205"/>
      <c r="J13" s="205"/>
      <c r="K13" s="205"/>
      <c r="L13" s="205"/>
      <c r="M13" s="205"/>
      <c r="N13" s="205"/>
      <c r="O13" s="206"/>
      <c r="P13" s="206"/>
      <c r="Q13" s="206"/>
      <c r="R13" s="206"/>
      <c r="S13" s="206"/>
    </row>
    <row r="14" spans="1:27" ht="15" x14ac:dyDescent="0.3">
      <c r="A14" s="1"/>
      <c r="B14" s="1"/>
      <c r="C14" s="1"/>
      <c r="D14" s="1"/>
      <c r="E14" s="207" t="s">
        <v>1087</v>
      </c>
      <c r="F14" s="208">
        <v>1</v>
      </c>
      <c r="G14" s="208"/>
      <c r="H14" s="208"/>
      <c r="I14" s="208"/>
      <c r="J14" s="208"/>
      <c r="K14" s="208"/>
      <c r="L14" s="208"/>
      <c r="M14" s="208"/>
      <c r="N14" s="208"/>
      <c r="O14" s="209"/>
      <c r="P14" s="209"/>
      <c r="Q14" s="209"/>
      <c r="R14" s="209"/>
      <c r="S14" s="209"/>
    </row>
    <row r="15" spans="1:27" ht="45" x14ac:dyDescent="0.3">
      <c r="A15" s="210" t="s">
        <v>1088</v>
      </c>
      <c r="B15" s="333" t="s">
        <v>1089</v>
      </c>
      <c r="C15" s="284"/>
      <c r="D15" s="284"/>
      <c r="E15" s="285"/>
      <c r="F15" s="208" t="s">
        <v>1090</v>
      </c>
      <c r="G15" s="208" t="s">
        <v>1091</v>
      </c>
      <c r="H15" s="208" t="s">
        <v>1092</v>
      </c>
      <c r="I15" s="208" t="s">
        <v>1093</v>
      </c>
      <c r="J15" s="208" t="s">
        <v>1094</v>
      </c>
      <c r="K15" s="208" t="s">
        <v>1095</v>
      </c>
      <c r="L15" s="208" t="s">
        <v>1096</v>
      </c>
      <c r="M15" s="208" t="s">
        <v>1097</v>
      </c>
      <c r="N15" s="208" t="s">
        <v>1098</v>
      </c>
      <c r="O15" s="208" t="s">
        <v>1099</v>
      </c>
      <c r="P15" s="208" t="s">
        <v>1100</v>
      </c>
      <c r="Q15" s="208" t="s">
        <v>1101</v>
      </c>
      <c r="R15" s="208" t="s">
        <v>1102</v>
      </c>
      <c r="S15" s="208" t="s">
        <v>1103</v>
      </c>
    </row>
    <row r="16" spans="1:27" ht="15" x14ac:dyDescent="0.3">
      <c r="A16" s="208">
        <v>1</v>
      </c>
      <c r="B16" s="322" t="s">
        <v>192</v>
      </c>
      <c r="C16" s="284"/>
      <c r="D16" s="284"/>
      <c r="E16" s="285"/>
      <c r="F16" s="211">
        <v>1</v>
      </c>
      <c r="G16" s="211"/>
      <c r="H16" s="211"/>
      <c r="I16" s="211"/>
      <c r="J16" s="211"/>
      <c r="K16" s="211"/>
      <c r="L16" s="211"/>
      <c r="M16" s="211"/>
      <c r="N16" s="211"/>
      <c r="O16" s="211"/>
      <c r="P16" s="211"/>
      <c r="Q16" s="211"/>
      <c r="R16" s="211"/>
      <c r="S16" s="211"/>
      <c r="T16" s="212">
        <v>6882.69</v>
      </c>
      <c r="U16" s="213">
        <v>1</v>
      </c>
    </row>
    <row r="17" spans="1:21" ht="15" x14ac:dyDescent="0.3">
      <c r="A17" s="208">
        <v>2</v>
      </c>
      <c r="B17" s="322" t="s">
        <v>209</v>
      </c>
      <c r="C17" s="284"/>
      <c r="D17" s="284"/>
      <c r="E17" s="285"/>
      <c r="F17" s="211">
        <v>1</v>
      </c>
      <c r="G17" s="211"/>
      <c r="H17" s="211"/>
      <c r="I17" s="211"/>
      <c r="J17" s="211"/>
      <c r="K17" s="211"/>
      <c r="L17" s="211"/>
      <c r="M17" s="211"/>
      <c r="N17" s="211"/>
      <c r="O17" s="211"/>
      <c r="P17" s="211"/>
      <c r="Q17" s="211"/>
      <c r="R17" s="211"/>
      <c r="S17" s="211"/>
      <c r="T17" s="212">
        <v>16975.759999999998</v>
      </c>
      <c r="U17" s="213">
        <v>2</v>
      </c>
    </row>
    <row r="18" spans="1:21" ht="15" x14ac:dyDescent="0.3">
      <c r="A18" s="208">
        <v>3</v>
      </c>
      <c r="B18" s="322" t="s">
        <v>217</v>
      </c>
      <c r="C18" s="284"/>
      <c r="D18" s="284"/>
      <c r="E18" s="285"/>
      <c r="F18" s="211">
        <v>1</v>
      </c>
      <c r="G18" s="211">
        <v>2</v>
      </c>
      <c r="H18" s="211">
        <v>3</v>
      </c>
      <c r="I18" s="211">
        <v>4</v>
      </c>
      <c r="J18" s="211">
        <v>5</v>
      </c>
      <c r="K18" s="211">
        <v>6</v>
      </c>
      <c r="L18" s="211">
        <v>7</v>
      </c>
      <c r="M18" s="211">
        <v>8</v>
      </c>
      <c r="N18" s="211">
        <v>9</v>
      </c>
      <c r="O18" s="211">
        <v>10</v>
      </c>
      <c r="P18" s="211">
        <v>11</v>
      </c>
      <c r="Q18" s="211">
        <v>12</v>
      </c>
      <c r="R18" s="211">
        <v>13</v>
      </c>
      <c r="S18" s="211">
        <v>14</v>
      </c>
      <c r="T18" s="212">
        <v>31776.78</v>
      </c>
      <c r="U18" s="213">
        <v>3</v>
      </c>
    </row>
    <row r="19" spans="1:21" ht="15" x14ac:dyDescent="0.3">
      <c r="A19" s="208">
        <v>4</v>
      </c>
      <c r="B19" s="322" t="s">
        <v>228</v>
      </c>
      <c r="C19" s="284"/>
      <c r="D19" s="284"/>
      <c r="E19" s="285"/>
      <c r="F19" s="211">
        <v>1</v>
      </c>
      <c r="G19" s="211"/>
      <c r="H19" s="211"/>
      <c r="I19" s="211"/>
      <c r="J19" s="211"/>
      <c r="K19" s="211"/>
      <c r="L19" s="211"/>
      <c r="M19" s="211"/>
      <c r="N19" s="211"/>
      <c r="O19" s="211"/>
      <c r="P19" s="211"/>
      <c r="Q19" s="211"/>
      <c r="R19" s="211"/>
      <c r="S19" s="211"/>
      <c r="T19" s="212">
        <v>8499.0499999999993</v>
      </c>
      <c r="U19" s="213">
        <v>4</v>
      </c>
    </row>
    <row r="20" spans="1:21" ht="15" x14ac:dyDescent="0.3">
      <c r="A20" s="208">
        <v>5</v>
      </c>
      <c r="B20" s="322" t="s">
        <v>60</v>
      </c>
      <c r="C20" s="284"/>
      <c r="D20" s="284"/>
      <c r="E20" s="285"/>
      <c r="F20" s="211">
        <v>1</v>
      </c>
      <c r="G20" s="211">
        <v>2</v>
      </c>
      <c r="H20" s="211">
        <v>3</v>
      </c>
      <c r="I20" s="211">
        <v>4</v>
      </c>
      <c r="J20" s="211">
        <v>5</v>
      </c>
      <c r="K20" s="211">
        <v>6</v>
      </c>
      <c r="L20" s="211">
        <v>7</v>
      </c>
      <c r="M20" s="211">
        <v>8</v>
      </c>
      <c r="N20" s="211">
        <v>9</v>
      </c>
      <c r="O20" s="211">
        <v>10</v>
      </c>
      <c r="P20" s="211">
        <v>11</v>
      </c>
      <c r="Q20" s="211">
        <v>12</v>
      </c>
      <c r="R20" s="211">
        <v>13</v>
      </c>
      <c r="S20" s="211">
        <v>14</v>
      </c>
      <c r="T20" s="212">
        <v>51603.16</v>
      </c>
      <c r="U20" s="213">
        <v>5</v>
      </c>
    </row>
    <row r="21" spans="1:21" ht="15" x14ac:dyDescent="0.3">
      <c r="A21" s="208">
        <v>6</v>
      </c>
      <c r="B21" s="322" t="s">
        <v>238</v>
      </c>
      <c r="C21" s="284"/>
      <c r="D21" s="284"/>
      <c r="E21" s="285"/>
      <c r="F21" s="211">
        <v>1</v>
      </c>
      <c r="G21" s="211"/>
      <c r="H21" s="211"/>
      <c r="I21" s="211"/>
      <c r="J21" s="211"/>
      <c r="K21" s="211"/>
      <c r="L21" s="211"/>
      <c r="M21" s="211"/>
      <c r="N21" s="211"/>
      <c r="O21" s="211"/>
      <c r="P21" s="211"/>
      <c r="Q21" s="211"/>
      <c r="R21" s="211"/>
      <c r="S21" s="211"/>
      <c r="T21" s="212">
        <v>22965.54</v>
      </c>
      <c r="U21" s="213">
        <v>6</v>
      </c>
    </row>
    <row r="22" spans="1:21" ht="15" x14ac:dyDescent="0.3">
      <c r="A22" s="208">
        <v>7</v>
      </c>
      <c r="B22" s="322" t="s">
        <v>261</v>
      </c>
      <c r="C22" s="284"/>
      <c r="D22" s="284"/>
      <c r="E22" s="285"/>
      <c r="F22" s="211"/>
      <c r="G22" s="211">
        <v>2</v>
      </c>
      <c r="H22" s="211"/>
      <c r="I22" s="211"/>
      <c r="J22" s="211"/>
      <c r="K22" s="211"/>
      <c r="L22" s="211"/>
      <c r="M22" s="211"/>
      <c r="N22" s="211"/>
      <c r="O22" s="211"/>
      <c r="P22" s="211"/>
      <c r="Q22" s="211"/>
      <c r="R22" s="211"/>
      <c r="S22" s="211"/>
      <c r="T22" s="212">
        <v>26662.03</v>
      </c>
      <c r="U22" s="213">
        <v>7</v>
      </c>
    </row>
    <row r="23" spans="1:21" ht="15" x14ac:dyDescent="0.3">
      <c r="A23" s="208">
        <v>8</v>
      </c>
      <c r="B23" s="322" t="s">
        <v>286</v>
      </c>
      <c r="C23" s="284"/>
      <c r="D23" s="284"/>
      <c r="E23" s="285"/>
      <c r="F23" s="211"/>
      <c r="G23" s="211"/>
      <c r="H23" s="211">
        <v>3</v>
      </c>
      <c r="I23" s="211"/>
      <c r="J23" s="211"/>
      <c r="K23" s="211"/>
      <c r="L23" s="211"/>
      <c r="M23" s="211"/>
      <c r="N23" s="211"/>
      <c r="O23" s="211"/>
      <c r="P23" s="211"/>
      <c r="Q23" s="211"/>
      <c r="R23" s="211"/>
      <c r="S23" s="211"/>
      <c r="T23" s="212">
        <v>14700.28</v>
      </c>
      <c r="U23" s="213">
        <v>8</v>
      </c>
    </row>
    <row r="24" spans="1:21" ht="15" x14ac:dyDescent="0.3">
      <c r="A24" s="208">
        <v>9</v>
      </c>
      <c r="B24" s="322" t="s">
        <v>297</v>
      </c>
      <c r="C24" s="284"/>
      <c r="D24" s="284"/>
      <c r="E24" s="285"/>
      <c r="F24" s="211"/>
      <c r="G24" s="211"/>
      <c r="H24" s="211"/>
      <c r="I24" s="211">
        <v>4</v>
      </c>
      <c r="J24" s="211"/>
      <c r="K24" s="211"/>
      <c r="L24" s="211"/>
      <c r="M24" s="211"/>
      <c r="N24" s="211"/>
      <c r="O24" s="211"/>
      <c r="P24" s="211"/>
      <c r="Q24" s="211"/>
      <c r="R24" s="211"/>
      <c r="S24" s="211"/>
      <c r="T24" s="212">
        <v>37775.89</v>
      </c>
      <c r="U24" s="213">
        <v>9</v>
      </c>
    </row>
    <row r="25" spans="1:21" ht="15" x14ac:dyDescent="0.3">
      <c r="A25" s="208">
        <v>10</v>
      </c>
      <c r="B25" s="322" t="s">
        <v>319</v>
      </c>
      <c r="C25" s="284"/>
      <c r="D25" s="284"/>
      <c r="E25" s="285"/>
      <c r="F25" s="211"/>
      <c r="G25" s="211"/>
      <c r="H25" s="211"/>
      <c r="I25" s="211"/>
      <c r="J25" s="211">
        <v>5</v>
      </c>
      <c r="K25" s="211"/>
      <c r="L25" s="211"/>
      <c r="M25" s="211"/>
      <c r="N25" s="211"/>
      <c r="O25" s="211"/>
      <c r="P25" s="211"/>
      <c r="Q25" s="211"/>
      <c r="R25" s="211"/>
      <c r="S25" s="211"/>
      <c r="T25" s="212">
        <v>2083.9299999999998</v>
      </c>
      <c r="U25" s="213">
        <v>10</v>
      </c>
    </row>
    <row r="26" spans="1:21" ht="15" x14ac:dyDescent="0.3">
      <c r="A26" s="208">
        <v>11</v>
      </c>
      <c r="B26" s="322" t="s">
        <v>325</v>
      </c>
      <c r="C26" s="284"/>
      <c r="D26" s="284"/>
      <c r="E26" s="285"/>
      <c r="F26" s="211"/>
      <c r="G26" s="211"/>
      <c r="H26" s="211"/>
      <c r="I26" s="211"/>
      <c r="J26" s="211">
        <v>5</v>
      </c>
      <c r="K26" s="211"/>
      <c r="L26" s="211"/>
      <c r="M26" s="211"/>
      <c r="N26" s="211"/>
      <c r="O26" s="211"/>
      <c r="P26" s="211"/>
      <c r="Q26" s="211"/>
      <c r="R26" s="211"/>
      <c r="S26" s="211"/>
      <c r="T26" s="212">
        <v>3095.51</v>
      </c>
      <c r="U26" s="213">
        <v>11</v>
      </c>
    </row>
    <row r="27" spans="1:21" ht="15" x14ac:dyDescent="0.3">
      <c r="A27" s="208">
        <v>12</v>
      </c>
      <c r="B27" s="322" t="s">
        <v>331</v>
      </c>
      <c r="C27" s="284"/>
      <c r="D27" s="284"/>
      <c r="E27" s="285"/>
      <c r="F27" s="211"/>
      <c r="G27" s="211">
        <v>2</v>
      </c>
      <c r="H27" s="211"/>
      <c r="I27" s="211"/>
      <c r="J27" s="211"/>
      <c r="K27" s="211"/>
      <c r="L27" s="211"/>
      <c r="M27" s="211"/>
      <c r="N27" s="211"/>
      <c r="O27" s="211"/>
      <c r="P27" s="211"/>
      <c r="Q27" s="211"/>
      <c r="R27" s="211"/>
      <c r="S27" s="211"/>
      <c r="T27" s="212">
        <v>1414.58</v>
      </c>
      <c r="U27" s="213">
        <v>12</v>
      </c>
    </row>
    <row r="28" spans="1:21" ht="15" x14ac:dyDescent="0.3">
      <c r="A28" s="208">
        <v>13</v>
      </c>
      <c r="B28" s="322" t="s">
        <v>339</v>
      </c>
      <c r="C28" s="284"/>
      <c r="D28" s="284"/>
      <c r="E28" s="285"/>
      <c r="F28" s="211"/>
      <c r="G28" s="211">
        <v>2</v>
      </c>
      <c r="H28" s="211"/>
      <c r="I28" s="211"/>
      <c r="J28" s="211"/>
      <c r="K28" s="211"/>
      <c r="L28" s="211"/>
      <c r="M28" s="211"/>
      <c r="N28" s="211"/>
      <c r="O28" s="211"/>
      <c r="P28" s="211"/>
      <c r="Q28" s="211"/>
      <c r="R28" s="211"/>
      <c r="S28" s="211"/>
      <c r="T28" s="212">
        <v>3985.66</v>
      </c>
      <c r="U28" s="213">
        <v>13</v>
      </c>
    </row>
    <row r="29" spans="1:21" ht="15" x14ac:dyDescent="0.3">
      <c r="A29" s="208">
        <v>14</v>
      </c>
      <c r="B29" s="322" t="s">
        <v>346</v>
      </c>
      <c r="C29" s="284"/>
      <c r="D29" s="284"/>
      <c r="E29" s="285"/>
      <c r="F29" s="211"/>
      <c r="G29" s="211"/>
      <c r="H29" s="211">
        <v>3</v>
      </c>
      <c r="I29" s="211"/>
      <c r="J29" s="211"/>
      <c r="K29" s="211"/>
      <c r="L29" s="211"/>
      <c r="M29" s="211"/>
      <c r="N29" s="211"/>
      <c r="O29" s="211"/>
      <c r="P29" s="211"/>
      <c r="Q29" s="211"/>
      <c r="R29" s="211"/>
      <c r="S29" s="211"/>
      <c r="T29" s="212">
        <v>3447.39</v>
      </c>
      <c r="U29" s="213">
        <v>14</v>
      </c>
    </row>
    <row r="30" spans="1:21" ht="15" x14ac:dyDescent="0.3">
      <c r="A30" s="208">
        <v>15</v>
      </c>
      <c r="B30" s="322" t="s">
        <v>353</v>
      </c>
      <c r="C30" s="284"/>
      <c r="D30" s="284"/>
      <c r="E30" s="285"/>
      <c r="F30" s="211"/>
      <c r="G30" s="211"/>
      <c r="H30" s="211"/>
      <c r="I30" s="211"/>
      <c r="J30" s="211">
        <v>5</v>
      </c>
      <c r="K30" s="211"/>
      <c r="L30" s="211"/>
      <c r="M30" s="211"/>
      <c r="N30" s="211"/>
      <c r="O30" s="211"/>
      <c r="P30" s="211"/>
      <c r="Q30" s="211"/>
      <c r="R30" s="211"/>
      <c r="S30" s="211"/>
      <c r="T30" s="212">
        <v>1304.24</v>
      </c>
      <c r="U30" s="213">
        <v>15</v>
      </c>
    </row>
    <row r="31" spans="1:21" ht="15" x14ac:dyDescent="0.3">
      <c r="A31" s="208">
        <v>16</v>
      </c>
      <c r="B31" s="322" t="s">
        <v>358</v>
      </c>
      <c r="C31" s="284"/>
      <c r="D31" s="284"/>
      <c r="E31" s="285"/>
      <c r="F31" s="211"/>
      <c r="G31" s="211">
        <v>2</v>
      </c>
      <c r="H31" s="211"/>
      <c r="I31" s="211"/>
      <c r="J31" s="211"/>
      <c r="K31" s="211"/>
      <c r="L31" s="211"/>
      <c r="M31" s="211"/>
      <c r="N31" s="211"/>
      <c r="O31" s="211"/>
      <c r="P31" s="211"/>
      <c r="Q31" s="211"/>
      <c r="R31" s="211"/>
      <c r="S31" s="211"/>
      <c r="T31" s="212">
        <v>12145.33</v>
      </c>
      <c r="U31" s="213">
        <v>16</v>
      </c>
    </row>
    <row r="32" spans="1:21" ht="15" x14ac:dyDescent="0.3">
      <c r="A32" s="208">
        <v>17</v>
      </c>
      <c r="B32" s="322" t="s">
        <v>363</v>
      </c>
      <c r="C32" s="284"/>
      <c r="D32" s="284"/>
      <c r="E32" s="285"/>
      <c r="F32" s="211"/>
      <c r="G32" s="211"/>
      <c r="H32" s="211">
        <v>3</v>
      </c>
      <c r="I32" s="211"/>
      <c r="J32" s="211"/>
      <c r="K32" s="211"/>
      <c r="L32" s="211"/>
      <c r="M32" s="211"/>
      <c r="N32" s="211"/>
      <c r="O32" s="211"/>
      <c r="P32" s="211"/>
      <c r="Q32" s="211"/>
      <c r="R32" s="211"/>
      <c r="S32" s="211"/>
      <c r="T32" s="212">
        <v>21429.14</v>
      </c>
      <c r="U32" s="213">
        <v>17</v>
      </c>
    </row>
    <row r="33" spans="1:21" ht="15" x14ac:dyDescent="0.3">
      <c r="A33" s="208">
        <v>18</v>
      </c>
      <c r="B33" s="322" t="s">
        <v>366</v>
      </c>
      <c r="C33" s="284"/>
      <c r="D33" s="284"/>
      <c r="E33" s="285"/>
      <c r="F33" s="211"/>
      <c r="G33" s="211"/>
      <c r="H33" s="211"/>
      <c r="I33" s="211">
        <v>4</v>
      </c>
      <c r="J33" s="211"/>
      <c r="K33" s="211"/>
      <c r="L33" s="211"/>
      <c r="M33" s="211"/>
      <c r="N33" s="211"/>
      <c r="O33" s="211"/>
      <c r="P33" s="211"/>
      <c r="Q33" s="211"/>
      <c r="R33" s="211"/>
      <c r="S33" s="211"/>
      <c r="T33" s="212">
        <v>2918.31</v>
      </c>
      <c r="U33" s="213">
        <v>18</v>
      </c>
    </row>
    <row r="34" spans="1:21" ht="15" x14ac:dyDescent="0.3">
      <c r="A34" s="208">
        <v>19</v>
      </c>
      <c r="B34" s="322" t="s">
        <v>374</v>
      </c>
      <c r="C34" s="284"/>
      <c r="D34" s="284"/>
      <c r="E34" s="285"/>
      <c r="F34" s="211"/>
      <c r="G34" s="211"/>
      <c r="H34" s="211"/>
      <c r="I34" s="211">
        <v>4</v>
      </c>
      <c r="J34" s="211"/>
      <c r="K34" s="211"/>
      <c r="L34" s="211"/>
      <c r="M34" s="211"/>
      <c r="N34" s="211"/>
      <c r="O34" s="211"/>
      <c r="P34" s="211"/>
      <c r="Q34" s="211"/>
      <c r="R34" s="211"/>
      <c r="S34" s="211"/>
      <c r="T34" s="212">
        <v>351.11</v>
      </c>
      <c r="U34" s="213">
        <v>19</v>
      </c>
    </row>
    <row r="35" spans="1:21" ht="15" x14ac:dyDescent="0.3">
      <c r="A35" s="208">
        <v>20</v>
      </c>
      <c r="B35" s="322" t="s">
        <v>1104</v>
      </c>
      <c r="C35" s="284"/>
      <c r="D35" s="284"/>
      <c r="E35" s="285"/>
      <c r="F35" s="211"/>
      <c r="G35" s="211"/>
      <c r="H35" s="211"/>
      <c r="I35" s="211">
        <v>4</v>
      </c>
      <c r="J35" s="211"/>
      <c r="K35" s="211"/>
      <c r="L35" s="211"/>
      <c r="M35" s="211"/>
      <c r="N35" s="211"/>
      <c r="O35" s="211"/>
      <c r="P35" s="211"/>
      <c r="Q35" s="211"/>
      <c r="R35" s="211"/>
      <c r="S35" s="211"/>
      <c r="T35" s="212">
        <v>2500.16</v>
      </c>
      <c r="U35" s="213">
        <v>20</v>
      </c>
    </row>
    <row r="36" spans="1:21" ht="15" x14ac:dyDescent="0.3">
      <c r="A36" s="208">
        <v>21</v>
      </c>
      <c r="B36" s="322" t="s">
        <v>382</v>
      </c>
      <c r="C36" s="284"/>
      <c r="D36" s="284"/>
      <c r="E36" s="285"/>
      <c r="F36" s="211"/>
      <c r="G36" s="211"/>
      <c r="H36" s="211">
        <v>3</v>
      </c>
      <c r="I36" s="211"/>
      <c r="J36" s="211"/>
      <c r="K36" s="211"/>
      <c r="L36" s="211"/>
      <c r="M36" s="211"/>
      <c r="N36" s="211"/>
      <c r="O36" s="211"/>
      <c r="P36" s="211"/>
      <c r="Q36" s="211"/>
      <c r="R36" s="211"/>
      <c r="S36" s="211"/>
      <c r="T36" s="212">
        <v>2076.2199999999998</v>
      </c>
      <c r="U36" s="213">
        <v>21</v>
      </c>
    </row>
    <row r="37" spans="1:21" ht="15" x14ac:dyDescent="0.3">
      <c r="A37" s="208">
        <v>22</v>
      </c>
      <c r="B37" s="322" t="s">
        <v>385</v>
      </c>
      <c r="C37" s="284"/>
      <c r="D37" s="284"/>
      <c r="E37" s="285"/>
      <c r="F37" s="211"/>
      <c r="G37" s="211"/>
      <c r="H37" s="211"/>
      <c r="I37" s="211"/>
      <c r="J37" s="211"/>
      <c r="K37" s="211">
        <v>6</v>
      </c>
      <c r="L37" s="211"/>
      <c r="M37" s="211"/>
      <c r="N37" s="211"/>
      <c r="O37" s="211"/>
      <c r="P37" s="211"/>
      <c r="Q37" s="211"/>
      <c r="R37" s="211"/>
      <c r="S37" s="211"/>
      <c r="T37" s="212">
        <v>17659.84</v>
      </c>
      <c r="U37" s="213">
        <v>22</v>
      </c>
    </row>
    <row r="38" spans="1:21" ht="15" x14ac:dyDescent="0.3">
      <c r="A38" s="208">
        <v>23</v>
      </c>
      <c r="B38" s="322" t="s">
        <v>498</v>
      </c>
      <c r="C38" s="284"/>
      <c r="D38" s="284"/>
      <c r="E38" s="285"/>
      <c r="F38" s="211"/>
      <c r="G38" s="211"/>
      <c r="H38" s="211"/>
      <c r="I38" s="211"/>
      <c r="J38" s="211"/>
      <c r="K38" s="211">
        <v>6</v>
      </c>
      <c r="L38" s="211"/>
      <c r="M38" s="211"/>
      <c r="N38" s="211"/>
      <c r="O38" s="211"/>
      <c r="P38" s="211"/>
      <c r="Q38" s="211"/>
      <c r="R38" s="211"/>
      <c r="S38" s="211"/>
      <c r="T38" s="212">
        <v>2012.53</v>
      </c>
      <c r="U38" s="213">
        <v>23</v>
      </c>
    </row>
    <row r="39" spans="1:21" ht="15" x14ac:dyDescent="0.3">
      <c r="A39" s="208">
        <v>24</v>
      </c>
      <c r="B39" s="322" t="s">
        <v>515</v>
      </c>
      <c r="C39" s="284"/>
      <c r="D39" s="284"/>
      <c r="E39" s="285"/>
      <c r="F39" s="211"/>
      <c r="G39" s="211"/>
      <c r="H39" s="211"/>
      <c r="I39" s="211"/>
      <c r="J39" s="211"/>
      <c r="K39" s="211">
        <v>6</v>
      </c>
      <c r="L39" s="211"/>
      <c r="M39" s="211"/>
      <c r="N39" s="211"/>
      <c r="O39" s="211"/>
      <c r="P39" s="211"/>
      <c r="Q39" s="211"/>
      <c r="R39" s="211"/>
      <c r="S39" s="211"/>
      <c r="T39" s="212">
        <v>654.16999999999996</v>
      </c>
      <c r="U39" s="213">
        <v>24</v>
      </c>
    </row>
    <row r="40" spans="1:21" ht="15" x14ac:dyDescent="0.3">
      <c r="A40" s="208">
        <v>25</v>
      </c>
      <c r="B40" s="322" t="s">
        <v>531</v>
      </c>
      <c r="C40" s="284"/>
      <c r="D40" s="284"/>
      <c r="E40" s="285"/>
      <c r="F40" s="211"/>
      <c r="G40" s="211"/>
      <c r="H40" s="211"/>
      <c r="I40" s="211"/>
      <c r="J40" s="211"/>
      <c r="K40" s="211">
        <v>6</v>
      </c>
      <c r="L40" s="211"/>
      <c r="M40" s="211"/>
      <c r="N40" s="211"/>
      <c r="O40" s="211"/>
      <c r="P40" s="211"/>
      <c r="Q40" s="211"/>
      <c r="R40" s="211"/>
      <c r="S40" s="211"/>
      <c r="T40" s="212">
        <v>3269.87</v>
      </c>
      <c r="U40" s="213">
        <v>25</v>
      </c>
    </row>
    <row r="41" spans="1:21" ht="15" x14ac:dyDescent="0.3">
      <c r="A41" s="208">
        <v>26</v>
      </c>
      <c r="B41" s="322" t="s">
        <v>569</v>
      </c>
      <c r="C41" s="284"/>
      <c r="D41" s="284"/>
      <c r="E41" s="285"/>
      <c r="F41" s="211"/>
      <c r="G41" s="211"/>
      <c r="H41" s="211"/>
      <c r="I41" s="211"/>
      <c r="J41" s="211"/>
      <c r="K41" s="211"/>
      <c r="L41" s="211"/>
      <c r="M41" s="211"/>
      <c r="N41" s="211"/>
      <c r="O41" s="211"/>
      <c r="P41" s="211"/>
      <c r="Q41" s="211"/>
      <c r="R41" s="211">
        <v>13</v>
      </c>
      <c r="S41" s="211"/>
      <c r="T41" s="212">
        <v>19695.03</v>
      </c>
      <c r="U41" s="213">
        <v>26</v>
      </c>
    </row>
    <row r="42" spans="1:21" ht="15" x14ac:dyDescent="0.3">
      <c r="A42" s="208">
        <v>27</v>
      </c>
      <c r="B42" s="322" t="s">
        <v>688</v>
      </c>
      <c r="C42" s="284"/>
      <c r="D42" s="284"/>
      <c r="E42" s="285"/>
      <c r="F42" s="211"/>
      <c r="G42" s="211"/>
      <c r="H42" s="211"/>
      <c r="I42" s="211"/>
      <c r="J42" s="211"/>
      <c r="K42" s="211"/>
      <c r="L42" s="211"/>
      <c r="M42" s="211"/>
      <c r="N42" s="211"/>
      <c r="O42" s="211"/>
      <c r="P42" s="211"/>
      <c r="Q42" s="211"/>
      <c r="R42" s="211">
        <v>13</v>
      </c>
      <c r="S42" s="211"/>
      <c r="T42" s="212">
        <v>992.66</v>
      </c>
      <c r="U42" s="213">
        <v>27</v>
      </c>
    </row>
    <row r="43" spans="1:21" ht="15" x14ac:dyDescent="0.3">
      <c r="A43" s="208">
        <v>28</v>
      </c>
      <c r="B43" s="322" t="s">
        <v>698</v>
      </c>
      <c r="C43" s="284"/>
      <c r="D43" s="284"/>
      <c r="E43" s="285"/>
      <c r="F43" s="211"/>
      <c r="G43" s="211"/>
      <c r="H43" s="211"/>
      <c r="I43" s="211"/>
      <c r="J43" s="211"/>
      <c r="K43" s="211"/>
      <c r="L43" s="211"/>
      <c r="M43" s="211"/>
      <c r="N43" s="211"/>
      <c r="O43" s="211"/>
      <c r="P43" s="211">
        <v>11</v>
      </c>
      <c r="Q43" s="211"/>
      <c r="R43" s="211"/>
      <c r="S43" s="211"/>
      <c r="T43" s="212">
        <v>2657.94</v>
      </c>
      <c r="U43" s="213">
        <v>28</v>
      </c>
    </row>
    <row r="44" spans="1:21" ht="15" x14ac:dyDescent="0.3">
      <c r="A44" s="208">
        <v>29</v>
      </c>
      <c r="B44" s="322" t="s">
        <v>735</v>
      </c>
      <c r="C44" s="284"/>
      <c r="D44" s="284"/>
      <c r="E44" s="285"/>
      <c r="F44" s="211"/>
      <c r="G44" s="211"/>
      <c r="H44" s="211"/>
      <c r="I44" s="211"/>
      <c r="J44" s="211"/>
      <c r="K44" s="211"/>
      <c r="L44" s="211"/>
      <c r="M44" s="211"/>
      <c r="N44" s="211"/>
      <c r="O44" s="211"/>
      <c r="P44" s="211">
        <v>11</v>
      </c>
      <c r="Q44" s="211"/>
      <c r="R44" s="211"/>
      <c r="S44" s="211"/>
      <c r="T44" s="212">
        <v>16589.419999999998</v>
      </c>
      <c r="U44" s="213">
        <v>29</v>
      </c>
    </row>
    <row r="45" spans="1:21" ht="15" x14ac:dyDescent="0.3">
      <c r="A45" s="208">
        <v>30</v>
      </c>
      <c r="B45" s="322" t="s">
        <v>868</v>
      </c>
      <c r="C45" s="284"/>
      <c r="D45" s="284"/>
      <c r="E45" s="285"/>
      <c r="F45" s="211"/>
      <c r="G45" s="211"/>
      <c r="H45" s="211"/>
      <c r="I45" s="211"/>
      <c r="J45" s="211"/>
      <c r="K45" s="211"/>
      <c r="L45" s="211">
        <v>7</v>
      </c>
      <c r="M45" s="211"/>
      <c r="N45" s="211"/>
      <c r="O45" s="211"/>
      <c r="P45" s="211"/>
      <c r="Q45" s="211"/>
      <c r="R45" s="211"/>
      <c r="S45" s="211"/>
      <c r="T45" s="212">
        <v>26374.45</v>
      </c>
      <c r="U45" s="213">
        <v>30</v>
      </c>
    </row>
    <row r="46" spans="1:21" ht="15" x14ac:dyDescent="0.3">
      <c r="A46" s="208">
        <v>31</v>
      </c>
      <c r="B46" s="322" t="s">
        <v>880</v>
      </c>
      <c r="C46" s="284"/>
      <c r="D46" s="284"/>
      <c r="E46" s="285"/>
      <c r="F46" s="211"/>
      <c r="G46" s="211"/>
      <c r="H46" s="211"/>
      <c r="I46" s="211"/>
      <c r="J46" s="211"/>
      <c r="K46" s="211"/>
      <c r="L46" s="211"/>
      <c r="M46" s="211">
        <v>8</v>
      </c>
      <c r="N46" s="211"/>
      <c r="O46" s="211"/>
      <c r="P46" s="211"/>
      <c r="Q46" s="211"/>
      <c r="R46" s="211"/>
      <c r="S46" s="211"/>
      <c r="T46" s="212">
        <v>55689.89</v>
      </c>
      <c r="U46" s="213">
        <v>31</v>
      </c>
    </row>
    <row r="47" spans="1:21" ht="15" x14ac:dyDescent="0.3">
      <c r="A47" s="208">
        <v>32</v>
      </c>
      <c r="B47" s="322" t="s">
        <v>895</v>
      </c>
      <c r="C47" s="284"/>
      <c r="D47" s="284"/>
      <c r="E47" s="285"/>
      <c r="F47" s="211"/>
      <c r="G47" s="211"/>
      <c r="H47" s="211"/>
      <c r="I47" s="211"/>
      <c r="J47" s="211"/>
      <c r="K47" s="211"/>
      <c r="L47" s="211"/>
      <c r="M47" s="211"/>
      <c r="N47" s="211"/>
      <c r="O47" s="211">
        <v>10</v>
      </c>
      <c r="P47" s="211"/>
      <c r="Q47" s="211"/>
      <c r="R47" s="211"/>
      <c r="S47" s="211"/>
      <c r="T47" s="212">
        <v>10385.379999999999</v>
      </c>
      <c r="U47" s="213">
        <v>32</v>
      </c>
    </row>
    <row r="48" spans="1:21" ht="15" x14ac:dyDescent="0.3">
      <c r="A48" s="208">
        <v>33</v>
      </c>
      <c r="B48" s="322" t="s">
        <v>906</v>
      </c>
      <c r="C48" s="284"/>
      <c r="D48" s="284"/>
      <c r="E48" s="285"/>
      <c r="F48" s="211"/>
      <c r="G48" s="211"/>
      <c r="H48" s="211"/>
      <c r="I48" s="211"/>
      <c r="J48" s="211"/>
      <c r="K48" s="211"/>
      <c r="L48" s="211"/>
      <c r="M48" s="211"/>
      <c r="N48" s="211">
        <v>9</v>
      </c>
      <c r="O48" s="211"/>
      <c r="P48" s="211"/>
      <c r="Q48" s="211"/>
      <c r="R48" s="211"/>
      <c r="S48" s="211"/>
      <c r="T48" s="212">
        <v>23370.77</v>
      </c>
      <c r="U48" s="213">
        <v>33</v>
      </c>
    </row>
    <row r="49" spans="1:21" ht="15" x14ac:dyDescent="0.3">
      <c r="A49" s="208">
        <v>34</v>
      </c>
      <c r="B49" s="322" t="s">
        <v>911</v>
      </c>
      <c r="C49" s="284"/>
      <c r="D49" s="284"/>
      <c r="E49" s="285"/>
      <c r="F49" s="211"/>
      <c r="G49" s="211"/>
      <c r="H49" s="211"/>
      <c r="I49" s="211"/>
      <c r="J49" s="211"/>
      <c r="K49" s="211"/>
      <c r="L49" s="211"/>
      <c r="M49" s="211"/>
      <c r="N49" s="211">
        <v>9</v>
      </c>
      <c r="O49" s="211"/>
      <c r="P49" s="211"/>
      <c r="Q49" s="211"/>
      <c r="R49" s="211"/>
      <c r="S49" s="211"/>
      <c r="T49" s="212">
        <v>1757.45</v>
      </c>
      <c r="U49" s="213">
        <v>34</v>
      </c>
    </row>
    <row r="50" spans="1:21" ht="15" x14ac:dyDescent="0.3">
      <c r="A50" s="208">
        <v>35</v>
      </c>
      <c r="B50" s="322" t="s">
        <v>916</v>
      </c>
      <c r="C50" s="284"/>
      <c r="D50" s="284"/>
      <c r="E50" s="285"/>
      <c r="F50" s="211"/>
      <c r="G50" s="211"/>
      <c r="H50" s="211"/>
      <c r="I50" s="211"/>
      <c r="J50" s="211"/>
      <c r="K50" s="211"/>
      <c r="L50" s="211"/>
      <c r="M50" s="211"/>
      <c r="N50" s="211">
        <v>9</v>
      </c>
      <c r="O50" s="211"/>
      <c r="P50" s="211"/>
      <c r="Q50" s="211"/>
      <c r="R50" s="211"/>
      <c r="S50" s="211"/>
      <c r="T50" s="212">
        <v>708.26</v>
      </c>
      <c r="U50" s="213">
        <v>35</v>
      </c>
    </row>
    <row r="51" spans="1:21" ht="15" x14ac:dyDescent="0.3">
      <c r="A51" s="208">
        <v>36</v>
      </c>
      <c r="B51" s="322" t="s">
        <v>921</v>
      </c>
      <c r="C51" s="284"/>
      <c r="D51" s="284"/>
      <c r="E51" s="285"/>
      <c r="F51" s="211"/>
      <c r="G51" s="211"/>
      <c r="H51" s="211"/>
      <c r="I51" s="211"/>
      <c r="J51" s="211"/>
      <c r="K51" s="211"/>
      <c r="L51" s="211">
        <v>7</v>
      </c>
      <c r="M51" s="211"/>
      <c r="N51" s="211"/>
      <c r="O51" s="211"/>
      <c r="P51" s="211"/>
      <c r="Q51" s="211"/>
      <c r="R51" s="211"/>
      <c r="S51" s="211"/>
      <c r="T51" s="212">
        <v>532.29</v>
      </c>
      <c r="U51" s="213">
        <v>36</v>
      </c>
    </row>
    <row r="52" spans="1:21" ht="15" x14ac:dyDescent="0.3">
      <c r="A52" s="208">
        <v>37</v>
      </c>
      <c r="B52" s="322" t="s">
        <v>1105</v>
      </c>
      <c r="C52" s="284"/>
      <c r="D52" s="284"/>
      <c r="E52" s="285"/>
      <c r="F52" s="211"/>
      <c r="G52" s="211"/>
      <c r="H52" s="211"/>
      <c r="I52" s="211"/>
      <c r="J52" s="211"/>
      <c r="K52" s="211"/>
      <c r="L52" s="211">
        <v>7</v>
      </c>
      <c r="M52" s="211"/>
      <c r="N52" s="211"/>
      <c r="O52" s="211"/>
      <c r="P52" s="211"/>
      <c r="Q52" s="211"/>
      <c r="R52" s="211"/>
      <c r="S52" s="211"/>
      <c r="T52" s="212">
        <v>942.29</v>
      </c>
      <c r="U52" s="213">
        <v>37</v>
      </c>
    </row>
    <row r="53" spans="1:21" ht="15" x14ac:dyDescent="0.3">
      <c r="A53" s="208">
        <v>38</v>
      </c>
      <c r="B53" s="322" t="s">
        <v>934</v>
      </c>
      <c r="C53" s="284"/>
      <c r="D53" s="284"/>
      <c r="E53" s="285"/>
      <c r="F53" s="211"/>
      <c r="G53" s="211"/>
      <c r="H53" s="211"/>
      <c r="I53" s="211"/>
      <c r="J53" s="211"/>
      <c r="K53" s="211"/>
      <c r="L53" s="211"/>
      <c r="M53" s="211"/>
      <c r="N53" s="211"/>
      <c r="O53" s="211"/>
      <c r="P53" s="211"/>
      <c r="Q53" s="211">
        <v>12</v>
      </c>
      <c r="R53" s="211"/>
      <c r="S53" s="211"/>
      <c r="T53" s="212">
        <v>45819.44</v>
      </c>
      <c r="U53" s="213">
        <v>38</v>
      </c>
    </row>
    <row r="54" spans="1:21" ht="15" x14ac:dyDescent="0.3">
      <c r="A54" s="208">
        <v>39</v>
      </c>
      <c r="B54" s="322" t="s">
        <v>949</v>
      </c>
      <c r="C54" s="284"/>
      <c r="D54" s="284"/>
      <c r="E54" s="285"/>
      <c r="F54" s="211"/>
      <c r="G54" s="211"/>
      <c r="H54" s="211"/>
      <c r="I54" s="211"/>
      <c r="J54" s="211"/>
      <c r="K54" s="211"/>
      <c r="L54" s="211"/>
      <c r="M54" s="211"/>
      <c r="N54" s="211"/>
      <c r="O54" s="211"/>
      <c r="P54" s="211"/>
      <c r="Q54" s="211">
        <v>12</v>
      </c>
      <c r="R54" s="211"/>
      <c r="S54" s="211"/>
      <c r="T54" s="212">
        <v>13374.42</v>
      </c>
      <c r="U54" s="213">
        <v>39</v>
      </c>
    </row>
    <row r="55" spans="1:21" ht="15" x14ac:dyDescent="0.3">
      <c r="A55" s="208">
        <v>40</v>
      </c>
      <c r="B55" s="322" t="s">
        <v>1106</v>
      </c>
      <c r="C55" s="284"/>
      <c r="D55" s="284"/>
      <c r="E55" s="285"/>
      <c r="F55" s="211"/>
      <c r="G55" s="211"/>
      <c r="H55" s="211"/>
      <c r="I55" s="211"/>
      <c r="J55" s="211"/>
      <c r="K55" s="211"/>
      <c r="L55" s="211"/>
      <c r="M55" s="211"/>
      <c r="N55" s="211"/>
      <c r="O55" s="211"/>
      <c r="P55" s="211"/>
      <c r="Q55" s="211"/>
      <c r="R55" s="211">
        <v>13</v>
      </c>
      <c r="S55" s="211"/>
      <c r="T55" s="212">
        <v>26832.42</v>
      </c>
      <c r="U55" s="213">
        <v>40</v>
      </c>
    </row>
    <row r="56" spans="1:21" ht="15" x14ac:dyDescent="0.3">
      <c r="A56" s="208">
        <v>41</v>
      </c>
      <c r="B56" s="322" t="s">
        <v>977</v>
      </c>
      <c r="C56" s="284"/>
      <c r="D56" s="284"/>
      <c r="E56" s="285"/>
      <c r="F56" s="211"/>
      <c r="G56" s="211"/>
      <c r="H56" s="211"/>
      <c r="I56" s="211"/>
      <c r="J56" s="211"/>
      <c r="K56" s="211"/>
      <c r="L56" s="211"/>
      <c r="M56" s="211"/>
      <c r="N56" s="211"/>
      <c r="O56" s="211">
        <v>10</v>
      </c>
      <c r="P56" s="211"/>
      <c r="Q56" s="211"/>
      <c r="R56" s="211"/>
      <c r="S56" s="211"/>
      <c r="T56" s="212">
        <v>24480.93</v>
      </c>
      <c r="U56" s="213">
        <v>41</v>
      </c>
    </row>
    <row r="57" spans="1:21" ht="15" x14ac:dyDescent="0.3">
      <c r="A57" s="208">
        <v>42</v>
      </c>
      <c r="B57" s="322" t="s">
        <v>985</v>
      </c>
      <c r="C57" s="284"/>
      <c r="D57" s="284"/>
      <c r="E57" s="285"/>
      <c r="F57" s="211"/>
      <c r="G57" s="211"/>
      <c r="H57" s="211"/>
      <c r="I57" s="211"/>
      <c r="J57" s="211"/>
      <c r="K57" s="211"/>
      <c r="L57" s="211"/>
      <c r="M57" s="211"/>
      <c r="N57" s="211"/>
      <c r="O57" s="211"/>
      <c r="P57" s="211">
        <v>11</v>
      </c>
      <c r="Q57" s="211"/>
      <c r="R57" s="211"/>
      <c r="S57" s="211"/>
      <c r="T57" s="212">
        <v>2802.59</v>
      </c>
      <c r="U57" s="213">
        <v>42</v>
      </c>
    </row>
    <row r="58" spans="1:21" ht="15" x14ac:dyDescent="0.3">
      <c r="A58" s="208">
        <v>43</v>
      </c>
      <c r="B58" s="322" t="s">
        <v>993</v>
      </c>
      <c r="C58" s="284"/>
      <c r="D58" s="284"/>
      <c r="E58" s="285"/>
      <c r="F58" s="211"/>
      <c r="G58" s="211"/>
      <c r="H58" s="211"/>
      <c r="I58" s="211"/>
      <c r="J58" s="211"/>
      <c r="K58" s="211"/>
      <c r="L58" s="211"/>
      <c r="M58" s="211"/>
      <c r="N58" s="211"/>
      <c r="O58" s="211"/>
      <c r="P58" s="211"/>
      <c r="Q58" s="211"/>
      <c r="R58" s="211"/>
      <c r="S58" s="211">
        <v>14</v>
      </c>
      <c r="T58" s="212">
        <v>19073.77</v>
      </c>
      <c r="U58" s="213">
        <v>43</v>
      </c>
    </row>
    <row r="59" spans="1:21" ht="15" x14ac:dyDescent="0.3">
      <c r="A59" s="208">
        <v>44</v>
      </c>
      <c r="B59" s="322" t="s">
        <v>1034</v>
      </c>
      <c r="C59" s="284"/>
      <c r="D59" s="284"/>
      <c r="E59" s="285"/>
      <c r="F59" s="211"/>
      <c r="G59" s="211"/>
      <c r="H59" s="211"/>
      <c r="I59" s="211"/>
      <c r="J59" s="211"/>
      <c r="K59" s="211"/>
      <c r="L59" s="211"/>
      <c r="M59" s="211"/>
      <c r="N59" s="211"/>
      <c r="O59" s="211"/>
      <c r="P59" s="211"/>
      <c r="Q59" s="211"/>
      <c r="R59" s="211">
        <v>13</v>
      </c>
      <c r="S59" s="211"/>
      <c r="T59" s="212">
        <v>34581.480000000003</v>
      </c>
      <c r="U59" s="213">
        <v>44</v>
      </c>
    </row>
    <row r="60" spans="1:21" ht="15" x14ac:dyDescent="0.3">
      <c r="A60" s="208">
        <v>45</v>
      </c>
      <c r="B60" s="322" t="s">
        <v>1053</v>
      </c>
      <c r="C60" s="284"/>
      <c r="D60" s="284"/>
      <c r="E60" s="285"/>
      <c r="F60" s="211"/>
      <c r="G60" s="211"/>
      <c r="H60" s="211"/>
      <c r="I60" s="211"/>
      <c r="J60" s="211"/>
      <c r="K60" s="211"/>
      <c r="L60" s="211"/>
      <c r="M60" s="211"/>
      <c r="N60" s="211"/>
      <c r="O60" s="211"/>
      <c r="P60" s="211"/>
      <c r="Q60" s="211"/>
      <c r="R60" s="211"/>
      <c r="S60" s="211">
        <v>14</v>
      </c>
      <c r="T60" s="212">
        <v>8978.9</v>
      </c>
      <c r="U60" s="213">
        <v>45</v>
      </c>
    </row>
    <row r="61" spans="1:21" ht="15" x14ac:dyDescent="0.3">
      <c r="A61" s="208">
        <v>46</v>
      </c>
      <c r="B61" s="322" t="s">
        <v>1059</v>
      </c>
      <c r="C61" s="284"/>
      <c r="D61" s="284"/>
      <c r="E61" s="285"/>
      <c r="F61" s="211"/>
      <c r="G61" s="211"/>
      <c r="H61" s="211"/>
      <c r="I61" s="211"/>
      <c r="J61" s="211"/>
      <c r="K61" s="211"/>
      <c r="L61" s="211"/>
      <c r="M61" s="211"/>
      <c r="N61" s="211"/>
      <c r="O61" s="211"/>
      <c r="P61" s="211"/>
      <c r="Q61" s="211"/>
      <c r="R61" s="211"/>
      <c r="S61" s="211">
        <v>14</v>
      </c>
      <c r="T61" s="212">
        <v>17991.11</v>
      </c>
      <c r="U61" s="213">
        <v>46</v>
      </c>
    </row>
    <row r="62" spans="1:21" ht="15" x14ac:dyDescent="0.3">
      <c r="A62" s="208">
        <v>47</v>
      </c>
      <c r="B62" s="322" t="s">
        <v>1079</v>
      </c>
      <c r="C62" s="284"/>
      <c r="D62" s="284"/>
      <c r="E62" s="285"/>
      <c r="F62" s="211"/>
      <c r="G62" s="211"/>
      <c r="H62" s="211"/>
      <c r="I62" s="211"/>
      <c r="J62" s="211"/>
      <c r="K62" s="211"/>
      <c r="L62" s="211"/>
      <c r="M62" s="211"/>
      <c r="N62" s="211"/>
      <c r="O62" s="211"/>
      <c r="P62" s="211"/>
      <c r="Q62" s="211"/>
      <c r="R62" s="211"/>
      <c r="S62" s="211">
        <v>14</v>
      </c>
      <c r="T62" s="212">
        <v>1185.8800000000001</v>
      </c>
      <c r="U62" s="213">
        <v>47</v>
      </c>
    </row>
    <row r="63" spans="1:21" ht="15" x14ac:dyDescent="0.3">
      <c r="A63" s="1"/>
      <c r="B63" s="323"/>
      <c r="C63" s="287"/>
      <c r="D63" s="287"/>
      <c r="E63" s="287"/>
      <c r="F63" s="1"/>
      <c r="G63" s="1"/>
      <c r="H63" s="1"/>
      <c r="I63" s="1"/>
      <c r="J63" s="1"/>
      <c r="K63" s="1"/>
      <c r="L63" s="1"/>
      <c r="M63" s="1"/>
      <c r="N63" s="1"/>
      <c r="O63" s="61"/>
      <c r="P63" s="61"/>
      <c r="Q63" s="61"/>
      <c r="R63" s="61"/>
      <c r="S63" s="61"/>
    </row>
    <row r="64" spans="1:21" ht="15" x14ac:dyDescent="0.3">
      <c r="A64" s="1"/>
      <c r="B64" s="324" t="s">
        <v>1107</v>
      </c>
      <c r="C64" s="325"/>
      <c r="D64" s="325"/>
      <c r="E64" s="326"/>
      <c r="F64" s="214">
        <v>2269.77</v>
      </c>
      <c r="G64" s="214">
        <v>2269.77</v>
      </c>
      <c r="H64" s="214">
        <v>2269.77</v>
      </c>
      <c r="I64" s="214">
        <v>2269.77</v>
      </c>
      <c r="J64" s="214">
        <v>2269.77</v>
      </c>
      <c r="K64" s="214">
        <v>2269.77</v>
      </c>
      <c r="L64" s="214">
        <v>2269.77</v>
      </c>
      <c r="M64" s="214">
        <v>2269.77</v>
      </c>
      <c r="N64" s="214">
        <v>2269.77</v>
      </c>
      <c r="O64" s="214">
        <v>2269.77</v>
      </c>
      <c r="P64" s="214">
        <v>2269.77</v>
      </c>
      <c r="Q64" s="214">
        <v>2269.77</v>
      </c>
      <c r="R64" s="214">
        <v>2269.77</v>
      </c>
      <c r="S64" s="214">
        <v>2269.77</v>
      </c>
    </row>
    <row r="65" spans="2:19" ht="15" x14ac:dyDescent="0.2">
      <c r="B65" s="327"/>
      <c r="C65" s="287"/>
      <c r="D65" s="287"/>
      <c r="E65" s="328"/>
      <c r="F65" s="214">
        <v>3711.46</v>
      </c>
      <c r="G65" s="214">
        <v>3711.46</v>
      </c>
      <c r="H65" s="214">
        <v>3711.46</v>
      </c>
      <c r="I65" s="214">
        <v>3711.46</v>
      </c>
      <c r="J65" s="214">
        <v>3711.46</v>
      </c>
      <c r="K65" s="214">
        <v>3711.46</v>
      </c>
      <c r="L65" s="214">
        <v>3711.46</v>
      </c>
      <c r="M65" s="214">
        <v>3711.46</v>
      </c>
      <c r="N65" s="214">
        <v>3711.46</v>
      </c>
      <c r="O65" s="214">
        <v>3711.46</v>
      </c>
      <c r="P65" s="214">
        <v>3711.46</v>
      </c>
      <c r="Q65" s="214">
        <v>3711.46</v>
      </c>
      <c r="R65" s="214">
        <v>3711.46</v>
      </c>
      <c r="S65" s="214">
        <v>3711.46</v>
      </c>
    </row>
    <row r="66" spans="2:19" ht="15" x14ac:dyDescent="0.2">
      <c r="B66" s="327"/>
      <c r="C66" s="287"/>
      <c r="D66" s="287"/>
      <c r="E66" s="328"/>
      <c r="F66" s="215">
        <v>6478.56</v>
      </c>
      <c r="G66" s="216">
        <v>26748.35</v>
      </c>
      <c r="H66" s="216">
        <v>14700.28</v>
      </c>
      <c r="I66" s="216">
        <v>37372.43</v>
      </c>
      <c r="J66" s="216">
        <v>2083.9299999999998</v>
      </c>
      <c r="K66" s="216">
        <v>17568.78</v>
      </c>
      <c r="L66" s="216">
        <v>26736.34</v>
      </c>
      <c r="M66" s="216">
        <v>57613.73</v>
      </c>
      <c r="N66" s="216">
        <v>23634.05</v>
      </c>
      <c r="O66" s="217">
        <v>10411.370000000001</v>
      </c>
      <c r="P66" s="217">
        <v>928.14</v>
      </c>
      <c r="Q66" s="217">
        <v>45821.89</v>
      </c>
      <c r="R66" s="217">
        <v>19760.79</v>
      </c>
      <c r="S66" s="217">
        <v>19021.36</v>
      </c>
    </row>
    <row r="67" spans="2:19" ht="15" x14ac:dyDescent="0.2">
      <c r="B67" s="327"/>
      <c r="C67" s="287"/>
      <c r="D67" s="287"/>
      <c r="E67" s="328"/>
      <c r="F67" s="215">
        <v>16975.759999999998</v>
      </c>
      <c r="G67" s="216">
        <v>1414.58</v>
      </c>
      <c r="H67" s="216">
        <v>3447.16</v>
      </c>
      <c r="I67" s="216">
        <v>2046.55</v>
      </c>
      <c r="J67" s="216">
        <v>3094.84</v>
      </c>
      <c r="K67" s="216">
        <v>2004.52</v>
      </c>
      <c r="L67" s="216">
        <v>283.62</v>
      </c>
      <c r="M67" s="216"/>
      <c r="N67" s="216">
        <v>1778.44</v>
      </c>
      <c r="O67" s="217">
        <v>18750.97</v>
      </c>
      <c r="P67" s="217">
        <v>16424.11</v>
      </c>
      <c r="Q67" s="217">
        <v>13384.65</v>
      </c>
      <c r="R67" s="217">
        <v>1000.2</v>
      </c>
      <c r="S67" s="217">
        <v>5878.59</v>
      </c>
    </row>
    <row r="68" spans="2:19" ht="15" x14ac:dyDescent="0.2">
      <c r="B68" s="327"/>
      <c r="C68" s="287"/>
      <c r="D68" s="287"/>
      <c r="E68" s="328"/>
      <c r="F68" s="215">
        <v>8597.07</v>
      </c>
      <c r="G68" s="216">
        <v>3997.48</v>
      </c>
      <c r="H68" s="216">
        <v>21626.75</v>
      </c>
      <c r="I68" s="216">
        <v>356.08</v>
      </c>
      <c r="J68" s="216">
        <v>1304.24</v>
      </c>
      <c r="K68" s="216">
        <v>650.87</v>
      </c>
      <c r="L68" s="216">
        <v>926.05</v>
      </c>
      <c r="M68" s="216"/>
      <c r="N68" s="216">
        <v>715.57</v>
      </c>
      <c r="O68" s="217"/>
      <c r="P68" s="217">
        <v>2636.02</v>
      </c>
      <c r="Q68" s="217"/>
      <c r="R68" s="217">
        <v>26964.560000000001</v>
      </c>
      <c r="S68" s="217">
        <v>21141.82</v>
      </c>
    </row>
    <row r="69" spans="2:19" ht="15" x14ac:dyDescent="0.2">
      <c r="B69" s="327"/>
      <c r="C69" s="287"/>
      <c r="D69" s="287"/>
      <c r="E69" s="328"/>
      <c r="F69" s="215">
        <v>22965.33</v>
      </c>
      <c r="G69" s="216">
        <v>12257.33</v>
      </c>
      <c r="H69" s="216">
        <v>2095.36</v>
      </c>
      <c r="I69" s="216">
        <v>2500.16</v>
      </c>
      <c r="J69" s="216"/>
      <c r="K69" s="216">
        <v>3302.39</v>
      </c>
      <c r="L69" s="216"/>
      <c r="M69" s="216"/>
      <c r="N69" s="216"/>
      <c r="O69" s="217"/>
      <c r="P69" s="217"/>
      <c r="Q69" s="217"/>
      <c r="R69" s="217">
        <v>34393.129999999997</v>
      </c>
      <c r="S69" s="217">
        <v>1185.8800000000001</v>
      </c>
    </row>
    <row r="70" spans="2:19" ht="15" x14ac:dyDescent="0.2">
      <c r="B70" s="327"/>
      <c r="C70" s="287"/>
      <c r="D70" s="287"/>
      <c r="E70" s="328"/>
      <c r="F70" s="215"/>
      <c r="G70" s="216"/>
      <c r="H70" s="216"/>
      <c r="I70" s="216"/>
      <c r="J70" s="216"/>
      <c r="K70" s="216"/>
      <c r="L70" s="216"/>
      <c r="M70" s="216"/>
      <c r="N70" s="216"/>
      <c r="O70" s="217"/>
      <c r="P70" s="217"/>
      <c r="Q70" s="217"/>
      <c r="R70" s="217"/>
      <c r="S70" s="217"/>
    </row>
    <row r="71" spans="2:19" ht="15" x14ac:dyDescent="0.2">
      <c r="B71" s="327"/>
      <c r="C71" s="287"/>
      <c r="D71" s="287"/>
      <c r="E71" s="328"/>
      <c r="F71" s="215"/>
      <c r="G71" s="216"/>
      <c r="H71" s="216"/>
      <c r="I71" s="216"/>
      <c r="J71" s="216"/>
      <c r="K71" s="216"/>
      <c r="L71" s="216"/>
      <c r="M71" s="216"/>
      <c r="N71" s="216"/>
      <c r="O71" s="217"/>
      <c r="P71" s="217"/>
      <c r="Q71" s="217"/>
      <c r="R71" s="217"/>
      <c r="S71" s="217"/>
    </row>
    <row r="72" spans="2:19" ht="15" x14ac:dyDescent="0.2">
      <c r="B72" s="327"/>
      <c r="C72" s="287"/>
      <c r="D72" s="287"/>
      <c r="E72" s="328"/>
      <c r="F72" s="215"/>
      <c r="G72" s="216"/>
      <c r="H72" s="216"/>
      <c r="I72" s="216"/>
      <c r="J72" s="216"/>
      <c r="K72" s="216"/>
      <c r="L72" s="216"/>
      <c r="M72" s="216"/>
      <c r="N72" s="216"/>
      <c r="O72" s="217"/>
      <c r="P72" s="217"/>
      <c r="Q72" s="217"/>
      <c r="R72" s="217"/>
      <c r="S72" s="217"/>
    </row>
    <row r="73" spans="2:19" ht="15" x14ac:dyDescent="0.2">
      <c r="B73" s="327"/>
      <c r="C73" s="287"/>
      <c r="D73" s="287"/>
      <c r="E73" s="328"/>
      <c r="F73" s="218">
        <f t="shared" ref="F73:S73" si="0">SUM(F64:F72)</f>
        <v>60997.95</v>
      </c>
      <c r="G73" s="218">
        <f t="shared" si="0"/>
        <v>50398.97</v>
      </c>
      <c r="H73" s="218">
        <f t="shared" si="0"/>
        <v>47850.78</v>
      </c>
      <c r="I73" s="218">
        <f t="shared" si="0"/>
        <v>48256.450000000012</v>
      </c>
      <c r="J73" s="218">
        <f t="shared" si="0"/>
        <v>12464.24</v>
      </c>
      <c r="K73" s="218">
        <f t="shared" si="0"/>
        <v>29507.789999999997</v>
      </c>
      <c r="L73" s="218">
        <f t="shared" si="0"/>
        <v>33927.240000000005</v>
      </c>
      <c r="M73" s="218">
        <f t="shared" si="0"/>
        <v>63594.960000000006</v>
      </c>
      <c r="N73" s="218">
        <f t="shared" si="0"/>
        <v>32109.289999999997</v>
      </c>
      <c r="O73" s="218">
        <f t="shared" si="0"/>
        <v>35143.57</v>
      </c>
      <c r="P73" s="218">
        <f t="shared" si="0"/>
        <v>25969.5</v>
      </c>
      <c r="Q73" s="218">
        <f t="shared" si="0"/>
        <v>65187.77</v>
      </c>
      <c r="R73" s="218">
        <f t="shared" si="0"/>
        <v>88099.91</v>
      </c>
      <c r="S73" s="218">
        <f t="shared" si="0"/>
        <v>53208.88</v>
      </c>
    </row>
    <row r="74" spans="2:19" ht="12.75" x14ac:dyDescent="0.2">
      <c r="B74" s="329"/>
      <c r="C74" s="330"/>
      <c r="D74" s="330"/>
      <c r="E74" s="331"/>
      <c r="F74" s="219">
        <f t="shared" ref="F74:S74" si="1">F73/$K$11</f>
        <v>9.4319341696905271E-2</v>
      </c>
      <c r="G74" s="219">
        <f t="shared" si="1"/>
        <v>7.7930449672523064E-2</v>
      </c>
      <c r="H74" s="219">
        <f t="shared" si="1"/>
        <v>7.3990258185454447E-2</v>
      </c>
      <c r="I74" s="219">
        <f t="shared" si="1"/>
        <v>7.461753381268757E-2</v>
      </c>
      <c r="J74" s="219">
        <f t="shared" si="1"/>
        <v>1.9273088875154568E-2</v>
      </c>
      <c r="K74" s="219">
        <f t="shared" si="1"/>
        <v>4.562703054333013E-2</v>
      </c>
      <c r="L74" s="219">
        <f t="shared" si="1"/>
        <v>5.2460696505258177E-2</v>
      </c>
      <c r="M74" s="219">
        <f t="shared" si="1"/>
        <v>9.8335022118628962E-2</v>
      </c>
      <c r="N74" s="219">
        <f t="shared" si="1"/>
        <v>4.9649653720412294E-2</v>
      </c>
      <c r="O74" s="220">
        <f t="shared" si="1"/>
        <v>5.4341471922894277E-2</v>
      </c>
      <c r="P74" s="220">
        <f t="shared" si="1"/>
        <v>4.0155876454828099E-2</v>
      </c>
      <c r="Q74" s="220">
        <f t="shared" si="1"/>
        <v>0.10079793752231461</v>
      </c>
      <c r="R74" s="220">
        <f t="shared" si="1"/>
        <v>0.13622630784733916</v>
      </c>
      <c r="S74" s="220">
        <f t="shared" si="1"/>
        <v>8.2275331122269341E-2</v>
      </c>
    </row>
    <row r="75" spans="2:19" ht="12.75" x14ac:dyDescent="0.2">
      <c r="B75" s="332" t="s">
        <v>1108</v>
      </c>
      <c r="C75" s="325"/>
      <c r="D75" s="325"/>
      <c r="E75" s="326"/>
      <c r="F75" s="221">
        <f>F73</f>
        <v>60997.95</v>
      </c>
      <c r="G75" s="221">
        <f t="shared" ref="G75:S75" si="2">ROUND(F75+G73,2)</f>
        <v>111396.92</v>
      </c>
      <c r="H75" s="221">
        <f t="shared" si="2"/>
        <v>159247.70000000001</v>
      </c>
      <c r="I75" s="221">
        <f t="shared" si="2"/>
        <v>207504.15</v>
      </c>
      <c r="J75" s="221">
        <f t="shared" si="2"/>
        <v>219968.39</v>
      </c>
      <c r="K75" s="221">
        <f t="shared" si="2"/>
        <v>249476.18</v>
      </c>
      <c r="L75" s="221">
        <f t="shared" si="2"/>
        <v>283403.42</v>
      </c>
      <c r="M75" s="221">
        <f t="shared" si="2"/>
        <v>346998.38</v>
      </c>
      <c r="N75" s="221">
        <f t="shared" si="2"/>
        <v>379107.67</v>
      </c>
      <c r="O75" s="222">
        <f t="shared" si="2"/>
        <v>414251.24</v>
      </c>
      <c r="P75" s="222">
        <f t="shared" si="2"/>
        <v>440220.74</v>
      </c>
      <c r="Q75" s="222">
        <f t="shared" si="2"/>
        <v>505408.51</v>
      </c>
      <c r="R75" s="222">
        <f t="shared" si="2"/>
        <v>593508.42000000004</v>
      </c>
      <c r="S75" s="222">
        <f t="shared" si="2"/>
        <v>646717.30000000005</v>
      </c>
    </row>
    <row r="76" spans="2:19" ht="12.75" x14ac:dyDescent="0.2">
      <c r="B76" s="329"/>
      <c r="C76" s="330"/>
      <c r="D76" s="330"/>
      <c r="E76" s="331"/>
      <c r="F76" s="219">
        <f t="shared" ref="F76:S76" si="3">F75/$K$11</f>
        <v>9.4319341696905271E-2</v>
      </c>
      <c r="G76" s="219">
        <f t="shared" si="3"/>
        <v>0.17224979136942833</v>
      </c>
      <c r="H76" s="219">
        <f t="shared" si="3"/>
        <v>0.2462400495548828</v>
      </c>
      <c r="I76" s="219">
        <f t="shared" si="3"/>
        <v>0.32085758336757031</v>
      </c>
      <c r="J76" s="219">
        <f t="shared" si="3"/>
        <v>0.34013067224272492</v>
      </c>
      <c r="K76" s="219">
        <f t="shared" si="3"/>
        <v>0.38575770278605503</v>
      </c>
      <c r="L76" s="219">
        <f t="shared" si="3"/>
        <v>0.43821839929131318</v>
      </c>
      <c r="M76" s="219">
        <f t="shared" si="3"/>
        <v>0.53655342140994211</v>
      </c>
      <c r="N76" s="219">
        <f t="shared" si="3"/>
        <v>0.58620307513035441</v>
      </c>
      <c r="O76" s="223">
        <f t="shared" si="3"/>
        <v>0.6405445470532487</v>
      </c>
      <c r="P76" s="223">
        <f t="shared" si="3"/>
        <v>0.6807004235080768</v>
      </c>
      <c r="Q76" s="223">
        <f t="shared" si="3"/>
        <v>0.7814983610303915</v>
      </c>
      <c r="R76" s="223">
        <f t="shared" si="3"/>
        <v>0.91772466887773063</v>
      </c>
      <c r="S76" s="223">
        <f t="shared" si="3"/>
        <v>1</v>
      </c>
    </row>
    <row r="77" spans="2:19" ht="12.75" x14ac:dyDescent="0.2">
      <c r="O77" s="61"/>
      <c r="P77" s="61"/>
      <c r="Q77" s="61"/>
      <c r="R77" s="61"/>
      <c r="S77" s="61"/>
    </row>
    <row r="78" spans="2:19" ht="12.75" x14ac:dyDescent="0.2">
      <c r="O78" s="61"/>
      <c r="P78" s="61"/>
      <c r="Q78" s="61"/>
      <c r="R78" s="61"/>
      <c r="S78" s="61"/>
    </row>
    <row r="79" spans="2:19" ht="12.75" x14ac:dyDescent="0.2">
      <c r="O79" s="61"/>
      <c r="P79" s="61"/>
      <c r="Q79" s="61"/>
      <c r="R79" s="61"/>
      <c r="S79" s="61"/>
    </row>
    <row r="80" spans="2:19" ht="12.75" x14ac:dyDescent="0.2">
      <c r="O80" s="61"/>
      <c r="P80" s="61"/>
      <c r="Q80" s="61"/>
      <c r="R80" s="61"/>
      <c r="S80" s="61"/>
    </row>
    <row r="81" spans="7:19" ht="12.75" x14ac:dyDescent="0.2">
      <c r="O81" s="61"/>
      <c r="P81" s="61"/>
      <c r="Q81" s="61"/>
      <c r="R81" s="61"/>
      <c r="S81" s="61"/>
    </row>
    <row r="82" spans="7:19" ht="15" x14ac:dyDescent="0.3">
      <c r="G82" s="289" t="s">
        <v>34</v>
      </c>
      <c r="H82" s="287"/>
      <c r="I82" s="287"/>
      <c r="J82" s="287"/>
      <c r="M82" s="289" t="s">
        <v>35</v>
      </c>
      <c r="N82" s="287"/>
      <c r="O82" s="287"/>
      <c r="P82" s="287"/>
      <c r="Q82" s="61"/>
      <c r="R82" s="61"/>
      <c r="S82" s="61"/>
    </row>
    <row r="83" spans="7:19" ht="15" x14ac:dyDescent="0.3">
      <c r="G83" s="289" t="s">
        <v>36</v>
      </c>
      <c r="H83" s="287"/>
      <c r="I83" s="287"/>
      <c r="J83" s="287"/>
      <c r="M83" s="289" t="s">
        <v>37</v>
      </c>
      <c r="N83" s="287"/>
      <c r="O83" s="287"/>
      <c r="P83" s="287"/>
      <c r="Q83" s="61"/>
      <c r="R83" s="61"/>
      <c r="S83" s="61"/>
    </row>
    <row r="84" spans="7:19" ht="12.75" x14ac:dyDescent="0.2">
      <c r="O84" s="61"/>
      <c r="P84" s="61"/>
      <c r="Q84" s="61"/>
      <c r="R84" s="61"/>
      <c r="S84" s="61"/>
    </row>
    <row r="85" spans="7:19" ht="12.75" x14ac:dyDescent="0.2">
      <c r="O85" s="61"/>
      <c r="P85" s="61"/>
      <c r="Q85" s="61"/>
      <c r="R85" s="61"/>
      <c r="S85" s="61"/>
    </row>
    <row r="86" spans="7:19" ht="12.75" x14ac:dyDescent="0.2">
      <c r="O86" s="61"/>
      <c r="P86" s="61"/>
      <c r="Q86" s="61"/>
      <c r="R86" s="61"/>
      <c r="S86" s="61"/>
    </row>
    <row r="87" spans="7:19" ht="12.75" x14ac:dyDescent="0.2">
      <c r="O87" s="61"/>
      <c r="P87" s="61"/>
      <c r="Q87" s="61"/>
      <c r="R87" s="61"/>
      <c r="S87" s="61"/>
    </row>
    <row r="88" spans="7:19" ht="12.75" x14ac:dyDescent="0.2">
      <c r="O88" s="61"/>
      <c r="P88" s="61"/>
      <c r="Q88" s="61"/>
      <c r="R88" s="61"/>
      <c r="S88" s="61"/>
    </row>
    <row r="89" spans="7:19" ht="12.75" x14ac:dyDescent="0.2">
      <c r="O89" s="61"/>
      <c r="P89" s="61"/>
      <c r="Q89" s="61"/>
      <c r="R89" s="61"/>
      <c r="S89" s="61"/>
    </row>
    <row r="90" spans="7:19" ht="12.75" x14ac:dyDescent="0.2">
      <c r="O90" s="61"/>
      <c r="P90" s="61"/>
      <c r="Q90" s="61"/>
      <c r="R90" s="61"/>
      <c r="S90" s="61"/>
    </row>
    <row r="91" spans="7:19" ht="12.75" x14ac:dyDescent="0.2">
      <c r="O91" s="61"/>
      <c r="P91" s="61"/>
      <c r="Q91" s="61"/>
      <c r="R91" s="61"/>
      <c r="S91" s="61"/>
    </row>
    <row r="92" spans="7:19" ht="12.75" x14ac:dyDescent="0.2">
      <c r="O92" s="61"/>
      <c r="P92" s="61"/>
      <c r="Q92" s="61"/>
      <c r="R92" s="61"/>
      <c r="S92" s="61"/>
    </row>
    <row r="93" spans="7:19" ht="12.75" x14ac:dyDescent="0.2">
      <c r="O93" s="61"/>
      <c r="P93" s="61"/>
      <c r="Q93" s="61"/>
      <c r="R93" s="61"/>
      <c r="S93" s="61"/>
    </row>
    <row r="94" spans="7:19" ht="12.75" x14ac:dyDescent="0.2">
      <c r="O94" s="61"/>
      <c r="P94" s="61"/>
      <c r="Q94" s="61"/>
      <c r="R94" s="61"/>
      <c r="S94" s="61"/>
    </row>
    <row r="95" spans="7:19" ht="12.75" x14ac:dyDescent="0.2">
      <c r="O95" s="61"/>
      <c r="P95" s="61"/>
      <c r="Q95" s="61"/>
      <c r="R95" s="61"/>
      <c r="S95" s="61"/>
    </row>
    <row r="96" spans="7:19" ht="12.75" x14ac:dyDescent="0.2">
      <c r="O96" s="61"/>
      <c r="P96" s="61"/>
      <c r="Q96" s="61"/>
      <c r="R96" s="61"/>
      <c r="S96" s="61"/>
    </row>
    <row r="97" spans="15:19" ht="12.75" x14ac:dyDescent="0.2">
      <c r="O97" s="61"/>
      <c r="P97" s="61"/>
      <c r="Q97" s="61"/>
      <c r="R97" s="61"/>
      <c r="S97" s="61"/>
    </row>
    <row r="98" spans="15:19" ht="12.75" x14ac:dyDescent="0.2">
      <c r="O98" s="61"/>
      <c r="P98" s="61"/>
      <c r="Q98" s="61"/>
      <c r="R98" s="61"/>
      <c r="S98" s="61"/>
    </row>
    <row r="99" spans="15:19" ht="12.75" x14ac:dyDescent="0.2">
      <c r="O99" s="61"/>
      <c r="P99" s="61"/>
      <c r="Q99" s="61"/>
      <c r="R99" s="61"/>
      <c r="S99" s="61"/>
    </row>
    <row r="100" spans="15:19" ht="12.75" x14ac:dyDescent="0.2">
      <c r="O100" s="61"/>
      <c r="P100" s="61"/>
      <c r="Q100" s="61"/>
      <c r="R100" s="61"/>
      <c r="S100" s="61"/>
    </row>
    <row r="101" spans="15:19" ht="12.75" x14ac:dyDescent="0.2">
      <c r="O101" s="61"/>
      <c r="P101" s="61"/>
      <c r="Q101" s="61"/>
      <c r="R101" s="61"/>
      <c r="S101" s="61"/>
    </row>
    <row r="102" spans="15:19" ht="12.75" x14ac:dyDescent="0.2">
      <c r="O102" s="61"/>
      <c r="P102" s="61"/>
      <c r="Q102" s="61"/>
      <c r="R102" s="61"/>
      <c r="S102" s="61"/>
    </row>
    <row r="103" spans="15:19" ht="12.75" x14ac:dyDescent="0.2">
      <c r="O103" s="61"/>
      <c r="P103" s="61"/>
      <c r="Q103" s="61"/>
      <c r="R103" s="61"/>
      <c r="S103" s="61"/>
    </row>
    <row r="104" spans="15:19" ht="12.75" x14ac:dyDescent="0.2">
      <c r="O104" s="61"/>
      <c r="P104" s="61"/>
      <c r="Q104" s="61"/>
      <c r="R104" s="61"/>
      <c r="S104" s="61"/>
    </row>
    <row r="105" spans="15:19" ht="12.75" x14ac:dyDescent="0.2">
      <c r="O105" s="61"/>
      <c r="P105" s="61"/>
      <c r="Q105" s="61"/>
      <c r="R105" s="61"/>
      <c r="S105" s="61"/>
    </row>
    <row r="106" spans="15:19" ht="12.75" x14ac:dyDescent="0.2">
      <c r="O106" s="61"/>
      <c r="P106" s="61"/>
      <c r="Q106" s="61"/>
      <c r="R106" s="61"/>
      <c r="S106" s="61"/>
    </row>
    <row r="107" spans="15:19" ht="12.75" x14ac:dyDescent="0.2">
      <c r="O107" s="61"/>
      <c r="P107" s="61"/>
      <c r="Q107" s="61"/>
      <c r="R107" s="61"/>
      <c r="S107" s="61"/>
    </row>
    <row r="108" spans="15:19" ht="12.75" x14ac:dyDescent="0.2">
      <c r="O108" s="61"/>
      <c r="P108" s="61"/>
      <c r="Q108" s="61"/>
      <c r="R108" s="61"/>
      <c r="S108" s="61"/>
    </row>
    <row r="109" spans="15:19" ht="12.75" x14ac:dyDescent="0.2">
      <c r="O109" s="61"/>
      <c r="P109" s="61"/>
      <c r="Q109" s="61"/>
      <c r="R109" s="61"/>
      <c r="S109" s="61"/>
    </row>
    <row r="110" spans="15:19" ht="12.75" x14ac:dyDescent="0.2">
      <c r="O110" s="61"/>
      <c r="P110" s="61"/>
      <c r="Q110" s="61"/>
      <c r="R110" s="61"/>
      <c r="S110" s="61"/>
    </row>
    <row r="111" spans="15:19" ht="12.75" x14ac:dyDescent="0.2">
      <c r="O111" s="61"/>
      <c r="P111" s="61"/>
      <c r="Q111" s="61"/>
      <c r="R111" s="61"/>
      <c r="S111" s="61"/>
    </row>
    <row r="112" spans="15:19" ht="12.75" x14ac:dyDescent="0.2">
      <c r="O112" s="61"/>
      <c r="P112" s="61"/>
      <c r="Q112" s="61"/>
      <c r="R112" s="61"/>
      <c r="S112" s="61"/>
    </row>
    <row r="113" spans="15:19" ht="12.75" x14ac:dyDescent="0.2">
      <c r="O113" s="61"/>
      <c r="P113" s="61"/>
      <c r="Q113" s="61"/>
      <c r="R113" s="61"/>
      <c r="S113" s="61"/>
    </row>
    <row r="114" spans="15:19" ht="12.75" x14ac:dyDescent="0.2">
      <c r="O114" s="61"/>
      <c r="P114" s="61"/>
      <c r="Q114" s="61"/>
      <c r="R114" s="61"/>
      <c r="S114" s="61"/>
    </row>
    <row r="115" spans="15:19" ht="12.75" x14ac:dyDescent="0.2">
      <c r="O115" s="61"/>
      <c r="P115" s="61"/>
      <c r="Q115" s="61"/>
      <c r="R115" s="61"/>
      <c r="S115" s="61"/>
    </row>
    <row r="116" spans="15:19" ht="12.75" x14ac:dyDescent="0.2">
      <c r="O116" s="61"/>
      <c r="P116" s="61"/>
      <c r="Q116" s="61"/>
      <c r="R116" s="61"/>
      <c r="S116" s="61"/>
    </row>
    <row r="117" spans="15:19" ht="12.75" x14ac:dyDescent="0.2">
      <c r="O117" s="61"/>
      <c r="P117" s="61"/>
      <c r="Q117" s="61"/>
      <c r="R117" s="61"/>
      <c r="S117" s="61"/>
    </row>
    <row r="118" spans="15:19" ht="12.75" x14ac:dyDescent="0.2">
      <c r="O118" s="61"/>
      <c r="P118" s="61"/>
      <c r="Q118" s="61"/>
      <c r="R118" s="61"/>
      <c r="S118" s="61"/>
    </row>
    <row r="119" spans="15:19" ht="12.75" x14ac:dyDescent="0.2">
      <c r="O119" s="61"/>
      <c r="P119" s="61"/>
      <c r="Q119" s="61"/>
      <c r="R119" s="61"/>
      <c r="S119" s="61"/>
    </row>
    <row r="120" spans="15:19" ht="12.75" x14ac:dyDescent="0.2">
      <c r="O120" s="61"/>
      <c r="P120" s="61"/>
      <c r="Q120" s="61"/>
      <c r="R120" s="61"/>
      <c r="S120" s="61"/>
    </row>
    <row r="121" spans="15:19" ht="12.75" x14ac:dyDescent="0.2">
      <c r="O121" s="61"/>
      <c r="P121" s="61"/>
      <c r="Q121" s="61"/>
      <c r="R121" s="61"/>
      <c r="S121" s="61"/>
    </row>
    <row r="122" spans="15:19" ht="12.75" x14ac:dyDescent="0.2">
      <c r="O122" s="61"/>
      <c r="P122" s="61"/>
      <c r="Q122" s="61"/>
      <c r="R122" s="61"/>
      <c r="S122" s="61"/>
    </row>
    <row r="123" spans="15:19" ht="12.75" x14ac:dyDescent="0.2">
      <c r="O123" s="61"/>
      <c r="P123" s="61"/>
      <c r="Q123" s="61"/>
      <c r="R123" s="61"/>
      <c r="S123" s="61"/>
    </row>
    <row r="124" spans="15:19" ht="12.75" x14ac:dyDescent="0.2">
      <c r="O124" s="61"/>
      <c r="P124" s="61"/>
      <c r="Q124" s="61"/>
      <c r="R124" s="61"/>
      <c r="S124" s="61"/>
    </row>
    <row r="125" spans="15:19" ht="12.75" x14ac:dyDescent="0.2">
      <c r="O125" s="61"/>
      <c r="P125" s="61"/>
      <c r="Q125" s="61"/>
      <c r="R125" s="61"/>
      <c r="S125" s="61"/>
    </row>
    <row r="126" spans="15:19" ht="12.75" x14ac:dyDescent="0.2">
      <c r="O126" s="61"/>
      <c r="P126" s="61"/>
      <c r="Q126" s="61"/>
      <c r="R126" s="61"/>
      <c r="S126" s="61"/>
    </row>
    <row r="127" spans="15:19" ht="12.75" x14ac:dyDescent="0.2">
      <c r="O127" s="61"/>
      <c r="P127" s="61"/>
      <c r="Q127" s="61"/>
      <c r="R127" s="61"/>
      <c r="S127" s="61"/>
    </row>
    <row r="128" spans="15:19" ht="12.75" x14ac:dyDescent="0.2">
      <c r="O128" s="61"/>
      <c r="P128" s="61"/>
      <c r="Q128" s="61"/>
      <c r="R128" s="61"/>
      <c r="S128" s="61"/>
    </row>
    <row r="129" spans="15:19" ht="12.75" x14ac:dyDescent="0.2">
      <c r="O129" s="61"/>
      <c r="P129" s="61"/>
      <c r="Q129" s="61"/>
      <c r="R129" s="61"/>
      <c r="S129" s="61"/>
    </row>
    <row r="130" spans="15:19" ht="12.75" x14ac:dyDescent="0.2">
      <c r="O130" s="61"/>
      <c r="P130" s="61"/>
      <c r="Q130" s="61"/>
      <c r="R130" s="61"/>
      <c r="S130" s="61"/>
    </row>
    <row r="131" spans="15:19" ht="12.75" x14ac:dyDescent="0.2">
      <c r="O131" s="61"/>
      <c r="P131" s="61"/>
      <c r="Q131" s="61"/>
      <c r="R131" s="61"/>
      <c r="S131" s="61"/>
    </row>
    <row r="132" spans="15:19" ht="12.75" x14ac:dyDescent="0.2">
      <c r="O132" s="61"/>
      <c r="P132" s="61"/>
      <c r="Q132" s="61"/>
      <c r="R132" s="61"/>
      <c r="S132" s="61"/>
    </row>
    <row r="133" spans="15:19" ht="12.75" x14ac:dyDescent="0.2">
      <c r="O133" s="61"/>
      <c r="P133" s="61"/>
      <c r="Q133" s="61"/>
      <c r="R133" s="61"/>
      <c r="S133" s="61"/>
    </row>
    <row r="134" spans="15:19" ht="12.75" x14ac:dyDescent="0.2">
      <c r="O134" s="61"/>
      <c r="P134" s="61"/>
      <c r="Q134" s="61"/>
      <c r="R134" s="61"/>
      <c r="S134" s="61"/>
    </row>
    <row r="135" spans="15:19" ht="12.75" x14ac:dyDescent="0.2">
      <c r="O135" s="61"/>
      <c r="P135" s="61"/>
      <c r="Q135" s="61"/>
      <c r="R135" s="61"/>
      <c r="S135" s="61"/>
    </row>
    <row r="136" spans="15:19" ht="12.75" x14ac:dyDescent="0.2">
      <c r="O136" s="61"/>
      <c r="P136" s="61"/>
      <c r="Q136" s="61"/>
      <c r="R136" s="61"/>
      <c r="S136" s="61"/>
    </row>
    <row r="137" spans="15:19" ht="12.75" x14ac:dyDescent="0.2">
      <c r="O137" s="61"/>
      <c r="P137" s="61"/>
      <c r="Q137" s="61"/>
      <c r="R137" s="61"/>
      <c r="S137" s="61"/>
    </row>
    <row r="138" spans="15:19" ht="12.75" x14ac:dyDescent="0.2">
      <c r="O138" s="61"/>
      <c r="P138" s="61"/>
      <c r="Q138" s="61"/>
      <c r="R138" s="61"/>
      <c r="S138" s="61"/>
    </row>
    <row r="139" spans="15:19" ht="12.75" x14ac:dyDescent="0.2">
      <c r="O139" s="61"/>
      <c r="P139" s="61"/>
      <c r="Q139" s="61"/>
      <c r="R139" s="61"/>
      <c r="S139" s="61"/>
    </row>
    <row r="140" spans="15:19" ht="12.75" x14ac:dyDescent="0.2">
      <c r="O140" s="61"/>
      <c r="P140" s="61"/>
      <c r="Q140" s="61"/>
      <c r="R140" s="61"/>
      <c r="S140" s="61"/>
    </row>
    <row r="141" spans="15:19" ht="12.75" x14ac:dyDescent="0.2">
      <c r="O141" s="61"/>
      <c r="P141" s="61"/>
      <c r="Q141" s="61"/>
      <c r="R141" s="61"/>
      <c r="S141" s="61"/>
    </row>
    <row r="142" spans="15:19" ht="12.75" x14ac:dyDescent="0.2">
      <c r="O142" s="61"/>
      <c r="P142" s="61"/>
      <c r="Q142" s="61"/>
      <c r="R142" s="61"/>
      <c r="S142" s="61"/>
    </row>
    <row r="143" spans="15:19" ht="12.75" x14ac:dyDescent="0.2">
      <c r="O143" s="61"/>
      <c r="P143" s="61"/>
      <c r="Q143" s="61"/>
      <c r="R143" s="61"/>
      <c r="S143" s="61"/>
    </row>
    <row r="144" spans="15:19" ht="12.75" x14ac:dyDescent="0.2">
      <c r="O144" s="61"/>
      <c r="P144" s="61"/>
      <c r="Q144" s="61"/>
      <c r="R144" s="61"/>
      <c r="S144" s="61"/>
    </row>
    <row r="145" spans="15:19" ht="12.75" x14ac:dyDescent="0.2">
      <c r="O145" s="61"/>
      <c r="P145" s="61"/>
      <c r="Q145" s="61"/>
      <c r="R145" s="61"/>
      <c r="S145" s="61"/>
    </row>
    <row r="146" spans="15:19" ht="12.75" x14ac:dyDescent="0.2">
      <c r="O146" s="61"/>
      <c r="P146" s="61"/>
      <c r="Q146" s="61"/>
      <c r="R146" s="61"/>
      <c r="S146" s="61"/>
    </row>
    <row r="147" spans="15:19" ht="12.75" x14ac:dyDescent="0.2">
      <c r="O147" s="61"/>
      <c r="P147" s="61"/>
      <c r="Q147" s="61"/>
      <c r="R147" s="61"/>
      <c r="S147" s="61"/>
    </row>
    <row r="148" spans="15:19" ht="12.75" x14ac:dyDescent="0.2">
      <c r="O148" s="61"/>
      <c r="P148" s="61"/>
      <c r="Q148" s="61"/>
      <c r="R148" s="61"/>
      <c r="S148" s="61"/>
    </row>
    <row r="149" spans="15:19" ht="12.75" x14ac:dyDescent="0.2">
      <c r="O149" s="61"/>
      <c r="P149" s="61"/>
      <c r="Q149" s="61"/>
      <c r="R149" s="61"/>
      <c r="S149" s="61"/>
    </row>
    <row r="150" spans="15:19" ht="12.75" x14ac:dyDescent="0.2">
      <c r="O150" s="61"/>
      <c r="P150" s="61"/>
      <c r="Q150" s="61"/>
      <c r="R150" s="61"/>
      <c r="S150" s="61"/>
    </row>
    <row r="151" spans="15:19" ht="12.75" x14ac:dyDescent="0.2">
      <c r="O151" s="61"/>
      <c r="P151" s="61"/>
      <c r="Q151" s="61"/>
      <c r="R151" s="61"/>
      <c r="S151" s="61"/>
    </row>
    <row r="152" spans="15:19" ht="12.75" x14ac:dyDescent="0.2">
      <c r="O152" s="61"/>
      <c r="P152" s="61"/>
      <c r="Q152" s="61"/>
      <c r="R152" s="61"/>
      <c r="S152" s="61"/>
    </row>
    <row r="153" spans="15:19" ht="12.75" x14ac:dyDescent="0.2">
      <c r="O153" s="61"/>
      <c r="P153" s="61"/>
      <c r="Q153" s="61"/>
      <c r="R153" s="61"/>
      <c r="S153" s="61"/>
    </row>
    <row r="154" spans="15:19" ht="12.75" x14ac:dyDescent="0.2">
      <c r="O154" s="61"/>
      <c r="P154" s="61"/>
      <c r="Q154" s="61"/>
      <c r="R154" s="61"/>
      <c r="S154" s="61"/>
    </row>
    <row r="155" spans="15:19" ht="12.75" x14ac:dyDescent="0.2">
      <c r="O155" s="61"/>
      <c r="P155" s="61"/>
      <c r="Q155" s="61"/>
      <c r="R155" s="61"/>
      <c r="S155" s="61"/>
    </row>
    <row r="156" spans="15:19" ht="12.75" x14ac:dyDescent="0.2">
      <c r="O156" s="61"/>
      <c r="P156" s="61"/>
      <c r="Q156" s="61"/>
      <c r="R156" s="61"/>
      <c r="S156" s="61"/>
    </row>
    <row r="157" spans="15:19" ht="12.75" x14ac:dyDescent="0.2">
      <c r="O157" s="61"/>
      <c r="P157" s="61"/>
      <c r="Q157" s="61"/>
      <c r="R157" s="61"/>
      <c r="S157" s="61"/>
    </row>
    <row r="158" spans="15:19" ht="12.75" x14ac:dyDescent="0.2">
      <c r="O158" s="61"/>
      <c r="P158" s="61"/>
      <c r="Q158" s="61"/>
      <c r="R158" s="61"/>
      <c r="S158" s="61"/>
    </row>
    <row r="159" spans="15:19" ht="12.75" x14ac:dyDescent="0.2">
      <c r="O159" s="61"/>
      <c r="P159" s="61"/>
      <c r="Q159" s="61"/>
      <c r="R159" s="61"/>
      <c r="S159" s="61"/>
    </row>
    <row r="160" spans="15:19" ht="12.75" x14ac:dyDescent="0.2">
      <c r="O160" s="61"/>
      <c r="P160" s="61"/>
      <c r="Q160" s="61"/>
      <c r="R160" s="61"/>
      <c r="S160" s="61"/>
    </row>
    <row r="161" spans="15:19" ht="12.75" x14ac:dyDescent="0.2">
      <c r="O161" s="61"/>
      <c r="P161" s="61"/>
      <c r="Q161" s="61"/>
      <c r="R161" s="61"/>
      <c r="S161" s="61"/>
    </row>
    <row r="162" spans="15:19" ht="12.75" x14ac:dyDescent="0.2">
      <c r="O162" s="61"/>
      <c r="P162" s="61"/>
      <c r="Q162" s="61"/>
      <c r="R162" s="61"/>
      <c r="S162" s="61"/>
    </row>
    <row r="163" spans="15:19" ht="12.75" x14ac:dyDescent="0.2">
      <c r="O163" s="61"/>
      <c r="P163" s="61"/>
      <c r="Q163" s="61"/>
      <c r="R163" s="61"/>
      <c r="S163" s="61"/>
    </row>
    <row r="164" spans="15:19" ht="12.75" x14ac:dyDescent="0.2">
      <c r="O164" s="61"/>
      <c r="P164" s="61"/>
      <c r="Q164" s="61"/>
      <c r="R164" s="61"/>
      <c r="S164" s="61"/>
    </row>
    <row r="165" spans="15:19" ht="12.75" x14ac:dyDescent="0.2">
      <c r="O165" s="61"/>
      <c r="P165" s="61"/>
      <c r="Q165" s="61"/>
      <c r="R165" s="61"/>
      <c r="S165" s="61"/>
    </row>
    <row r="166" spans="15:19" ht="12.75" x14ac:dyDescent="0.2">
      <c r="O166" s="61"/>
      <c r="P166" s="61"/>
      <c r="Q166" s="61"/>
      <c r="R166" s="61"/>
      <c r="S166" s="61"/>
    </row>
    <row r="167" spans="15:19" ht="12.75" x14ac:dyDescent="0.2">
      <c r="O167" s="61"/>
      <c r="P167" s="61"/>
      <c r="Q167" s="61"/>
      <c r="R167" s="61"/>
      <c r="S167" s="61"/>
    </row>
    <row r="168" spans="15:19" ht="12.75" x14ac:dyDescent="0.2">
      <c r="O168" s="61"/>
      <c r="P168" s="61"/>
      <c r="Q168" s="61"/>
      <c r="R168" s="61"/>
      <c r="S168" s="61"/>
    </row>
    <row r="169" spans="15:19" ht="12.75" x14ac:dyDescent="0.2">
      <c r="O169" s="61"/>
      <c r="P169" s="61"/>
      <c r="Q169" s="61"/>
      <c r="R169" s="61"/>
      <c r="S169" s="61"/>
    </row>
    <row r="170" spans="15:19" ht="12.75" x14ac:dyDescent="0.2">
      <c r="O170" s="61"/>
      <c r="P170" s="61"/>
      <c r="Q170" s="61"/>
      <c r="R170" s="61"/>
      <c r="S170" s="61"/>
    </row>
    <row r="171" spans="15:19" ht="12.75" x14ac:dyDescent="0.2">
      <c r="O171" s="61"/>
      <c r="P171" s="61"/>
      <c r="Q171" s="61"/>
      <c r="R171" s="61"/>
      <c r="S171" s="61"/>
    </row>
    <row r="172" spans="15:19" ht="12.75" x14ac:dyDescent="0.2">
      <c r="O172" s="61"/>
      <c r="P172" s="61"/>
      <c r="Q172" s="61"/>
      <c r="R172" s="61"/>
      <c r="S172" s="61"/>
    </row>
    <row r="173" spans="15:19" ht="12.75" x14ac:dyDescent="0.2">
      <c r="O173" s="61"/>
      <c r="P173" s="61"/>
      <c r="Q173" s="61"/>
      <c r="R173" s="61"/>
      <c r="S173" s="61"/>
    </row>
    <row r="174" spans="15:19" ht="12.75" x14ac:dyDescent="0.2">
      <c r="O174" s="61"/>
      <c r="P174" s="61"/>
      <c r="Q174" s="61"/>
      <c r="R174" s="61"/>
      <c r="S174" s="61"/>
    </row>
    <row r="175" spans="15:19" ht="12.75" x14ac:dyDescent="0.2">
      <c r="O175" s="61"/>
      <c r="P175" s="61"/>
      <c r="Q175" s="61"/>
      <c r="R175" s="61"/>
      <c r="S175" s="61"/>
    </row>
    <row r="176" spans="15:19" ht="12.75" x14ac:dyDescent="0.2">
      <c r="O176" s="61"/>
      <c r="P176" s="61"/>
      <c r="Q176" s="61"/>
      <c r="R176" s="61"/>
      <c r="S176" s="61"/>
    </row>
    <row r="177" spans="15:19" ht="12.75" x14ac:dyDescent="0.2">
      <c r="O177" s="61"/>
      <c r="P177" s="61"/>
      <c r="Q177" s="61"/>
      <c r="R177" s="61"/>
      <c r="S177" s="61"/>
    </row>
    <row r="178" spans="15:19" ht="12.75" x14ac:dyDescent="0.2">
      <c r="O178" s="61"/>
      <c r="P178" s="61"/>
      <c r="Q178" s="61"/>
      <c r="R178" s="61"/>
      <c r="S178" s="61"/>
    </row>
    <row r="179" spans="15:19" ht="12.75" x14ac:dyDescent="0.2">
      <c r="O179" s="61"/>
      <c r="P179" s="61"/>
      <c r="Q179" s="61"/>
      <c r="R179" s="61"/>
      <c r="S179" s="61"/>
    </row>
    <row r="180" spans="15:19" ht="12.75" x14ac:dyDescent="0.2">
      <c r="O180" s="61"/>
      <c r="P180" s="61"/>
      <c r="Q180" s="61"/>
      <c r="R180" s="61"/>
      <c r="S180" s="61"/>
    </row>
    <row r="181" spans="15:19" ht="12.75" x14ac:dyDescent="0.2">
      <c r="O181" s="61"/>
      <c r="P181" s="61"/>
      <c r="Q181" s="61"/>
      <c r="R181" s="61"/>
      <c r="S181" s="61"/>
    </row>
    <row r="182" spans="15:19" ht="12.75" x14ac:dyDescent="0.2">
      <c r="O182" s="61"/>
      <c r="P182" s="61"/>
      <c r="Q182" s="61"/>
      <c r="R182" s="61"/>
      <c r="S182" s="61"/>
    </row>
    <row r="183" spans="15:19" ht="12.75" x14ac:dyDescent="0.2">
      <c r="O183" s="61"/>
      <c r="P183" s="61"/>
      <c r="Q183" s="61"/>
      <c r="R183" s="61"/>
      <c r="S183" s="61"/>
    </row>
    <row r="184" spans="15:19" ht="12.75" x14ac:dyDescent="0.2">
      <c r="O184" s="61"/>
      <c r="P184" s="61"/>
      <c r="Q184" s="61"/>
      <c r="R184" s="61"/>
      <c r="S184" s="61"/>
    </row>
    <row r="185" spans="15:19" ht="12.75" x14ac:dyDescent="0.2">
      <c r="O185" s="61"/>
      <c r="P185" s="61"/>
      <c r="Q185" s="61"/>
      <c r="R185" s="61"/>
      <c r="S185" s="61"/>
    </row>
    <row r="186" spans="15:19" ht="12.75" x14ac:dyDescent="0.2">
      <c r="O186" s="61"/>
      <c r="P186" s="61"/>
      <c r="Q186" s="61"/>
      <c r="R186" s="61"/>
      <c r="S186" s="61"/>
    </row>
    <row r="187" spans="15:19" ht="12.75" x14ac:dyDescent="0.2">
      <c r="O187" s="61"/>
      <c r="P187" s="61"/>
      <c r="Q187" s="61"/>
      <c r="R187" s="61"/>
      <c r="S187" s="61"/>
    </row>
    <row r="188" spans="15:19" ht="12.75" x14ac:dyDescent="0.2">
      <c r="O188" s="61"/>
      <c r="P188" s="61"/>
      <c r="Q188" s="61"/>
      <c r="R188" s="61"/>
      <c r="S188" s="61"/>
    </row>
    <row r="189" spans="15:19" ht="12.75" x14ac:dyDescent="0.2">
      <c r="O189" s="61"/>
      <c r="P189" s="61"/>
      <c r="Q189" s="61"/>
      <c r="R189" s="61"/>
      <c r="S189" s="61"/>
    </row>
    <row r="190" spans="15:19" ht="12.75" x14ac:dyDescent="0.2">
      <c r="O190" s="61"/>
      <c r="P190" s="61"/>
      <c r="Q190" s="61"/>
      <c r="R190" s="61"/>
      <c r="S190" s="61"/>
    </row>
    <row r="191" spans="15:19" ht="12.75" x14ac:dyDescent="0.2">
      <c r="O191" s="61"/>
      <c r="P191" s="61"/>
      <c r="Q191" s="61"/>
      <c r="R191" s="61"/>
      <c r="S191" s="61"/>
    </row>
    <row r="192" spans="15:19" ht="12.75" x14ac:dyDescent="0.2">
      <c r="O192" s="61"/>
      <c r="P192" s="61"/>
      <c r="Q192" s="61"/>
      <c r="R192" s="61"/>
      <c r="S192" s="61"/>
    </row>
    <row r="193" spans="15:19" ht="12.75" x14ac:dyDescent="0.2">
      <c r="O193" s="61"/>
      <c r="P193" s="61"/>
      <c r="Q193" s="61"/>
      <c r="R193" s="61"/>
      <c r="S193" s="61"/>
    </row>
    <row r="194" spans="15:19" ht="12.75" x14ac:dyDescent="0.2">
      <c r="O194" s="61"/>
      <c r="P194" s="61"/>
      <c r="Q194" s="61"/>
      <c r="R194" s="61"/>
      <c r="S194" s="61"/>
    </row>
    <row r="195" spans="15:19" ht="12.75" x14ac:dyDescent="0.2">
      <c r="O195" s="61"/>
      <c r="P195" s="61"/>
      <c r="Q195" s="61"/>
      <c r="R195" s="61"/>
      <c r="S195" s="61"/>
    </row>
    <row r="196" spans="15:19" ht="12.75" x14ac:dyDescent="0.2">
      <c r="O196" s="61"/>
      <c r="P196" s="61"/>
      <c r="Q196" s="61"/>
      <c r="R196" s="61"/>
      <c r="S196" s="61"/>
    </row>
    <row r="197" spans="15:19" ht="12.75" x14ac:dyDescent="0.2">
      <c r="O197" s="61"/>
      <c r="P197" s="61"/>
      <c r="Q197" s="61"/>
      <c r="R197" s="61"/>
      <c r="S197" s="61"/>
    </row>
    <row r="198" spans="15:19" ht="12.75" x14ac:dyDescent="0.2">
      <c r="O198" s="61"/>
      <c r="P198" s="61"/>
      <c r="Q198" s="61"/>
      <c r="R198" s="61"/>
      <c r="S198" s="61"/>
    </row>
    <row r="199" spans="15:19" ht="12.75" x14ac:dyDescent="0.2">
      <c r="O199" s="61"/>
      <c r="P199" s="61"/>
      <c r="Q199" s="61"/>
      <c r="R199" s="61"/>
      <c r="S199" s="61"/>
    </row>
    <row r="200" spans="15:19" ht="12.75" x14ac:dyDescent="0.2">
      <c r="O200" s="61"/>
      <c r="P200" s="61"/>
      <c r="Q200" s="61"/>
      <c r="R200" s="61"/>
      <c r="S200" s="61"/>
    </row>
    <row r="201" spans="15:19" ht="12.75" x14ac:dyDescent="0.2">
      <c r="O201" s="61"/>
      <c r="P201" s="61"/>
      <c r="Q201" s="61"/>
      <c r="R201" s="61"/>
      <c r="S201" s="61"/>
    </row>
    <row r="202" spans="15:19" ht="12.75" x14ac:dyDescent="0.2">
      <c r="O202" s="61"/>
      <c r="P202" s="61"/>
      <c r="Q202" s="61"/>
      <c r="R202" s="61"/>
      <c r="S202" s="61"/>
    </row>
    <row r="203" spans="15:19" ht="12.75" x14ac:dyDescent="0.2">
      <c r="O203" s="61"/>
      <c r="P203" s="61"/>
      <c r="Q203" s="61"/>
      <c r="R203" s="61"/>
      <c r="S203" s="61"/>
    </row>
    <row r="204" spans="15:19" ht="12.75" x14ac:dyDescent="0.2">
      <c r="O204" s="61"/>
      <c r="P204" s="61"/>
      <c r="Q204" s="61"/>
      <c r="R204" s="61"/>
      <c r="S204" s="61"/>
    </row>
    <row r="205" spans="15:19" ht="12.75" x14ac:dyDescent="0.2">
      <c r="O205" s="61"/>
      <c r="P205" s="61"/>
      <c r="Q205" s="61"/>
      <c r="R205" s="61"/>
      <c r="S205" s="61"/>
    </row>
    <row r="206" spans="15:19" ht="12.75" x14ac:dyDescent="0.2">
      <c r="O206" s="61"/>
      <c r="P206" s="61"/>
      <c r="Q206" s="61"/>
      <c r="R206" s="61"/>
      <c r="S206" s="61"/>
    </row>
    <row r="207" spans="15:19" ht="12.75" x14ac:dyDescent="0.2">
      <c r="O207" s="61"/>
      <c r="P207" s="61"/>
      <c r="Q207" s="61"/>
      <c r="R207" s="61"/>
      <c r="S207" s="61"/>
    </row>
    <row r="208" spans="15:19" ht="12.75" x14ac:dyDescent="0.2">
      <c r="O208" s="61"/>
      <c r="P208" s="61"/>
      <c r="Q208" s="61"/>
      <c r="R208" s="61"/>
      <c r="S208" s="61"/>
    </row>
    <row r="209" spans="15:19" ht="12.75" x14ac:dyDescent="0.2">
      <c r="O209" s="61"/>
      <c r="P209" s="61"/>
      <c r="Q209" s="61"/>
      <c r="R209" s="61"/>
      <c r="S209" s="61"/>
    </row>
    <row r="210" spans="15:19" ht="12.75" x14ac:dyDescent="0.2">
      <c r="O210" s="61"/>
      <c r="P210" s="61"/>
      <c r="Q210" s="61"/>
      <c r="R210" s="61"/>
      <c r="S210" s="61"/>
    </row>
    <row r="211" spans="15:19" ht="12.75" x14ac:dyDescent="0.2">
      <c r="O211" s="61"/>
      <c r="P211" s="61"/>
      <c r="Q211" s="61"/>
      <c r="R211" s="61"/>
      <c r="S211" s="61"/>
    </row>
    <row r="212" spans="15:19" ht="12.75" x14ac:dyDescent="0.2">
      <c r="O212" s="61"/>
      <c r="P212" s="61"/>
      <c r="Q212" s="61"/>
      <c r="R212" s="61"/>
      <c r="S212" s="61"/>
    </row>
    <row r="213" spans="15:19" ht="12.75" x14ac:dyDescent="0.2">
      <c r="O213" s="61"/>
      <c r="P213" s="61"/>
      <c r="Q213" s="61"/>
      <c r="R213" s="61"/>
      <c r="S213" s="61"/>
    </row>
    <row r="214" spans="15:19" ht="12.75" x14ac:dyDescent="0.2">
      <c r="O214" s="61"/>
      <c r="P214" s="61"/>
      <c r="Q214" s="61"/>
      <c r="R214" s="61"/>
      <c r="S214" s="61"/>
    </row>
    <row r="215" spans="15:19" ht="12.75" x14ac:dyDescent="0.2">
      <c r="O215" s="61"/>
      <c r="P215" s="61"/>
      <c r="Q215" s="61"/>
      <c r="R215" s="61"/>
      <c r="S215" s="61"/>
    </row>
    <row r="216" spans="15:19" ht="12.75" x14ac:dyDescent="0.2">
      <c r="O216" s="61"/>
      <c r="P216" s="61"/>
      <c r="Q216" s="61"/>
      <c r="R216" s="61"/>
      <c r="S216" s="61"/>
    </row>
    <row r="217" spans="15:19" ht="12.75" x14ac:dyDescent="0.2">
      <c r="O217" s="61"/>
      <c r="P217" s="61"/>
      <c r="Q217" s="61"/>
      <c r="R217" s="61"/>
      <c r="S217" s="61"/>
    </row>
    <row r="218" spans="15:19" ht="12.75" x14ac:dyDescent="0.2">
      <c r="O218" s="61"/>
      <c r="P218" s="61"/>
      <c r="Q218" s="61"/>
      <c r="R218" s="61"/>
      <c r="S218" s="61"/>
    </row>
    <row r="219" spans="15:19" ht="12.75" x14ac:dyDescent="0.2">
      <c r="O219" s="61"/>
      <c r="P219" s="61"/>
      <c r="Q219" s="61"/>
      <c r="R219" s="61"/>
      <c r="S219" s="61"/>
    </row>
    <row r="220" spans="15:19" ht="12.75" x14ac:dyDescent="0.2">
      <c r="O220" s="61"/>
      <c r="P220" s="61"/>
      <c r="Q220" s="61"/>
      <c r="R220" s="61"/>
      <c r="S220" s="61"/>
    </row>
    <row r="221" spans="15:19" ht="12.75" x14ac:dyDescent="0.2">
      <c r="O221" s="61"/>
      <c r="P221" s="61"/>
      <c r="Q221" s="61"/>
      <c r="R221" s="61"/>
      <c r="S221" s="61"/>
    </row>
    <row r="222" spans="15:19" ht="12.75" x14ac:dyDescent="0.2">
      <c r="O222" s="61"/>
      <c r="P222" s="61"/>
      <c r="Q222" s="61"/>
      <c r="R222" s="61"/>
      <c r="S222" s="61"/>
    </row>
    <row r="223" spans="15:19" ht="12.75" x14ac:dyDescent="0.2">
      <c r="O223" s="61"/>
      <c r="P223" s="61"/>
      <c r="Q223" s="61"/>
      <c r="R223" s="61"/>
      <c r="S223" s="61"/>
    </row>
    <row r="224" spans="15:19" ht="12.75" x14ac:dyDescent="0.2">
      <c r="O224" s="61"/>
      <c r="P224" s="61"/>
      <c r="Q224" s="61"/>
      <c r="R224" s="61"/>
      <c r="S224" s="61"/>
    </row>
    <row r="225" spans="15:19" ht="12.75" x14ac:dyDescent="0.2">
      <c r="O225" s="61"/>
      <c r="P225" s="61"/>
      <c r="Q225" s="61"/>
      <c r="R225" s="61"/>
      <c r="S225" s="61"/>
    </row>
    <row r="226" spans="15:19" ht="12.75" x14ac:dyDescent="0.2">
      <c r="O226" s="61"/>
      <c r="P226" s="61"/>
      <c r="Q226" s="61"/>
      <c r="R226" s="61"/>
      <c r="S226" s="61"/>
    </row>
    <row r="227" spans="15:19" ht="12.75" x14ac:dyDescent="0.2">
      <c r="O227" s="61"/>
      <c r="P227" s="61"/>
      <c r="Q227" s="61"/>
      <c r="R227" s="61"/>
      <c r="S227" s="61"/>
    </row>
    <row r="228" spans="15:19" ht="12.75" x14ac:dyDescent="0.2">
      <c r="O228" s="61"/>
      <c r="P228" s="61"/>
      <c r="Q228" s="61"/>
      <c r="R228" s="61"/>
      <c r="S228" s="61"/>
    </row>
    <row r="229" spans="15:19" ht="12.75" x14ac:dyDescent="0.2">
      <c r="O229" s="61"/>
      <c r="P229" s="61"/>
      <c r="Q229" s="61"/>
      <c r="R229" s="61"/>
      <c r="S229" s="61"/>
    </row>
    <row r="230" spans="15:19" ht="12.75" x14ac:dyDescent="0.2">
      <c r="O230" s="61"/>
      <c r="P230" s="61"/>
      <c r="Q230" s="61"/>
      <c r="R230" s="61"/>
      <c r="S230" s="61"/>
    </row>
    <row r="231" spans="15:19" ht="12.75" x14ac:dyDescent="0.2">
      <c r="O231" s="61"/>
      <c r="P231" s="61"/>
      <c r="Q231" s="61"/>
      <c r="R231" s="61"/>
      <c r="S231" s="61"/>
    </row>
    <row r="232" spans="15:19" ht="12.75" x14ac:dyDescent="0.2">
      <c r="O232" s="61"/>
      <c r="P232" s="61"/>
      <c r="Q232" s="61"/>
      <c r="R232" s="61"/>
      <c r="S232" s="61"/>
    </row>
    <row r="233" spans="15:19" ht="12.75" x14ac:dyDescent="0.2">
      <c r="O233" s="61"/>
      <c r="P233" s="61"/>
      <c r="Q233" s="61"/>
      <c r="R233" s="61"/>
      <c r="S233" s="61"/>
    </row>
    <row r="234" spans="15:19" ht="12.75" x14ac:dyDescent="0.2">
      <c r="O234" s="61"/>
      <c r="P234" s="61"/>
      <c r="Q234" s="61"/>
      <c r="R234" s="61"/>
      <c r="S234" s="61"/>
    </row>
    <row r="235" spans="15:19" ht="12.75" x14ac:dyDescent="0.2">
      <c r="O235" s="61"/>
      <c r="P235" s="61"/>
      <c r="Q235" s="61"/>
      <c r="R235" s="61"/>
      <c r="S235" s="61"/>
    </row>
    <row r="236" spans="15:19" ht="12.75" x14ac:dyDescent="0.2">
      <c r="O236" s="61"/>
      <c r="P236" s="61"/>
      <c r="Q236" s="61"/>
      <c r="R236" s="61"/>
      <c r="S236" s="61"/>
    </row>
    <row r="237" spans="15:19" ht="12.75" x14ac:dyDescent="0.2">
      <c r="O237" s="61"/>
      <c r="P237" s="61"/>
      <c r="Q237" s="61"/>
      <c r="R237" s="61"/>
      <c r="S237" s="61"/>
    </row>
    <row r="238" spans="15:19" ht="12.75" x14ac:dyDescent="0.2">
      <c r="O238" s="61"/>
      <c r="P238" s="61"/>
      <c r="Q238" s="61"/>
      <c r="R238" s="61"/>
      <c r="S238" s="61"/>
    </row>
    <row r="239" spans="15:19" ht="12.75" x14ac:dyDescent="0.2">
      <c r="O239" s="61"/>
      <c r="P239" s="61"/>
      <c r="Q239" s="61"/>
      <c r="R239" s="61"/>
      <c r="S239" s="61"/>
    </row>
    <row r="240" spans="15:19" ht="12.75" x14ac:dyDescent="0.2">
      <c r="O240" s="61"/>
      <c r="P240" s="61"/>
      <c r="Q240" s="61"/>
      <c r="R240" s="61"/>
      <c r="S240" s="61"/>
    </row>
    <row r="241" spans="15:19" ht="12.75" x14ac:dyDescent="0.2">
      <c r="O241" s="61"/>
      <c r="P241" s="61"/>
      <c r="Q241" s="61"/>
      <c r="R241" s="61"/>
      <c r="S241" s="61"/>
    </row>
    <row r="242" spans="15:19" ht="12.75" x14ac:dyDescent="0.2">
      <c r="O242" s="61"/>
      <c r="P242" s="61"/>
      <c r="Q242" s="61"/>
      <c r="R242" s="61"/>
      <c r="S242" s="61"/>
    </row>
    <row r="243" spans="15:19" ht="12.75" x14ac:dyDescent="0.2">
      <c r="O243" s="61"/>
      <c r="P243" s="61"/>
      <c r="Q243" s="61"/>
      <c r="R243" s="61"/>
      <c r="S243" s="61"/>
    </row>
    <row r="244" spans="15:19" ht="12.75" x14ac:dyDescent="0.2">
      <c r="O244" s="61"/>
      <c r="P244" s="61"/>
      <c r="Q244" s="61"/>
      <c r="R244" s="61"/>
      <c r="S244" s="61"/>
    </row>
    <row r="245" spans="15:19" ht="12.75" x14ac:dyDescent="0.2">
      <c r="O245" s="61"/>
      <c r="P245" s="61"/>
      <c r="Q245" s="61"/>
      <c r="R245" s="61"/>
      <c r="S245" s="61"/>
    </row>
    <row r="246" spans="15:19" ht="12.75" x14ac:dyDescent="0.2">
      <c r="O246" s="61"/>
      <c r="P246" s="61"/>
      <c r="Q246" s="61"/>
      <c r="R246" s="61"/>
      <c r="S246" s="61"/>
    </row>
    <row r="247" spans="15:19" ht="12.75" x14ac:dyDescent="0.2">
      <c r="O247" s="61"/>
      <c r="P247" s="61"/>
      <c r="Q247" s="61"/>
      <c r="R247" s="61"/>
      <c r="S247" s="61"/>
    </row>
    <row r="248" spans="15:19" ht="12.75" x14ac:dyDescent="0.2">
      <c r="O248" s="61"/>
      <c r="P248" s="61"/>
      <c r="Q248" s="61"/>
      <c r="R248" s="61"/>
      <c r="S248" s="61"/>
    </row>
    <row r="249" spans="15:19" ht="12.75" x14ac:dyDescent="0.2">
      <c r="O249" s="61"/>
      <c r="P249" s="61"/>
      <c r="Q249" s="61"/>
      <c r="R249" s="61"/>
      <c r="S249" s="61"/>
    </row>
    <row r="250" spans="15:19" ht="12.75" x14ac:dyDescent="0.2">
      <c r="O250" s="61"/>
      <c r="P250" s="61"/>
      <c r="Q250" s="61"/>
      <c r="R250" s="61"/>
      <c r="S250" s="61"/>
    </row>
    <row r="251" spans="15:19" ht="12.75" x14ac:dyDescent="0.2">
      <c r="O251" s="61"/>
      <c r="P251" s="61"/>
      <c r="Q251" s="61"/>
      <c r="R251" s="61"/>
      <c r="S251" s="61"/>
    </row>
    <row r="252" spans="15:19" ht="12.75" x14ac:dyDescent="0.2">
      <c r="O252" s="61"/>
      <c r="P252" s="61"/>
      <c r="Q252" s="61"/>
      <c r="R252" s="61"/>
      <c r="S252" s="61"/>
    </row>
    <row r="253" spans="15:19" ht="12.75" x14ac:dyDescent="0.2">
      <c r="O253" s="61"/>
      <c r="P253" s="61"/>
      <c r="Q253" s="61"/>
      <c r="R253" s="61"/>
      <c r="S253" s="61"/>
    </row>
    <row r="254" spans="15:19" ht="12.75" x14ac:dyDescent="0.2">
      <c r="O254" s="61"/>
      <c r="P254" s="61"/>
      <c r="Q254" s="61"/>
      <c r="R254" s="61"/>
      <c r="S254" s="61"/>
    </row>
    <row r="255" spans="15:19" ht="12.75" x14ac:dyDescent="0.2">
      <c r="O255" s="61"/>
      <c r="P255" s="61"/>
      <c r="Q255" s="61"/>
      <c r="R255" s="61"/>
      <c r="S255" s="61"/>
    </row>
    <row r="256" spans="15:19" ht="12.75" x14ac:dyDescent="0.2">
      <c r="O256" s="61"/>
      <c r="P256" s="61"/>
      <c r="Q256" s="61"/>
      <c r="R256" s="61"/>
      <c r="S256" s="61"/>
    </row>
    <row r="257" spans="15:19" ht="12.75" x14ac:dyDescent="0.2">
      <c r="O257" s="61"/>
      <c r="P257" s="61"/>
      <c r="Q257" s="61"/>
      <c r="R257" s="61"/>
      <c r="S257" s="61"/>
    </row>
    <row r="258" spans="15:19" ht="12.75" x14ac:dyDescent="0.2">
      <c r="O258" s="61"/>
      <c r="P258" s="61"/>
      <c r="Q258" s="61"/>
      <c r="R258" s="61"/>
      <c r="S258" s="61"/>
    </row>
    <row r="259" spans="15:19" ht="12.75" x14ac:dyDescent="0.2">
      <c r="O259" s="61"/>
      <c r="P259" s="61"/>
      <c r="Q259" s="61"/>
      <c r="R259" s="61"/>
      <c r="S259" s="61"/>
    </row>
    <row r="260" spans="15:19" ht="12.75" x14ac:dyDescent="0.2">
      <c r="O260" s="61"/>
      <c r="P260" s="61"/>
      <c r="Q260" s="61"/>
      <c r="R260" s="61"/>
      <c r="S260" s="61"/>
    </row>
    <row r="261" spans="15:19" ht="12.75" x14ac:dyDescent="0.2">
      <c r="O261" s="61"/>
      <c r="P261" s="61"/>
      <c r="Q261" s="61"/>
      <c r="R261" s="61"/>
      <c r="S261" s="61"/>
    </row>
    <row r="262" spans="15:19" ht="12.75" x14ac:dyDescent="0.2">
      <c r="O262" s="61"/>
      <c r="P262" s="61"/>
      <c r="Q262" s="61"/>
      <c r="R262" s="61"/>
      <c r="S262" s="61"/>
    </row>
    <row r="263" spans="15:19" ht="12.75" x14ac:dyDescent="0.2">
      <c r="O263" s="61"/>
      <c r="P263" s="61"/>
      <c r="Q263" s="61"/>
      <c r="R263" s="61"/>
      <c r="S263" s="61"/>
    </row>
    <row r="264" spans="15:19" ht="12.75" x14ac:dyDescent="0.2">
      <c r="O264" s="61"/>
      <c r="P264" s="61"/>
      <c r="Q264" s="61"/>
      <c r="R264" s="61"/>
      <c r="S264" s="61"/>
    </row>
    <row r="265" spans="15:19" ht="12.75" x14ac:dyDescent="0.2">
      <c r="O265" s="61"/>
      <c r="P265" s="61"/>
      <c r="Q265" s="61"/>
      <c r="R265" s="61"/>
      <c r="S265" s="61"/>
    </row>
    <row r="266" spans="15:19" ht="12.75" x14ac:dyDescent="0.2">
      <c r="O266" s="61"/>
      <c r="P266" s="61"/>
      <c r="Q266" s="61"/>
      <c r="R266" s="61"/>
      <c r="S266" s="61"/>
    </row>
    <row r="267" spans="15:19" ht="12.75" x14ac:dyDescent="0.2">
      <c r="O267" s="61"/>
      <c r="P267" s="61"/>
      <c r="Q267" s="61"/>
      <c r="R267" s="61"/>
      <c r="S267" s="61"/>
    </row>
    <row r="268" spans="15:19" ht="12.75" x14ac:dyDescent="0.2">
      <c r="O268" s="61"/>
      <c r="P268" s="61"/>
      <c r="Q268" s="61"/>
      <c r="R268" s="61"/>
      <c r="S268" s="61"/>
    </row>
    <row r="269" spans="15:19" ht="12.75" x14ac:dyDescent="0.2">
      <c r="O269" s="61"/>
      <c r="P269" s="61"/>
      <c r="Q269" s="61"/>
      <c r="R269" s="61"/>
      <c r="S269" s="61"/>
    </row>
    <row r="270" spans="15:19" ht="12.75" x14ac:dyDescent="0.2">
      <c r="O270" s="61"/>
      <c r="P270" s="61"/>
      <c r="Q270" s="61"/>
      <c r="R270" s="61"/>
      <c r="S270" s="61"/>
    </row>
    <row r="271" spans="15:19" ht="12.75" x14ac:dyDescent="0.2">
      <c r="O271" s="61"/>
      <c r="P271" s="61"/>
      <c r="Q271" s="61"/>
      <c r="R271" s="61"/>
      <c r="S271" s="61"/>
    </row>
    <row r="272" spans="15:19" ht="12.75" x14ac:dyDescent="0.2">
      <c r="O272" s="61"/>
      <c r="P272" s="61"/>
      <c r="Q272" s="61"/>
      <c r="R272" s="61"/>
      <c r="S272" s="61"/>
    </row>
    <row r="273" spans="15:19" ht="12.75" x14ac:dyDescent="0.2">
      <c r="O273" s="61"/>
      <c r="P273" s="61"/>
      <c r="Q273" s="61"/>
      <c r="R273" s="61"/>
      <c r="S273" s="61"/>
    </row>
    <row r="274" spans="15:19" ht="12.75" x14ac:dyDescent="0.2">
      <c r="O274" s="61"/>
      <c r="P274" s="61"/>
      <c r="Q274" s="61"/>
      <c r="R274" s="61"/>
      <c r="S274" s="61"/>
    </row>
    <row r="275" spans="15:19" ht="12.75" x14ac:dyDescent="0.2">
      <c r="O275" s="61"/>
      <c r="P275" s="61"/>
      <c r="Q275" s="61"/>
      <c r="R275" s="61"/>
      <c r="S275" s="61"/>
    </row>
    <row r="276" spans="15:19" ht="12.75" x14ac:dyDescent="0.2">
      <c r="O276" s="61"/>
      <c r="P276" s="61"/>
      <c r="Q276" s="61"/>
      <c r="R276" s="61"/>
      <c r="S276" s="61"/>
    </row>
    <row r="277" spans="15:19" ht="12.75" x14ac:dyDescent="0.2">
      <c r="O277" s="61"/>
      <c r="P277" s="61"/>
      <c r="Q277" s="61"/>
      <c r="R277" s="61"/>
      <c r="S277" s="61"/>
    </row>
    <row r="278" spans="15:19" ht="12.75" x14ac:dyDescent="0.2">
      <c r="O278" s="61"/>
      <c r="P278" s="61"/>
      <c r="Q278" s="61"/>
      <c r="R278" s="61"/>
      <c r="S278" s="61"/>
    </row>
    <row r="279" spans="15:19" ht="12.75" x14ac:dyDescent="0.2">
      <c r="O279" s="61"/>
      <c r="P279" s="61"/>
      <c r="Q279" s="61"/>
      <c r="R279" s="61"/>
      <c r="S279" s="61"/>
    </row>
    <row r="280" spans="15:19" ht="12.75" x14ac:dyDescent="0.2">
      <c r="O280" s="61"/>
      <c r="P280" s="61"/>
      <c r="Q280" s="61"/>
      <c r="R280" s="61"/>
      <c r="S280" s="61"/>
    </row>
    <row r="281" spans="15:19" ht="12.75" x14ac:dyDescent="0.2">
      <c r="O281" s="61"/>
      <c r="P281" s="61"/>
      <c r="Q281" s="61"/>
      <c r="R281" s="61"/>
      <c r="S281" s="61"/>
    </row>
    <row r="282" spans="15:19" ht="12.75" x14ac:dyDescent="0.2">
      <c r="O282" s="61"/>
      <c r="P282" s="61"/>
      <c r="Q282" s="61"/>
      <c r="R282" s="61"/>
      <c r="S282" s="61"/>
    </row>
    <row r="283" spans="15:19" ht="12.75" x14ac:dyDescent="0.2">
      <c r="O283" s="61"/>
      <c r="P283" s="61"/>
      <c r="Q283" s="61"/>
      <c r="R283" s="61"/>
      <c r="S283" s="61"/>
    </row>
    <row r="284" spans="15:19" ht="12.75" x14ac:dyDescent="0.2">
      <c r="O284" s="61"/>
      <c r="P284" s="61"/>
      <c r="Q284" s="61"/>
      <c r="R284" s="61"/>
      <c r="S284" s="61"/>
    </row>
    <row r="285" spans="15:19" ht="12.75" x14ac:dyDescent="0.2">
      <c r="O285" s="61"/>
      <c r="P285" s="61"/>
      <c r="Q285" s="61"/>
      <c r="R285" s="61"/>
      <c r="S285" s="61"/>
    </row>
    <row r="286" spans="15:19" ht="12.75" x14ac:dyDescent="0.2">
      <c r="O286" s="61"/>
      <c r="P286" s="61"/>
      <c r="Q286" s="61"/>
      <c r="R286" s="61"/>
      <c r="S286" s="61"/>
    </row>
    <row r="287" spans="15:19" ht="12.75" x14ac:dyDescent="0.2">
      <c r="O287" s="61"/>
      <c r="P287" s="61"/>
      <c r="Q287" s="61"/>
      <c r="R287" s="61"/>
      <c r="S287" s="61"/>
    </row>
    <row r="288" spans="15:19" ht="12.75" x14ac:dyDescent="0.2">
      <c r="O288" s="61"/>
      <c r="P288" s="61"/>
      <c r="Q288" s="61"/>
      <c r="R288" s="61"/>
      <c r="S288" s="61"/>
    </row>
    <row r="289" spans="15:19" ht="12.75" x14ac:dyDescent="0.2">
      <c r="O289" s="61"/>
      <c r="P289" s="61"/>
      <c r="Q289" s="61"/>
      <c r="R289" s="61"/>
      <c r="S289" s="61"/>
    </row>
    <row r="290" spans="15:19" ht="12.75" x14ac:dyDescent="0.2">
      <c r="O290" s="61"/>
      <c r="P290" s="61"/>
      <c r="Q290" s="61"/>
      <c r="R290" s="61"/>
      <c r="S290" s="61"/>
    </row>
    <row r="291" spans="15:19" ht="12.75" x14ac:dyDescent="0.2">
      <c r="O291" s="61"/>
      <c r="P291" s="61"/>
      <c r="Q291" s="61"/>
      <c r="R291" s="61"/>
      <c r="S291" s="61"/>
    </row>
    <row r="292" spans="15:19" ht="12.75" x14ac:dyDescent="0.2">
      <c r="O292" s="61"/>
      <c r="P292" s="61"/>
      <c r="Q292" s="61"/>
      <c r="R292" s="61"/>
      <c r="S292" s="61"/>
    </row>
    <row r="293" spans="15:19" ht="12.75" x14ac:dyDescent="0.2">
      <c r="O293" s="61"/>
      <c r="P293" s="61"/>
      <c r="Q293" s="61"/>
      <c r="R293" s="61"/>
      <c r="S293" s="61"/>
    </row>
    <row r="294" spans="15:19" ht="12.75" x14ac:dyDescent="0.2">
      <c r="O294" s="61"/>
      <c r="P294" s="61"/>
      <c r="Q294" s="61"/>
      <c r="R294" s="61"/>
      <c r="S294" s="61"/>
    </row>
    <row r="295" spans="15:19" ht="12.75" x14ac:dyDescent="0.2">
      <c r="O295" s="61"/>
      <c r="P295" s="61"/>
      <c r="Q295" s="61"/>
      <c r="R295" s="61"/>
      <c r="S295" s="61"/>
    </row>
    <row r="296" spans="15:19" ht="12.75" x14ac:dyDescent="0.2">
      <c r="O296" s="61"/>
      <c r="P296" s="61"/>
      <c r="Q296" s="61"/>
      <c r="R296" s="61"/>
      <c r="S296" s="61"/>
    </row>
    <row r="297" spans="15:19" ht="12.75" x14ac:dyDescent="0.2">
      <c r="O297" s="61"/>
      <c r="P297" s="61"/>
      <c r="Q297" s="61"/>
      <c r="R297" s="61"/>
      <c r="S297" s="61"/>
    </row>
    <row r="298" spans="15:19" ht="12.75" x14ac:dyDescent="0.2">
      <c r="O298" s="61"/>
      <c r="P298" s="61"/>
      <c r="Q298" s="61"/>
      <c r="R298" s="61"/>
      <c r="S298" s="61"/>
    </row>
    <row r="299" spans="15:19" ht="12.75" x14ac:dyDescent="0.2">
      <c r="O299" s="61"/>
      <c r="P299" s="61"/>
      <c r="Q299" s="61"/>
      <c r="R299" s="61"/>
      <c r="S299" s="61"/>
    </row>
    <row r="300" spans="15:19" ht="12.75" x14ac:dyDescent="0.2">
      <c r="O300" s="61"/>
      <c r="P300" s="61"/>
      <c r="Q300" s="61"/>
      <c r="R300" s="61"/>
      <c r="S300" s="61"/>
    </row>
    <row r="301" spans="15:19" ht="12.75" x14ac:dyDescent="0.2">
      <c r="O301" s="61"/>
      <c r="P301" s="61"/>
      <c r="Q301" s="61"/>
      <c r="R301" s="61"/>
      <c r="S301" s="61"/>
    </row>
    <row r="302" spans="15:19" ht="12.75" x14ac:dyDescent="0.2">
      <c r="O302" s="61"/>
      <c r="P302" s="61"/>
      <c r="Q302" s="61"/>
      <c r="R302" s="61"/>
      <c r="S302" s="61"/>
    </row>
    <row r="303" spans="15:19" ht="12.75" x14ac:dyDescent="0.2">
      <c r="O303" s="61"/>
      <c r="P303" s="61"/>
      <c r="Q303" s="61"/>
      <c r="R303" s="61"/>
      <c r="S303" s="61"/>
    </row>
    <row r="304" spans="15:19" ht="12.75" x14ac:dyDescent="0.2">
      <c r="O304" s="61"/>
      <c r="P304" s="61"/>
      <c r="Q304" s="61"/>
      <c r="R304" s="61"/>
      <c r="S304" s="61"/>
    </row>
    <row r="305" spans="15:19" ht="12.75" x14ac:dyDescent="0.2">
      <c r="O305" s="61"/>
      <c r="P305" s="61"/>
      <c r="Q305" s="61"/>
      <c r="R305" s="61"/>
      <c r="S305" s="61"/>
    </row>
    <row r="306" spans="15:19" ht="12.75" x14ac:dyDescent="0.2">
      <c r="O306" s="61"/>
      <c r="P306" s="61"/>
      <c r="Q306" s="61"/>
      <c r="R306" s="61"/>
      <c r="S306" s="61"/>
    </row>
    <row r="307" spans="15:19" ht="12.75" x14ac:dyDescent="0.2">
      <c r="O307" s="61"/>
      <c r="P307" s="61"/>
      <c r="Q307" s="61"/>
      <c r="R307" s="61"/>
      <c r="S307" s="61"/>
    </row>
    <row r="308" spans="15:19" ht="12.75" x14ac:dyDescent="0.2">
      <c r="O308" s="61"/>
      <c r="P308" s="61"/>
      <c r="Q308" s="61"/>
      <c r="R308" s="61"/>
      <c r="S308" s="61"/>
    </row>
    <row r="309" spans="15:19" ht="12.75" x14ac:dyDescent="0.2">
      <c r="O309" s="61"/>
      <c r="P309" s="61"/>
      <c r="Q309" s="61"/>
      <c r="R309" s="61"/>
      <c r="S309" s="61"/>
    </row>
    <row r="310" spans="15:19" ht="12.75" x14ac:dyDescent="0.2">
      <c r="O310" s="61"/>
      <c r="P310" s="61"/>
      <c r="Q310" s="61"/>
      <c r="R310" s="61"/>
      <c r="S310" s="61"/>
    </row>
    <row r="311" spans="15:19" ht="12.75" x14ac:dyDescent="0.2">
      <c r="O311" s="61"/>
      <c r="P311" s="61"/>
      <c r="Q311" s="61"/>
      <c r="R311" s="61"/>
      <c r="S311" s="61"/>
    </row>
    <row r="312" spans="15:19" ht="12.75" x14ac:dyDescent="0.2">
      <c r="O312" s="61"/>
      <c r="P312" s="61"/>
      <c r="Q312" s="61"/>
      <c r="R312" s="61"/>
      <c r="S312" s="61"/>
    </row>
    <row r="313" spans="15:19" ht="12.75" x14ac:dyDescent="0.2">
      <c r="O313" s="61"/>
      <c r="P313" s="61"/>
      <c r="Q313" s="61"/>
      <c r="R313" s="61"/>
      <c r="S313" s="61"/>
    </row>
    <row r="314" spans="15:19" ht="12.75" x14ac:dyDescent="0.2">
      <c r="O314" s="61"/>
      <c r="P314" s="61"/>
      <c r="Q314" s="61"/>
      <c r="R314" s="61"/>
      <c r="S314" s="61"/>
    </row>
    <row r="315" spans="15:19" ht="12.75" x14ac:dyDescent="0.2">
      <c r="O315" s="61"/>
      <c r="P315" s="61"/>
      <c r="Q315" s="61"/>
      <c r="R315" s="61"/>
      <c r="S315" s="61"/>
    </row>
    <row r="316" spans="15:19" ht="12.75" x14ac:dyDescent="0.2">
      <c r="O316" s="61"/>
      <c r="P316" s="61"/>
      <c r="Q316" s="61"/>
      <c r="R316" s="61"/>
      <c r="S316" s="61"/>
    </row>
    <row r="317" spans="15:19" ht="12.75" x14ac:dyDescent="0.2">
      <c r="O317" s="61"/>
      <c r="P317" s="61"/>
      <c r="Q317" s="61"/>
      <c r="R317" s="61"/>
      <c r="S317" s="61"/>
    </row>
    <row r="318" spans="15:19" ht="12.75" x14ac:dyDescent="0.2">
      <c r="O318" s="61"/>
      <c r="P318" s="61"/>
      <c r="Q318" s="61"/>
      <c r="R318" s="61"/>
      <c r="S318" s="61"/>
    </row>
    <row r="319" spans="15:19" ht="12.75" x14ac:dyDescent="0.2">
      <c r="O319" s="61"/>
      <c r="P319" s="61"/>
      <c r="Q319" s="61"/>
      <c r="R319" s="61"/>
      <c r="S319" s="61"/>
    </row>
    <row r="320" spans="15:19" ht="12.75" x14ac:dyDescent="0.2">
      <c r="O320" s="61"/>
      <c r="P320" s="61"/>
      <c r="Q320" s="61"/>
      <c r="R320" s="61"/>
      <c r="S320" s="61"/>
    </row>
    <row r="321" spans="15:19" ht="12.75" x14ac:dyDescent="0.2">
      <c r="O321" s="61"/>
      <c r="P321" s="61"/>
      <c r="Q321" s="61"/>
      <c r="R321" s="61"/>
      <c r="S321" s="61"/>
    </row>
    <row r="322" spans="15:19" ht="12.75" x14ac:dyDescent="0.2">
      <c r="O322" s="61"/>
      <c r="P322" s="61"/>
      <c r="Q322" s="61"/>
      <c r="R322" s="61"/>
      <c r="S322" s="61"/>
    </row>
    <row r="323" spans="15:19" ht="12.75" x14ac:dyDescent="0.2">
      <c r="O323" s="61"/>
      <c r="P323" s="61"/>
      <c r="Q323" s="61"/>
      <c r="R323" s="61"/>
      <c r="S323" s="61"/>
    </row>
    <row r="324" spans="15:19" ht="12.75" x14ac:dyDescent="0.2">
      <c r="O324" s="61"/>
      <c r="P324" s="61"/>
      <c r="Q324" s="61"/>
      <c r="R324" s="61"/>
      <c r="S324" s="61"/>
    </row>
    <row r="325" spans="15:19" ht="12.75" x14ac:dyDescent="0.2">
      <c r="O325" s="61"/>
      <c r="P325" s="61"/>
      <c r="Q325" s="61"/>
      <c r="R325" s="61"/>
      <c r="S325" s="61"/>
    </row>
    <row r="326" spans="15:19" ht="12.75" x14ac:dyDescent="0.2">
      <c r="O326" s="61"/>
      <c r="P326" s="61"/>
      <c r="Q326" s="61"/>
      <c r="R326" s="61"/>
      <c r="S326" s="61"/>
    </row>
    <row r="327" spans="15:19" ht="12.75" x14ac:dyDescent="0.2">
      <c r="O327" s="61"/>
      <c r="P327" s="61"/>
      <c r="Q327" s="61"/>
      <c r="R327" s="61"/>
      <c r="S327" s="61"/>
    </row>
    <row r="328" spans="15:19" ht="12.75" x14ac:dyDescent="0.2">
      <c r="O328" s="61"/>
      <c r="P328" s="61"/>
      <c r="Q328" s="61"/>
      <c r="R328" s="61"/>
      <c r="S328" s="61"/>
    </row>
    <row r="329" spans="15:19" ht="12.75" x14ac:dyDescent="0.2">
      <c r="O329" s="61"/>
      <c r="P329" s="61"/>
      <c r="Q329" s="61"/>
      <c r="R329" s="61"/>
      <c r="S329" s="61"/>
    </row>
    <row r="330" spans="15:19" ht="12.75" x14ac:dyDescent="0.2">
      <c r="O330" s="61"/>
      <c r="P330" s="61"/>
      <c r="Q330" s="61"/>
      <c r="R330" s="61"/>
      <c r="S330" s="61"/>
    </row>
    <row r="331" spans="15:19" ht="12.75" x14ac:dyDescent="0.2">
      <c r="O331" s="61"/>
      <c r="P331" s="61"/>
      <c r="Q331" s="61"/>
      <c r="R331" s="61"/>
      <c r="S331" s="61"/>
    </row>
    <row r="332" spans="15:19" ht="12.75" x14ac:dyDescent="0.2">
      <c r="O332" s="61"/>
      <c r="P332" s="61"/>
      <c r="Q332" s="61"/>
      <c r="R332" s="61"/>
      <c r="S332" s="61"/>
    </row>
    <row r="333" spans="15:19" ht="12.75" x14ac:dyDescent="0.2">
      <c r="O333" s="61"/>
      <c r="P333" s="61"/>
      <c r="Q333" s="61"/>
      <c r="R333" s="61"/>
      <c r="S333" s="61"/>
    </row>
    <row r="334" spans="15:19" ht="12.75" x14ac:dyDescent="0.2">
      <c r="O334" s="61"/>
      <c r="P334" s="61"/>
      <c r="Q334" s="61"/>
      <c r="R334" s="61"/>
      <c r="S334" s="61"/>
    </row>
    <row r="335" spans="15:19" ht="12.75" x14ac:dyDescent="0.2">
      <c r="O335" s="61"/>
      <c r="P335" s="61"/>
      <c r="Q335" s="61"/>
      <c r="R335" s="61"/>
      <c r="S335" s="61"/>
    </row>
    <row r="336" spans="15:19" ht="12.75" x14ac:dyDescent="0.2">
      <c r="O336" s="61"/>
      <c r="P336" s="61"/>
      <c r="Q336" s="61"/>
      <c r="R336" s="61"/>
      <c r="S336" s="61"/>
    </row>
    <row r="337" spans="15:19" ht="12.75" x14ac:dyDescent="0.2">
      <c r="O337" s="61"/>
      <c r="P337" s="61"/>
      <c r="Q337" s="61"/>
      <c r="R337" s="61"/>
      <c r="S337" s="61"/>
    </row>
    <row r="338" spans="15:19" ht="12.75" x14ac:dyDescent="0.2">
      <c r="O338" s="61"/>
      <c r="P338" s="61"/>
      <c r="Q338" s="61"/>
      <c r="R338" s="61"/>
      <c r="S338" s="61"/>
    </row>
    <row r="339" spans="15:19" ht="12.75" x14ac:dyDescent="0.2">
      <c r="O339" s="61"/>
      <c r="P339" s="61"/>
      <c r="Q339" s="61"/>
      <c r="R339" s="61"/>
      <c r="S339" s="61"/>
    </row>
    <row r="340" spans="15:19" ht="12.75" x14ac:dyDescent="0.2">
      <c r="O340" s="61"/>
      <c r="P340" s="61"/>
      <c r="Q340" s="61"/>
      <c r="R340" s="61"/>
      <c r="S340" s="61"/>
    </row>
    <row r="341" spans="15:19" ht="12.75" x14ac:dyDescent="0.2">
      <c r="O341" s="61"/>
      <c r="P341" s="61"/>
      <c r="Q341" s="61"/>
      <c r="R341" s="61"/>
      <c r="S341" s="61"/>
    </row>
    <row r="342" spans="15:19" ht="12.75" x14ac:dyDescent="0.2">
      <c r="O342" s="61"/>
      <c r="P342" s="61"/>
      <c r="Q342" s="61"/>
      <c r="R342" s="61"/>
      <c r="S342" s="61"/>
    </row>
    <row r="343" spans="15:19" ht="12.75" x14ac:dyDescent="0.2">
      <c r="O343" s="61"/>
      <c r="P343" s="61"/>
      <c r="Q343" s="61"/>
      <c r="R343" s="61"/>
      <c r="S343" s="61"/>
    </row>
    <row r="344" spans="15:19" ht="12.75" x14ac:dyDescent="0.2">
      <c r="O344" s="61"/>
      <c r="P344" s="61"/>
      <c r="Q344" s="61"/>
      <c r="R344" s="61"/>
      <c r="S344" s="61"/>
    </row>
    <row r="345" spans="15:19" ht="12.75" x14ac:dyDescent="0.2">
      <c r="O345" s="61"/>
      <c r="P345" s="61"/>
      <c r="Q345" s="61"/>
      <c r="R345" s="61"/>
      <c r="S345" s="61"/>
    </row>
    <row r="346" spans="15:19" ht="12.75" x14ac:dyDescent="0.2">
      <c r="O346" s="61"/>
      <c r="P346" s="61"/>
      <c r="Q346" s="61"/>
      <c r="R346" s="61"/>
      <c r="S346" s="61"/>
    </row>
    <row r="347" spans="15:19" ht="12.75" x14ac:dyDescent="0.2">
      <c r="O347" s="61"/>
      <c r="P347" s="61"/>
      <c r="Q347" s="61"/>
      <c r="R347" s="61"/>
      <c r="S347" s="61"/>
    </row>
    <row r="348" spans="15:19" ht="12.75" x14ac:dyDescent="0.2">
      <c r="O348" s="61"/>
      <c r="P348" s="61"/>
      <c r="Q348" s="61"/>
      <c r="R348" s="61"/>
      <c r="S348" s="61"/>
    </row>
    <row r="349" spans="15:19" ht="12.75" x14ac:dyDescent="0.2">
      <c r="O349" s="61"/>
      <c r="P349" s="61"/>
      <c r="Q349" s="61"/>
      <c r="R349" s="61"/>
      <c r="S349" s="61"/>
    </row>
    <row r="350" spans="15:19" ht="12.75" x14ac:dyDescent="0.2">
      <c r="O350" s="61"/>
      <c r="P350" s="61"/>
      <c r="Q350" s="61"/>
      <c r="R350" s="61"/>
      <c r="S350" s="61"/>
    </row>
    <row r="351" spans="15:19" ht="12.75" x14ac:dyDescent="0.2">
      <c r="O351" s="61"/>
      <c r="P351" s="61"/>
      <c r="Q351" s="61"/>
      <c r="R351" s="61"/>
      <c r="S351" s="61"/>
    </row>
    <row r="352" spans="15:19" ht="12.75" x14ac:dyDescent="0.2">
      <c r="O352" s="61"/>
      <c r="P352" s="61"/>
      <c r="Q352" s="61"/>
      <c r="R352" s="61"/>
      <c r="S352" s="61"/>
    </row>
    <row r="353" spans="15:19" ht="12.75" x14ac:dyDescent="0.2">
      <c r="O353" s="61"/>
      <c r="P353" s="61"/>
      <c r="Q353" s="61"/>
      <c r="R353" s="61"/>
      <c r="S353" s="61"/>
    </row>
    <row r="354" spans="15:19" ht="12.75" x14ac:dyDescent="0.2">
      <c r="O354" s="61"/>
      <c r="P354" s="61"/>
      <c r="Q354" s="61"/>
      <c r="R354" s="61"/>
      <c r="S354" s="61"/>
    </row>
    <row r="355" spans="15:19" ht="12.75" x14ac:dyDescent="0.2">
      <c r="O355" s="61"/>
      <c r="P355" s="61"/>
      <c r="Q355" s="61"/>
      <c r="R355" s="61"/>
      <c r="S355" s="61"/>
    </row>
    <row r="356" spans="15:19" ht="12.75" x14ac:dyDescent="0.2">
      <c r="O356" s="61"/>
      <c r="P356" s="61"/>
      <c r="Q356" s="61"/>
      <c r="R356" s="61"/>
      <c r="S356" s="61"/>
    </row>
    <row r="357" spans="15:19" ht="12.75" x14ac:dyDescent="0.2">
      <c r="O357" s="61"/>
      <c r="P357" s="61"/>
      <c r="Q357" s="61"/>
      <c r="R357" s="61"/>
      <c r="S357" s="61"/>
    </row>
    <row r="358" spans="15:19" ht="12.75" x14ac:dyDescent="0.2">
      <c r="O358" s="61"/>
      <c r="P358" s="61"/>
      <c r="Q358" s="61"/>
      <c r="R358" s="61"/>
      <c r="S358" s="61"/>
    </row>
    <row r="359" spans="15:19" ht="12.75" x14ac:dyDescent="0.2">
      <c r="O359" s="61"/>
      <c r="P359" s="61"/>
      <c r="Q359" s="61"/>
      <c r="R359" s="61"/>
      <c r="S359" s="61"/>
    </row>
    <row r="360" spans="15:19" ht="12.75" x14ac:dyDescent="0.2">
      <c r="O360" s="61"/>
      <c r="P360" s="61"/>
      <c r="Q360" s="61"/>
      <c r="R360" s="61"/>
      <c r="S360" s="61"/>
    </row>
    <row r="361" spans="15:19" ht="12.75" x14ac:dyDescent="0.2">
      <c r="O361" s="61"/>
      <c r="P361" s="61"/>
      <c r="Q361" s="61"/>
      <c r="R361" s="61"/>
      <c r="S361" s="61"/>
    </row>
    <row r="362" spans="15:19" ht="12.75" x14ac:dyDescent="0.2">
      <c r="O362" s="61"/>
      <c r="P362" s="61"/>
      <c r="Q362" s="61"/>
      <c r="R362" s="61"/>
      <c r="S362" s="61"/>
    </row>
    <row r="363" spans="15:19" ht="12.75" x14ac:dyDescent="0.2">
      <c r="O363" s="61"/>
      <c r="P363" s="61"/>
      <c r="Q363" s="61"/>
      <c r="R363" s="61"/>
      <c r="S363" s="61"/>
    </row>
    <row r="364" spans="15:19" ht="12.75" x14ac:dyDescent="0.2">
      <c r="O364" s="61"/>
      <c r="P364" s="61"/>
      <c r="Q364" s="61"/>
      <c r="R364" s="61"/>
      <c r="S364" s="61"/>
    </row>
    <row r="365" spans="15:19" ht="12.75" x14ac:dyDescent="0.2">
      <c r="O365" s="61"/>
      <c r="P365" s="61"/>
      <c r="Q365" s="61"/>
      <c r="R365" s="61"/>
      <c r="S365" s="61"/>
    </row>
    <row r="366" spans="15:19" ht="12.75" x14ac:dyDescent="0.2">
      <c r="O366" s="61"/>
      <c r="P366" s="61"/>
      <c r="Q366" s="61"/>
      <c r="R366" s="61"/>
      <c r="S366" s="61"/>
    </row>
    <row r="367" spans="15:19" ht="12.75" x14ac:dyDescent="0.2">
      <c r="O367" s="61"/>
      <c r="P367" s="61"/>
      <c r="Q367" s="61"/>
      <c r="R367" s="61"/>
      <c r="S367" s="61"/>
    </row>
    <row r="368" spans="15:19" ht="12.75" x14ac:dyDescent="0.2">
      <c r="O368" s="61"/>
      <c r="P368" s="61"/>
      <c r="Q368" s="61"/>
      <c r="R368" s="61"/>
      <c r="S368" s="61"/>
    </row>
    <row r="369" spans="15:19" ht="12.75" x14ac:dyDescent="0.2">
      <c r="O369" s="61"/>
      <c r="P369" s="61"/>
      <c r="Q369" s="61"/>
      <c r="R369" s="61"/>
      <c r="S369" s="61"/>
    </row>
    <row r="370" spans="15:19" ht="12.75" x14ac:dyDescent="0.2">
      <c r="O370" s="61"/>
      <c r="P370" s="61"/>
      <c r="Q370" s="61"/>
      <c r="R370" s="61"/>
      <c r="S370" s="61"/>
    </row>
    <row r="371" spans="15:19" ht="12.75" x14ac:dyDescent="0.2">
      <c r="O371" s="61"/>
      <c r="P371" s="61"/>
      <c r="Q371" s="61"/>
      <c r="R371" s="61"/>
      <c r="S371" s="61"/>
    </row>
    <row r="372" spans="15:19" ht="12.75" x14ac:dyDescent="0.2">
      <c r="O372" s="61"/>
      <c r="P372" s="61"/>
      <c r="Q372" s="61"/>
      <c r="R372" s="61"/>
      <c r="S372" s="61"/>
    </row>
    <row r="373" spans="15:19" ht="12.75" x14ac:dyDescent="0.2">
      <c r="O373" s="61"/>
      <c r="P373" s="61"/>
      <c r="Q373" s="61"/>
      <c r="R373" s="61"/>
      <c r="S373" s="61"/>
    </row>
    <row r="374" spans="15:19" ht="12.75" x14ac:dyDescent="0.2">
      <c r="O374" s="61"/>
      <c r="P374" s="61"/>
      <c r="Q374" s="61"/>
      <c r="R374" s="61"/>
      <c r="S374" s="61"/>
    </row>
    <row r="375" spans="15:19" ht="12.75" x14ac:dyDescent="0.2">
      <c r="O375" s="61"/>
      <c r="P375" s="61"/>
      <c r="Q375" s="61"/>
      <c r="R375" s="61"/>
      <c r="S375" s="61"/>
    </row>
    <row r="376" spans="15:19" ht="12.75" x14ac:dyDescent="0.2">
      <c r="O376" s="61"/>
      <c r="P376" s="61"/>
      <c r="Q376" s="61"/>
      <c r="R376" s="61"/>
      <c r="S376" s="61"/>
    </row>
    <row r="377" spans="15:19" ht="12.75" x14ac:dyDescent="0.2">
      <c r="O377" s="61"/>
      <c r="P377" s="61"/>
      <c r="Q377" s="61"/>
      <c r="R377" s="61"/>
      <c r="S377" s="61"/>
    </row>
    <row r="378" spans="15:19" ht="12.75" x14ac:dyDescent="0.2">
      <c r="O378" s="61"/>
      <c r="P378" s="61"/>
      <c r="Q378" s="61"/>
      <c r="R378" s="61"/>
      <c r="S378" s="61"/>
    </row>
    <row r="379" spans="15:19" ht="12.75" x14ac:dyDescent="0.2">
      <c r="O379" s="61"/>
      <c r="P379" s="61"/>
      <c r="Q379" s="61"/>
      <c r="R379" s="61"/>
      <c r="S379" s="61"/>
    </row>
    <row r="380" spans="15:19" ht="12.75" x14ac:dyDescent="0.2">
      <c r="O380" s="61"/>
      <c r="P380" s="61"/>
      <c r="Q380" s="61"/>
      <c r="R380" s="61"/>
      <c r="S380" s="61"/>
    </row>
    <row r="381" spans="15:19" ht="12.75" x14ac:dyDescent="0.2">
      <c r="O381" s="61"/>
      <c r="P381" s="61"/>
      <c r="Q381" s="61"/>
      <c r="R381" s="61"/>
      <c r="S381" s="61"/>
    </row>
    <row r="382" spans="15:19" ht="12.75" x14ac:dyDescent="0.2">
      <c r="O382" s="61"/>
      <c r="P382" s="61"/>
      <c r="Q382" s="61"/>
      <c r="R382" s="61"/>
      <c r="S382" s="61"/>
    </row>
    <row r="383" spans="15:19" ht="12.75" x14ac:dyDescent="0.2">
      <c r="O383" s="61"/>
      <c r="P383" s="61"/>
      <c r="Q383" s="61"/>
      <c r="R383" s="61"/>
      <c r="S383" s="61"/>
    </row>
    <row r="384" spans="15:19" ht="12.75" x14ac:dyDescent="0.2">
      <c r="O384" s="61"/>
      <c r="P384" s="61"/>
      <c r="Q384" s="61"/>
      <c r="R384" s="61"/>
      <c r="S384" s="61"/>
    </row>
    <row r="385" spans="15:19" ht="12.75" x14ac:dyDescent="0.2">
      <c r="O385" s="61"/>
      <c r="P385" s="61"/>
      <c r="Q385" s="61"/>
      <c r="R385" s="61"/>
      <c r="S385" s="61"/>
    </row>
    <row r="386" spans="15:19" ht="12.75" x14ac:dyDescent="0.2">
      <c r="O386" s="61"/>
      <c r="P386" s="61"/>
      <c r="Q386" s="61"/>
      <c r="R386" s="61"/>
      <c r="S386" s="61"/>
    </row>
    <row r="387" spans="15:19" ht="12.75" x14ac:dyDescent="0.2">
      <c r="O387" s="61"/>
      <c r="P387" s="61"/>
      <c r="Q387" s="61"/>
      <c r="R387" s="61"/>
      <c r="S387" s="61"/>
    </row>
    <row r="388" spans="15:19" ht="12.75" x14ac:dyDescent="0.2">
      <c r="O388" s="61"/>
      <c r="P388" s="61"/>
      <c r="Q388" s="61"/>
      <c r="R388" s="61"/>
      <c r="S388" s="61"/>
    </row>
    <row r="389" spans="15:19" ht="12.75" x14ac:dyDescent="0.2">
      <c r="O389" s="61"/>
      <c r="P389" s="61"/>
      <c r="Q389" s="61"/>
      <c r="R389" s="61"/>
      <c r="S389" s="61"/>
    </row>
    <row r="390" spans="15:19" ht="12.75" x14ac:dyDescent="0.2">
      <c r="O390" s="61"/>
      <c r="P390" s="61"/>
      <c r="Q390" s="61"/>
      <c r="R390" s="61"/>
      <c r="S390" s="61"/>
    </row>
    <row r="391" spans="15:19" ht="12.75" x14ac:dyDescent="0.2">
      <c r="O391" s="61"/>
      <c r="P391" s="61"/>
      <c r="Q391" s="61"/>
      <c r="R391" s="61"/>
      <c r="S391" s="61"/>
    </row>
    <row r="392" spans="15:19" ht="12.75" x14ac:dyDescent="0.2">
      <c r="O392" s="61"/>
      <c r="P392" s="61"/>
      <c r="Q392" s="61"/>
      <c r="R392" s="61"/>
      <c r="S392" s="61"/>
    </row>
    <row r="393" spans="15:19" ht="12.75" x14ac:dyDescent="0.2">
      <c r="O393" s="61"/>
      <c r="P393" s="61"/>
      <c r="Q393" s="61"/>
      <c r="R393" s="61"/>
      <c r="S393" s="61"/>
    </row>
    <row r="394" spans="15:19" ht="12.75" x14ac:dyDescent="0.2">
      <c r="O394" s="61"/>
      <c r="P394" s="61"/>
      <c r="Q394" s="61"/>
      <c r="R394" s="61"/>
      <c r="S394" s="61"/>
    </row>
    <row r="395" spans="15:19" ht="12.75" x14ac:dyDescent="0.2">
      <c r="O395" s="61"/>
      <c r="P395" s="61"/>
      <c r="Q395" s="61"/>
      <c r="R395" s="61"/>
      <c r="S395" s="61"/>
    </row>
    <row r="396" spans="15:19" ht="12.75" x14ac:dyDescent="0.2">
      <c r="O396" s="61"/>
      <c r="P396" s="61"/>
      <c r="Q396" s="61"/>
      <c r="R396" s="61"/>
      <c r="S396" s="61"/>
    </row>
    <row r="397" spans="15:19" ht="12.75" x14ac:dyDescent="0.2">
      <c r="O397" s="61"/>
      <c r="P397" s="61"/>
      <c r="Q397" s="61"/>
      <c r="R397" s="61"/>
      <c r="S397" s="61"/>
    </row>
    <row r="398" spans="15:19" ht="12.75" x14ac:dyDescent="0.2">
      <c r="O398" s="61"/>
      <c r="P398" s="61"/>
      <c r="Q398" s="61"/>
      <c r="R398" s="61"/>
      <c r="S398" s="61"/>
    </row>
    <row r="399" spans="15:19" ht="12.75" x14ac:dyDescent="0.2">
      <c r="O399" s="61"/>
      <c r="P399" s="61"/>
      <c r="Q399" s="61"/>
      <c r="R399" s="61"/>
      <c r="S399" s="61"/>
    </row>
    <row r="400" spans="15:19" ht="12.75" x14ac:dyDescent="0.2">
      <c r="O400" s="61"/>
      <c r="P400" s="61"/>
      <c r="Q400" s="61"/>
      <c r="R400" s="61"/>
      <c r="S400" s="61"/>
    </row>
    <row r="401" spans="15:19" ht="12.75" x14ac:dyDescent="0.2">
      <c r="O401" s="61"/>
      <c r="P401" s="61"/>
      <c r="Q401" s="61"/>
      <c r="R401" s="61"/>
      <c r="S401" s="61"/>
    </row>
    <row r="402" spans="15:19" ht="12.75" x14ac:dyDescent="0.2">
      <c r="O402" s="61"/>
      <c r="P402" s="61"/>
      <c r="Q402" s="61"/>
      <c r="R402" s="61"/>
      <c r="S402" s="61"/>
    </row>
    <row r="403" spans="15:19" ht="12.75" x14ac:dyDescent="0.2">
      <c r="O403" s="61"/>
      <c r="P403" s="61"/>
      <c r="Q403" s="61"/>
      <c r="R403" s="61"/>
      <c r="S403" s="61"/>
    </row>
    <row r="404" spans="15:19" ht="12.75" x14ac:dyDescent="0.2">
      <c r="O404" s="61"/>
      <c r="P404" s="61"/>
      <c r="Q404" s="61"/>
      <c r="R404" s="61"/>
      <c r="S404" s="61"/>
    </row>
    <row r="405" spans="15:19" ht="12.75" x14ac:dyDescent="0.2">
      <c r="O405" s="61"/>
      <c r="P405" s="61"/>
      <c r="Q405" s="61"/>
      <c r="R405" s="61"/>
      <c r="S405" s="61"/>
    </row>
    <row r="406" spans="15:19" ht="12.75" x14ac:dyDescent="0.2">
      <c r="O406" s="61"/>
      <c r="P406" s="61"/>
      <c r="Q406" s="61"/>
      <c r="R406" s="61"/>
      <c r="S406" s="61"/>
    </row>
    <row r="407" spans="15:19" ht="12.75" x14ac:dyDescent="0.2">
      <c r="O407" s="61"/>
      <c r="P407" s="61"/>
      <c r="Q407" s="61"/>
      <c r="R407" s="61"/>
      <c r="S407" s="61"/>
    </row>
    <row r="408" spans="15:19" ht="12.75" x14ac:dyDescent="0.2">
      <c r="O408" s="61"/>
      <c r="P408" s="61"/>
      <c r="Q408" s="61"/>
      <c r="R408" s="61"/>
      <c r="S408" s="61"/>
    </row>
    <row r="409" spans="15:19" ht="12.75" x14ac:dyDescent="0.2">
      <c r="O409" s="61"/>
      <c r="P409" s="61"/>
      <c r="Q409" s="61"/>
      <c r="R409" s="61"/>
      <c r="S409" s="61"/>
    </row>
    <row r="410" spans="15:19" ht="12.75" x14ac:dyDescent="0.2">
      <c r="O410" s="61"/>
      <c r="P410" s="61"/>
      <c r="Q410" s="61"/>
      <c r="R410" s="61"/>
      <c r="S410" s="61"/>
    </row>
    <row r="411" spans="15:19" ht="12.75" x14ac:dyDescent="0.2">
      <c r="O411" s="61"/>
      <c r="P411" s="61"/>
      <c r="Q411" s="61"/>
      <c r="R411" s="61"/>
      <c r="S411" s="61"/>
    </row>
    <row r="412" spans="15:19" ht="12.75" x14ac:dyDescent="0.2">
      <c r="O412" s="61"/>
      <c r="P412" s="61"/>
      <c r="Q412" s="61"/>
      <c r="R412" s="61"/>
      <c r="S412" s="61"/>
    </row>
    <row r="413" spans="15:19" ht="12.75" x14ac:dyDescent="0.2">
      <c r="O413" s="61"/>
      <c r="P413" s="61"/>
      <c r="Q413" s="61"/>
      <c r="R413" s="61"/>
      <c r="S413" s="61"/>
    </row>
    <row r="414" spans="15:19" ht="12.75" x14ac:dyDescent="0.2">
      <c r="O414" s="61"/>
      <c r="P414" s="61"/>
      <c r="Q414" s="61"/>
      <c r="R414" s="61"/>
      <c r="S414" s="61"/>
    </row>
    <row r="415" spans="15:19" ht="12.75" x14ac:dyDescent="0.2">
      <c r="O415" s="61"/>
      <c r="P415" s="61"/>
      <c r="Q415" s="61"/>
      <c r="R415" s="61"/>
      <c r="S415" s="61"/>
    </row>
    <row r="416" spans="15:19" ht="12.75" x14ac:dyDescent="0.2">
      <c r="O416" s="61"/>
      <c r="P416" s="61"/>
      <c r="Q416" s="61"/>
      <c r="R416" s="61"/>
      <c r="S416" s="61"/>
    </row>
    <row r="417" spans="15:19" ht="12.75" x14ac:dyDescent="0.2">
      <c r="O417" s="61"/>
      <c r="P417" s="61"/>
      <c r="Q417" s="61"/>
      <c r="R417" s="61"/>
      <c r="S417" s="61"/>
    </row>
    <row r="418" spans="15:19" ht="12.75" x14ac:dyDescent="0.2">
      <c r="O418" s="61"/>
      <c r="P418" s="61"/>
      <c r="Q418" s="61"/>
      <c r="R418" s="61"/>
      <c r="S418" s="61"/>
    </row>
    <row r="419" spans="15:19" ht="12.75" x14ac:dyDescent="0.2">
      <c r="O419" s="61"/>
      <c r="P419" s="61"/>
      <c r="Q419" s="61"/>
      <c r="R419" s="61"/>
      <c r="S419" s="61"/>
    </row>
    <row r="420" spans="15:19" ht="12.75" x14ac:dyDescent="0.2">
      <c r="O420" s="61"/>
      <c r="P420" s="61"/>
      <c r="Q420" s="61"/>
      <c r="R420" s="61"/>
      <c r="S420" s="61"/>
    </row>
    <row r="421" spans="15:19" ht="12.75" x14ac:dyDescent="0.2">
      <c r="O421" s="61"/>
      <c r="P421" s="61"/>
      <c r="Q421" s="61"/>
      <c r="R421" s="61"/>
      <c r="S421" s="61"/>
    </row>
    <row r="422" spans="15:19" ht="12.75" x14ac:dyDescent="0.2">
      <c r="O422" s="61"/>
      <c r="P422" s="61"/>
      <c r="Q422" s="61"/>
      <c r="R422" s="61"/>
      <c r="S422" s="61"/>
    </row>
    <row r="423" spans="15:19" ht="12.75" x14ac:dyDescent="0.2">
      <c r="O423" s="61"/>
      <c r="P423" s="61"/>
      <c r="Q423" s="61"/>
      <c r="R423" s="61"/>
      <c r="S423" s="61"/>
    </row>
    <row r="424" spans="15:19" ht="12.75" x14ac:dyDescent="0.2">
      <c r="O424" s="61"/>
      <c r="P424" s="61"/>
      <c r="Q424" s="61"/>
      <c r="R424" s="61"/>
      <c r="S424" s="61"/>
    </row>
    <row r="425" spans="15:19" ht="12.75" x14ac:dyDescent="0.2">
      <c r="O425" s="61"/>
      <c r="P425" s="61"/>
      <c r="Q425" s="61"/>
      <c r="R425" s="61"/>
      <c r="S425" s="61"/>
    </row>
    <row r="426" spans="15:19" ht="12.75" x14ac:dyDescent="0.2">
      <c r="O426" s="61"/>
      <c r="P426" s="61"/>
      <c r="Q426" s="61"/>
      <c r="R426" s="61"/>
      <c r="S426" s="61"/>
    </row>
    <row r="427" spans="15:19" ht="12.75" x14ac:dyDescent="0.2">
      <c r="O427" s="61"/>
      <c r="P427" s="61"/>
      <c r="Q427" s="61"/>
      <c r="R427" s="61"/>
      <c r="S427" s="61"/>
    </row>
    <row r="428" spans="15:19" ht="12.75" x14ac:dyDescent="0.2">
      <c r="O428" s="61"/>
      <c r="P428" s="61"/>
      <c r="Q428" s="61"/>
      <c r="R428" s="61"/>
      <c r="S428" s="61"/>
    </row>
    <row r="429" spans="15:19" ht="12.75" x14ac:dyDescent="0.2">
      <c r="O429" s="61"/>
      <c r="P429" s="61"/>
      <c r="Q429" s="61"/>
      <c r="R429" s="61"/>
      <c r="S429" s="61"/>
    </row>
    <row r="430" spans="15:19" ht="12.75" x14ac:dyDescent="0.2">
      <c r="O430" s="61"/>
      <c r="P430" s="61"/>
      <c r="Q430" s="61"/>
      <c r="R430" s="61"/>
      <c r="S430" s="61"/>
    </row>
    <row r="431" spans="15:19" ht="12.75" x14ac:dyDescent="0.2">
      <c r="O431" s="61"/>
      <c r="P431" s="61"/>
      <c r="Q431" s="61"/>
      <c r="R431" s="61"/>
      <c r="S431" s="61"/>
    </row>
    <row r="432" spans="15:19" ht="12.75" x14ac:dyDescent="0.2">
      <c r="O432" s="61"/>
      <c r="P432" s="61"/>
      <c r="Q432" s="61"/>
      <c r="R432" s="61"/>
      <c r="S432" s="61"/>
    </row>
    <row r="433" spans="15:19" ht="12.75" x14ac:dyDescent="0.2">
      <c r="O433" s="61"/>
      <c r="P433" s="61"/>
      <c r="Q433" s="61"/>
      <c r="R433" s="61"/>
      <c r="S433" s="61"/>
    </row>
    <row r="434" spans="15:19" ht="12.75" x14ac:dyDescent="0.2">
      <c r="O434" s="61"/>
      <c r="P434" s="61"/>
      <c r="Q434" s="61"/>
      <c r="R434" s="61"/>
      <c r="S434" s="61"/>
    </row>
    <row r="435" spans="15:19" ht="12.75" x14ac:dyDescent="0.2">
      <c r="O435" s="61"/>
      <c r="P435" s="61"/>
      <c r="Q435" s="61"/>
      <c r="R435" s="61"/>
      <c r="S435" s="61"/>
    </row>
    <row r="436" spans="15:19" ht="12.75" x14ac:dyDescent="0.2">
      <c r="O436" s="61"/>
      <c r="P436" s="61"/>
      <c r="Q436" s="61"/>
      <c r="R436" s="61"/>
      <c r="S436" s="61"/>
    </row>
    <row r="437" spans="15:19" ht="12.75" x14ac:dyDescent="0.2">
      <c r="O437" s="61"/>
      <c r="P437" s="61"/>
      <c r="Q437" s="61"/>
      <c r="R437" s="61"/>
      <c r="S437" s="61"/>
    </row>
    <row r="438" spans="15:19" ht="12.75" x14ac:dyDescent="0.2">
      <c r="O438" s="61"/>
      <c r="P438" s="61"/>
      <c r="Q438" s="61"/>
      <c r="R438" s="61"/>
      <c r="S438" s="61"/>
    </row>
    <row r="439" spans="15:19" ht="12.75" x14ac:dyDescent="0.2">
      <c r="O439" s="61"/>
      <c r="P439" s="61"/>
      <c r="Q439" s="61"/>
      <c r="R439" s="61"/>
      <c r="S439" s="61"/>
    </row>
    <row r="440" spans="15:19" ht="12.75" x14ac:dyDescent="0.2">
      <c r="O440" s="61"/>
      <c r="P440" s="61"/>
      <c r="Q440" s="61"/>
      <c r="R440" s="61"/>
      <c r="S440" s="61"/>
    </row>
    <row r="441" spans="15:19" ht="12.75" x14ac:dyDescent="0.2">
      <c r="O441" s="61"/>
      <c r="P441" s="61"/>
      <c r="Q441" s="61"/>
      <c r="R441" s="61"/>
      <c r="S441" s="61"/>
    </row>
    <row r="442" spans="15:19" ht="12.75" x14ac:dyDescent="0.2">
      <c r="O442" s="61"/>
      <c r="P442" s="61"/>
      <c r="Q442" s="61"/>
      <c r="R442" s="61"/>
      <c r="S442" s="61"/>
    </row>
    <row r="443" spans="15:19" ht="12.75" x14ac:dyDescent="0.2">
      <c r="O443" s="61"/>
      <c r="P443" s="61"/>
      <c r="Q443" s="61"/>
      <c r="R443" s="61"/>
      <c r="S443" s="61"/>
    </row>
    <row r="444" spans="15:19" ht="12.75" x14ac:dyDescent="0.2">
      <c r="O444" s="61"/>
      <c r="P444" s="61"/>
      <c r="Q444" s="61"/>
      <c r="R444" s="61"/>
      <c r="S444" s="61"/>
    </row>
    <row r="445" spans="15:19" ht="12.75" x14ac:dyDescent="0.2">
      <c r="O445" s="61"/>
      <c r="P445" s="61"/>
      <c r="Q445" s="61"/>
      <c r="R445" s="61"/>
      <c r="S445" s="61"/>
    </row>
    <row r="446" spans="15:19" ht="12.75" x14ac:dyDescent="0.2">
      <c r="O446" s="61"/>
      <c r="P446" s="61"/>
      <c r="Q446" s="61"/>
      <c r="R446" s="61"/>
      <c r="S446" s="61"/>
    </row>
    <row r="447" spans="15:19" ht="12.75" x14ac:dyDescent="0.2">
      <c r="O447" s="61"/>
      <c r="P447" s="61"/>
      <c r="Q447" s="61"/>
      <c r="R447" s="61"/>
      <c r="S447" s="61"/>
    </row>
    <row r="448" spans="15:19" ht="12.75" x14ac:dyDescent="0.2">
      <c r="O448" s="61"/>
      <c r="P448" s="61"/>
      <c r="Q448" s="61"/>
      <c r="R448" s="61"/>
      <c r="S448" s="61"/>
    </row>
    <row r="449" spans="15:19" ht="12.75" x14ac:dyDescent="0.2">
      <c r="O449" s="61"/>
      <c r="P449" s="61"/>
      <c r="Q449" s="61"/>
      <c r="R449" s="61"/>
      <c r="S449" s="61"/>
    </row>
    <row r="450" spans="15:19" ht="12.75" x14ac:dyDescent="0.2">
      <c r="O450" s="61"/>
      <c r="P450" s="61"/>
      <c r="Q450" s="61"/>
      <c r="R450" s="61"/>
      <c r="S450" s="61"/>
    </row>
    <row r="451" spans="15:19" ht="12.75" x14ac:dyDescent="0.2">
      <c r="O451" s="61"/>
      <c r="P451" s="61"/>
      <c r="Q451" s="61"/>
      <c r="R451" s="61"/>
      <c r="S451" s="61"/>
    </row>
    <row r="452" spans="15:19" ht="12.75" x14ac:dyDescent="0.2">
      <c r="O452" s="61"/>
      <c r="P452" s="61"/>
      <c r="Q452" s="61"/>
      <c r="R452" s="61"/>
      <c r="S452" s="61"/>
    </row>
    <row r="453" spans="15:19" ht="12.75" x14ac:dyDescent="0.2">
      <c r="O453" s="61"/>
      <c r="P453" s="61"/>
      <c r="Q453" s="61"/>
      <c r="R453" s="61"/>
      <c r="S453" s="61"/>
    </row>
    <row r="454" spans="15:19" ht="12.75" x14ac:dyDescent="0.2">
      <c r="O454" s="61"/>
      <c r="P454" s="61"/>
      <c r="Q454" s="61"/>
      <c r="R454" s="61"/>
      <c r="S454" s="61"/>
    </row>
    <row r="455" spans="15:19" ht="12.75" x14ac:dyDescent="0.2">
      <c r="O455" s="61"/>
      <c r="P455" s="61"/>
      <c r="Q455" s="61"/>
      <c r="R455" s="61"/>
      <c r="S455" s="61"/>
    </row>
    <row r="456" spans="15:19" ht="12.75" x14ac:dyDescent="0.2">
      <c r="O456" s="61"/>
      <c r="P456" s="61"/>
      <c r="Q456" s="61"/>
      <c r="R456" s="61"/>
      <c r="S456" s="61"/>
    </row>
    <row r="457" spans="15:19" ht="12.75" x14ac:dyDescent="0.2">
      <c r="O457" s="61"/>
      <c r="P457" s="61"/>
      <c r="Q457" s="61"/>
      <c r="R457" s="61"/>
      <c r="S457" s="61"/>
    </row>
    <row r="458" spans="15:19" ht="12.75" x14ac:dyDescent="0.2">
      <c r="O458" s="61"/>
      <c r="P458" s="61"/>
      <c r="Q458" s="61"/>
      <c r="R458" s="61"/>
      <c r="S458" s="61"/>
    </row>
    <row r="459" spans="15:19" ht="12.75" x14ac:dyDescent="0.2">
      <c r="O459" s="61"/>
      <c r="P459" s="61"/>
      <c r="Q459" s="61"/>
      <c r="R459" s="61"/>
      <c r="S459" s="61"/>
    </row>
    <row r="460" spans="15:19" ht="12.75" x14ac:dyDescent="0.2">
      <c r="O460" s="61"/>
      <c r="P460" s="61"/>
      <c r="Q460" s="61"/>
      <c r="R460" s="61"/>
      <c r="S460" s="61"/>
    </row>
    <row r="461" spans="15:19" ht="12.75" x14ac:dyDescent="0.2">
      <c r="O461" s="61"/>
      <c r="P461" s="61"/>
      <c r="Q461" s="61"/>
      <c r="R461" s="61"/>
      <c r="S461" s="61"/>
    </row>
    <row r="462" spans="15:19" ht="12.75" x14ac:dyDescent="0.2">
      <c r="O462" s="61"/>
      <c r="P462" s="61"/>
      <c r="Q462" s="61"/>
      <c r="R462" s="61"/>
      <c r="S462" s="61"/>
    </row>
    <row r="463" spans="15:19" ht="12.75" x14ac:dyDescent="0.2">
      <c r="O463" s="61"/>
      <c r="P463" s="61"/>
      <c r="Q463" s="61"/>
      <c r="R463" s="61"/>
      <c r="S463" s="61"/>
    </row>
    <row r="464" spans="15:19" ht="12.75" x14ac:dyDescent="0.2">
      <c r="O464" s="61"/>
      <c r="P464" s="61"/>
      <c r="Q464" s="61"/>
      <c r="R464" s="61"/>
      <c r="S464" s="61"/>
    </row>
    <row r="465" spans="15:19" ht="12.75" x14ac:dyDescent="0.2">
      <c r="O465" s="61"/>
      <c r="P465" s="61"/>
      <c r="Q465" s="61"/>
      <c r="R465" s="61"/>
      <c r="S465" s="61"/>
    </row>
    <row r="466" spans="15:19" ht="12.75" x14ac:dyDescent="0.2">
      <c r="O466" s="61"/>
      <c r="P466" s="61"/>
      <c r="Q466" s="61"/>
      <c r="R466" s="61"/>
      <c r="S466" s="61"/>
    </row>
    <row r="467" spans="15:19" ht="12.75" x14ac:dyDescent="0.2">
      <c r="O467" s="61"/>
      <c r="P467" s="61"/>
      <c r="Q467" s="61"/>
      <c r="R467" s="61"/>
      <c r="S467" s="61"/>
    </row>
    <row r="468" spans="15:19" ht="12.75" x14ac:dyDescent="0.2">
      <c r="O468" s="61"/>
      <c r="P468" s="61"/>
      <c r="Q468" s="61"/>
      <c r="R468" s="61"/>
      <c r="S468" s="61"/>
    </row>
    <row r="469" spans="15:19" ht="12.75" x14ac:dyDescent="0.2">
      <c r="O469" s="61"/>
      <c r="P469" s="61"/>
      <c r="Q469" s="61"/>
      <c r="R469" s="61"/>
      <c r="S469" s="61"/>
    </row>
    <row r="470" spans="15:19" ht="12.75" x14ac:dyDescent="0.2">
      <c r="O470" s="61"/>
      <c r="P470" s="61"/>
      <c r="Q470" s="61"/>
      <c r="R470" s="61"/>
      <c r="S470" s="61"/>
    </row>
    <row r="471" spans="15:19" ht="12.75" x14ac:dyDescent="0.2">
      <c r="O471" s="61"/>
      <c r="P471" s="61"/>
      <c r="Q471" s="61"/>
      <c r="R471" s="61"/>
      <c r="S471" s="61"/>
    </row>
    <row r="472" spans="15:19" ht="12.75" x14ac:dyDescent="0.2">
      <c r="O472" s="61"/>
      <c r="P472" s="61"/>
      <c r="Q472" s="61"/>
      <c r="R472" s="61"/>
      <c r="S472" s="61"/>
    </row>
    <row r="473" spans="15:19" ht="12.75" x14ac:dyDescent="0.2">
      <c r="O473" s="61"/>
      <c r="P473" s="61"/>
      <c r="Q473" s="61"/>
      <c r="R473" s="61"/>
      <c r="S473" s="61"/>
    </row>
    <row r="474" spans="15:19" ht="12.75" x14ac:dyDescent="0.2">
      <c r="O474" s="61"/>
      <c r="P474" s="61"/>
      <c r="Q474" s="61"/>
      <c r="R474" s="61"/>
      <c r="S474" s="61"/>
    </row>
    <row r="475" spans="15:19" ht="12.75" x14ac:dyDescent="0.2">
      <c r="O475" s="61"/>
      <c r="P475" s="61"/>
      <c r="Q475" s="61"/>
      <c r="R475" s="61"/>
      <c r="S475" s="61"/>
    </row>
    <row r="476" spans="15:19" ht="12.75" x14ac:dyDescent="0.2">
      <c r="O476" s="61"/>
      <c r="P476" s="61"/>
      <c r="Q476" s="61"/>
      <c r="R476" s="61"/>
      <c r="S476" s="61"/>
    </row>
    <row r="477" spans="15:19" ht="12.75" x14ac:dyDescent="0.2">
      <c r="O477" s="61"/>
      <c r="P477" s="61"/>
      <c r="Q477" s="61"/>
      <c r="R477" s="61"/>
      <c r="S477" s="61"/>
    </row>
    <row r="478" spans="15:19" ht="12.75" x14ac:dyDescent="0.2">
      <c r="O478" s="61"/>
      <c r="P478" s="61"/>
      <c r="Q478" s="61"/>
      <c r="R478" s="61"/>
      <c r="S478" s="61"/>
    </row>
    <row r="479" spans="15:19" ht="12.75" x14ac:dyDescent="0.2">
      <c r="O479" s="61"/>
      <c r="P479" s="61"/>
      <c r="Q479" s="61"/>
      <c r="R479" s="61"/>
      <c r="S479" s="61"/>
    </row>
    <row r="480" spans="15:19" ht="12.75" x14ac:dyDescent="0.2">
      <c r="O480" s="61"/>
      <c r="P480" s="61"/>
      <c r="Q480" s="61"/>
      <c r="R480" s="61"/>
      <c r="S480" s="61"/>
    </row>
    <row r="481" spans="15:19" ht="12.75" x14ac:dyDescent="0.2">
      <c r="O481" s="61"/>
      <c r="P481" s="61"/>
      <c r="Q481" s="61"/>
      <c r="R481" s="61"/>
      <c r="S481" s="61"/>
    </row>
    <row r="482" spans="15:19" ht="12.75" x14ac:dyDescent="0.2">
      <c r="O482" s="61"/>
      <c r="P482" s="61"/>
      <c r="Q482" s="61"/>
      <c r="R482" s="61"/>
      <c r="S482" s="61"/>
    </row>
    <row r="483" spans="15:19" ht="12.75" x14ac:dyDescent="0.2">
      <c r="O483" s="61"/>
      <c r="P483" s="61"/>
      <c r="Q483" s="61"/>
      <c r="R483" s="61"/>
      <c r="S483" s="61"/>
    </row>
    <row r="484" spans="15:19" ht="12.75" x14ac:dyDescent="0.2">
      <c r="O484" s="61"/>
      <c r="P484" s="61"/>
      <c r="Q484" s="61"/>
      <c r="R484" s="61"/>
      <c r="S484" s="61"/>
    </row>
    <row r="485" spans="15:19" ht="12.75" x14ac:dyDescent="0.2">
      <c r="O485" s="61"/>
      <c r="P485" s="61"/>
      <c r="Q485" s="61"/>
      <c r="R485" s="61"/>
      <c r="S485" s="61"/>
    </row>
    <row r="486" spans="15:19" ht="12.75" x14ac:dyDescent="0.2">
      <c r="O486" s="61"/>
      <c r="P486" s="61"/>
      <c r="Q486" s="61"/>
      <c r="R486" s="61"/>
      <c r="S486" s="61"/>
    </row>
    <row r="487" spans="15:19" ht="12.75" x14ac:dyDescent="0.2">
      <c r="O487" s="61"/>
      <c r="P487" s="61"/>
      <c r="Q487" s="61"/>
      <c r="R487" s="61"/>
      <c r="S487" s="61"/>
    </row>
    <row r="488" spans="15:19" ht="12.75" x14ac:dyDescent="0.2">
      <c r="O488" s="61"/>
      <c r="P488" s="61"/>
      <c r="Q488" s="61"/>
      <c r="R488" s="61"/>
      <c r="S488" s="61"/>
    </row>
    <row r="489" spans="15:19" ht="12.75" x14ac:dyDescent="0.2">
      <c r="O489" s="61"/>
      <c r="P489" s="61"/>
      <c r="Q489" s="61"/>
      <c r="R489" s="61"/>
      <c r="S489" s="61"/>
    </row>
    <row r="490" spans="15:19" ht="12.75" x14ac:dyDescent="0.2">
      <c r="O490" s="61"/>
      <c r="P490" s="61"/>
      <c r="Q490" s="61"/>
      <c r="R490" s="61"/>
      <c r="S490" s="61"/>
    </row>
    <row r="491" spans="15:19" ht="12.75" x14ac:dyDescent="0.2">
      <c r="O491" s="61"/>
      <c r="P491" s="61"/>
      <c r="Q491" s="61"/>
      <c r="R491" s="61"/>
      <c r="S491" s="61"/>
    </row>
    <row r="492" spans="15:19" ht="12.75" x14ac:dyDescent="0.2">
      <c r="O492" s="61"/>
      <c r="P492" s="61"/>
      <c r="Q492" s="61"/>
      <c r="R492" s="61"/>
      <c r="S492" s="61"/>
    </row>
    <row r="493" spans="15:19" ht="12.75" x14ac:dyDescent="0.2">
      <c r="O493" s="61"/>
      <c r="P493" s="61"/>
      <c r="Q493" s="61"/>
      <c r="R493" s="61"/>
      <c r="S493" s="61"/>
    </row>
    <row r="494" spans="15:19" ht="12.75" x14ac:dyDescent="0.2">
      <c r="O494" s="61"/>
      <c r="P494" s="61"/>
      <c r="Q494" s="61"/>
      <c r="R494" s="61"/>
      <c r="S494" s="61"/>
    </row>
    <row r="495" spans="15:19" ht="12.75" x14ac:dyDescent="0.2">
      <c r="O495" s="61"/>
      <c r="P495" s="61"/>
      <c r="Q495" s="61"/>
      <c r="R495" s="61"/>
      <c r="S495" s="61"/>
    </row>
    <row r="496" spans="15:19" ht="12.75" x14ac:dyDescent="0.2">
      <c r="O496" s="61"/>
      <c r="P496" s="61"/>
      <c r="Q496" s="61"/>
      <c r="R496" s="61"/>
      <c r="S496" s="61"/>
    </row>
    <row r="497" spans="15:19" ht="12.75" x14ac:dyDescent="0.2">
      <c r="O497" s="61"/>
      <c r="P497" s="61"/>
      <c r="Q497" s="61"/>
      <c r="R497" s="61"/>
      <c r="S497" s="61"/>
    </row>
    <row r="498" spans="15:19" ht="12.75" x14ac:dyDescent="0.2">
      <c r="O498" s="61"/>
      <c r="P498" s="61"/>
      <c r="Q498" s="61"/>
      <c r="R498" s="61"/>
      <c r="S498" s="61"/>
    </row>
    <row r="499" spans="15:19" ht="12.75" x14ac:dyDescent="0.2">
      <c r="O499" s="61"/>
      <c r="P499" s="61"/>
      <c r="Q499" s="61"/>
      <c r="R499" s="61"/>
      <c r="S499" s="61"/>
    </row>
    <row r="500" spans="15:19" ht="12.75" x14ac:dyDescent="0.2">
      <c r="O500" s="61"/>
      <c r="P500" s="61"/>
      <c r="Q500" s="61"/>
      <c r="R500" s="61"/>
      <c r="S500" s="61"/>
    </row>
    <row r="501" spans="15:19" ht="12.75" x14ac:dyDescent="0.2">
      <c r="O501" s="61"/>
      <c r="P501" s="61"/>
      <c r="Q501" s="61"/>
      <c r="R501" s="61"/>
      <c r="S501" s="61"/>
    </row>
    <row r="502" spans="15:19" ht="12.75" x14ac:dyDescent="0.2">
      <c r="O502" s="61"/>
      <c r="P502" s="61"/>
      <c r="Q502" s="61"/>
      <c r="R502" s="61"/>
      <c r="S502" s="61"/>
    </row>
    <row r="503" spans="15:19" ht="12.75" x14ac:dyDescent="0.2">
      <c r="O503" s="61"/>
      <c r="P503" s="61"/>
      <c r="Q503" s="61"/>
      <c r="R503" s="61"/>
      <c r="S503" s="61"/>
    </row>
    <row r="504" spans="15:19" ht="12.75" x14ac:dyDescent="0.2">
      <c r="O504" s="61"/>
      <c r="P504" s="61"/>
      <c r="Q504" s="61"/>
      <c r="R504" s="61"/>
      <c r="S504" s="61"/>
    </row>
    <row r="505" spans="15:19" ht="12.75" x14ac:dyDescent="0.2">
      <c r="O505" s="61"/>
      <c r="P505" s="61"/>
      <c r="Q505" s="61"/>
      <c r="R505" s="61"/>
      <c r="S505" s="61"/>
    </row>
    <row r="506" spans="15:19" ht="12.75" x14ac:dyDescent="0.2">
      <c r="O506" s="61"/>
      <c r="P506" s="61"/>
      <c r="Q506" s="61"/>
      <c r="R506" s="61"/>
      <c r="S506" s="61"/>
    </row>
    <row r="507" spans="15:19" ht="12.75" x14ac:dyDescent="0.2">
      <c r="O507" s="61"/>
      <c r="P507" s="61"/>
      <c r="Q507" s="61"/>
      <c r="R507" s="61"/>
      <c r="S507" s="61"/>
    </row>
    <row r="508" spans="15:19" ht="12.75" x14ac:dyDescent="0.2">
      <c r="O508" s="61"/>
      <c r="P508" s="61"/>
      <c r="Q508" s="61"/>
      <c r="R508" s="61"/>
      <c r="S508" s="61"/>
    </row>
    <row r="509" spans="15:19" ht="12.75" x14ac:dyDescent="0.2">
      <c r="O509" s="61"/>
      <c r="P509" s="61"/>
      <c r="Q509" s="61"/>
      <c r="R509" s="61"/>
      <c r="S509" s="61"/>
    </row>
    <row r="510" spans="15:19" ht="12.75" x14ac:dyDescent="0.2">
      <c r="O510" s="61"/>
      <c r="P510" s="61"/>
      <c r="Q510" s="61"/>
      <c r="R510" s="61"/>
      <c r="S510" s="61"/>
    </row>
    <row r="511" spans="15:19" ht="12.75" x14ac:dyDescent="0.2">
      <c r="O511" s="61"/>
      <c r="P511" s="61"/>
      <c r="Q511" s="61"/>
      <c r="R511" s="61"/>
      <c r="S511" s="61"/>
    </row>
    <row r="512" spans="15:19" ht="12.75" x14ac:dyDescent="0.2">
      <c r="O512" s="61"/>
      <c r="P512" s="61"/>
      <c r="Q512" s="61"/>
      <c r="R512" s="61"/>
      <c r="S512" s="61"/>
    </row>
    <row r="513" spans="15:19" ht="12.75" x14ac:dyDescent="0.2">
      <c r="O513" s="61"/>
      <c r="P513" s="61"/>
      <c r="Q513" s="61"/>
      <c r="R513" s="61"/>
      <c r="S513" s="61"/>
    </row>
    <row r="514" spans="15:19" ht="12.75" x14ac:dyDescent="0.2">
      <c r="O514" s="61"/>
      <c r="P514" s="61"/>
      <c r="Q514" s="61"/>
      <c r="R514" s="61"/>
      <c r="S514" s="61"/>
    </row>
    <row r="515" spans="15:19" ht="12.75" x14ac:dyDescent="0.2">
      <c r="O515" s="61"/>
      <c r="P515" s="61"/>
      <c r="Q515" s="61"/>
      <c r="R515" s="61"/>
      <c r="S515" s="61"/>
    </row>
    <row r="516" spans="15:19" ht="12.75" x14ac:dyDescent="0.2">
      <c r="O516" s="61"/>
      <c r="P516" s="61"/>
      <c r="Q516" s="61"/>
      <c r="R516" s="61"/>
      <c r="S516" s="61"/>
    </row>
    <row r="517" spans="15:19" ht="12.75" x14ac:dyDescent="0.2">
      <c r="O517" s="61"/>
      <c r="P517" s="61"/>
      <c r="Q517" s="61"/>
      <c r="R517" s="61"/>
      <c r="S517" s="61"/>
    </row>
    <row r="518" spans="15:19" ht="12.75" x14ac:dyDescent="0.2">
      <c r="O518" s="61"/>
      <c r="P518" s="61"/>
      <c r="Q518" s="61"/>
      <c r="R518" s="61"/>
      <c r="S518" s="61"/>
    </row>
    <row r="519" spans="15:19" ht="12.75" x14ac:dyDescent="0.2">
      <c r="O519" s="61"/>
      <c r="P519" s="61"/>
      <c r="Q519" s="61"/>
      <c r="R519" s="61"/>
      <c r="S519" s="61"/>
    </row>
    <row r="520" spans="15:19" ht="12.75" x14ac:dyDescent="0.2">
      <c r="O520" s="61"/>
      <c r="P520" s="61"/>
      <c r="Q520" s="61"/>
      <c r="R520" s="61"/>
      <c r="S520" s="61"/>
    </row>
    <row r="521" spans="15:19" ht="12.75" x14ac:dyDescent="0.2">
      <c r="O521" s="61"/>
      <c r="P521" s="61"/>
      <c r="Q521" s="61"/>
      <c r="R521" s="61"/>
      <c r="S521" s="61"/>
    </row>
    <row r="522" spans="15:19" ht="12.75" x14ac:dyDescent="0.2">
      <c r="O522" s="61"/>
      <c r="P522" s="61"/>
      <c r="Q522" s="61"/>
      <c r="R522" s="61"/>
      <c r="S522" s="61"/>
    </row>
    <row r="523" spans="15:19" ht="12.75" x14ac:dyDescent="0.2">
      <c r="O523" s="61"/>
      <c r="P523" s="61"/>
      <c r="Q523" s="61"/>
      <c r="R523" s="61"/>
      <c r="S523" s="61"/>
    </row>
    <row r="524" spans="15:19" ht="12.75" x14ac:dyDescent="0.2">
      <c r="O524" s="61"/>
      <c r="P524" s="61"/>
      <c r="Q524" s="61"/>
      <c r="R524" s="61"/>
      <c r="S524" s="61"/>
    </row>
    <row r="525" spans="15:19" ht="12.75" x14ac:dyDescent="0.2">
      <c r="O525" s="61"/>
      <c r="P525" s="61"/>
      <c r="Q525" s="61"/>
      <c r="R525" s="61"/>
      <c r="S525" s="61"/>
    </row>
    <row r="526" spans="15:19" ht="12.75" x14ac:dyDescent="0.2">
      <c r="O526" s="61"/>
      <c r="P526" s="61"/>
      <c r="Q526" s="61"/>
      <c r="R526" s="61"/>
      <c r="S526" s="61"/>
    </row>
    <row r="527" spans="15:19" ht="12.75" x14ac:dyDescent="0.2">
      <c r="O527" s="61"/>
      <c r="P527" s="61"/>
      <c r="Q527" s="61"/>
      <c r="R527" s="61"/>
      <c r="S527" s="61"/>
    </row>
    <row r="528" spans="15:19" ht="12.75" x14ac:dyDescent="0.2">
      <c r="O528" s="61"/>
      <c r="P528" s="61"/>
      <c r="Q528" s="61"/>
      <c r="R528" s="61"/>
      <c r="S528" s="61"/>
    </row>
    <row r="529" spans="15:19" ht="12.75" x14ac:dyDescent="0.2">
      <c r="O529" s="61"/>
      <c r="P529" s="61"/>
      <c r="Q529" s="61"/>
      <c r="R529" s="61"/>
      <c r="S529" s="61"/>
    </row>
    <row r="530" spans="15:19" ht="12.75" x14ac:dyDescent="0.2">
      <c r="O530" s="61"/>
      <c r="P530" s="61"/>
      <c r="Q530" s="61"/>
      <c r="R530" s="61"/>
      <c r="S530" s="61"/>
    </row>
    <row r="531" spans="15:19" ht="12.75" x14ac:dyDescent="0.2">
      <c r="O531" s="61"/>
      <c r="P531" s="61"/>
      <c r="Q531" s="61"/>
      <c r="R531" s="61"/>
      <c r="S531" s="61"/>
    </row>
    <row r="532" spans="15:19" ht="12.75" x14ac:dyDescent="0.2">
      <c r="O532" s="61"/>
      <c r="P532" s="61"/>
      <c r="Q532" s="61"/>
      <c r="R532" s="61"/>
      <c r="S532" s="61"/>
    </row>
    <row r="533" spans="15:19" ht="12.75" x14ac:dyDescent="0.2">
      <c r="O533" s="61"/>
      <c r="P533" s="61"/>
      <c r="Q533" s="61"/>
      <c r="R533" s="61"/>
      <c r="S533" s="61"/>
    </row>
    <row r="534" spans="15:19" ht="12.75" x14ac:dyDescent="0.2">
      <c r="O534" s="61"/>
      <c r="P534" s="61"/>
      <c r="Q534" s="61"/>
      <c r="R534" s="61"/>
      <c r="S534" s="61"/>
    </row>
    <row r="535" spans="15:19" ht="12.75" x14ac:dyDescent="0.2">
      <c r="O535" s="61"/>
      <c r="P535" s="61"/>
      <c r="Q535" s="61"/>
      <c r="R535" s="61"/>
      <c r="S535" s="61"/>
    </row>
    <row r="536" spans="15:19" ht="12.75" x14ac:dyDescent="0.2">
      <c r="O536" s="61"/>
      <c r="P536" s="61"/>
      <c r="Q536" s="61"/>
      <c r="R536" s="61"/>
      <c r="S536" s="61"/>
    </row>
    <row r="537" spans="15:19" ht="12.75" x14ac:dyDescent="0.2">
      <c r="O537" s="61"/>
      <c r="P537" s="61"/>
      <c r="Q537" s="61"/>
      <c r="R537" s="61"/>
      <c r="S537" s="61"/>
    </row>
    <row r="538" spans="15:19" ht="12.75" x14ac:dyDescent="0.2">
      <c r="O538" s="61"/>
      <c r="P538" s="61"/>
      <c r="Q538" s="61"/>
      <c r="R538" s="61"/>
      <c r="S538" s="61"/>
    </row>
    <row r="539" spans="15:19" ht="12.75" x14ac:dyDescent="0.2">
      <c r="O539" s="61"/>
      <c r="P539" s="61"/>
      <c r="Q539" s="61"/>
      <c r="R539" s="61"/>
      <c r="S539" s="61"/>
    </row>
    <row r="540" spans="15:19" ht="12.75" x14ac:dyDescent="0.2">
      <c r="O540" s="61"/>
      <c r="P540" s="61"/>
      <c r="Q540" s="61"/>
      <c r="R540" s="61"/>
      <c r="S540" s="61"/>
    </row>
    <row r="541" spans="15:19" ht="12.75" x14ac:dyDescent="0.2">
      <c r="O541" s="61"/>
      <c r="P541" s="61"/>
      <c r="Q541" s="61"/>
      <c r="R541" s="61"/>
      <c r="S541" s="61"/>
    </row>
    <row r="542" spans="15:19" ht="12.75" x14ac:dyDescent="0.2">
      <c r="O542" s="61"/>
      <c r="P542" s="61"/>
      <c r="Q542" s="61"/>
      <c r="R542" s="61"/>
      <c r="S542" s="61"/>
    </row>
    <row r="543" spans="15:19" ht="12.75" x14ac:dyDescent="0.2">
      <c r="O543" s="61"/>
      <c r="P543" s="61"/>
      <c r="Q543" s="61"/>
      <c r="R543" s="61"/>
      <c r="S543" s="61"/>
    </row>
    <row r="544" spans="15:19" ht="12.75" x14ac:dyDescent="0.2">
      <c r="O544" s="61"/>
      <c r="P544" s="61"/>
      <c r="Q544" s="61"/>
      <c r="R544" s="61"/>
      <c r="S544" s="61"/>
    </row>
    <row r="545" spans="15:19" ht="12.75" x14ac:dyDescent="0.2">
      <c r="O545" s="61"/>
      <c r="P545" s="61"/>
      <c r="Q545" s="61"/>
      <c r="R545" s="61"/>
      <c r="S545" s="61"/>
    </row>
    <row r="546" spans="15:19" ht="12.75" x14ac:dyDescent="0.2">
      <c r="O546" s="61"/>
      <c r="P546" s="61"/>
      <c r="Q546" s="61"/>
      <c r="R546" s="61"/>
      <c r="S546" s="61"/>
    </row>
    <row r="547" spans="15:19" ht="12.75" x14ac:dyDescent="0.2">
      <c r="O547" s="61"/>
      <c r="P547" s="61"/>
      <c r="Q547" s="61"/>
      <c r="R547" s="61"/>
      <c r="S547" s="61"/>
    </row>
    <row r="548" spans="15:19" ht="12.75" x14ac:dyDescent="0.2">
      <c r="O548" s="61"/>
      <c r="P548" s="61"/>
      <c r="Q548" s="61"/>
      <c r="R548" s="61"/>
      <c r="S548" s="61"/>
    </row>
    <row r="549" spans="15:19" ht="12.75" x14ac:dyDescent="0.2">
      <c r="O549" s="61"/>
      <c r="P549" s="61"/>
      <c r="Q549" s="61"/>
      <c r="R549" s="61"/>
      <c r="S549" s="61"/>
    </row>
    <row r="550" spans="15:19" ht="12.75" x14ac:dyDescent="0.2">
      <c r="O550" s="61"/>
      <c r="P550" s="61"/>
      <c r="Q550" s="61"/>
      <c r="R550" s="61"/>
      <c r="S550" s="61"/>
    </row>
    <row r="551" spans="15:19" ht="12.75" x14ac:dyDescent="0.2">
      <c r="O551" s="61"/>
      <c r="P551" s="61"/>
      <c r="Q551" s="61"/>
      <c r="R551" s="61"/>
      <c r="S551" s="61"/>
    </row>
    <row r="552" spans="15:19" ht="12.75" x14ac:dyDescent="0.2">
      <c r="O552" s="61"/>
      <c r="P552" s="61"/>
      <c r="Q552" s="61"/>
      <c r="R552" s="61"/>
      <c r="S552" s="61"/>
    </row>
    <row r="553" spans="15:19" ht="12.75" x14ac:dyDescent="0.2">
      <c r="O553" s="61"/>
      <c r="P553" s="61"/>
      <c r="Q553" s="61"/>
      <c r="R553" s="61"/>
      <c r="S553" s="61"/>
    </row>
    <row r="554" spans="15:19" ht="12.75" x14ac:dyDescent="0.2">
      <c r="O554" s="61"/>
      <c r="P554" s="61"/>
      <c r="Q554" s="61"/>
      <c r="R554" s="61"/>
      <c r="S554" s="61"/>
    </row>
    <row r="555" spans="15:19" ht="12.75" x14ac:dyDescent="0.2">
      <c r="O555" s="61"/>
      <c r="P555" s="61"/>
      <c r="Q555" s="61"/>
      <c r="R555" s="61"/>
      <c r="S555" s="61"/>
    </row>
    <row r="556" spans="15:19" ht="12.75" x14ac:dyDescent="0.2">
      <c r="O556" s="61"/>
      <c r="P556" s="61"/>
      <c r="Q556" s="61"/>
      <c r="R556" s="61"/>
      <c r="S556" s="61"/>
    </row>
    <row r="557" spans="15:19" ht="12.75" x14ac:dyDescent="0.2">
      <c r="O557" s="61"/>
      <c r="P557" s="61"/>
      <c r="Q557" s="61"/>
      <c r="R557" s="61"/>
      <c r="S557" s="61"/>
    </row>
    <row r="558" spans="15:19" ht="12.75" x14ac:dyDescent="0.2">
      <c r="O558" s="61"/>
      <c r="P558" s="61"/>
      <c r="Q558" s="61"/>
      <c r="R558" s="61"/>
      <c r="S558" s="61"/>
    </row>
    <row r="559" spans="15:19" ht="12.75" x14ac:dyDescent="0.2">
      <c r="O559" s="61"/>
      <c r="P559" s="61"/>
      <c r="Q559" s="61"/>
      <c r="R559" s="61"/>
      <c r="S559" s="61"/>
    </row>
    <row r="560" spans="15:19" ht="12.75" x14ac:dyDescent="0.2">
      <c r="O560" s="61"/>
      <c r="P560" s="61"/>
      <c r="Q560" s="61"/>
      <c r="R560" s="61"/>
      <c r="S560" s="61"/>
    </row>
    <row r="561" spans="15:19" ht="12.75" x14ac:dyDescent="0.2">
      <c r="O561" s="61"/>
      <c r="P561" s="61"/>
      <c r="Q561" s="61"/>
      <c r="R561" s="61"/>
      <c r="S561" s="61"/>
    </row>
    <row r="562" spans="15:19" ht="12.75" x14ac:dyDescent="0.2">
      <c r="O562" s="61"/>
      <c r="P562" s="61"/>
      <c r="Q562" s="61"/>
      <c r="R562" s="61"/>
      <c r="S562" s="61"/>
    </row>
    <row r="563" spans="15:19" ht="12.75" x14ac:dyDescent="0.2">
      <c r="O563" s="61"/>
      <c r="P563" s="61"/>
      <c r="Q563" s="61"/>
      <c r="R563" s="61"/>
      <c r="S563" s="61"/>
    </row>
    <row r="564" spans="15:19" ht="12.75" x14ac:dyDescent="0.2">
      <c r="O564" s="61"/>
      <c r="P564" s="61"/>
      <c r="Q564" s="61"/>
      <c r="R564" s="61"/>
      <c r="S564" s="61"/>
    </row>
    <row r="565" spans="15:19" ht="12.75" x14ac:dyDescent="0.2">
      <c r="O565" s="61"/>
      <c r="P565" s="61"/>
      <c r="Q565" s="61"/>
      <c r="R565" s="61"/>
      <c r="S565" s="61"/>
    </row>
    <row r="566" spans="15:19" ht="12.75" x14ac:dyDescent="0.2">
      <c r="O566" s="61"/>
      <c r="P566" s="61"/>
      <c r="Q566" s="61"/>
      <c r="R566" s="61"/>
      <c r="S566" s="61"/>
    </row>
    <row r="567" spans="15:19" ht="12.75" x14ac:dyDescent="0.2">
      <c r="O567" s="61"/>
      <c r="P567" s="61"/>
      <c r="Q567" s="61"/>
      <c r="R567" s="61"/>
      <c r="S567" s="61"/>
    </row>
    <row r="568" spans="15:19" ht="12.75" x14ac:dyDescent="0.2">
      <c r="O568" s="61"/>
      <c r="P568" s="61"/>
      <c r="Q568" s="61"/>
      <c r="R568" s="61"/>
      <c r="S568" s="61"/>
    </row>
    <row r="569" spans="15:19" ht="12.75" x14ac:dyDescent="0.2">
      <c r="O569" s="61"/>
      <c r="P569" s="61"/>
      <c r="Q569" s="61"/>
      <c r="R569" s="61"/>
      <c r="S569" s="61"/>
    </row>
    <row r="570" spans="15:19" ht="12.75" x14ac:dyDescent="0.2">
      <c r="O570" s="61"/>
      <c r="P570" s="61"/>
      <c r="Q570" s="61"/>
      <c r="R570" s="61"/>
      <c r="S570" s="61"/>
    </row>
    <row r="571" spans="15:19" ht="12.75" x14ac:dyDescent="0.2">
      <c r="O571" s="61"/>
      <c r="P571" s="61"/>
      <c r="Q571" s="61"/>
      <c r="R571" s="61"/>
      <c r="S571" s="61"/>
    </row>
    <row r="572" spans="15:19" ht="12.75" x14ac:dyDescent="0.2">
      <c r="O572" s="61"/>
      <c r="P572" s="61"/>
      <c r="Q572" s="61"/>
      <c r="R572" s="61"/>
      <c r="S572" s="61"/>
    </row>
    <row r="573" spans="15:19" ht="12.75" x14ac:dyDescent="0.2">
      <c r="O573" s="61"/>
      <c r="P573" s="61"/>
      <c r="Q573" s="61"/>
      <c r="R573" s="61"/>
      <c r="S573" s="61"/>
    </row>
    <row r="574" spans="15:19" ht="12.75" x14ac:dyDescent="0.2">
      <c r="O574" s="61"/>
      <c r="P574" s="61"/>
      <c r="Q574" s="61"/>
      <c r="R574" s="61"/>
      <c r="S574" s="61"/>
    </row>
    <row r="575" spans="15:19" ht="12.75" x14ac:dyDescent="0.2">
      <c r="O575" s="61"/>
      <c r="P575" s="61"/>
      <c r="Q575" s="61"/>
      <c r="R575" s="61"/>
      <c r="S575" s="61"/>
    </row>
    <row r="576" spans="15:19" ht="12.75" x14ac:dyDescent="0.2">
      <c r="O576" s="61"/>
      <c r="P576" s="61"/>
      <c r="Q576" s="61"/>
      <c r="R576" s="61"/>
      <c r="S576" s="61"/>
    </row>
    <row r="577" spans="15:19" ht="12.75" x14ac:dyDescent="0.2">
      <c r="O577" s="61"/>
      <c r="P577" s="61"/>
      <c r="Q577" s="61"/>
      <c r="R577" s="61"/>
      <c r="S577" s="61"/>
    </row>
    <row r="578" spans="15:19" ht="12.75" x14ac:dyDescent="0.2">
      <c r="O578" s="61"/>
      <c r="P578" s="61"/>
      <c r="Q578" s="61"/>
      <c r="R578" s="61"/>
      <c r="S578" s="61"/>
    </row>
    <row r="579" spans="15:19" ht="12.75" x14ac:dyDescent="0.2">
      <c r="O579" s="61"/>
      <c r="P579" s="61"/>
      <c r="Q579" s="61"/>
      <c r="R579" s="61"/>
      <c r="S579" s="61"/>
    </row>
    <row r="580" spans="15:19" ht="12.75" x14ac:dyDescent="0.2">
      <c r="O580" s="61"/>
      <c r="P580" s="61"/>
      <c r="Q580" s="61"/>
      <c r="R580" s="61"/>
      <c r="S580" s="61"/>
    </row>
    <row r="581" spans="15:19" ht="12.75" x14ac:dyDescent="0.2">
      <c r="O581" s="61"/>
      <c r="P581" s="61"/>
      <c r="Q581" s="61"/>
      <c r="R581" s="61"/>
      <c r="S581" s="61"/>
    </row>
    <row r="582" spans="15:19" ht="12.75" x14ac:dyDescent="0.2">
      <c r="O582" s="61"/>
      <c r="P582" s="61"/>
      <c r="Q582" s="61"/>
      <c r="R582" s="61"/>
      <c r="S582" s="61"/>
    </row>
    <row r="583" spans="15:19" ht="12.75" x14ac:dyDescent="0.2">
      <c r="O583" s="61"/>
      <c r="P583" s="61"/>
      <c r="Q583" s="61"/>
      <c r="R583" s="61"/>
      <c r="S583" s="61"/>
    </row>
    <row r="584" spans="15:19" ht="12.75" x14ac:dyDescent="0.2">
      <c r="O584" s="61"/>
      <c r="P584" s="61"/>
      <c r="Q584" s="61"/>
      <c r="R584" s="61"/>
      <c r="S584" s="61"/>
    </row>
    <row r="585" spans="15:19" ht="12.75" x14ac:dyDescent="0.2">
      <c r="O585" s="61"/>
      <c r="P585" s="61"/>
      <c r="Q585" s="61"/>
      <c r="R585" s="61"/>
      <c r="S585" s="61"/>
    </row>
    <row r="586" spans="15:19" ht="12.75" x14ac:dyDescent="0.2">
      <c r="O586" s="61"/>
      <c r="P586" s="61"/>
      <c r="Q586" s="61"/>
      <c r="R586" s="61"/>
      <c r="S586" s="61"/>
    </row>
    <row r="587" spans="15:19" ht="12.75" x14ac:dyDescent="0.2">
      <c r="O587" s="61"/>
      <c r="P587" s="61"/>
      <c r="Q587" s="61"/>
      <c r="R587" s="61"/>
      <c r="S587" s="61"/>
    </row>
    <row r="588" spans="15:19" ht="12.75" x14ac:dyDescent="0.2">
      <c r="O588" s="61"/>
      <c r="P588" s="61"/>
      <c r="Q588" s="61"/>
      <c r="R588" s="61"/>
      <c r="S588" s="61"/>
    </row>
    <row r="589" spans="15:19" ht="12.75" x14ac:dyDescent="0.2">
      <c r="O589" s="61"/>
      <c r="P589" s="61"/>
      <c r="Q589" s="61"/>
      <c r="R589" s="61"/>
      <c r="S589" s="61"/>
    </row>
    <row r="590" spans="15:19" ht="12.75" x14ac:dyDescent="0.2">
      <c r="O590" s="61"/>
      <c r="P590" s="61"/>
      <c r="Q590" s="61"/>
      <c r="R590" s="61"/>
      <c r="S590" s="61"/>
    </row>
    <row r="591" spans="15:19" ht="12.75" x14ac:dyDescent="0.2">
      <c r="O591" s="61"/>
      <c r="P591" s="61"/>
      <c r="Q591" s="61"/>
      <c r="R591" s="61"/>
      <c r="S591" s="61"/>
    </row>
    <row r="592" spans="15:19" ht="12.75" x14ac:dyDescent="0.2">
      <c r="O592" s="61"/>
      <c r="P592" s="61"/>
      <c r="Q592" s="61"/>
      <c r="R592" s="61"/>
      <c r="S592" s="61"/>
    </row>
    <row r="593" spans="15:19" ht="12.75" x14ac:dyDescent="0.2">
      <c r="O593" s="61"/>
      <c r="P593" s="61"/>
      <c r="Q593" s="61"/>
      <c r="R593" s="61"/>
      <c r="S593" s="61"/>
    </row>
    <row r="594" spans="15:19" ht="12.75" x14ac:dyDescent="0.2">
      <c r="O594" s="61"/>
      <c r="P594" s="61"/>
      <c r="Q594" s="61"/>
      <c r="R594" s="61"/>
      <c r="S594" s="61"/>
    </row>
    <row r="595" spans="15:19" ht="12.75" x14ac:dyDescent="0.2">
      <c r="O595" s="61"/>
      <c r="P595" s="61"/>
      <c r="Q595" s="61"/>
      <c r="R595" s="61"/>
      <c r="S595" s="61"/>
    </row>
    <row r="596" spans="15:19" ht="12.75" x14ac:dyDescent="0.2">
      <c r="O596" s="61"/>
      <c r="P596" s="61"/>
      <c r="Q596" s="61"/>
      <c r="R596" s="61"/>
      <c r="S596" s="61"/>
    </row>
    <row r="597" spans="15:19" ht="12.75" x14ac:dyDescent="0.2">
      <c r="O597" s="61"/>
      <c r="P597" s="61"/>
      <c r="Q597" s="61"/>
      <c r="R597" s="61"/>
      <c r="S597" s="61"/>
    </row>
    <row r="598" spans="15:19" ht="12.75" x14ac:dyDescent="0.2">
      <c r="O598" s="61"/>
      <c r="P598" s="61"/>
      <c r="Q598" s="61"/>
      <c r="R598" s="61"/>
      <c r="S598" s="61"/>
    </row>
    <row r="599" spans="15:19" ht="12.75" x14ac:dyDescent="0.2">
      <c r="O599" s="61"/>
      <c r="P599" s="61"/>
      <c r="Q599" s="61"/>
      <c r="R599" s="61"/>
      <c r="S599" s="61"/>
    </row>
    <row r="600" spans="15:19" ht="12.75" x14ac:dyDescent="0.2">
      <c r="O600" s="61"/>
      <c r="P600" s="61"/>
      <c r="Q600" s="61"/>
      <c r="R600" s="61"/>
      <c r="S600" s="61"/>
    </row>
    <row r="601" spans="15:19" ht="12.75" x14ac:dyDescent="0.2">
      <c r="O601" s="61"/>
      <c r="P601" s="61"/>
      <c r="Q601" s="61"/>
      <c r="R601" s="61"/>
      <c r="S601" s="61"/>
    </row>
    <row r="602" spans="15:19" ht="12.75" x14ac:dyDescent="0.2">
      <c r="O602" s="61"/>
      <c r="P602" s="61"/>
      <c r="Q602" s="61"/>
      <c r="R602" s="61"/>
      <c r="S602" s="61"/>
    </row>
    <row r="603" spans="15:19" ht="12.75" x14ac:dyDescent="0.2">
      <c r="O603" s="61"/>
      <c r="P603" s="61"/>
      <c r="Q603" s="61"/>
      <c r="R603" s="61"/>
      <c r="S603" s="61"/>
    </row>
    <row r="604" spans="15:19" ht="12.75" x14ac:dyDescent="0.2">
      <c r="O604" s="61"/>
      <c r="P604" s="61"/>
      <c r="Q604" s="61"/>
      <c r="R604" s="61"/>
      <c r="S604" s="61"/>
    </row>
    <row r="605" spans="15:19" ht="12.75" x14ac:dyDescent="0.2">
      <c r="O605" s="61"/>
      <c r="P605" s="61"/>
      <c r="Q605" s="61"/>
      <c r="R605" s="61"/>
      <c r="S605" s="61"/>
    </row>
    <row r="606" spans="15:19" ht="12.75" x14ac:dyDescent="0.2">
      <c r="O606" s="61"/>
      <c r="P606" s="61"/>
      <c r="Q606" s="61"/>
      <c r="R606" s="61"/>
      <c r="S606" s="61"/>
    </row>
    <row r="607" spans="15:19" ht="12.75" x14ac:dyDescent="0.2">
      <c r="O607" s="61"/>
      <c r="P607" s="61"/>
      <c r="Q607" s="61"/>
      <c r="R607" s="61"/>
      <c r="S607" s="61"/>
    </row>
    <row r="608" spans="15:19" ht="12.75" x14ac:dyDescent="0.2">
      <c r="O608" s="61"/>
      <c r="P608" s="61"/>
      <c r="Q608" s="61"/>
      <c r="R608" s="61"/>
      <c r="S608" s="61"/>
    </row>
    <row r="609" spans="15:19" ht="12.75" x14ac:dyDescent="0.2">
      <c r="O609" s="61"/>
      <c r="P609" s="61"/>
      <c r="Q609" s="61"/>
      <c r="R609" s="61"/>
      <c r="S609" s="61"/>
    </row>
    <row r="610" spans="15:19" ht="12.75" x14ac:dyDescent="0.2">
      <c r="O610" s="61"/>
      <c r="P610" s="61"/>
      <c r="Q610" s="61"/>
      <c r="R610" s="61"/>
      <c r="S610" s="61"/>
    </row>
    <row r="611" spans="15:19" ht="12.75" x14ac:dyDescent="0.2">
      <c r="O611" s="61"/>
      <c r="P611" s="61"/>
      <c r="Q611" s="61"/>
      <c r="R611" s="61"/>
      <c r="S611" s="61"/>
    </row>
    <row r="612" spans="15:19" ht="12.75" x14ac:dyDescent="0.2">
      <c r="O612" s="61"/>
      <c r="P612" s="61"/>
      <c r="Q612" s="61"/>
      <c r="R612" s="61"/>
      <c r="S612" s="61"/>
    </row>
    <row r="613" spans="15:19" ht="12.75" x14ac:dyDescent="0.2">
      <c r="O613" s="61"/>
      <c r="P613" s="61"/>
      <c r="Q613" s="61"/>
      <c r="R613" s="61"/>
      <c r="S613" s="61"/>
    </row>
    <row r="614" spans="15:19" ht="12.75" x14ac:dyDescent="0.2">
      <c r="O614" s="61"/>
      <c r="P614" s="61"/>
      <c r="Q614" s="61"/>
      <c r="R614" s="61"/>
      <c r="S614" s="61"/>
    </row>
    <row r="615" spans="15:19" ht="12.75" x14ac:dyDescent="0.2">
      <c r="O615" s="61"/>
      <c r="P615" s="61"/>
      <c r="Q615" s="61"/>
      <c r="R615" s="61"/>
      <c r="S615" s="61"/>
    </row>
    <row r="616" spans="15:19" ht="12.75" x14ac:dyDescent="0.2">
      <c r="O616" s="61"/>
      <c r="P616" s="61"/>
      <c r="Q616" s="61"/>
      <c r="R616" s="61"/>
      <c r="S616" s="61"/>
    </row>
    <row r="617" spans="15:19" ht="12.75" x14ac:dyDescent="0.2">
      <c r="O617" s="61"/>
      <c r="P617" s="61"/>
      <c r="Q617" s="61"/>
      <c r="R617" s="61"/>
      <c r="S617" s="61"/>
    </row>
    <row r="618" spans="15:19" ht="12.75" x14ac:dyDescent="0.2">
      <c r="O618" s="61"/>
      <c r="P618" s="61"/>
      <c r="Q618" s="61"/>
      <c r="R618" s="61"/>
      <c r="S618" s="61"/>
    </row>
    <row r="619" spans="15:19" ht="12.75" x14ac:dyDescent="0.2">
      <c r="O619" s="61"/>
      <c r="P619" s="61"/>
      <c r="Q619" s="61"/>
      <c r="R619" s="61"/>
      <c r="S619" s="61"/>
    </row>
    <row r="620" spans="15:19" ht="12.75" x14ac:dyDescent="0.2">
      <c r="O620" s="61"/>
      <c r="P620" s="61"/>
      <c r="Q620" s="61"/>
      <c r="R620" s="61"/>
      <c r="S620" s="61"/>
    </row>
    <row r="621" spans="15:19" ht="12.75" x14ac:dyDescent="0.2">
      <c r="O621" s="61"/>
      <c r="P621" s="61"/>
      <c r="Q621" s="61"/>
      <c r="R621" s="61"/>
      <c r="S621" s="61"/>
    </row>
    <row r="622" spans="15:19" ht="12.75" x14ac:dyDescent="0.2">
      <c r="O622" s="61"/>
      <c r="P622" s="61"/>
      <c r="Q622" s="61"/>
      <c r="R622" s="61"/>
      <c r="S622" s="61"/>
    </row>
    <row r="623" spans="15:19" ht="12.75" x14ac:dyDescent="0.2">
      <c r="O623" s="61"/>
      <c r="P623" s="61"/>
      <c r="Q623" s="61"/>
      <c r="R623" s="61"/>
      <c r="S623" s="61"/>
    </row>
    <row r="624" spans="15:19" ht="12.75" x14ac:dyDescent="0.2">
      <c r="O624" s="61"/>
      <c r="P624" s="61"/>
      <c r="Q624" s="61"/>
      <c r="R624" s="61"/>
      <c r="S624" s="61"/>
    </row>
    <row r="625" spans="15:19" ht="12.75" x14ac:dyDescent="0.2">
      <c r="O625" s="61"/>
      <c r="P625" s="61"/>
      <c r="Q625" s="61"/>
      <c r="R625" s="61"/>
      <c r="S625" s="61"/>
    </row>
    <row r="626" spans="15:19" ht="12.75" x14ac:dyDescent="0.2">
      <c r="O626" s="61"/>
      <c r="P626" s="61"/>
      <c r="Q626" s="61"/>
      <c r="R626" s="61"/>
      <c r="S626" s="61"/>
    </row>
    <row r="627" spans="15:19" ht="12.75" x14ac:dyDescent="0.2">
      <c r="O627" s="61"/>
      <c r="P627" s="61"/>
      <c r="Q627" s="61"/>
      <c r="R627" s="61"/>
      <c r="S627" s="61"/>
    </row>
    <row r="628" spans="15:19" ht="12.75" x14ac:dyDescent="0.2">
      <c r="O628" s="61"/>
      <c r="P628" s="61"/>
      <c r="Q628" s="61"/>
      <c r="R628" s="61"/>
      <c r="S628" s="61"/>
    </row>
    <row r="629" spans="15:19" ht="12.75" x14ac:dyDescent="0.2">
      <c r="O629" s="61"/>
      <c r="P629" s="61"/>
      <c r="Q629" s="61"/>
      <c r="R629" s="61"/>
      <c r="S629" s="61"/>
    </row>
    <row r="630" spans="15:19" ht="12.75" x14ac:dyDescent="0.2">
      <c r="O630" s="61"/>
      <c r="P630" s="61"/>
      <c r="Q630" s="61"/>
      <c r="R630" s="61"/>
      <c r="S630" s="61"/>
    </row>
    <row r="631" spans="15:19" ht="12.75" x14ac:dyDescent="0.2">
      <c r="O631" s="61"/>
      <c r="P631" s="61"/>
      <c r="Q631" s="61"/>
      <c r="R631" s="61"/>
      <c r="S631" s="61"/>
    </row>
    <row r="632" spans="15:19" ht="12.75" x14ac:dyDescent="0.2">
      <c r="O632" s="61"/>
      <c r="P632" s="61"/>
      <c r="Q632" s="61"/>
      <c r="R632" s="61"/>
      <c r="S632" s="61"/>
    </row>
    <row r="633" spans="15:19" ht="12.75" x14ac:dyDescent="0.2">
      <c r="O633" s="61"/>
      <c r="P633" s="61"/>
      <c r="Q633" s="61"/>
      <c r="R633" s="61"/>
      <c r="S633" s="61"/>
    </row>
    <row r="634" spans="15:19" ht="12.75" x14ac:dyDescent="0.2">
      <c r="O634" s="61"/>
      <c r="P634" s="61"/>
      <c r="Q634" s="61"/>
      <c r="R634" s="61"/>
      <c r="S634" s="61"/>
    </row>
    <row r="635" spans="15:19" ht="12.75" x14ac:dyDescent="0.2">
      <c r="O635" s="61"/>
      <c r="P635" s="61"/>
      <c r="Q635" s="61"/>
      <c r="R635" s="61"/>
      <c r="S635" s="61"/>
    </row>
    <row r="636" spans="15:19" ht="12.75" x14ac:dyDescent="0.2">
      <c r="O636" s="61"/>
      <c r="P636" s="61"/>
      <c r="Q636" s="61"/>
      <c r="R636" s="61"/>
      <c r="S636" s="61"/>
    </row>
    <row r="637" spans="15:19" ht="12.75" x14ac:dyDescent="0.2">
      <c r="O637" s="61"/>
      <c r="P637" s="61"/>
      <c r="Q637" s="61"/>
      <c r="R637" s="61"/>
      <c r="S637" s="61"/>
    </row>
    <row r="638" spans="15:19" ht="12.75" x14ac:dyDescent="0.2">
      <c r="O638" s="61"/>
      <c r="P638" s="61"/>
      <c r="Q638" s="61"/>
      <c r="R638" s="61"/>
      <c r="S638" s="61"/>
    </row>
    <row r="639" spans="15:19" ht="12.75" x14ac:dyDescent="0.2">
      <c r="O639" s="61"/>
      <c r="P639" s="61"/>
      <c r="Q639" s="61"/>
      <c r="R639" s="61"/>
      <c r="S639" s="61"/>
    </row>
    <row r="640" spans="15:19" ht="12.75" x14ac:dyDescent="0.2">
      <c r="O640" s="61"/>
      <c r="P640" s="61"/>
      <c r="Q640" s="61"/>
      <c r="R640" s="61"/>
      <c r="S640" s="61"/>
    </row>
    <row r="641" spans="15:19" ht="12.75" x14ac:dyDescent="0.2">
      <c r="O641" s="61"/>
      <c r="P641" s="61"/>
      <c r="Q641" s="61"/>
      <c r="R641" s="61"/>
      <c r="S641" s="61"/>
    </row>
    <row r="642" spans="15:19" ht="12.75" x14ac:dyDescent="0.2">
      <c r="O642" s="61"/>
      <c r="P642" s="61"/>
      <c r="Q642" s="61"/>
      <c r="R642" s="61"/>
      <c r="S642" s="61"/>
    </row>
    <row r="643" spans="15:19" ht="12.75" x14ac:dyDescent="0.2">
      <c r="O643" s="61"/>
      <c r="P643" s="61"/>
      <c r="Q643" s="61"/>
      <c r="R643" s="61"/>
      <c r="S643" s="61"/>
    </row>
    <row r="644" spans="15:19" ht="12.75" x14ac:dyDescent="0.2">
      <c r="O644" s="61"/>
      <c r="P644" s="61"/>
      <c r="Q644" s="61"/>
      <c r="R644" s="61"/>
      <c r="S644" s="61"/>
    </row>
    <row r="645" spans="15:19" ht="12.75" x14ac:dyDescent="0.2">
      <c r="O645" s="61"/>
      <c r="P645" s="61"/>
      <c r="Q645" s="61"/>
      <c r="R645" s="61"/>
      <c r="S645" s="61"/>
    </row>
    <row r="646" spans="15:19" ht="12.75" x14ac:dyDescent="0.2">
      <c r="O646" s="61"/>
      <c r="P646" s="61"/>
      <c r="Q646" s="61"/>
      <c r="R646" s="61"/>
      <c r="S646" s="61"/>
    </row>
    <row r="647" spans="15:19" ht="12.75" x14ac:dyDescent="0.2">
      <c r="O647" s="61"/>
      <c r="P647" s="61"/>
      <c r="Q647" s="61"/>
      <c r="R647" s="61"/>
      <c r="S647" s="61"/>
    </row>
    <row r="648" spans="15:19" ht="12.75" x14ac:dyDescent="0.2">
      <c r="O648" s="61"/>
      <c r="P648" s="61"/>
      <c r="Q648" s="61"/>
      <c r="R648" s="61"/>
      <c r="S648" s="61"/>
    </row>
    <row r="649" spans="15:19" ht="12.75" x14ac:dyDescent="0.2">
      <c r="O649" s="61"/>
      <c r="P649" s="61"/>
      <c r="Q649" s="61"/>
      <c r="R649" s="61"/>
      <c r="S649" s="61"/>
    </row>
    <row r="650" spans="15:19" ht="12.75" x14ac:dyDescent="0.2">
      <c r="O650" s="61"/>
      <c r="P650" s="61"/>
      <c r="Q650" s="61"/>
      <c r="R650" s="61"/>
      <c r="S650" s="61"/>
    </row>
    <row r="651" spans="15:19" ht="12.75" x14ac:dyDescent="0.2">
      <c r="O651" s="61"/>
      <c r="P651" s="61"/>
      <c r="Q651" s="61"/>
      <c r="R651" s="61"/>
      <c r="S651" s="61"/>
    </row>
    <row r="652" spans="15:19" ht="12.75" x14ac:dyDescent="0.2">
      <c r="O652" s="61"/>
      <c r="P652" s="61"/>
      <c r="Q652" s="61"/>
      <c r="R652" s="61"/>
      <c r="S652" s="61"/>
    </row>
    <row r="653" spans="15:19" ht="12.75" x14ac:dyDescent="0.2">
      <c r="O653" s="61"/>
      <c r="P653" s="61"/>
      <c r="Q653" s="61"/>
      <c r="R653" s="61"/>
      <c r="S653" s="61"/>
    </row>
    <row r="654" spans="15:19" ht="12.75" x14ac:dyDescent="0.2">
      <c r="O654" s="61"/>
      <c r="P654" s="61"/>
      <c r="Q654" s="61"/>
      <c r="R654" s="61"/>
      <c r="S654" s="61"/>
    </row>
    <row r="655" spans="15:19" ht="12.75" x14ac:dyDescent="0.2">
      <c r="O655" s="61"/>
      <c r="P655" s="61"/>
      <c r="Q655" s="61"/>
      <c r="R655" s="61"/>
      <c r="S655" s="61"/>
    </row>
    <row r="656" spans="15:19" ht="12.75" x14ac:dyDescent="0.2">
      <c r="O656" s="61"/>
      <c r="P656" s="61"/>
      <c r="Q656" s="61"/>
      <c r="R656" s="61"/>
      <c r="S656" s="61"/>
    </row>
    <row r="657" spans="15:19" ht="12.75" x14ac:dyDescent="0.2">
      <c r="O657" s="61"/>
      <c r="P657" s="61"/>
      <c r="Q657" s="61"/>
      <c r="R657" s="61"/>
      <c r="S657" s="61"/>
    </row>
    <row r="658" spans="15:19" ht="12.75" x14ac:dyDescent="0.2">
      <c r="O658" s="61"/>
      <c r="P658" s="61"/>
      <c r="Q658" s="61"/>
      <c r="R658" s="61"/>
      <c r="S658" s="61"/>
    </row>
    <row r="659" spans="15:19" ht="12.75" x14ac:dyDescent="0.2">
      <c r="O659" s="61"/>
      <c r="P659" s="61"/>
      <c r="Q659" s="61"/>
      <c r="R659" s="61"/>
      <c r="S659" s="61"/>
    </row>
    <row r="660" spans="15:19" ht="12.75" x14ac:dyDescent="0.2">
      <c r="O660" s="61"/>
      <c r="P660" s="61"/>
      <c r="Q660" s="61"/>
      <c r="R660" s="61"/>
      <c r="S660" s="61"/>
    </row>
    <row r="661" spans="15:19" ht="12.75" x14ac:dyDescent="0.2">
      <c r="O661" s="61"/>
      <c r="P661" s="61"/>
      <c r="Q661" s="61"/>
      <c r="R661" s="61"/>
      <c r="S661" s="61"/>
    </row>
    <row r="662" spans="15:19" ht="12.75" x14ac:dyDescent="0.2">
      <c r="O662" s="61"/>
      <c r="P662" s="61"/>
      <c r="Q662" s="61"/>
      <c r="R662" s="61"/>
      <c r="S662" s="61"/>
    </row>
    <row r="663" spans="15:19" ht="12.75" x14ac:dyDescent="0.2">
      <c r="O663" s="61"/>
      <c r="P663" s="61"/>
      <c r="Q663" s="61"/>
      <c r="R663" s="61"/>
      <c r="S663" s="61"/>
    </row>
    <row r="664" spans="15:19" ht="12.75" x14ac:dyDescent="0.2">
      <c r="O664" s="61"/>
      <c r="P664" s="61"/>
      <c r="Q664" s="61"/>
      <c r="R664" s="61"/>
      <c r="S664" s="61"/>
    </row>
    <row r="665" spans="15:19" ht="12.75" x14ac:dyDescent="0.2">
      <c r="O665" s="61"/>
      <c r="P665" s="61"/>
      <c r="Q665" s="61"/>
      <c r="R665" s="61"/>
      <c r="S665" s="61"/>
    </row>
    <row r="666" spans="15:19" ht="12.75" x14ac:dyDescent="0.2">
      <c r="O666" s="61"/>
      <c r="P666" s="61"/>
      <c r="Q666" s="61"/>
      <c r="R666" s="61"/>
      <c r="S666" s="61"/>
    </row>
    <row r="667" spans="15:19" ht="12.75" x14ac:dyDescent="0.2">
      <c r="O667" s="61"/>
      <c r="P667" s="61"/>
      <c r="Q667" s="61"/>
      <c r="R667" s="61"/>
      <c r="S667" s="61"/>
    </row>
    <row r="668" spans="15:19" ht="12.75" x14ac:dyDescent="0.2">
      <c r="O668" s="61"/>
      <c r="P668" s="61"/>
      <c r="Q668" s="61"/>
      <c r="R668" s="61"/>
      <c r="S668" s="61"/>
    </row>
    <row r="669" spans="15:19" ht="12.75" x14ac:dyDescent="0.2">
      <c r="O669" s="61"/>
      <c r="P669" s="61"/>
      <c r="Q669" s="61"/>
      <c r="R669" s="61"/>
      <c r="S669" s="61"/>
    </row>
    <row r="670" spans="15:19" ht="12.75" x14ac:dyDescent="0.2">
      <c r="O670" s="61"/>
      <c r="P670" s="61"/>
      <c r="Q670" s="61"/>
      <c r="R670" s="61"/>
      <c r="S670" s="61"/>
    </row>
    <row r="671" spans="15:19" ht="12.75" x14ac:dyDescent="0.2">
      <c r="O671" s="61"/>
      <c r="P671" s="61"/>
      <c r="Q671" s="61"/>
      <c r="R671" s="61"/>
      <c r="S671" s="61"/>
    </row>
    <row r="672" spans="15:19" ht="12.75" x14ac:dyDescent="0.2">
      <c r="O672" s="61"/>
      <c r="P672" s="61"/>
      <c r="Q672" s="61"/>
      <c r="R672" s="61"/>
      <c r="S672" s="61"/>
    </row>
    <row r="673" spans="15:19" ht="12.75" x14ac:dyDescent="0.2">
      <c r="O673" s="61"/>
      <c r="P673" s="61"/>
      <c r="Q673" s="61"/>
      <c r="R673" s="61"/>
      <c r="S673" s="61"/>
    </row>
    <row r="674" spans="15:19" ht="12.75" x14ac:dyDescent="0.2">
      <c r="O674" s="61"/>
      <c r="P674" s="61"/>
      <c r="Q674" s="61"/>
      <c r="R674" s="61"/>
      <c r="S674" s="61"/>
    </row>
    <row r="675" spans="15:19" ht="12.75" x14ac:dyDescent="0.2">
      <c r="O675" s="61"/>
      <c r="P675" s="61"/>
      <c r="Q675" s="61"/>
      <c r="R675" s="61"/>
      <c r="S675" s="61"/>
    </row>
    <row r="676" spans="15:19" ht="12.75" x14ac:dyDescent="0.2">
      <c r="O676" s="61"/>
      <c r="P676" s="61"/>
      <c r="Q676" s="61"/>
      <c r="R676" s="61"/>
      <c r="S676" s="61"/>
    </row>
    <row r="677" spans="15:19" ht="12.75" x14ac:dyDescent="0.2">
      <c r="O677" s="61"/>
      <c r="P677" s="61"/>
      <c r="Q677" s="61"/>
      <c r="R677" s="61"/>
      <c r="S677" s="61"/>
    </row>
    <row r="678" spans="15:19" ht="12.75" x14ac:dyDescent="0.2">
      <c r="O678" s="61"/>
      <c r="P678" s="61"/>
      <c r="Q678" s="61"/>
      <c r="R678" s="61"/>
      <c r="S678" s="61"/>
    </row>
    <row r="679" spans="15:19" ht="12.75" x14ac:dyDescent="0.2">
      <c r="O679" s="61"/>
      <c r="P679" s="61"/>
      <c r="Q679" s="61"/>
      <c r="R679" s="61"/>
      <c r="S679" s="61"/>
    </row>
    <row r="680" spans="15:19" ht="12.75" x14ac:dyDescent="0.2">
      <c r="O680" s="61"/>
      <c r="P680" s="61"/>
      <c r="Q680" s="61"/>
      <c r="R680" s="61"/>
      <c r="S680" s="61"/>
    </row>
    <row r="681" spans="15:19" ht="12.75" x14ac:dyDescent="0.2">
      <c r="O681" s="61"/>
      <c r="P681" s="61"/>
      <c r="Q681" s="61"/>
      <c r="R681" s="61"/>
      <c r="S681" s="61"/>
    </row>
    <row r="682" spans="15:19" ht="12.75" x14ac:dyDescent="0.2">
      <c r="O682" s="61"/>
      <c r="P682" s="61"/>
      <c r="Q682" s="61"/>
      <c r="R682" s="61"/>
      <c r="S682" s="61"/>
    </row>
    <row r="683" spans="15:19" ht="12.75" x14ac:dyDescent="0.2">
      <c r="O683" s="61"/>
      <c r="P683" s="61"/>
      <c r="Q683" s="61"/>
      <c r="R683" s="61"/>
      <c r="S683" s="61"/>
    </row>
    <row r="684" spans="15:19" ht="12.75" x14ac:dyDescent="0.2">
      <c r="O684" s="61"/>
      <c r="P684" s="61"/>
      <c r="Q684" s="61"/>
      <c r="R684" s="61"/>
      <c r="S684" s="61"/>
    </row>
    <row r="685" spans="15:19" ht="12.75" x14ac:dyDescent="0.2">
      <c r="O685" s="61"/>
      <c r="P685" s="61"/>
      <c r="Q685" s="61"/>
      <c r="R685" s="61"/>
      <c r="S685" s="61"/>
    </row>
    <row r="686" spans="15:19" ht="12.75" x14ac:dyDescent="0.2">
      <c r="O686" s="61"/>
      <c r="P686" s="61"/>
      <c r="Q686" s="61"/>
      <c r="R686" s="61"/>
      <c r="S686" s="61"/>
    </row>
    <row r="687" spans="15:19" ht="12.75" x14ac:dyDescent="0.2">
      <c r="O687" s="61"/>
      <c r="P687" s="61"/>
      <c r="Q687" s="61"/>
      <c r="R687" s="61"/>
      <c r="S687" s="61"/>
    </row>
    <row r="688" spans="15:19" ht="12.75" x14ac:dyDescent="0.2">
      <c r="O688" s="61"/>
      <c r="P688" s="61"/>
      <c r="Q688" s="61"/>
      <c r="R688" s="61"/>
      <c r="S688" s="61"/>
    </row>
    <row r="689" spans="15:19" ht="12.75" x14ac:dyDescent="0.2">
      <c r="O689" s="61"/>
      <c r="P689" s="61"/>
      <c r="Q689" s="61"/>
      <c r="R689" s="61"/>
      <c r="S689" s="61"/>
    </row>
    <row r="690" spans="15:19" ht="12.75" x14ac:dyDescent="0.2">
      <c r="O690" s="61"/>
      <c r="P690" s="61"/>
      <c r="Q690" s="61"/>
      <c r="R690" s="61"/>
      <c r="S690" s="61"/>
    </row>
    <row r="691" spans="15:19" ht="12.75" x14ac:dyDescent="0.2">
      <c r="O691" s="61"/>
      <c r="P691" s="61"/>
      <c r="Q691" s="61"/>
      <c r="R691" s="61"/>
      <c r="S691" s="61"/>
    </row>
    <row r="692" spans="15:19" ht="12.75" x14ac:dyDescent="0.2">
      <c r="O692" s="61"/>
      <c r="P692" s="61"/>
      <c r="Q692" s="61"/>
      <c r="R692" s="61"/>
      <c r="S692" s="61"/>
    </row>
    <row r="693" spans="15:19" ht="12.75" x14ac:dyDescent="0.2">
      <c r="O693" s="61"/>
      <c r="P693" s="61"/>
      <c r="Q693" s="61"/>
      <c r="R693" s="61"/>
      <c r="S693" s="61"/>
    </row>
    <row r="694" spans="15:19" ht="12.75" x14ac:dyDescent="0.2">
      <c r="O694" s="61"/>
      <c r="P694" s="61"/>
      <c r="Q694" s="61"/>
      <c r="R694" s="61"/>
      <c r="S694" s="61"/>
    </row>
    <row r="695" spans="15:19" ht="12.75" x14ac:dyDescent="0.2">
      <c r="O695" s="61"/>
      <c r="P695" s="61"/>
      <c r="Q695" s="61"/>
      <c r="R695" s="61"/>
      <c r="S695" s="61"/>
    </row>
    <row r="696" spans="15:19" ht="12.75" x14ac:dyDescent="0.2">
      <c r="O696" s="61"/>
      <c r="P696" s="61"/>
      <c r="Q696" s="61"/>
      <c r="R696" s="61"/>
      <c r="S696" s="61"/>
    </row>
    <row r="697" spans="15:19" ht="12.75" x14ac:dyDescent="0.2">
      <c r="O697" s="61"/>
      <c r="P697" s="61"/>
      <c r="Q697" s="61"/>
      <c r="R697" s="61"/>
      <c r="S697" s="61"/>
    </row>
    <row r="698" spans="15:19" ht="12.75" x14ac:dyDescent="0.2">
      <c r="O698" s="61"/>
      <c r="P698" s="61"/>
      <c r="Q698" s="61"/>
      <c r="R698" s="61"/>
      <c r="S698" s="61"/>
    </row>
    <row r="699" spans="15:19" ht="12.75" x14ac:dyDescent="0.2">
      <c r="O699" s="61"/>
      <c r="P699" s="61"/>
      <c r="Q699" s="61"/>
      <c r="R699" s="61"/>
      <c r="S699" s="61"/>
    </row>
    <row r="700" spans="15:19" ht="12.75" x14ac:dyDescent="0.2">
      <c r="O700" s="61"/>
      <c r="P700" s="61"/>
      <c r="Q700" s="61"/>
      <c r="R700" s="61"/>
      <c r="S700" s="61"/>
    </row>
    <row r="701" spans="15:19" ht="12.75" x14ac:dyDescent="0.2">
      <c r="O701" s="61"/>
      <c r="P701" s="61"/>
      <c r="Q701" s="61"/>
      <c r="R701" s="61"/>
      <c r="S701" s="61"/>
    </row>
    <row r="702" spans="15:19" ht="12.75" x14ac:dyDescent="0.2">
      <c r="O702" s="61"/>
      <c r="P702" s="61"/>
      <c r="Q702" s="61"/>
      <c r="R702" s="61"/>
      <c r="S702" s="61"/>
    </row>
    <row r="703" spans="15:19" ht="12.75" x14ac:dyDescent="0.2">
      <c r="O703" s="61"/>
      <c r="P703" s="61"/>
      <c r="Q703" s="61"/>
      <c r="R703" s="61"/>
      <c r="S703" s="61"/>
    </row>
    <row r="704" spans="15:19" ht="12.75" x14ac:dyDescent="0.2">
      <c r="O704" s="61"/>
      <c r="P704" s="61"/>
      <c r="Q704" s="61"/>
      <c r="R704" s="61"/>
      <c r="S704" s="61"/>
    </row>
    <row r="705" spans="15:19" ht="12.75" x14ac:dyDescent="0.2">
      <c r="O705" s="61"/>
      <c r="P705" s="61"/>
      <c r="Q705" s="61"/>
      <c r="R705" s="61"/>
      <c r="S705" s="61"/>
    </row>
    <row r="706" spans="15:19" ht="12.75" x14ac:dyDescent="0.2">
      <c r="O706" s="61"/>
      <c r="P706" s="61"/>
      <c r="Q706" s="61"/>
      <c r="R706" s="61"/>
      <c r="S706" s="61"/>
    </row>
    <row r="707" spans="15:19" ht="12.75" x14ac:dyDescent="0.2">
      <c r="O707" s="61"/>
      <c r="P707" s="61"/>
      <c r="Q707" s="61"/>
      <c r="R707" s="61"/>
      <c r="S707" s="61"/>
    </row>
    <row r="708" spans="15:19" ht="12.75" x14ac:dyDescent="0.2">
      <c r="O708" s="61"/>
      <c r="P708" s="61"/>
      <c r="Q708" s="61"/>
      <c r="R708" s="61"/>
      <c r="S708" s="61"/>
    </row>
    <row r="709" spans="15:19" ht="12.75" x14ac:dyDescent="0.2">
      <c r="O709" s="61"/>
      <c r="P709" s="61"/>
      <c r="Q709" s="61"/>
      <c r="R709" s="61"/>
      <c r="S709" s="61"/>
    </row>
    <row r="710" spans="15:19" ht="12.75" x14ac:dyDescent="0.2">
      <c r="O710" s="61"/>
      <c r="P710" s="61"/>
      <c r="Q710" s="61"/>
      <c r="R710" s="61"/>
      <c r="S710" s="61"/>
    </row>
    <row r="711" spans="15:19" ht="12.75" x14ac:dyDescent="0.2">
      <c r="O711" s="61"/>
      <c r="P711" s="61"/>
      <c r="Q711" s="61"/>
      <c r="R711" s="61"/>
      <c r="S711" s="61"/>
    </row>
    <row r="712" spans="15:19" ht="12.75" x14ac:dyDescent="0.2">
      <c r="O712" s="61"/>
      <c r="P712" s="61"/>
      <c r="Q712" s="61"/>
      <c r="R712" s="61"/>
      <c r="S712" s="61"/>
    </row>
    <row r="713" spans="15:19" ht="12.75" x14ac:dyDescent="0.2">
      <c r="O713" s="61"/>
      <c r="P713" s="61"/>
      <c r="Q713" s="61"/>
      <c r="R713" s="61"/>
      <c r="S713" s="61"/>
    </row>
    <row r="714" spans="15:19" ht="12.75" x14ac:dyDescent="0.2">
      <c r="O714" s="61"/>
      <c r="P714" s="61"/>
      <c r="Q714" s="61"/>
      <c r="R714" s="61"/>
      <c r="S714" s="61"/>
    </row>
    <row r="715" spans="15:19" ht="12.75" x14ac:dyDescent="0.2">
      <c r="O715" s="61"/>
      <c r="P715" s="61"/>
      <c r="Q715" s="61"/>
      <c r="R715" s="61"/>
      <c r="S715" s="61"/>
    </row>
    <row r="716" spans="15:19" ht="12.75" x14ac:dyDescent="0.2">
      <c r="O716" s="61"/>
      <c r="P716" s="61"/>
      <c r="Q716" s="61"/>
      <c r="R716" s="61"/>
      <c r="S716" s="61"/>
    </row>
    <row r="717" spans="15:19" ht="12.75" x14ac:dyDescent="0.2">
      <c r="O717" s="61"/>
      <c r="P717" s="61"/>
      <c r="Q717" s="61"/>
      <c r="R717" s="61"/>
      <c r="S717" s="61"/>
    </row>
    <row r="718" spans="15:19" ht="12.75" x14ac:dyDescent="0.2">
      <c r="O718" s="61"/>
      <c r="P718" s="61"/>
      <c r="Q718" s="61"/>
      <c r="R718" s="61"/>
      <c r="S718" s="61"/>
    </row>
    <row r="719" spans="15:19" ht="12.75" x14ac:dyDescent="0.2">
      <c r="O719" s="61"/>
      <c r="P719" s="61"/>
      <c r="Q719" s="61"/>
      <c r="R719" s="61"/>
      <c r="S719" s="61"/>
    </row>
    <row r="720" spans="15:19" ht="12.75" x14ac:dyDescent="0.2">
      <c r="O720" s="61"/>
      <c r="P720" s="61"/>
      <c r="Q720" s="61"/>
      <c r="R720" s="61"/>
      <c r="S720" s="61"/>
    </row>
    <row r="721" spans="15:19" ht="12.75" x14ac:dyDescent="0.2">
      <c r="O721" s="61"/>
      <c r="P721" s="61"/>
      <c r="Q721" s="61"/>
      <c r="R721" s="61"/>
      <c r="S721" s="61"/>
    </row>
    <row r="722" spans="15:19" ht="12.75" x14ac:dyDescent="0.2">
      <c r="O722" s="61"/>
      <c r="P722" s="61"/>
      <c r="Q722" s="61"/>
      <c r="R722" s="61"/>
      <c r="S722" s="61"/>
    </row>
    <row r="723" spans="15:19" ht="12.75" x14ac:dyDescent="0.2">
      <c r="O723" s="61"/>
      <c r="P723" s="61"/>
      <c r="Q723" s="61"/>
      <c r="R723" s="61"/>
      <c r="S723" s="61"/>
    </row>
    <row r="724" spans="15:19" ht="12.75" x14ac:dyDescent="0.2">
      <c r="O724" s="61"/>
      <c r="P724" s="61"/>
      <c r="Q724" s="61"/>
      <c r="R724" s="61"/>
      <c r="S724" s="61"/>
    </row>
    <row r="725" spans="15:19" ht="12.75" x14ac:dyDescent="0.2">
      <c r="O725" s="61"/>
      <c r="P725" s="61"/>
      <c r="Q725" s="61"/>
      <c r="R725" s="61"/>
      <c r="S725" s="61"/>
    </row>
    <row r="726" spans="15:19" ht="12.75" x14ac:dyDescent="0.2">
      <c r="O726" s="61"/>
      <c r="P726" s="61"/>
      <c r="Q726" s="61"/>
      <c r="R726" s="61"/>
      <c r="S726" s="61"/>
    </row>
    <row r="727" spans="15:19" ht="12.75" x14ac:dyDescent="0.2">
      <c r="O727" s="61"/>
      <c r="P727" s="61"/>
      <c r="Q727" s="61"/>
      <c r="R727" s="61"/>
      <c r="S727" s="61"/>
    </row>
    <row r="728" spans="15:19" ht="12.75" x14ac:dyDescent="0.2">
      <c r="O728" s="61"/>
      <c r="P728" s="61"/>
      <c r="Q728" s="61"/>
      <c r="R728" s="61"/>
      <c r="S728" s="61"/>
    </row>
    <row r="729" spans="15:19" ht="12.75" x14ac:dyDescent="0.2">
      <c r="O729" s="61"/>
      <c r="P729" s="61"/>
      <c r="Q729" s="61"/>
      <c r="R729" s="61"/>
      <c r="S729" s="61"/>
    </row>
    <row r="730" spans="15:19" ht="12.75" x14ac:dyDescent="0.2">
      <c r="O730" s="61"/>
      <c r="P730" s="61"/>
      <c r="Q730" s="61"/>
      <c r="R730" s="61"/>
      <c r="S730" s="61"/>
    </row>
    <row r="731" spans="15:19" ht="12.75" x14ac:dyDescent="0.2">
      <c r="O731" s="61"/>
      <c r="P731" s="61"/>
      <c r="Q731" s="61"/>
      <c r="R731" s="61"/>
      <c r="S731" s="61"/>
    </row>
    <row r="732" spans="15:19" ht="12.75" x14ac:dyDescent="0.2">
      <c r="O732" s="61"/>
      <c r="P732" s="61"/>
      <c r="Q732" s="61"/>
      <c r="R732" s="61"/>
      <c r="S732" s="61"/>
    </row>
    <row r="733" spans="15:19" ht="12.75" x14ac:dyDescent="0.2">
      <c r="O733" s="61"/>
      <c r="P733" s="61"/>
      <c r="Q733" s="61"/>
      <c r="R733" s="61"/>
      <c r="S733" s="61"/>
    </row>
    <row r="734" spans="15:19" ht="12.75" x14ac:dyDescent="0.2">
      <c r="O734" s="61"/>
      <c r="P734" s="61"/>
      <c r="Q734" s="61"/>
      <c r="R734" s="61"/>
      <c r="S734" s="61"/>
    </row>
    <row r="735" spans="15:19" ht="12.75" x14ac:dyDescent="0.2">
      <c r="O735" s="61"/>
      <c r="P735" s="61"/>
      <c r="Q735" s="61"/>
      <c r="R735" s="61"/>
      <c r="S735" s="61"/>
    </row>
    <row r="736" spans="15:19" ht="12.75" x14ac:dyDescent="0.2">
      <c r="O736" s="61"/>
      <c r="P736" s="61"/>
      <c r="Q736" s="61"/>
      <c r="R736" s="61"/>
      <c r="S736" s="61"/>
    </row>
    <row r="737" spans="15:19" ht="12.75" x14ac:dyDescent="0.2">
      <c r="O737" s="61"/>
      <c r="P737" s="61"/>
      <c r="Q737" s="61"/>
      <c r="R737" s="61"/>
      <c r="S737" s="61"/>
    </row>
    <row r="738" spans="15:19" ht="12.75" x14ac:dyDescent="0.2">
      <c r="O738" s="61"/>
      <c r="P738" s="61"/>
      <c r="Q738" s="61"/>
      <c r="R738" s="61"/>
      <c r="S738" s="61"/>
    </row>
    <row r="739" spans="15:19" ht="12.75" x14ac:dyDescent="0.2">
      <c r="O739" s="61"/>
      <c r="P739" s="61"/>
      <c r="Q739" s="61"/>
      <c r="R739" s="61"/>
      <c r="S739" s="61"/>
    </row>
    <row r="740" spans="15:19" ht="12.75" x14ac:dyDescent="0.2">
      <c r="O740" s="61"/>
      <c r="P740" s="61"/>
      <c r="Q740" s="61"/>
      <c r="R740" s="61"/>
      <c r="S740" s="61"/>
    </row>
    <row r="741" spans="15:19" ht="12.75" x14ac:dyDescent="0.2">
      <c r="O741" s="61"/>
      <c r="P741" s="61"/>
      <c r="Q741" s="61"/>
      <c r="R741" s="61"/>
      <c r="S741" s="61"/>
    </row>
    <row r="742" spans="15:19" ht="12.75" x14ac:dyDescent="0.2">
      <c r="O742" s="61"/>
      <c r="P742" s="61"/>
      <c r="Q742" s="61"/>
      <c r="R742" s="61"/>
      <c r="S742" s="61"/>
    </row>
    <row r="743" spans="15:19" ht="12.75" x14ac:dyDescent="0.2">
      <c r="O743" s="61"/>
      <c r="P743" s="61"/>
      <c r="Q743" s="61"/>
      <c r="R743" s="61"/>
      <c r="S743" s="61"/>
    </row>
    <row r="744" spans="15:19" ht="12.75" x14ac:dyDescent="0.2">
      <c r="O744" s="61"/>
      <c r="P744" s="61"/>
      <c r="Q744" s="61"/>
      <c r="R744" s="61"/>
      <c r="S744" s="61"/>
    </row>
    <row r="745" spans="15:19" ht="12.75" x14ac:dyDescent="0.2">
      <c r="O745" s="61"/>
      <c r="P745" s="61"/>
      <c r="Q745" s="61"/>
      <c r="R745" s="61"/>
      <c r="S745" s="61"/>
    </row>
    <row r="746" spans="15:19" ht="12.75" x14ac:dyDescent="0.2">
      <c r="O746" s="61"/>
      <c r="P746" s="61"/>
      <c r="Q746" s="61"/>
      <c r="R746" s="61"/>
      <c r="S746" s="61"/>
    </row>
    <row r="747" spans="15:19" ht="12.75" x14ac:dyDescent="0.2">
      <c r="O747" s="61"/>
      <c r="P747" s="61"/>
      <c r="Q747" s="61"/>
      <c r="R747" s="61"/>
      <c r="S747" s="61"/>
    </row>
    <row r="748" spans="15:19" ht="12.75" x14ac:dyDescent="0.2">
      <c r="O748" s="61"/>
      <c r="P748" s="61"/>
      <c r="Q748" s="61"/>
      <c r="R748" s="61"/>
      <c r="S748" s="61"/>
    </row>
    <row r="749" spans="15:19" ht="12.75" x14ac:dyDescent="0.2">
      <c r="O749" s="61"/>
      <c r="P749" s="61"/>
      <c r="Q749" s="61"/>
      <c r="R749" s="61"/>
      <c r="S749" s="61"/>
    </row>
    <row r="750" spans="15:19" ht="12.75" x14ac:dyDescent="0.2">
      <c r="O750" s="61"/>
      <c r="P750" s="61"/>
      <c r="Q750" s="61"/>
      <c r="R750" s="61"/>
      <c r="S750" s="61"/>
    </row>
    <row r="751" spans="15:19" ht="12.75" x14ac:dyDescent="0.2">
      <c r="O751" s="61"/>
      <c r="P751" s="61"/>
      <c r="Q751" s="61"/>
      <c r="R751" s="61"/>
      <c r="S751" s="61"/>
    </row>
    <row r="752" spans="15:19" ht="12.75" x14ac:dyDescent="0.2">
      <c r="O752" s="61"/>
      <c r="P752" s="61"/>
      <c r="Q752" s="61"/>
      <c r="R752" s="61"/>
      <c r="S752" s="61"/>
    </row>
    <row r="753" spans="15:19" ht="12.75" x14ac:dyDescent="0.2">
      <c r="O753" s="61"/>
      <c r="P753" s="61"/>
      <c r="Q753" s="61"/>
      <c r="R753" s="61"/>
      <c r="S753" s="61"/>
    </row>
    <row r="754" spans="15:19" ht="12.75" x14ac:dyDescent="0.2">
      <c r="O754" s="61"/>
      <c r="P754" s="61"/>
      <c r="Q754" s="61"/>
      <c r="R754" s="61"/>
      <c r="S754" s="61"/>
    </row>
    <row r="755" spans="15:19" ht="12.75" x14ac:dyDescent="0.2">
      <c r="O755" s="61"/>
      <c r="P755" s="61"/>
      <c r="Q755" s="61"/>
      <c r="R755" s="61"/>
      <c r="S755" s="61"/>
    </row>
    <row r="756" spans="15:19" ht="12.75" x14ac:dyDescent="0.2">
      <c r="O756" s="61"/>
      <c r="P756" s="61"/>
      <c r="Q756" s="61"/>
      <c r="R756" s="61"/>
      <c r="S756" s="61"/>
    </row>
    <row r="757" spans="15:19" ht="12.75" x14ac:dyDescent="0.2">
      <c r="O757" s="61"/>
      <c r="P757" s="61"/>
      <c r="Q757" s="61"/>
      <c r="R757" s="61"/>
      <c r="S757" s="61"/>
    </row>
    <row r="758" spans="15:19" ht="12.75" x14ac:dyDescent="0.2">
      <c r="O758" s="61"/>
      <c r="P758" s="61"/>
      <c r="Q758" s="61"/>
      <c r="R758" s="61"/>
      <c r="S758" s="61"/>
    </row>
    <row r="759" spans="15:19" ht="12.75" x14ac:dyDescent="0.2">
      <c r="O759" s="61"/>
      <c r="P759" s="61"/>
      <c r="Q759" s="61"/>
      <c r="R759" s="61"/>
      <c r="S759" s="61"/>
    </row>
    <row r="760" spans="15:19" ht="12.75" x14ac:dyDescent="0.2">
      <c r="O760" s="61"/>
      <c r="P760" s="61"/>
      <c r="Q760" s="61"/>
      <c r="R760" s="61"/>
      <c r="S760" s="61"/>
    </row>
    <row r="761" spans="15:19" ht="12.75" x14ac:dyDescent="0.2">
      <c r="O761" s="61"/>
      <c r="P761" s="61"/>
      <c r="Q761" s="61"/>
      <c r="R761" s="61"/>
      <c r="S761" s="61"/>
    </row>
    <row r="762" spans="15:19" ht="12.75" x14ac:dyDescent="0.2">
      <c r="O762" s="61"/>
      <c r="P762" s="61"/>
      <c r="Q762" s="61"/>
      <c r="R762" s="61"/>
      <c r="S762" s="61"/>
    </row>
    <row r="763" spans="15:19" ht="12.75" x14ac:dyDescent="0.2">
      <c r="O763" s="61"/>
      <c r="P763" s="61"/>
      <c r="Q763" s="61"/>
      <c r="R763" s="61"/>
      <c r="S763" s="61"/>
    </row>
    <row r="764" spans="15:19" ht="12.75" x14ac:dyDescent="0.2">
      <c r="O764" s="61"/>
      <c r="P764" s="61"/>
      <c r="Q764" s="61"/>
      <c r="R764" s="61"/>
      <c r="S764" s="61"/>
    </row>
    <row r="765" spans="15:19" ht="12.75" x14ac:dyDescent="0.2">
      <c r="O765" s="61"/>
      <c r="P765" s="61"/>
      <c r="Q765" s="61"/>
      <c r="R765" s="61"/>
      <c r="S765" s="61"/>
    </row>
    <row r="766" spans="15:19" ht="12.75" x14ac:dyDescent="0.2">
      <c r="O766" s="61"/>
      <c r="P766" s="61"/>
      <c r="Q766" s="61"/>
      <c r="R766" s="61"/>
      <c r="S766" s="61"/>
    </row>
    <row r="767" spans="15:19" ht="12.75" x14ac:dyDescent="0.2">
      <c r="O767" s="61"/>
      <c r="P767" s="61"/>
      <c r="Q767" s="61"/>
      <c r="R767" s="61"/>
      <c r="S767" s="61"/>
    </row>
    <row r="768" spans="15:19" ht="12.75" x14ac:dyDescent="0.2">
      <c r="O768" s="61"/>
      <c r="P768" s="61"/>
      <c r="Q768" s="61"/>
      <c r="R768" s="61"/>
      <c r="S768" s="61"/>
    </row>
    <row r="769" spans="15:19" ht="12.75" x14ac:dyDescent="0.2">
      <c r="O769" s="61"/>
      <c r="P769" s="61"/>
      <c r="Q769" s="61"/>
      <c r="R769" s="61"/>
      <c r="S769" s="61"/>
    </row>
    <row r="770" spans="15:19" ht="12.75" x14ac:dyDescent="0.2">
      <c r="O770" s="61"/>
      <c r="P770" s="61"/>
      <c r="Q770" s="61"/>
      <c r="R770" s="61"/>
      <c r="S770" s="61"/>
    </row>
    <row r="771" spans="15:19" ht="12.75" x14ac:dyDescent="0.2">
      <c r="O771" s="61"/>
      <c r="P771" s="61"/>
      <c r="Q771" s="61"/>
      <c r="R771" s="61"/>
      <c r="S771" s="61"/>
    </row>
    <row r="772" spans="15:19" ht="12.75" x14ac:dyDescent="0.2">
      <c r="O772" s="61"/>
      <c r="P772" s="61"/>
      <c r="Q772" s="61"/>
      <c r="R772" s="61"/>
      <c r="S772" s="61"/>
    </row>
    <row r="773" spans="15:19" ht="12.75" x14ac:dyDescent="0.2">
      <c r="O773" s="61"/>
      <c r="P773" s="61"/>
      <c r="Q773" s="61"/>
      <c r="R773" s="61"/>
      <c r="S773" s="61"/>
    </row>
    <row r="774" spans="15:19" ht="12.75" x14ac:dyDescent="0.2">
      <c r="O774" s="61"/>
      <c r="P774" s="61"/>
      <c r="Q774" s="61"/>
      <c r="R774" s="61"/>
      <c r="S774" s="61"/>
    </row>
    <row r="775" spans="15:19" ht="12.75" x14ac:dyDescent="0.2">
      <c r="O775" s="61"/>
      <c r="P775" s="61"/>
      <c r="Q775" s="61"/>
      <c r="R775" s="61"/>
      <c r="S775" s="61"/>
    </row>
    <row r="776" spans="15:19" ht="12.75" x14ac:dyDescent="0.2">
      <c r="O776" s="61"/>
      <c r="P776" s="61"/>
      <c r="Q776" s="61"/>
      <c r="R776" s="61"/>
      <c r="S776" s="61"/>
    </row>
    <row r="777" spans="15:19" ht="12.75" x14ac:dyDescent="0.2">
      <c r="O777" s="61"/>
      <c r="P777" s="61"/>
      <c r="Q777" s="61"/>
      <c r="R777" s="61"/>
      <c r="S777" s="61"/>
    </row>
    <row r="778" spans="15:19" ht="12.75" x14ac:dyDescent="0.2">
      <c r="O778" s="61"/>
      <c r="P778" s="61"/>
      <c r="Q778" s="61"/>
      <c r="R778" s="61"/>
      <c r="S778" s="61"/>
    </row>
    <row r="779" spans="15:19" ht="12.75" x14ac:dyDescent="0.2">
      <c r="O779" s="61"/>
      <c r="P779" s="61"/>
      <c r="Q779" s="61"/>
      <c r="R779" s="61"/>
      <c r="S779" s="61"/>
    </row>
    <row r="780" spans="15:19" ht="12.75" x14ac:dyDescent="0.2">
      <c r="O780" s="61"/>
      <c r="P780" s="61"/>
      <c r="Q780" s="61"/>
      <c r="R780" s="61"/>
      <c r="S780" s="61"/>
    </row>
    <row r="781" spans="15:19" ht="12.75" x14ac:dyDescent="0.2">
      <c r="O781" s="61"/>
      <c r="P781" s="61"/>
      <c r="Q781" s="61"/>
      <c r="R781" s="61"/>
      <c r="S781" s="61"/>
    </row>
    <row r="782" spans="15:19" ht="12.75" x14ac:dyDescent="0.2">
      <c r="O782" s="61"/>
      <c r="P782" s="61"/>
      <c r="Q782" s="61"/>
      <c r="R782" s="61"/>
      <c r="S782" s="61"/>
    </row>
    <row r="783" spans="15:19" ht="12.75" x14ac:dyDescent="0.2">
      <c r="O783" s="61"/>
      <c r="P783" s="61"/>
      <c r="Q783" s="61"/>
      <c r="R783" s="61"/>
      <c r="S783" s="61"/>
    </row>
    <row r="784" spans="15:19" ht="12.75" x14ac:dyDescent="0.2">
      <c r="O784" s="61"/>
      <c r="P784" s="61"/>
      <c r="Q784" s="61"/>
      <c r="R784" s="61"/>
      <c r="S784" s="61"/>
    </row>
    <row r="785" spans="15:19" ht="12.75" x14ac:dyDescent="0.2">
      <c r="O785" s="61"/>
      <c r="P785" s="61"/>
      <c r="Q785" s="61"/>
      <c r="R785" s="61"/>
      <c r="S785" s="61"/>
    </row>
    <row r="786" spans="15:19" ht="12.75" x14ac:dyDescent="0.2">
      <c r="O786" s="61"/>
      <c r="P786" s="61"/>
      <c r="Q786" s="61"/>
      <c r="R786" s="61"/>
      <c r="S786" s="61"/>
    </row>
    <row r="787" spans="15:19" ht="12.75" x14ac:dyDescent="0.2">
      <c r="O787" s="61"/>
      <c r="P787" s="61"/>
      <c r="Q787" s="61"/>
      <c r="R787" s="61"/>
      <c r="S787" s="61"/>
    </row>
    <row r="788" spans="15:19" ht="12.75" x14ac:dyDescent="0.2">
      <c r="O788" s="61"/>
      <c r="P788" s="61"/>
      <c r="Q788" s="61"/>
      <c r="R788" s="61"/>
      <c r="S788" s="61"/>
    </row>
    <row r="789" spans="15:19" ht="12.75" x14ac:dyDescent="0.2">
      <c r="O789" s="61"/>
      <c r="P789" s="61"/>
      <c r="Q789" s="61"/>
      <c r="R789" s="61"/>
      <c r="S789" s="61"/>
    </row>
    <row r="790" spans="15:19" ht="12.75" x14ac:dyDescent="0.2">
      <c r="O790" s="61"/>
      <c r="P790" s="61"/>
      <c r="Q790" s="61"/>
      <c r="R790" s="61"/>
      <c r="S790" s="61"/>
    </row>
    <row r="791" spans="15:19" ht="12.75" x14ac:dyDescent="0.2">
      <c r="O791" s="61"/>
      <c r="P791" s="61"/>
      <c r="Q791" s="61"/>
      <c r="R791" s="61"/>
      <c r="S791" s="61"/>
    </row>
    <row r="792" spans="15:19" ht="12.75" x14ac:dyDescent="0.2">
      <c r="O792" s="61"/>
      <c r="P792" s="61"/>
      <c r="Q792" s="61"/>
      <c r="R792" s="61"/>
      <c r="S792" s="61"/>
    </row>
    <row r="793" spans="15:19" ht="12.75" x14ac:dyDescent="0.2">
      <c r="O793" s="61"/>
      <c r="P793" s="61"/>
      <c r="Q793" s="61"/>
      <c r="R793" s="61"/>
      <c r="S793" s="61"/>
    </row>
    <row r="794" spans="15:19" ht="12.75" x14ac:dyDescent="0.2">
      <c r="O794" s="61"/>
      <c r="P794" s="61"/>
      <c r="Q794" s="61"/>
      <c r="R794" s="61"/>
      <c r="S794" s="61"/>
    </row>
    <row r="795" spans="15:19" ht="12.75" x14ac:dyDescent="0.2">
      <c r="O795" s="61"/>
      <c r="P795" s="61"/>
      <c r="Q795" s="61"/>
      <c r="R795" s="61"/>
      <c r="S795" s="61"/>
    </row>
    <row r="796" spans="15:19" ht="12.75" x14ac:dyDescent="0.2">
      <c r="O796" s="61"/>
      <c r="P796" s="61"/>
      <c r="Q796" s="61"/>
      <c r="R796" s="61"/>
      <c r="S796" s="61"/>
    </row>
    <row r="797" spans="15:19" ht="12.75" x14ac:dyDescent="0.2">
      <c r="O797" s="61"/>
      <c r="P797" s="61"/>
      <c r="Q797" s="61"/>
      <c r="R797" s="61"/>
      <c r="S797" s="61"/>
    </row>
    <row r="798" spans="15:19" ht="12.75" x14ac:dyDescent="0.2">
      <c r="O798" s="61"/>
      <c r="P798" s="61"/>
      <c r="Q798" s="61"/>
      <c r="R798" s="61"/>
      <c r="S798" s="61"/>
    </row>
    <row r="799" spans="15:19" ht="12.75" x14ac:dyDescent="0.2">
      <c r="O799" s="61"/>
      <c r="P799" s="61"/>
      <c r="Q799" s="61"/>
      <c r="R799" s="61"/>
      <c r="S799" s="61"/>
    </row>
    <row r="800" spans="15:19" ht="12.75" x14ac:dyDescent="0.2">
      <c r="O800" s="61"/>
      <c r="P800" s="61"/>
      <c r="Q800" s="61"/>
      <c r="R800" s="61"/>
      <c r="S800" s="61"/>
    </row>
    <row r="801" spans="15:19" ht="12.75" x14ac:dyDescent="0.2">
      <c r="O801" s="61"/>
      <c r="P801" s="61"/>
      <c r="Q801" s="61"/>
      <c r="R801" s="61"/>
      <c r="S801" s="61"/>
    </row>
    <row r="802" spans="15:19" ht="12.75" x14ac:dyDescent="0.2">
      <c r="O802" s="61"/>
      <c r="P802" s="61"/>
      <c r="Q802" s="61"/>
      <c r="R802" s="61"/>
      <c r="S802" s="61"/>
    </row>
    <row r="803" spans="15:19" ht="12.75" x14ac:dyDescent="0.2">
      <c r="O803" s="61"/>
      <c r="P803" s="61"/>
      <c r="Q803" s="61"/>
      <c r="R803" s="61"/>
      <c r="S803" s="61"/>
    </row>
    <row r="804" spans="15:19" ht="12.75" x14ac:dyDescent="0.2">
      <c r="O804" s="61"/>
      <c r="P804" s="61"/>
      <c r="Q804" s="61"/>
      <c r="R804" s="61"/>
      <c r="S804" s="61"/>
    </row>
    <row r="805" spans="15:19" ht="12.75" x14ac:dyDescent="0.2">
      <c r="O805" s="61"/>
      <c r="P805" s="61"/>
      <c r="Q805" s="61"/>
      <c r="R805" s="61"/>
      <c r="S805" s="61"/>
    </row>
    <row r="806" spans="15:19" ht="12.75" x14ac:dyDescent="0.2">
      <c r="O806" s="61"/>
      <c r="P806" s="61"/>
      <c r="Q806" s="61"/>
      <c r="R806" s="61"/>
      <c r="S806" s="61"/>
    </row>
    <row r="807" spans="15:19" ht="12.75" x14ac:dyDescent="0.2">
      <c r="O807" s="61"/>
      <c r="P807" s="61"/>
      <c r="Q807" s="61"/>
      <c r="R807" s="61"/>
      <c r="S807" s="61"/>
    </row>
    <row r="808" spans="15:19" ht="12.75" x14ac:dyDescent="0.2">
      <c r="O808" s="61"/>
      <c r="P808" s="61"/>
      <c r="Q808" s="61"/>
      <c r="R808" s="61"/>
      <c r="S808" s="61"/>
    </row>
    <row r="809" spans="15:19" ht="12.75" x14ac:dyDescent="0.2">
      <c r="O809" s="61"/>
      <c r="P809" s="61"/>
      <c r="Q809" s="61"/>
      <c r="R809" s="61"/>
      <c r="S809" s="61"/>
    </row>
    <row r="810" spans="15:19" ht="12.75" x14ac:dyDescent="0.2">
      <c r="O810" s="61"/>
      <c r="P810" s="61"/>
      <c r="Q810" s="61"/>
      <c r="R810" s="61"/>
      <c r="S810" s="61"/>
    </row>
    <row r="811" spans="15:19" ht="12.75" x14ac:dyDescent="0.2">
      <c r="O811" s="61"/>
      <c r="P811" s="61"/>
      <c r="Q811" s="61"/>
      <c r="R811" s="61"/>
      <c r="S811" s="61"/>
    </row>
    <row r="812" spans="15:19" ht="12.75" x14ac:dyDescent="0.2">
      <c r="O812" s="61"/>
      <c r="P812" s="61"/>
      <c r="Q812" s="61"/>
      <c r="R812" s="61"/>
      <c r="S812" s="61"/>
    </row>
    <row r="813" spans="15:19" ht="12.75" x14ac:dyDescent="0.2">
      <c r="O813" s="61"/>
      <c r="P813" s="61"/>
      <c r="Q813" s="61"/>
      <c r="R813" s="61"/>
      <c r="S813" s="61"/>
    </row>
    <row r="814" spans="15:19" ht="12.75" x14ac:dyDescent="0.2">
      <c r="O814" s="61"/>
      <c r="P814" s="61"/>
      <c r="Q814" s="61"/>
      <c r="R814" s="61"/>
      <c r="S814" s="61"/>
    </row>
    <row r="815" spans="15:19" ht="12.75" x14ac:dyDescent="0.2">
      <c r="O815" s="61"/>
      <c r="P815" s="61"/>
      <c r="Q815" s="61"/>
      <c r="R815" s="61"/>
      <c r="S815" s="61"/>
    </row>
    <row r="816" spans="15:19" ht="12.75" x14ac:dyDescent="0.2">
      <c r="O816" s="61"/>
      <c r="P816" s="61"/>
      <c r="Q816" s="61"/>
      <c r="R816" s="61"/>
      <c r="S816" s="61"/>
    </row>
    <row r="817" spans="15:19" ht="12.75" x14ac:dyDescent="0.2">
      <c r="O817" s="61"/>
      <c r="P817" s="61"/>
      <c r="Q817" s="61"/>
      <c r="R817" s="61"/>
      <c r="S817" s="61"/>
    </row>
    <row r="818" spans="15:19" ht="12.75" x14ac:dyDescent="0.2">
      <c r="O818" s="61"/>
      <c r="P818" s="61"/>
      <c r="Q818" s="61"/>
      <c r="R818" s="61"/>
      <c r="S818" s="61"/>
    </row>
    <row r="819" spans="15:19" ht="12.75" x14ac:dyDescent="0.2">
      <c r="O819" s="61"/>
      <c r="P819" s="61"/>
      <c r="Q819" s="61"/>
      <c r="R819" s="61"/>
      <c r="S819" s="61"/>
    </row>
    <row r="820" spans="15:19" ht="12.75" x14ac:dyDescent="0.2">
      <c r="O820" s="61"/>
      <c r="P820" s="61"/>
      <c r="Q820" s="61"/>
      <c r="R820" s="61"/>
      <c r="S820" s="61"/>
    </row>
    <row r="821" spans="15:19" ht="12.75" x14ac:dyDescent="0.2">
      <c r="O821" s="61"/>
      <c r="P821" s="61"/>
      <c r="Q821" s="61"/>
      <c r="R821" s="61"/>
      <c r="S821" s="61"/>
    </row>
    <row r="822" spans="15:19" ht="12.75" x14ac:dyDescent="0.2">
      <c r="O822" s="61"/>
      <c r="P822" s="61"/>
      <c r="Q822" s="61"/>
      <c r="R822" s="61"/>
      <c r="S822" s="61"/>
    </row>
    <row r="823" spans="15:19" ht="12.75" x14ac:dyDescent="0.2">
      <c r="O823" s="61"/>
      <c r="P823" s="61"/>
      <c r="Q823" s="61"/>
      <c r="R823" s="61"/>
      <c r="S823" s="61"/>
    </row>
    <row r="824" spans="15:19" ht="12.75" x14ac:dyDescent="0.2">
      <c r="O824" s="61"/>
      <c r="P824" s="61"/>
      <c r="Q824" s="61"/>
      <c r="R824" s="61"/>
      <c r="S824" s="61"/>
    </row>
    <row r="825" spans="15:19" ht="12.75" x14ac:dyDescent="0.2">
      <c r="O825" s="61"/>
      <c r="P825" s="61"/>
      <c r="Q825" s="61"/>
      <c r="R825" s="61"/>
      <c r="S825" s="61"/>
    </row>
    <row r="826" spans="15:19" ht="12.75" x14ac:dyDescent="0.2">
      <c r="O826" s="61"/>
      <c r="P826" s="61"/>
      <c r="Q826" s="61"/>
      <c r="R826" s="61"/>
      <c r="S826" s="61"/>
    </row>
    <row r="827" spans="15:19" ht="12.75" x14ac:dyDescent="0.2">
      <c r="O827" s="61"/>
      <c r="P827" s="61"/>
      <c r="Q827" s="61"/>
      <c r="R827" s="61"/>
      <c r="S827" s="61"/>
    </row>
    <row r="828" spans="15:19" ht="12.75" x14ac:dyDescent="0.2">
      <c r="O828" s="61"/>
      <c r="P828" s="61"/>
      <c r="Q828" s="61"/>
      <c r="R828" s="61"/>
      <c r="S828" s="61"/>
    </row>
    <row r="829" spans="15:19" ht="12.75" x14ac:dyDescent="0.2">
      <c r="O829" s="61"/>
      <c r="P829" s="61"/>
      <c r="Q829" s="61"/>
      <c r="R829" s="61"/>
      <c r="S829" s="61"/>
    </row>
    <row r="830" spans="15:19" ht="12.75" x14ac:dyDescent="0.2">
      <c r="O830" s="61"/>
      <c r="P830" s="61"/>
      <c r="Q830" s="61"/>
      <c r="R830" s="61"/>
      <c r="S830" s="61"/>
    </row>
    <row r="831" spans="15:19" ht="12.75" x14ac:dyDescent="0.2">
      <c r="O831" s="61"/>
      <c r="P831" s="61"/>
      <c r="Q831" s="61"/>
      <c r="R831" s="61"/>
      <c r="S831" s="61"/>
    </row>
    <row r="832" spans="15:19" ht="12.75" x14ac:dyDescent="0.2">
      <c r="O832" s="61"/>
      <c r="P832" s="61"/>
      <c r="Q832" s="61"/>
      <c r="R832" s="61"/>
      <c r="S832" s="61"/>
    </row>
    <row r="833" spans="15:19" ht="12.75" x14ac:dyDescent="0.2">
      <c r="O833" s="61"/>
      <c r="P833" s="61"/>
      <c r="Q833" s="61"/>
      <c r="R833" s="61"/>
      <c r="S833" s="61"/>
    </row>
    <row r="834" spans="15:19" ht="12.75" x14ac:dyDescent="0.2">
      <c r="O834" s="61"/>
      <c r="P834" s="61"/>
      <c r="Q834" s="61"/>
      <c r="R834" s="61"/>
      <c r="S834" s="61"/>
    </row>
    <row r="835" spans="15:19" ht="12.75" x14ac:dyDescent="0.2">
      <c r="O835" s="61"/>
      <c r="P835" s="61"/>
      <c r="Q835" s="61"/>
      <c r="R835" s="61"/>
      <c r="S835" s="61"/>
    </row>
    <row r="836" spans="15:19" ht="12.75" x14ac:dyDescent="0.2">
      <c r="O836" s="61"/>
      <c r="P836" s="61"/>
      <c r="Q836" s="61"/>
      <c r="R836" s="61"/>
      <c r="S836" s="61"/>
    </row>
    <row r="837" spans="15:19" ht="12.75" x14ac:dyDescent="0.2">
      <c r="O837" s="61"/>
      <c r="P837" s="61"/>
      <c r="Q837" s="61"/>
      <c r="R837" s="61"/>
      <c r="S837" s="61"/>
    </row>
    <row r="838" spans="15:19" ht="12.75" x14ac:dyDescent="0.2">
      <c r="O838" s="61"/>
      <c r="P838" s="61"/>
      <c r="Q838" s="61"/>
      <c r="R838" s="61"/>
      <c r="S838" s="61"/>
    </row>
    <row r="839" spans="15:19" ht="12.75" x14ac:dyDescent="0.2">
      <c r="O839" s="61"/>
      <c r="P839" s="61"/>
      <c r="Q839" s="61"/>
      <c r="R839" s="61"/>
      <c r="S839" s="61"/>
    </row>
    <row r="840" spans="15:19" ht="12.75" x14ac:dyDescent="0.2">
      <c r="O840" s="61"/>
      <c r="P840" s="61"/>
      <c r="Q840" s="61"/>
      <c r="R840" s="61"/>
      <c r="S840" s="61"/>
    </row>
    <row r="841" spans="15:19" ht="12.75" x14ac:dyDescent="0.2">
      <c r="O841" s="61"/>
      <c r="P841" s="61"/>
      <c r="Q841" s="61"/>
      <c r="R841" s="61"/>
      <c r="S841" s="61"/>
    </row>
    <row r="842" spans="15:19" ht="12.75" x14ac:dyDescent="0.2">
      <c r="O842" s="61"/>
      <c r="P842" s="61"/>
      <c r="Q842" s="61"/>
      <c r="R842" s="61"/>
      <c r="S842" s="61"/>
    </row>
    <row r="843" spans="15:19" ht="12.75" x14ac:dyDescent="0.2">
      <c r="O843" s="61"/>
      <c r="P843" s="61"/>
      <c r="Q843" s="61"/>
      <c r="R843" s="61"/>
      <c r="S843" s="61"/>
    </row>
    <row r="844" spans="15:19" ht="12.75" x14ac:dyDescent="0.2">
      <c r="O844" s="61"/>
      <c r="P844" s="61"/>
      <c r="Q844" s="61"/>
      <c r="R844" s="61"/>
      <c r="S844" s="61"/>
    </row>
    <row r="845" spans="15:19" ht="12.75" x14ac:dyDescent="0.2">
      <c r="O845" s="61"/>
      <c r="P845" s="61"/>
      <c r="Q845" s="61"/>
      <c r="R845" s="61"/>
      <c r="S845" s="61"/>
    </row>
    <row r="846" spans="15:19" ht="12.75" x14ac:dyDescent="0.2">
      <c r="O846" s="61"/>
      <c r="P846" s="61"/>
      <c r="Q846" s="61"/>
      <c r="R846" s="61"/>
      <c r="S846" s="61"/>
    </row>
    <row r="847" spans="15:19" ht="12.75" x14ac:dyDescent="0.2">
      <c r="O847" s="61"/>
      <c r="P847" s="61"/>
      <c r="Q847" s="61"/>
      <c r="R847" s="61"/>
      <c r="S847" s="61"/>
    </row>
    <row r="848" spans="15:19" ht="12.75" x14ac:dyDescent="0.2">
      <c r="O848" s="61"/>
      <c r="P848" s="61"/>
      <c r="Q848" s="61"/>
      <c r="R848" s="61"/>
      <c r="S848" s="61"/>
    </row>
    <row r="849" spans="15:19" ht="12.75" x14ac:dyDescent="0.2">
      <c r="O849" s="61"/>
      <c r="P849" s="61"/>
      <c r="Q849" s="61"/>
      <c r="R849" s="61"/>
      <c r="S849" s="61"/>
    </row>
    <row r="850" spans="15:19" ht="12.75" x14ac:dyDescent="0.2">
      <c r="O850" s="61"/>
      <c r="P850" s="61"/>
      <c r="Q850" s="61"/>
      <c r="R850" s="61"/>
      <c r="S850" s="61"/>
    </row>
    <row r="851" spans="15:19" ht="12.75" x14ac:dyDescent="0.2">
      <c r="O851" s="61"/>
      <c r="P851" s="61"/>
      <c r="Q851" s="61"/>
      <c r="R851" s="61"/>
      <c r="S851" s="61"/>
    </row>
    <row r="852" spans="15:19" ht="12.75" x14ac:dyDescent="0.2">
      <c r="O852" s="61"/>
      <c r="P852" s="61"/>
      <c r="Q852" s="61"/>
      <c r="R852" s="61"/>
      <c r="S852" s="61"/>
    </row>
    <row r="853" spans="15:19" ht="12.75" x14ac:dyDescent="0.2">
      <c r="O853" s="61"/>
      <c r="P853" s="61"/>
      <c r="Q853" s="61"/>
      <c r="R853" s="61"/>
      <c r="S853" s="61"/>
    </row>
    <row r="854" spans="15:19" ht="12.75" x14ac:dyDescent="0.2">
      <c r="O854" s="61"/>
      <c r="P854" s="61"/>
      <c r="Q854" s="61"/>
      <c r="R854" s="61"/>
      <c r="S854" s="61"/>
    </row>
    <row r="855" spans="15:19" ht="12.75" x14ac:dyDescent="0.2">
      <c r="O855" s="61"/>
      <c r="P855" s="61"/>
      <c r="Q855" s="61"/>
      <c r="R855" s="61"/>
      <c r="S855" s="61"/>
    </row>
    <row r="856" spans="15:19" ht="12.75" x14ac:dyDescent="0.2">
      <c r="O856" s="61"/>
      <c r="P856" s="61"/>
      <c r="Q856" s="61"/>
      <c r="R856" s="61"/>
      <c r="S856" s="61"/>
    </row>
    <row r="857" spans="15:19" ht="12.75" x14ac:dyDescent="0.2">
      <c r="O857" s="61"/>
      <c r="P857" s="61"/>
      <c r="Q857" s="61"/>
      <c r="R857" s="61"/>
      <c r="S857" s="61"/>
    </row>
    <row r="858" spans="15:19" ht="12.75" x14ac:dyDescent="0.2">
      <c r="O858" s="61"/>
      <c r="P858" s="61"/>
      <c r="Q858" s="61"/>
      <c r="R858" s="61"/>
      <c r="S858" s="61"/>
    </row>
    <row r="859" spans="15:19" ht="12.75" x14ac:dyDescent="0.2">
      <c r="O859" s="61"/>
      <c r="P859" s="61"/>
      <c r="Q859" s="61"/>
      <c r="R859" s="61"/>
      <c r="S859" s="61"/>
    </row>
    <row r="860" spans="15:19" ht="12.75" x14ac:dyDescent="0.2">
      <c r="O860" s="61"/>
      <c r="P860" s="61"/>
      <c r="Q860" s="61"/>
      <c r="R860" s="61"/>
      <c r="S860" s="61"/>
    </row>
    <row r="861" spans="15:19" ht="12.75" x14ac:dyDescent="0.2">
      <c r="O861" s="61"/>
      <c r="P861" s="61"/>
      <c r="Q861" s="61"/>
      <c r="R861" s="61"/>
      <c r="S861" s="61"/>
    </row>
    <row r="862" spans="15:19" ht="12.75" x14ac:dyDescent="0.2">
      <c r="O862" s="61"/>
      <c r="P862" s="61"/>
      <c r="Q862" s="61"/>
      <c r="R862" s="61"/>
      <c r="S862" s="61"/>
    </row>
    <row r="863" spans="15:19" ht="12.75" x14ac:dyDescent="0.2">
      <c r="O863" s="61"/>
      <c r="P863" s="61"/>
      <c r="Q863" s="61"/>
      <c r="R863" s="61"/>
      <c r="S863" s="61"/>
    </row>
    <row r="864" spans="15:19" ht="12.75" x14ac:dyDescent="0.2">
      <c r="O864" s="61"/>
      <c r="P864" s="61"/>
      <c r="Q864" s="61"/>
      <c r="R864" s="61"/>
      <c r="S864" s="61"/>
    </row>
    <row r="865" spans="15:19" ht="12.75" x14ac:dyDescent="0.2">
      <c r="O865" s="61"/>
      <c r="P865" s="61"/>
      <c r="Q865" s="61"/>
      <c r="R865" s="61"/>
      <c r="S865" s="61"/>
    </row>
    <row r="866" spans="15:19" ht="12.75" x14ac:dyDescent="0.2">
      <c r="O866" s="61"/>
      <c r="P866" s="61"/>
      <c r="Q866" s="61"/>
      <c r="R866" s="61"/>
      <c r="S866" s="61"/>
    </row>
    <row r="867" spans="15:19" ht="12.75" x14ac:dyDescent="0.2">
      <c r="O867" s="61"/>
      <c r="P867" s="61"/>
      <c r="Q867" s="61"/>
      <c r="R867" s="61"/>
      <c r="S867" s="61"/>
    </row>
    <row r="868" spans="15:19" ht="12.75" x14ac:dyDescent="0.2">
      <c r="O868" s="61"/>
      <c r="P868" s="61"/>
      <c r="Q868" s="61"/>
      <c r="R868" s="61"/>
      <c r="S868" s="61"/>
    </row>
    <row r="869" spans="15:19" ht="12.75" x14ac:dyDescent="0.2">
      <c r="O869" s="61"/>
      <c r="P869" s="61"/>
      <c r="Q869" s="61"/>
      <c r="R869" s="61"/>
      <c r="S869" s="61"/>
    </row>
    <row r="870" spans="15:19" ht="12.75" x14ac:dyDescent="0.2">
      <c r="O870" s="61"/>
      <c r="P870" s="61"/>
      <c r="Q870" s="61"/>
      <c r="R870" s="61"/>
      <c r="S870" s="61"/>
    </row>
    <row r="871" spans="15:19" ht="12.75" x14ac:dyDescent="0.2">
      <c r="O871" s="61"/>
      <c r="P871" s="61"/>
      <c r="Q871" s="61"/>
      <c r="R871" s="61"/>
      <c r="S871" s="61"/>
    </row>
    <row r="872" spans="15:19" ht="12.75" x14ac:dyDescent="0.2">
      <c r="O872" s="61"/>
      <c r="P872" s="61"/>
      <c r="Q872" s="61"/>
      <c r="R872" s="61"/>
      <c r="S872" s="61"/>
    </row>
    <row r="873" spans="15:19" ht="12.75" x14ac:dyDescent="0.2">
      <c r="O873" s="61"/>
      <c r="P873" s="61"/>
      <c r="Q873" s="61"/>
      <c r="R873" s="61"/>
      <c r="S873" s="61"/>
    </row>
    <row r="874" spans="15:19" ht="12.75" x14ac:dyDescent="0.2">
      <c r="O874" s="61"/>
      <c r="P874" s="61"/>
      <c r="Q874" s="61"/>
      <c r="R874" s="61"/>
      <c r="S874" s="61"/>
    </row>
    <row r="875" spans="15:19" ht="12.75" x14ac:dyDescent="0.2">
      <c r="O875" s="61"/>
      <c r="P875" s="61"/>
      <c r="Q875" s="61"/>
      <c r="R875" s="61"/>
      <c r="S875" s="61"/>
    </row>
    <row r="876" spans="15:19" ht="12.75" x14ac:dyDescent="0.2">
      <c r="O876" s="61"/>
      <c r="P876" s="61"/>
      <c r="Q876" s="61"/>
      <c r="R876" s="61"/>
      <c r="S876" s="61"/>
    </row>
    <row r="877" spans="15:19" ht="12.75" x14ac:dyDescent="0.2">
      <c r="O877" s="61"/>
      <c r="P877" s="61"/>
      <c r="Q877" s="61"/>
      <c r="R877" s="61"/>
      <c r="S877" s="61"/>
    </row>
    <row r="878" spans="15:19" ht="12.75" x14ac:dyDescent="0.2">
      <c r="O878" s="61"/>
      <c r="P878" s="61"/>
      <c r="Q878" s="61"/>
      <c r="R878" s="61"/>
      <c r="S878" s="61"/>
    </row>
    <row r="879" spans="15:19" ht="12.75" x14ac:dyDescent="0.2">
      <c r="O879" s="61"/>
      <c r="P879" s="61"/>
      <c r="Q879" s="61"/>
      <c r="R879" s="61"/>
      <c r="S879" s="61"/>
    </row>
    <row r="880" spans="15:19" ht="12.75" x14ac:dyDescent="0.2">
      <c r="O880" s="61"/>
      <c r="P880" s="61"/>
      <c r="Q880" s="61"/>
      <c r="R880" s="61"/>
      <c r="S880" s="61"/>
    </row>
    <row r="881" spans="15:19" ht="12.75" x14ac:dyDescent="0.2">
      <c r="O881" s="61"/>
      <c r="P881" s="61"/>
      <c r="Q881" s="61"/>
      <c r="R881" s="61"/>
      <c r="S881" s="61"/>
    </row>
    <row r="882" spans="15:19" ht="12.75" x14ac:dyDescent="0.2">
      <c r="O882" s="61"/>
      <c r="P882" s="61"/>
      <c r="Q882" s="61"/>
      <c r="R882" s="61"/>
      <c r="S882" s="61"/>
    </row>
    <row r="883" spans="15:19" ht="12.75" x14ac:dyDescent="0.2">
      <c r="O883" s="61"/>
      <c r="P883" s="61"/>
      <c r="Q883" s="61"/>
      <c r="R883" s="61"/>
      <c r="S883" s="61"/>
    </row>
    <row r="884" spans="15:19" ht="12.75" x14ac:dyDescent="0.2">
      <c r="O884" s="61"/>
      <c r="P884" s="61"/>
      <c r="Q884" s="61"/>
      <c r="R884" s="61"/>
      <c r="S884" s="61"/>
    </row>
    <row r="885" spans="15:19" ht="12.75" x14ac:dyDescent="0.2">
      <c r="O885" s="61"/>
      <c r="P885" s="61"/>
      <c r="Q885" s="61"/>
      <c r="R885" s="61"/>
      <c r="S885" s="61"/>
    </row>
    <row r="886" spans="15:19" ht="12.75" x14ac:dyDescent="0.2">
      <c r="O886" s="61"/>
      <c r="P886" s="61"/>
      <c r="Q886" s="61"/>
      <c r="R886" s="61"/>
      <c r="S886" s="61"/>
    </row>
    <row r="887" spans="15:19" ht="12.75" x14ac:dyDescent="0.2">
      <c r="O887" s="61"/>
      <c r="P887" s="61"/>
      <c r="Q887" s="61"/>
      <c r="R887" s="61"/>
      <c r="S887" s="61"/>
    </row>
    <row r="888" spans="15:19" ht="12.75" x14ac:dyDescent="0.2">
      <c r="O888" s="61"/>
      <c r="P888" s="61"/>
      <c r="Q888" s="61"/>
      <c r="R888" s="61"/>
      <c r="S888" s="61"/>
    </row>
    <row r="889" spans="15:19" ht="12.75" x14ac:dyDescent="0.2">
      <c r="O889" s="61"/>
      <c r="P889" s="61"/>
      <c r="Q889" s="61"/>
      <c r="R889" s="61"/>
      <c r="S889" s="61"/>
    </row>
    <row r="890" spans="15:19" ht="12.75" x14ac:dyDescent="0.2">
      <c r="O890" s="61"/>
      <c r="P890" s="61"/>
      <c r="Q890" s="61"/>
      <c r="R890" s="61"/>
      <c r="S890" s="61"/>
    </row>
    <row r="891" spans="15:19" ht="12.75" x14ac:dyDescent="0.2">
      <c r="O891" s="61"/>
      <c r="P891" s="61"/>
      <c r="Q891" s="61"/>
      <c r="R891" s="61"/>
      <c r="S891" s="61"/>
    </row>
    <row r="892" spans="15:19" ht="12.75" x14ac:dyDescent="0.2">
      <c r="O892" s="61"/>
      <c r="P892" s="61"/>
      <c r="Q892" s="61"/>
      <c r="R892" s="61"/>
      <c r="S892" s="61"/>
    </row>
    <row r="893" spans="15:19" ht="12.75" x14ac:dyDescent="0.2">
      <c r="O893" s="61"/>
      <c r="P893" s="61"/>
      <c r="Q893" s="61"/>
      <c r="R893" s="61"/>
      <c r="S893" s="61"/>
    </row>
    <row r="894" spans="15:19" ht="12.75" x14ac:dyDescent="0.2">
      <c r="O894" s="61"/>
      <c r="P894" s="61"/>
      <c r="Q894" s="61"/>
      <c r="R894" s="61"/>
      <c r="S894" s="61"/>
    </row>
    <row r="895" spans="15:19" ht="12.75" x14ac:dyDescent="0.2">
      <c r="O895" s="61"/>
      <c r="P895" s="61"/>
      <c r="Q895" s="61"/>
      <c r="R895" s="61"/>
      <c r="S895" s="61"/>
    </row>
    <row r="896" spans="15:19" ht="12.75" x14ac:dyDescent="0.2">
      <c r="O896" s="61"/>
      <c r="P896" s="61"/>
      <c r="Q896" s="61"/>
      <c r="R896" s="61"/>
      <c r="S896" s="61"/>
    </row>
    <row r="897" spans="15:19" ht="12.75" x14ac:dyDescent="0.2">
      <c r="O897" s="61"/>
      <c r="P897" s="61"/>
      <c r="Q897" s="61"/>
      <c r="R897" s="61"/>
      <c r="S897" s="61"/>
    </row>
    <row r="898" spans="15:19" ht="12.75" x14ac:dyDescent="0.2">
      <c r="O898" s="61"/>
      <c r="P898" s="61"/>
      <c r="Q898" s="61"/>
      <c r="R898" s="61"/>
      <c r="S898" s="61"/>
    </row>
    <row r="899" spans="15:19" ht="12.75" x14ac:dyDescent="0.2">
      <c r="O899" s="61"/>
      <c r="P899" s="61"/>
      <c r="Q899" s="61"/>
      <c r="R899" s="61"/>
      <c r="S899" s="61"/>
    </row>
    <row r="900" spans="15:19" ht="12.75" x14ac:dyDescent="0.2">
      <c r="O900" s="61"/>
      <c r="P900" s="61"/>
      <c r="Q900" s="61"/>
      <c r="R900" s="61"/>
      <c r="S900" s="61"/>
    </row>
    <row r="901" spans="15:19" ht="12.75" x14ac:dyDescent="0.2">
      <c r="O901" s="61"/>
      <c r="P901" s="61"/>
      <c r="Q901" s="61"/>
      <c r="R901" s="61"/>
      <c r="S901" s="61"/>
    </row>
    <row r="902" spans="15:19" ht="12.75" x14ac:dyDescent="0.2">
      <c r="O902" s="61"/>
      <c r="P902" s="61"/>
      <c r="Q902" s="61"/>
      <c r="R902" s="61"/>
      <c r="S902" s="61"/>
    </row>
    <row r="903" spans="15:19" ht="12.75" x14ac:dyDescent="0.2">
      <c r="O903" s="61"/>
      <c r="P903" s="61"/>
      <c r="Q903" s="61"/>
      <c r="R903" s="61"/>
      <c r="S903" s="61"/>
    </row>
    <row r="904" spans="15:19" ht="12.75" x14ac:dyDescent="0.2">
      <c r="O904" s="61"/>
      <c r="P904" s="61"/>
      <c r="Q904" s="61"/>
      <c r="R904" s="61"/>
      <c r="S904" s="61"/>
    </row>
    <row r="905" spans="15:19" ht="12.75" x14ac:dyDescent="0.2">
      <c r="O905" s="61"/>
      <c r="P905" s="61"/>
      <c r="Q905" s="61"/>
      <c r="R905" s="61"/>
      <c r="S905" s="61"/>
    </row>
    <row r="906" spans="15:19" ht="12.75" x14ac:dyDescent="0.2">
      <c r="O906" s="61"/>
      <c r="P906" s="61"/>
      <c r="Q906" s="61"/>
      <c r="R906" s="61"/>
      <c r="S906" s="61"/>
    </row>
    <row r="907" spans="15:19" ht="12.75" x14ac:dyDescent="0.2">
      <c r="O907" s="61"/>
      <c r="P907" s="61"/>
      <c r="Q907" s="61"/>
      <c r="R907" s="61"/>
      <c r="S907" s="61"/>
    </row>
    <row r="908" spans="15:19" ht="12.75" x14ac:dyDescent="0.2">
      <c r="O908" s="61"/>
      <c r="P908" s="61"/>
      <c r="Q908" s="61"/>
      <c r="R908" s="61"/>
      <c r="S908" s="61"/>
    </row>
    <row r="909" spans="15:19" ht="12.75" x14ac:dyDescent="0.2">
      <c r="O909" s="61"/>
      <c r="P909" s="61"/>
      <c r="Q909" s="61"/>
      <c r="R909" s="61"/>
      <c r="S909" s="61"/>
    </row>
    <row r="910" spans="15:19" ht="12.75" x14ac:dyDescent="0.2">
      <c r="O910" s="61"/>
      <c r="P910" s="61"/>
      <c r="Q910" s="61"/>
      <c r="R910" s="61"/>
      <c r="S910" s="61"/>
    </row>
    <row r="911" spans="15:19" ht="12.75" x14ac:dyDescent="0.2">
      <c r="O911" s="61"/>
      <c r="P911" s="61"/>
      <c r="Q911" s="61"/>
      <c r="R911" s="61"/>
      <c r="S911" s="61"/>
    </row>
    <row r="912" spans="15:19" ht="12.75" x14ac:dyDescent="0.2">
      <c r="O912" s="61"/>
      <c r="P912" s="61"/>
      <c r="Q912" s="61"/>
      <c r="R912" s="61"/>
      <c r="S912" s="61"/>
    </row>
    <row r="913" spans="15:19" ht="12.75" x14ac:dyDescent="0.2">
      <c r="O913" s="61"/>
      <c r="P913" s="61"/>
      <c r="Q913" s="61"/>
      <c r="R913" s="61"/>
      <c r="S913" s="61"/>
    </row>
    <row r="914" spans="15:19" ht="12.75" x14ac:dyDescent="0.2">
      <c r="O914" s="61"/>
      <c r="P914" s="61"/>
      <c r="Q914" s="61"/>
      <c r="R914" s="61"/>
      <c r="S914" s="61"/>
    </row>
    <row r="915" spans="15:19" ht="12.75" x14ac:dyDescent="0.2">
      <c r="O915" s="61"/>
      <c r="P915" s="61"/>
      <c r="Q915" s="61"/>
      <c r="R915" s="61"/>
      <c r="S915" s="61"/>
    </row>
    <row r="916" spans="15:19" ht="12.75" x14ac:dyDescent="0.2">
      <c r="O916" s="61"/>
      <c r="P916" s="61"/>
      <c r="Q916" s="61"/>
      <c r="R916" s="61"/>
      <c r="S916" s="61"/>
    </row>
    <row r="917" spans="15:19" ht="12.75" x14ac:dyDescent="0.2">
      <c r="O917" s="61"/>
      <c r="P917" s="61"/>
      <c r="Q917" s="61"/>
      <c r="R917" s="61"/>
      <c r="S917" s="61"/>
    </row>
    <row r="918" spans="15:19" ht="12.75" x14ac:dyDescent="0.2">
      <c r="O918" s="61"/>
      <c r="P918" s="61"/>
      <c r="Q918" s="61"/>
      <c r="R918" s="61"/>
      <c r="S918" s="61"/>
    </row>
    <row r="919" spans="15:19" ht="12.75" x14ac:dyDescent="0.2">
      <c r="O919" s="61"/>
      <c r="P919" s="61"/>
      <c r="Q919" s="61"/>
      <c r="R919" s="61"/>
      <c r="S919" s="61"/>
    </row>
    <row r="920" spans="15:19" ht="12.75" x14ac:dyDescent="0.2">
      <c r="O920" s="61"/>
      <c r="P920" s="61"/>
      <c r="Q920" s="61"/>
      <c r="R920" s="61"/>
      <c r="S920" s="61"/>
    </row>
    <row r="921" spans="15:19" ht="12.75" x14ac:dyDescent="0.2">
      <c r="O921" s="61"/>
      <c r="P921" s="61"/>
      <c r="Q921" s="61"/>
      <c r="R921" s="61"/>
      <c r="S921" s="61"/>
    </row>
    <row r="922" spans="15:19" ht="12.75" x14ac:dyDescent="0.2">
      <c r="O922" s="61"/>
      <c r="P922" s="61"/>
      <c r="Q922" s="61"/>
      <c r="R922" s="61"/>
      <c r="S922" s="61"/>
    </row>
    <row r="923" spans="15:19" ht="12.75" x14ac:dyDescent="0.2">
      <c r="O923" s="61"/>
      <c r="P923" s="61"/>
      <c r="Q923" s="61"/>
      <c r="R923" s="61"/>
      <c r="S923" s="61"/>
    </row>
    <row r="924" spans="15:19" ht="12.75" x14ac:dyDescent="0.2">
      <c r="O924" s="61"/>
      <c r="P924" s="61"/>
      <c r="Q924" s="61"/>
      <c r="R924" s="61"/>
      <c r="S924" s="61"/>
    </row>
    <row r="925" spans="15:19" ht="12.75" x14ac:dyDescent="0.2">
      <c r="O925" s="61"/>
      <c r="P925" s="61"/>
      <c r="Q925" s="61"/>
      <c r="R925" s="61"/>
      <c r="S925" s="61"/>
    </row>
    <row r="926" spans="15:19" ht="12.75" x14ac:dyDescent="0.2">
      <c r="O926" s="61"/>
      <c r="P926" s="61"/>
      <c r="Q926" s="61"/>
      <c r="R926" s="61"/>
      <c r="S926" s="61"/>
    </row>
    <row r="927" spans="15:19" ht="12.75" x14ac:dyDescent="0.2">
      <c r="O927" s="61"/>
      <c r="P927" s="61"/>
      <c r="Q927" s="61"/>
      <c r="R927" s="61"/>
      <c r="S927" s="61"/>
    </row>
    <row r="928" spans="15:19" ht="12.75" x14ac:dyDescent="0.2">
      <c r="O928" s="61"/>
      <c r="P928" s="61"/>
      <c r="Q928" s="61"/>
      <c r="R928" s="61"/>
      <c r="S928" s="61"/>
    </row>
    <row r="929" spans="15:19" ht="12.75" x14ac:dyDescent="0.2">
      <c r="O929" s="61"/>
      <c r="P929" s="61"/>
      <c r="Q929" s="61"/>
      <c r="R929" s="61"/>
      <c r="S929" s="61"/>
    </row>
    <row r="930" spans="15:19" ht="12.75" x14ac:dyDescent="0.2">
      <c r="O930" s="61"/>
      <c r="P930" s="61"/>
      <c r="Q930" s="61"/>
      <c r="R930" s="61"/>
      <c r="S930" s="61"/>
    </row>
    <row r="931" spans="15:19" ht="12.75" x14ac:dyDescent="0.2">
      <c r="O931" s="61"/>
      <c r="P931" s="61"/>
      <c r="Q931" s="61"/>
      <c r="R931" s="61"/>
      <c r="S931" s="61"/>
    </row>
    <row r="932" spans="15:19" ht="12.75" x14ac:dyDescent="0.2">
      <c r="O932" s="61"/>
      <c r="P932" s="61"/>
      <c r="Q932" s="61"/>
      <c r="R932" s="61"/>
      <c r="S932" s="61"/>
    </row>
    <row r="933" spans="15:19" ht="12.75" x14ac:dyDescent="0.2">
      <c r="O933" s="61"/>
      <c r="P933" s="61"/>
      <c r="Q933" s="61"/>
      <c r="R933" s="61"/>
      <c r="S933" s="61"/>
    </row>
    <row r="934" spans="15:19" ht="12.75" x14ac:dyDescent="0.2">
      <c r="O934" s="61"/>
      <c r="P934" s="61"/>
      <c r="Q934" s="61"/>
      <c r="R934" s="61"/>
      <c r="S934" s="61"/>
    </row>
    <row r="935" spans="15:19" ht="12.75" x14ac:dyDescent="0.2">
      <c r="O935" s="61"/>
      <c r="P935" s="61"/>
      <c r="Q935" s="61"/>
      <c r="R935" s="61"/>
      <c r="S935" s="61"/>
    </row>
    <row r="936" spans="15:19" ht="12.75" x14ac:dyDescent="0.2">
      <c r="O936" s="61"/>
      <c r="P936" s="61"/>
      <c r="Q936" s="61"/>
      <c r="R936" s="61"/>
      <c r="S936" s="61"/>
    </row>
    <row r="937" spans="15:19" ht="12.75" x14ac:dyDescent="0.2">
      <c r="O937" s="61"/>
      <c r="P937" s="61"/>
      <c r="Q937" s="61"/>
      <c r="R937" s="61"/>
      <c r="S937" s="61"/>
    </row>
    <row r="938" spans="15:19" ht="12.75" x14ac:dyDescent="0.2">
      <c r="O938" s="61"/>
      <c r="P938" s="61"/>
      <c r="Q938" s="61"/>
      <c r="R938" s="61"/>
      <c r="S938" s="61"/>
    </row>
    <row r="939" spans="15:19" ht="12.75" x14ac:dyDescent="0.2">
      <c r="O939" s="61"/>
      <c r="P939" s="61"/>
      <c r="Q939" s="61"/>
      <c r="R939" s="61"/>
      <c r="S939" s="61"/>
    </row>
    <row r="940" spans="15:19" ht="12.75" x14ac:dyDescent="0.2">
      <c r="O940" s="61"/>
      <c r="P940" s="61"/>
      <c r="Q940" s="61"/>
      <c r="R940" s="61"/>
      <c r="S940" s="61"/>
    </row>
    <row r="941" spans="15:19" ht="12.75" x14ac:dyDescent="0.2">
      <c r="O941" s="61"/>
      <c r="P941" s="61"/>
      <c r="Q941" s="61"/>
      <c r="R941" s="61"/>
      <c r="S941" s="61"/>
    </row>
    <row r="942" spans="15:19" ht="12.75" x14ac:dyDescent="0.2">
      <c r="O942" s="61"/>
      <c r="P942" s="61"/>
      <c r="Q942" s="61"/>
      <c r="R942" s="61"/>
      <c r="S942" s="61"/>
    </row>
    <row r="943" spans="15:19" ht="12.75" x14ac:dyDescent="0.2">
      <c r="O943" s="61"/>
      <c r="P943" s="61"/>
      <c r="Q943" s="61"/>
      <c r="R943" s="61"/>
      <c r="S943" s="61"/>
    </row>
    <row r="944" spans="15:19" ht="12.75" x14ac:dyDescent="0.2">
      <c r="O944" s="61"/>
      <c r="P944" s="61"/>
      <c r="Q944" s="61"/>
      <c r="R944" s="61"/>
      <c r="S944" s="61"/>
    </row>
    <row r="945" spans="15:19" ht="12.75" x14ac:dyDescent="0.2">
      <c r="O945" s="61"/>
      <c r="P945" s="61"/>
      <c r="Q945" s="61"/>
      <c r="R945" s="61"/>
      <c r="S945" s="61"/>
    </row>
    <row r="946" spans="15:19" ht="12.75" x14ac:dyDescent="0.2">
      <c r="O946" s="61"/>
      <c r="P946" s="61"/>
      <c r="Q946" s="61"/>
      <c r="R946" s="61"/>
      <c r="S946" s="61"/>
    </row>
    <row r="947" spans="15:19" ht="12.75" x14ac:dyDescent="0.2">
      <c r="O947" s="61"/>
      <c r="P947" s="61"/>
      <c r="Q947" s="61"/>
      <c r="R947" s="61"/>
      <c r="S947" s="61"/>
    </row>
    <row r="948" spans="15:19" ht="12.75" x14ac:dyDescent="0.2">
      <c r="O948" s="61"/>
      <c r="P948" s="61"/>
      <c r="Q948" s="61"/>
      <c r="R948" s="61"/>
      <c r="S948" s="61"/>
    </row>
    <row r="949" spans="15:19" ht="12.75" x14ac:dyDescent="0.2">
      <c r="O949" s="61"/>
      <c r="P949" s="61"/>
      <c r="Q949" s="61"/>
      <c r="R949" s="61"/>
      <c r="S949" s="61"/>
    </row>
    <row r="950" spans="15:19" ht="12.75" x14ac:dyDescent="0.2">
      <c r="O950" s="61"/>
      <c r="P950" s="61"/>
      <c r="Q950" s="61"/>
      <c r="R950" s="61"/>
      <c r="S950" s="61"/>
    </row>
    <row r="951" spans="15:19" ht="12.75" x14ac:dyDescent="0.2">
      <c r="O951" s="61"/>
      <c r="P951" s="61"/>
      <c r="Q951" s="61"/>
      <c r="R951" s="61"/>
      <c r="S951" s="61"/>
    </row>
    <row r="952" spans="15:19" ht="12.75" x14ac:dyDescent="0.2">
      <c r="O952" s="61"/>
      <c r="P952" s="61"/>
      <c r="Q952" s="61"/>
      <c r="R952" s="61"/>
      <c r="S952" s="61"/>
    </row>
    <row r="953" spans="15:19" ht="12.75" x14ac:dyDescent="0.2">
      <c r="O953" s="61"/>
      <c r="P953" s="61"/>
      <c r="Q953" s="61"/>
      <c r="R953" s="61"/>
      <c r="S953" s="61"/>
    </row>
    <row r="954" spans="15:19" ht="12.75" x14ac:dyDescent="0.2">
      <c r="O954" s="61"/>
      <c r="P954" s="61"/>
      <c r="Q954" s="61"/>
      <c r="R954" s="61"/>
      <c r="S954" s="61"/>
    </row>
    <row r="955" spans="15:19" ht="12.75" x14ac:dyDescent="0.2">
      <c r="O955" s="61"/>
      <c r="P955" s="61"/>
      <c r="Q955" s="61"/>
      <c r="R955" s="61"/>
      <c r="S955" s="61"/>
    </row>
    <row r="956" spans="15:19" ht="12.75" x14ac:dyDescent="0.2">
      <c r="O956" s="61"/>
      <c r="P956" s="61"/>
      <c r="Q956" s="61"/>
      <c r="R956" s="61"/>
      <c r="S956" s="61"/>
    </row>
    <row r="957" spans="15:19" ht="12.75" x14ac:dyDescent="0.2">
      <c r="O957" s="61"/>
      <c r="P957" s="61"/>
      <c r="Q957" s="61"/>
      <c r="R957" s="61"/>
      <c r="S957" s="61"/>
    </row>
    <row r="958" spans="15:19" ht="12.75" x14ac:dyDescent="0.2">
      <c r="O958" s="61"/>
      <c r="P958" s="61"/>
      <c r="Q958" s="61"/>
      <c r="R958" s="61"/>
      <c r="S958" s="61"/>
    </row>
    <row r="959" spans="15:19" ht="12.75" x14ac:dyDescent="0.2">
      <c r="O959" s="61"/>
      <c r="P959" s="61"/>
      <c r="Q959" s="61"/>
      <c r="R959" s="61"/>
      <c r="S959" s="61"/>
    </row>
    <row r="960" spans="15:19" ht="12.75" x14ac:dyDescent="0.2">
      <c r="O960" s="61"/>
      <c r="P960" s="61"/>
      <c r="Q960" s="61"/>
      <c r="R960" s="61"/>
      <c r="S960" s="61"/>
    </row>
    <row r="961" spans="15:19" ht="12.75" x14ac:dyDescent="0.2">
      <c r="O961" s="61"/>
      <c r="P961" s="61"/>
      <c r="Q961" s="61"/>
      <c r="R961" s="61"/>
      <c r="S961" s="61"/>
    </row>
    <row r="962" spans="15:19" ht="12.75" x14ac:dyDescent="0.2">
      <c r="O962" s="61"/>
      <c r="P962" s="61"/>
      <c r="Q962" s="61"/>
      <c r="R962" s="61"/>
      <c r="S962" s="61"/>
    </row>
    <row r="963" spans="15:19" ht="12.75" x14ac:dyDescent="0.2">
      <c r="O963" s="61"/>
      <c r="P963" s="61"/>
      <c r="Q963" s="61"/>
      <c r="R963" s="61"/>
      <c r="S963" s="61"/>
    </row>
    <row r="964" spans="15:19" ht="12.75" x14ac:dyDescent="0.2">
      <c r="O964" s="61"/>
      <c r="P964" s="61"/>
      <c r="Q964" s="61"/>
      <c r="R964" s="61"/>
      <c r="S964" s="61"/>
    </row>
    <row r="965" spans="15:19" ht="12.75" x14ac:dyDescent="0.2">
      <c r="O965" s="61"/>
      <c r="P965" s="61"/>
      <c r="Q965" s="61"/>
      <c r="R965" s="61"/>
      <c r="S965" s="61"/>
    </row>
    <row r="966" spans="15:19" ht="12.75" x14ac:dyDescent="0.2">
      <c r="O966" s="61"/>
      <c r="P966" s="61"/>
      <c r="Q966" s="61"/>
      <c r="R966" s="61"/>
      <c r="S966" s="61"/>
    </row>
    <row r="967" spans="15:19" ht="12.75" x14ac:dyDescent="0.2">
      <c r="O967" s="61"/>
      <c r="P967" s="61"/>
      <c r="Q967" s="61"/>
      <c r="R967" s="61"/>
      <c r="S967" s="61"/>
    </row>
    <row r="968" spans="15:19" ht="12.75" x14ac:dyDescent="0.2">
      <c r="O968" s="61"/>
      <c r="P968" s="61"/>
      <c r="Q968" s="61"/>
      <c r="R968" s="61"/>
      <c r="S968" s="61"/>
    </row>
    <row r="969" spans="15:19" ht="12.75" x14ac:dyDescent="0.2">
      <c r="O969" s="61"/>
      <c r="P969" s="61"/>
      <c r="Q969" s="61"/>
      <c r="R969" s="61"/>
      <c r="S969" s="61"/>
    </row>
    <row r="970" spans="15:19" ht="12.75" x14ac:dyDescent="0.2">
      <c r="O970" s="61"/>
      <c r="P970" s="61"/>
      <c r="Q970" s="61"/>
      <c r="R970" s="61"/>
      <c r="S970" s="61"/>
    </row>
    <row r="971" spans="15:19" ht="12.75" x14ac:dyDescent="0.2">
      <c r="O971" s="61"/>
      <c r="P971" s="61"/>
      <c r="Q971" s="61"/>
      <c r="R971" s="61"/>
      <c r="S971" s="61"/>
    </row>
    <row r="972" spans="15:19" ht="12.75" x14ac:dyDescent="0.2">
      <c r="O972" s="61"/>
      <c r="P972" s="61"/>
      <c r="Q972" s="61"/>
      <c r="R972" s="61"/>
      <c r="S972" s="61"/>
    </row>
    <row r="973" spans="15:19" ht="12.75" x14ac:dyDescent="0.2">
      <c r="O973" s="61"/>
      <c r="P973" s="61"/>
      <c r="Q973" s="61"/>
      <c r="R973" s="61"/>
      <c r="S973" s="61"/>
    </row>
    <row r="974" spans="15:19" ht="12.75" x14ac:dyDescent="0.2">
      <c r="O974" s="61"/>
      <c r="P974" s="61"/>
      <c r="Q974" s="61"/>
      <c r="R974" s="61"/>
      <c r="S974" s="61"/>
    </row>
    <row r="975" spans="15:19" ht="12.75" x14ac:dyDescent="0.2">
      <c r="O975" s="61"/>
      <c r="P975" s="61"/>
      <c r="Q975" s="61"/>
      <c r="R975" s="61"/>
      <c r="S975" s="61"/>
    </row>
    <row r="976" spans="15:19" ht="12.75" x14ac:dyDescent="0.2">
      <c r="O976" s="61"/>
      <c r="P976" s="61"/>
      <c r="Q976" s="61"/>
      <c r="R976" s="61"/>
      <c r="S976" s="61"/>
    </row>
    <row r="977" spans="15:19" ht="12.75" x14ac:dyDescent="0.2">
      <c r="O977" s="61"/>
      <c r="P977" s="61"/>
      <c r="Q977" s="61"/>
      <c r="R977" s="61"/>
      <c r="S977" s="61"/>
    </row>
    <row r="978" spans="15:19" ht="12.75" x14ac:dyDescent="0.2">
      <c r="O978" s="61"/>
      <c r="P978" s="61"/>
      <c r="Q978" s="61"/>
      <c r="R978" s="61"/>
      <c r="S978" s="61"/>
    </row>
    <row r="979" spans="15:19" ht="12.75" x14ac:dyDescent="0.2">
      <c r="O979" s="61"/>
      <c r="P979" s="61"/>
      <c r="Q979" s="61"/>
      <c r="R979" s="61"/>
      <c r="S979" s="61"/>
    </row>
    <row r="980" spans="15:19" ht="12.75" x14ac:dyDescent="0.2">
      <c r="O980" s="61"/>
      <c r="P980" s="61"/>
      <c r="Q980" s="61"/>
      <c r="R980" s="61"/>
      <c r="S980" s="61"/>
    </row>
    <row r="981" spans="15:19" ht="12.75" x14ac:dyDescent="0.2">
      <c r="O981" s="61"/>
      <c r="P981" s="61"/>
      <c r="Q981" s="61"/>
      <c r="R981" s="61"/>
      <c r="S981" s="61"/>
    </row>
    <row r="982" spans="15:19" ht="12.75" x14ac:dyDescent="0.2">
      <c r="O982" s="61"/>
      <c r="P982" s="61"/>
      <c r="Q982" s="61"/>
      <c r="R982" s="61"/>
      <c r="S982" s="61"/>
    </row>
    <row r="983" spans="15:19" ht="12.75" x14ac:dyDescent="0.2">
      <c r="O983" s="61"/>
      <c r="P983" s="61"/>
      <c r="Q983" s="61"/>
      <c r="R983" s="61"/>
      <c r="S983" s="61"/>
    </row>
    <row r="984" spans="15:19" ht="12.75" x14ac:dyDescent="0.2">
      <c r="O984" s="61"/>
      <c r="P984" s="61"/>
      <c r="Q984" s="61"/>
      <c r="R984" s="61"/>
      <c r="S984" s="61"/>
    </row>
    <row r="985" spans="15:19" ht="12.75" x14ac:dyDescent="0.2">
      <c r="O985" s="61"/>
      <c r="P985" s="61"/>
      <c r="Q985" s="61"/>
      <c r="R985" s="61"/>
      <c r="S985" s="61"/>
    </row>
    <row r="986" spans="15:19" ht="12.75" x14ac:dyDescent="0.2">
      <c r="O986" s="61"/>
      <c r="P986" s="61"/>
      <c r="Q986" s="61"/>
      <c r="R986" s="61"/>
      <c r="S986" s="61"/>
    </row>
    <row r="987" spans="15:19" ht="12.75" x14ac:dyDescent="0.2">
      <c r="O987" s="61"/>
      <c r="P987" s="61"/>
      <c r="Q987" s="61"/>
      <c r="R987" s="61"/>
      <c r="S987" s="61"/>
    </row>
    <row r="988" spans="15:19" ht="12.75" x14ac:dyDescent="0.2">
      <c r="O988" s="61"/>
      <c r="P988" s="61"/>
      <c r="Q988" s="61"/>
      <c r="R988" s="61"/>
      <c r="S988" s="61"/>
    </row>
    <row r="989" spans="15:19" ht="12.75" x14ac:dyDescent="0.2">
      <c r="O989" s="61"/>
      <c r="P989" s="61"/>
      <c r="Q989" s="61"/>
      <c r="R989" s="61"/>
      <c r="S989" s="61"/>
    </row>
    <row r="990" spans="15:19" ht="12.75" x14ac:dyDescent="0.2">
      <c r="O990" s="61"/>
      <c r="P990" s="61"/>
      <c r="Q990" s="61"/>
      <c r="R990" s="61"/>
      <c r="S990" s="61"/>
    </row>
    <row r="991" spans="15:19" ht="12.75" x14ac:dyDescent="0.2">
      <c r="O991" s="61"/>
      <c r="P991" s="61"/>
      <c r="Q991" s="61"/>
      <c r="R991" s="61"/>
      <c r="S991" s="61"/>
    </row>
    <row r="992" spans="15:19" ht="12.75" x14ac:dyDescent="0.2">
      <c r="O992" s="61"/>
      <c r="P992" s="61"/>
      <c r="Q992" s="61"/>
      <c r="R992" s="61"/>
      <c r="S992" s="61"/>
    </row>
    <row r="993" spans="15:19" ht="12.75" x14ac:dyDescent="0.2">
      <c r="O993" s="61"/>
      <c r="P993" s="61"/>
      <c r="Q993" s="61"/>
      <c r="R993" s="61"/>
      <c r="S993" s="61"/>
    </row>
    <row r="994" spans="15:19" ht="12.75" x14ac:dyDescent="0.2">
      <c r="O994" s="61"/>
      <c r="P994" s="61"/>
      <c r="Q994" s="61"/>
      <c r="R994" s="61"/>
      <c r="S994" s="61"/>
    </row>
    <row r="995" spans="15:19" ht="12.75" x14ac:dyDescent="0.2">
      <c r="O995" s="61"/>
      <c r="P995" s="61"/>
      <c r="Q995" s="61"/>
      <c r="R995" s="61"/>
      <c r="S995" s="61"/>
    </row>
    <row r="996" spans="15:19" ht="12.75" x14ac:dyDescent="0.2">
      <c r="O996" s="61"/>
      <c r="P996" s="61"/>
      <c r="Q996" s="61"/>
      <c r="R996" s="61"/>
      <c r="S996" s="61"/>
    </row>
    <row r="997" spans="15:19" ht="12.75" x14ac:dyDescent="0.2">
      <c r="O997" s="61"/>
      <c r="P997" s="61"/>
      <c r="Q997" s="61"/>
      <c r="R997" s="61"/>
      <c r="S997" s="61"/>
    </row>
    <row r="998" spans="15:19" ht="12.75" x14ac:dyDescent="0.2">
      <c r="O998" s="61"/>
      <c r="P998" s="61"/>
      <c r="Q998" s="61"/>
      <c r="R998" s="61"/>
      <c r="S998" s="61"/>
    </row>
    <row r="999" spans="15:19" ht="12.75" x14ac:dyDescent="0.2">
      <c r="O999" s="61"/>
      <c r="P999" s="61"/>
      <c r="Q999" s="61"/>
      <c r="R999" s="61"/>
      <c r="S999" s="61"/>
    </row>
    <row r="1000" spans="15:19" ht="12.75" x14ac:dyDescent="0.2">
      <c r="O1000" s="61"/>
      <c r="P1000" s="61"/>
      <c r="Q1000" s="61"/>
      <c r="R1000" s="61"/>
      <c r="S1000" s="61"/>
    </row>
    <row r="1001" spans="15:19" ht="12.75" x14ac:dyDescent="0.2">
      <c r="O1001" s="61"/>
      <c r="P1001" s="61"/>
      <c r="Q1001" s="61"/>
      <c r="R1001" s="61"/>
      <c r="S1001" s="61"/>
    </row>
    <row r="1002" spans="15:19" ht="12.75" x14ac:dyDescent="0.2">
      <c r="O1002" s="61"/>
      <c r="P1002" s="61"/>
      <c r="Q1002" s="61"/>
      <c r="R1002" s="61"/>
      <c r="S1002" s="61"/>
    </row>
    <row r="1003" spans="15:19" ht="12.75" x14ac:dyDescent="0.2">
      <c r="O1003" s="61"/>
      <c r="P1003" s="61"/>
      <c r="Q1003" s="61"/>
      <c r="R1003" s="61"/>
      <c r="S1003" s="61"/>
    </row>
    <row r="1004" spans="15:19" ht="12.75" x14ac:dyDescent="0.2">
      <c r="O1004" s="61"/>
      <c r="P1004" s="61"/>
      <c r="Q1004" s="61"/>
      <c r="R1004" s="61"/>
      <c r="S1004" s="61"/>
    </row>
    <row r="1005" spans="15:19" ht="12.75" x14ac:dyDescent="0.2">
      <c r="O1005" s="61"/>
      <c r="P1005" s="61"/>
      <c r="Q1005" s="61"/>
      <c r="R1005" s="61"/>
      <c r="S1005" s="61"/>
    </row>
    <row r="1006" spans="15:19" ht="12.75" x14ac:dyDescent="0.2">
      <c r="O1006" s="61"/>
      <c r="P1006" s="61"/>
      <c r="Q1006" s="61"/>
      <c r="R1006" s="61"/>
      <c r="S1006" s="61"/>
    </row>
    <row r="1007" spans="15:19" ht="12.75" x14ac:dyDescent="0.2">
      <c r="O1007" s="61"/>
      <c r="P1007" s="61"/>
      <c r="Q1007" s="61"/>
      <c r="R1007" s="61"/>
      <c r="S1007" s="61"/>
    </row>
    <row r="1008" spans="15:19" ht="12.75" x14ac:dyDescent="0.2">
      <c r="O1008" s="61"/>
      <c r="P1008" s="61"/>
      <c r="Q1008" s="61"/>
      <c r="R1008" s="61"/>
      <c r="S1008" s="61"/>
    </row>
    <row r="1009" spans="15:19" ht="12.75" x14ac:dyDescent="0.2">
      <c r="O1009" s="61"/>
      <c r="P1009" s="61"/>
      <c r="Q1009" s="61"/>
      <c r="R1009" s="61"/>
      <c r="S1009" s="61"/>
    </row>
    <row r="1010" spans="15:19" ht="12.75" x14ac:dyDescent="0.2">
      <c r="O1010" s="61"/>
      <c r="P1010" s="61"/>
      <c r="Q1010" s="61"/>
      <c r="R1010" s="61"/>
      <c r="S1010" s="61"/>
    </row>
    <row r="1011" spans="15:19" ht="12.75" x14ac:dyDescent="0.2">
      <c r="O1011" s="61"/>
      <c r="P1011" s="61"/>
      <c r="Q1011" s="61"/>
      <c r="R1011" s="61"/>
      <c r="S1011" s="61"/>
    </row>
    <row r="1012" spans="15:19" ht="12.75" x14ac:dyDescent="0.2">
      <c r="O1012" s="61"/>
      <c r="P1012" s="61"/>
      <c r="Q1012" s="61"/>
      <c r="R1012" s="61"/>
      <c r="S1012" s="61"/>
    </row>
    <row r="1013" spans="15:19" ht="12.75" x14ac:dyDescent="0.2">
      <c r="O1013" s="61"/>
      <c r="P1013" s="61"/>
      <c r="Q1013" s="61"/>
      <c r="R1013" s="61"/>
      <c r="S1013" s="61"/>
    </row>
    <row r="1014" spans="15:19" ht="12.75" x14ac:dyDescent="0.2">
      <c r="O1014" s="61"/>
      <c r="P1014" s="61"/>
      <c r="Q1014" s="61"/>
      <c r="R1014" s="61"/>
      <c r="S1014" s="61"/>
    </row>
    <row r="1015" spans="15:19" ht="12.75" x14ac:dyDescent="0.2">
      <c r="O1015" s="61"/>
      <c r="P1015" s="61"/>
      <c r="Q1015" s="61"/>
      <c r="R1015" s="61"/>
      <c r="S1015" s="61"/>
    </row>
    <row r="1016" spans="15:19" ht="12.75" x14ac:dyDescent="0.2">
      <c r="O1016" s="61"/>
      <c r="P1016" s="61"/>
      <c r="Q1016" s="61"/>
      <c r="R1016" s="61"/>
      <c r="S1016" s="61"/>
    </row>
    <row r="1017" spans="15:19" ht="12.75" x14ac:dyDescent="0.2">
      <c r="O1017" s="61"/>
      <c r="P1017" s="61"/>
      <c r="Q1017" s="61"/>
      <c r="R1017" s="61"/>
      <c r="S1017" s="61"/>
    </row>
    <row r="1018" spans="15:19" ht="12.75" x14ac:dyDescent="0.2">
      <c r="O1018" s="61"/>
      <c r="P1018" s="61"/>
      <c r="Q1018" s="61"/>
      <c r="R1018" s="61"/>
      <c r="S1018" s="61"/>
    </row>
    <row r="1019" spans="15:19" ht="12.75" x14ac:dyDescent="0.2">
      <c r="O1019" s="61"/>
      <c r="P1019" s="61"/>
      <c r="Q1019" s="61"/>
      <c r="R1019" s="61"/>
      <c r="S1019" s="61"/>
    </row>
    <row r="1020" spans="15:19" ht="12.75" x14ac:dyDescent="0.2">
      <c r="O1020" s="61"/>
      <c r="P1020" s="61"/>
      <c r="Q1020" s="61"/>
      <c r="R1020" s="61"/>
      <c r="S1020" s="61"/>
    </row>
    <row r="1021" spans="15:19" ht="12.75" x14ac:dyDescent="0.2">
      <c r="O1021" s="61"/>
      <c r="P1021" s="61"/>
      <c r="Q1021" s="61"/>
      <c r="R1021" s="61"/>
      <c r="S1021" s="61"/>
    </row>
    <row r="1022" spans="15:19" ht="12.75" x14ac:dyDescent="0.2">
      <c r="O1022" s="61"/>
      <c r="P1022" s="61"/>
      <c r="Q1022" s="61"/>
      <c r="R1022" s="61"/>
      <c r="S1022" s="61"/>
    </row>
    <row r="1023" spans="15:19" ht="12.75" x14ac:dyDescent="0.2">
      <c r="O1023" s="61"/>
      <c r="P1023" s="61"/>
      <c r="Q1023" s="61"/>
      <c r="R1023" s="61"/>
      <c r="S1023" s="61"/>
    </row>
    <row r="1024" spans="15:19" ht="12.75" x14ac:dyDescent="0.2">
      <c r="O1024" s="61"/>
      <c r="P1024" s="61"/>
      <c r="Q1024" s="61"/>
      <c r="R1024" s="61"/>
      <c r="S1024" s="61"/>
    </row>
    <row r="1025" spans="15:19" ht="12.75" x14ac:dyDescent="0.2">
      <c r="O1025" s="61"/>
      <c r="P1025" s="61"/>
      <c r="Q1025" s="61"/>
      <c r="R1025" s="61"/>
      <c r="S1025" s="61"/>
    </row>
    <row r="1026" spans="15:19" ht="12.75" x14ac:dyDescent="0.2">
      <c r="O1026" s="61"/>
      <c r="P1026" s="61"/>
      <c r="Q1026" s="61"/>
      <c r="R1026" s="61"/>
      <c r="S1026" s="61"/>
    </row>
    <row r="1027" spans="15:19" ht="12.75" x14ac:dyDescent="0.2">
      <c r="O1027" s="61"/>
      <c r="P1027" s="61"/>
      <c r="Q1027" s="61"/>
      <c r="R1027" s="61"/>
      <c r="S1027" s="61"/>
    </row>
    <row r="1028" spans="15:19" ht="12.75" x14ac:dyDescent="0.2">
      <c r="O1028" s="61"/>
      <c r="P1028" s="61"/>
      <c r="Q1028" s="61"/>
      <c r="R1028" s="61"/>
      <c r="S1028" s="61"/>
    </row>
    <row r="1029" spans="15:19" ht="12.75" x14ac:dyDescent="0.2">
      <c r="O1029" s="61"/>
      <c r="P1029" s="61"/>
      <c r="Q1029" s="61"/>
      <c r="R1029" s="61"/>
      <c r="S1029" s="61"/>
    </row>
    <row r="1030" spans="15:19" ht="12.75" x14ac:dyDescent="0.2">
      <c r="O1030" s="61"/>
      <c r="P1030" s="61"/>
      <c r="Q1030" s="61"/>
      <c r="R1030" s="61"/>
      <c r="S1030" s="61"/>
    </row>
    <row r="1031" spans="15:19" ht="12.75" x14ac:dyDescent="0.2">
      <c r="O1031" s="61"/>
      <c r="P1031" s="61"/>
      <c r="Q1031" s="61"/>
      <c r="R1031" s="61"/>
      <c r="S1031" s="61"/>
    </row>
    <row r="1032" spans="15:19" ht="12.75" x14ac:dyDescent="0.2">
      <c r="O1032" s="61"/>
      <c r="P1032" s="61"/>
      <c r="Q1032" s="61"/>
      <c r="R1032" s="61"/>
      <c r="S1032" s="61"/>
    </row>
    <row r="1033" spans="15:19" ht="12.75" x14ac:dyDescent="0.2">
      <c r="O1033" s="61"/>
      <c r="P1033" s="61"/>
      <c r="Q1033" s="61"/>
      <c r="R1033" s="61"/>
      <c r="S1033" s="61"/>
    </row>
    <row r="1034" spans="15:19" ht="12.75" x14ac:dyDescent="0.2">
      <c r="O1034" s="61"/>
      <c r="P1034" s="61"/>
      <c r="Q1034" s="61"/>
      <c r="R1034" s="61"/>
      <c r="S1034" s="61"/>
    </row>
    <row r="1035" spans="15:19" ht="12.75" x14ac:dyDescent="0.2">
      <c r="O1035" s="61"/>
      <c r="P1035" s="61"/>
      <c r="Q1035" s="61"/>
      <c r="R1035" s="61"/>
      <c r="S1035" s="61"/>
    </row>
    <row r="1036" spans="15:19" ht="12.75" x14ac:dyDescent="0.2">
      <c r="O1036" s="61"/>
      <c r="P1036" s="61"/>
      <c r="Q1036" s="61"/>
      <c r="R1036" s="61"/>
      <c r="S1036" s="61"/>
    </row>
    <row r="1037" spans="15:19" ht="12.75" x14ac:dyDescent="0.2">
      <c r="O1037" s="61"/>
      <c r="P1037" s="61"/>
      <c r="Q1037" s="61"/>
      <c r="R1037" s="61"/>
      <c r="S1037" s="61"/>
    </row>
    <row r="1038" spans="15:19" ht="12.75" x14ac:dyDescent="0.2">
      <c r="O1038" s="61"/>
      <c r="P1038" s="61"/>
      <c r="Q1038" s="61"/>
      <c r="R1038" s="61"/>
      <c r="S1038" s="61"/>
    </row>
    <row r="1039" spans="15:19" ht="12.75" x14ac:dyDescent="0.2">
      <c r="O1039" s="61"/>
      <c r="P1039" s="61"/>
      <c r="Q1039" s="61"/>
      <c r="R1039" s="61"/>
      <c r="S1039" s="61"/>
    </row>
    <row r="1040" spans="15:19" ht="12.75" x14ac:dyDescent="0.2">
      <c r="O1040" s="61"/>
      <c r="P1040" s="61"/>
      <c r="Q1040" s="61"/>
      <c r="R1040" s="61"/>
      <c r="S1040" s="61"/>
    </row>
  </sheetData>
  <mergeCells count="67">
    <mergeCell ref="B50:E50"/>
    <mergeCell ref="B51:E51"/>
    <mergeCell ref="B45:E45"/>
    <mergeCell ref="B46:E46"/>
    <mergeCell ref="B47:E47"/>
    <mergeCell ref="B48:E48"/>
    <mergeCell ref="B49:E49"/>
    <mergeCell ref="B40:E40"/>
    <mergeCell ref="B41:E41"/>
    <mergeCell ref="B42:E42"/>
    <mergeCell ref="B43:E43"/>
    <mergeCell ref="B44:E44"/>
    <mergeCell ref="B35:E35"/>
    <mergeCell ref="B36:E36"/>
    <mergeCell ref="B37:E37"/>
    <mergeCell ref="B38:E38"/>
    <mergeCell ref="B39:E39"/>
    <mergeCell ref="B30:E30"/>
    <mergeCell ref="B31:E31"/>
    <mergeCell ref="B32:E32"/>
    <mergeCell ref="B33:E33"/>
    <mergeCell ref="B34:E34"/>
    <mergeCell ref="B25:E25"/>
    <mergeCell ref="B26:E26"/>
    <mergeCell ref="B27:E27"/>
    <mergeCell ref="B28:E28"/>
    <mergeCell ref="B29:E29"/>
    <mergeCell ref="B20:E20"/>
    <mergeCell ref="B21:E21"/>
    <mergeCell ref="B22:E22"/>
    <mergeCell ref="B23:E23"/>
    <mergeCell ref="B24:E24"/>
    <mergeCell ref="B15:E15"/>
    <mergeCell ref="B16:E16"/>
    <mergeCell ref="B17:E17"/>
    <mergeCell ref="B18:E18"/>
    <mergeCell ref="B19:E19"/>
    <mergeCell ref="E5:P5"/>
    <mergeCell ref="B5:D5"/>
    <mergeCell ref="G7:I7"/>
    <mergeCell ref="G9:I9"/>
    <mergeCell ref="G11:J11"/>
    <mergeCell ref="K11:L11"/>
    <mergeCell ref="B1:P1"/>
    <mergeCell ref="B2:P2"/>
    <mergeCell ref="B3:D3"/>
    <mergeCell ref="E3:P3"/>
    <mergeCell ref="B4:D4"/>
    <mergeCell ref="E4:P4"/>
    <mergeCell ref="B57:E57"/>
    <mergeCell ref="B58:E58"/>
    <mergeCell ref="G82:J82"/>
    <mergeCell ref="M82:P82"/>
    <mergeCell ref="G83:J83"/>
    <mergeCell ref="M83:P83"/>
    <mergeCell ref="B59:E59"/>
    <mergeCell ref="B60:E60"/>
    <mergeCell ref="B61:E61"/>
    <mergeCell ref="B62:E62"/>
    <mergeCell ref="B63:E63"/>
    <mergeCell ref="B64:E74"/>
    <mergeCell ref="B75:E76"/>
    <mergeCell ref="B52:E52"/>
    <mergeCell ref="B53:E53"/>
    <mergeCell ref="B54:E54"/>
    <mergeCell ref="B55:E55"/>
    <mergeCell ref="B56:E56"/>
  </mergeCells>
  <conditionalFormatting sqref="F16:S62">
    <cfRule type="notContainsBlanks" dxfId="3" priority="1">
      <formula>LEN(TRIM(F16))&gt;0</formula>
    </cfRule>
  </conditionalFormatting>
  <dataValidations count="3">
    <dataValidation type="list" allowBlank="1" showErrorMessage="1" sqref="G82 M82" xr:uid="{00000000-0002-0000-0500-000000000000}">
      <formula1>"Mateus Pedro  da Silva,Leonardo Mesquita Reis Belico"</formula1>
    </dataValidation>
    <dataValidation type="list" allowBlank="1" showErrorMessage="1" sqref="G7 G9" xr:uid="{00000000-0002-0000-0500-000001000000}">
      <formula1>"CONSTRUÇÃO DE EDIFÍCIOS,OBRA RODOVIÁRIA,NÃO SE APLICA"</formula1>
    </dataValidation>
    <dataValidation type="list" allowBlank="1" showErrorMessage="1" sqref="G83 M83" xr:uid="{00000000-0002-0000-0500-000002000000}">
      <formula1>"Engenheiro Civil,Arquiteto e Urbanista"</formula1>
    </dataValidation>
  </dataValidations>
  <printOptions horizontalCentered="1" gridLines="1"/>
  <pageMargins left="0.7" right="0.7" top="0.75" bottom="0.75" header="0" footer="0"/>
  <pageSetup paperSize="9" fitToHeight="0" pageOrder="overThenDown" orientation="landscape" cellComments="atEnd"/>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E06666"/>
    <outlinePr summaryBelow="0" summaryRight="0"/>
    <pageSetUpPr fitToPage="1"/>
  </sheetPr>
  <dimension ref="A1:Z1005"/>
  <sheetViews>
    <sheetView showGridLines="0" workbookViewId="0"/>
  </sheetViews>
  <sheetFormatPr defaultColWidth="12.5703125" defaultRowHeight="15.75" customHeight="1" x14ac:dyDescent="0.2"/>
  <cols>
    <col min="1" max="1" width="6.140625" customWidth="1"/>
    <col min="4" max="4" width="49" customWidth="1"/>
    <col min="6" max="6" width="13.42578125" customWidth="1"/>
    <col min="7" max="7" width="16" customWidth="1"/>
    <col min="8" max="8" width="12.5703125" hidden="1"/>
    <col min="9" max="9" width="14.42578125" customWidth="1"/>
    <col min="10" max="10" width="12.42578125" customWidth="1"/>
    <col min="11" max="11" width="11.85546875" customWidth="1"/>
  </cols>
  <sheetData>
    <row r="1" spans="1:26" ht="66.75" customHeight="1" x14ac:dyDescent="0.3">
      <c r="A1" s="224"/>
      <c r="B1" s="337" t="s">
        <v>0</v>
      </c>
      <c r="C1" s="291"/>
      <c r="D1" s="291"/>
      <c r="E1" s="291"/>
      <c r="F1" s="291"/>
      <c r="G1" s="291"/>
      <c r="H1" s="291"/>
      <c r="I1" s="291"/>
      <c r="J1" s="291"/>
      <c r="K1" s="291"/>
      <c r="L1" s="292"/>
      <c r="M1" s="225"/>
      <c r="N1" s="225"/>
      <c r="O1" s="225"/>
      <c r="P1" s="225"/>
      <c r="Q1" s="225"/>
      <c r="R1" s="225"/>
      <c r="S1" s="225"/>
      <c r="T1" s="225"/>
      <c r="U1" s="225"/>
      <c r="V1" s="225"/>
      <c r="W1" s="225"/>
      <c r="X1" s="225"/>
      <c r="Y1" s="225"/>
      <c r="Z1" s="225"/>
    </row>
    <row r="2" spans="1:26" ht="15" x14ac:dyDescent="0.3">
      <c r="A2" s="224"/>
      <c r="B2" s="338" t="s">
        <v>1109</v>
      </c>
      <c r="C2" s="297"/>
      <c r="D2" s="297"/>
      <c r="E2" s="297"/>
      <c r="F2" s="297"/>
      <c r="G2" s="297"/>
      <c r="H2" s="297"/>
      <c r="I2" s="297"/>
      <c r="J2" s="297"/>
      <c r="K2" s="297"/>
      <c r="L2" s="298"/>
      <c r="M2" s="225"/>
      <c r="N2" s="225"/>
      <c r="O2" s="225"/>
      <c r="P2" s="225"/>
      <c r="Q2" s="225"/>
      <c r="R2" s="225"/>
      <c r="S2" s="225"/>
      <c r="T2" s="225"/>
      <c r="U2" s="225"/>
      <c r="V2" s="225"/>
      <c r="W2" s="225"/>
      <c r="X2" s="225"/>
      <c r="Y2" s="225"/>
      <c r="Z2" s="225"/>
    </row>
    <row r="3" spans="1:26" ht="15" x14ac:dyDescent="0.3">
      <c r="A3" s="224"/>
      <c r="B3" s="68"/>
      <c r="C3" s="33"/>
      <c r="D3" s="33"/>
      <c r="E3" s="33"/>
      <c r="F3" s="33"/>
      <c r="G3" s="33"/>
      <c r="H3" s="35"/>
      <c r="I3" s="33"/>
      <c r="J3" s="33"/>
      <c r="K3" s="33"/>
      <c r="L3" s="42"/>
      <c r="M3" s="225"/>
      <c r="N3" s="225"/>
      <c r="O3" s="225"/>
      <c r="P3" s="225"/>
      <c r="Q3" s="225"/>
      <c r="R3" s="225"/>
      <c r="S3" s="225"/>
      <c r="T3" s="225"/>
      <c r="U3" s="225"/>
      <c r="V3" s="225"/>
      <c r="W3" s="225"/>
      <c r="X3" s="225"/>
      <c r="Y3" s="225"/>
      <c r="Z3" s="225"/>
    </row>
    <row r="4" spans="1:26" ht="15" x14ac:dyDescent="0.3">
      <c r="A4" s="224"/>
      <c r="B4" s="339" t="s">
        <v>2</v>
      </c>
      <c r="C4" s="297"/>
      <c r="D4" s="298"/>
      <c r="E4" s="340" t="s">
        <v>3</v>
      </c>
      <c r="F4" s="297"/>
      <c r="G4" s="297"/>
      <c r="H4" s="297"/>
      <c r="I4" s="297"/>
      <c r="J4" s="297"/>
      <c r="K4" s="297"/>
      <c r="L4" s="298"/>
      <c r="M4" s="225"/>
      <c r="N4" s="225"/>
      <c r="O4" s="225"/>
      <c r="P4" s="225"/>
      <c r="Q4" s="225"/>
      <c r="R4" s="225"/>
      <c r="S4" s="225"/>
      <c r="T4" s="225"/>
      <c r="U4" s="225"/>
      <c r="V4" s="225"/>
      <c r="W4" s="225"/>
      <c r="X4" s="225"/>
      <c r="Y4" s="225"/>
      <c r="Z4" s="225"/>
    </row>
    <row r="5" spans="1:26" ht="15" x14ac:dyDescent="0.3">
      <c r="A5" s="224"/>
      <c r="B5" s="339" t="s">
        <v>4</v>
      </c>
      <c r="C5" s="297"/>
      <c r="D5" s="298"/>
      <c r="E5" s="306" t="str">
        <f>P.O.!E4</f>
        <v>ESTÁDIO EDMUNDO PACEAU, RUA FELIPE DOS SANTOS, CENTRO, CAMBUÍ, MG</v>
      </c>
      <c r="F5" s="302"/>
      <c r="G5" s="302"/>
      <c r="H5" s="302"/>
      <c r="I5" s="302"/>
      <c r="J5" s="302"/>
      <c r="K5" s="302"/>
      <c r="L5" s="303"/>
      <c r="M5" s="225"/>
      <c r="N5" s="225"/>
      <c r="O5" s="225"/>
      <c r="P5" s="225"/>
      <c r="Q5" s="225"/>
      <c r="R5" s="225"/>
      <c r="S5" s="225"/>
      <c r="T5" s="225"/>
      <c r="U5" s="225"/>
      <c r="V5" s="225"/>
      <c r="W5" s="225"/>
      <c r="X5" s="225"/>
      <c r="Y5" s="225"/>
      <c r="Z5" s="225"/>
    </row>
    <row r="6" spans="1:26" ht="15" x14ac:dyDescent="0.3">
      <c r="A6" s="224"/>
      <c r="B6" s="339" t="s">
        <v>6</v>
      </c>
      <c r="C6" s="297"/>
      <c r="D6" s="298"/>
      <c r="E6" s="305" t="str">
        <f>P.O.!E5</f>
        <v>115,47 m² - ÁREA DA EDIFICAÇÃO</v>
      </c>
      <c r="F6" s="297"/>
      <c r="G6" s="297"/>
      <c r="H6" s="297"/>
      <c r="I6" s="297"/>
      <c r="J6" s="297"/>
      <c r="K6" s="297"/>
      <c r="L6" s="298"/>
      <c r="M6" s="225"/>
      <c r="N6" s="225"/>
      <c r="O6" s="225"/>
      <c r="P6" s="225"/>
      <c r="Q6" s="225"/>
      <c r="R6" s="225"/>
      <c r="S6" s="225"/>
      <c r="T6" s="225"/>
      <c r="U6" s="225"/>
      <c r="V6" s="225"/>
      <c r="W6" s="225"/>
      <c r="X6" s="225"/>
      <c r="Y6" s="225"/>
      <c r="Z6" s="225"/>
    </row>
    <row r="7" spans="1:26" ht="15" x14ac:dyDescent="0.3">
      <c r="A7" s="224"/>
      <c r="B7" s="226"/>
      <c r="C7" s="213"/>
      <c r="D7" s="213"/>
      <c r="E7" s="33"/>
      <c r="F7" s="33"/>
      <c r="G7" s="33"/>
      <c r="H7" s="33"/>
      <c r="I7" s="33"/>
      <c r="J7" s="33"/>
      <c r="K7" s="33"/>
      <c r="L7" s="33"/>
      <c r="M7" s="225"/>
      <c r="N7" s="225"/>
      <c r="O7" s="225"/>
      <c r="P7" s="225"/>
      <c r="Q7" s="225"/>
      <c r="R7" s="225"/>
      <c r="S7" s="225"/>
      <c r="T7" s="225"/>
      <c r="U7" s="225"/>
      <c r="V7" s="225"/>
      <c r="W7" s="225"/>
      <c r="X7" s="225"/>
      <c r="Y7" s="225"/>
      <c r="Z7" s="225"/>
    </row>
    <row r="8" spans="1:26" ht="15" x14ac:dyDescent="0.3">
      <c r="A8" s="224"/>
      <c r="B8" s="227"/>
      <c r="C8" s="34"/>
      <c r="D8" s="34"/>
      <c r="E8" s="34"/>
      <c r="F8" s="334" t="s">
        <v>42</v>
      </c>
      <c r="G8" s="287"/>
      <c r="H8" s="287"/>
      <c r="I8" s="34"/>
      <c r="J8" s="36" t="s">
        <v>43</v>
      </c>
      <c r="K8" s="37">
        <v>0.23119999999999999</v>
      </c>
      <c r="L8" s="38"/>
      <c r="M8" s="225"/>
      <c r="N8" s="225"/>
      <c r="O8" s="225"/>
      <c r="P8" s="225"/>
      <c r="Q8" s="225"/>
      <c r="R8" s="225"/>
      <c r="S8" s="225"/>
      <c r="T8" s="225"/>
      <c r="U8" s="225"/>
      <c r="V8" s="225"/>
      <c r="W8" s="225"/>
      <c r="X8" s="225"/>
      <c r="Y8" s="225"/>
      <c r="Z8" s="225"/>
    </row>
    <row r="9" spans="1:26" ht="15" x14ac:dyDescent="0.3">
      <c r="A9" s="224"/>
      <c r="B9" s="227"/>
      <c r="C9" s="34"/>
      <c r="D9" s="34"/>
      <c r="E9" s="34"/>
      <c r="F9" s="34"/>
      <c r="G9" s="34"/>
      <c r="H9" s="39"/>
      <c r="I9" s="34"/>
      <c r="J9" s="34"/>
      <c r="K9" s="228">
        <f>K8+1</f>
        <v>1.2312000000000001</v>
      </c>
      <c r="L9" s="42"/>
      <c r="M9" s="225"/>
      <c r="N9" s="225"/>
      <c r="O9" s="225"/>
      <c r="P9" s="225"/>
      <c r="Q9" s="225"/>
      <c r="R9" s="225"/>
      <c r="S9" s="225"/>
      <c r="T9" s="225"/>
      <c r="U9" s="225"/>
      <c r="V9" s="225"/>
      <c r="W9" s="225"/>
      <c r="X9" s="225"/>
      <c r="Y9" s="225"/>
      <c r="Z9" s="225"/>
    </row>
    <row r="10" spans="1:26" ht="15" x14ac:dyDescent="0.3">
      <c r="A10" s="224"/>
      <c r="B10" s="335" t="s">
        <v>1110</v>
      </c>
      <c r="C10" s="287"/>
      <c r="D10" s="229"/>
      <c r="E10" s="34"/>
      <c r="F10" s="334" t="s">
        <v>46</v>
      </c>
      <c r="G10" s="287"/>
      <c r="H10" s="287"/>
      <c r="I10" s="34"/>
      <c r="J10" s="44" t="s">
        <v>47</v>
      </c>
      <c r="K10" s="45">
        <v>0</v>
      </c>
      <c r="L10" s="42"/>
      <c r="M10" s="225"/>
      <c r="N10" s="225"/>
      <c r="O10" s="225"/>
      <c r="P10" s="225"/>
      <c r="Q10" s="225"/>
      <c r="R10" s="225"/>
      <c r="S10" s="225"/>
      <c r="T10" s="225"/>
      <c r="U10" s="225"/>
      <c r="V10" s="225"/>
      <c r="W10" s="225"/>
      <c r="X10" s="225"/>
      <c r="Y10" s="225"/>
      <c r="Z10" s="225"/>
    </row>
    <row r="11" spans="1:26" ht="15" x14ac:dyDescent="0.3">
      <c r="A11" s="224"/>
      <c r="B11" s="230" t="s">
        <v>1111</v>
      </c>
      <c r="C11" s="231">
        <v>0.8</v>
      </c>
      <c r="D11" s="229" t="s">
        <v>1112</v>
      </c>
      <c r="E11" s="34"/>
      <c r="F11" s="34"/>
      <c r="G11" s="34"/>
      <c r="H11" s="39"/>
      <c r="I11" s="34"/>
      <c r="J11" s="34"/>
      <c r="K11" s="232">
        <f>K10+1</f>
        <v>1</v>
      </c>
      <c r="L11" s="42"/>
      <c r="M11" s="225"/>
      <c r="N11" s="225"/>
      <c r="O11" s="225"/>
      <c r="P11" s="225"/>
      <c r="Q11" s="225"/>
      <c r="R11" s="225"/>
      <c r="S11" s="225"/>
      <c r="T11" s="225"/>
      <c r="U11" s="225"/>
      <c r="V11" s="225"/>
      <c r="W11" s="225"/>
      <c r="X11" s="225"/>
      <c r="Y11" s="225"/>
      <c r="Z11" s="225"/>
    </row>
    <row r="12" spans="1:26" ht="15" x14ac:dyDescent="0.3">
      <c r="A12" s="224"/>
      <c r="B12" s="233" t="s">
        <v>1113</v>
      </c>
      <c r="C12" s="231">
        <v>0.95</v>
      </c>
      <c r="D12" s="229" t="s">
        <v>1114</v>
      </c>
      <c r="E12" s="34"/>
      <c r="F12" s="34"/>
      <c r="G12" s="34"/>
      <c r="H12" s="39"/>
      <c r="I12" s="34"/>
      <c r="J12" s="34"/>
      <c r="K12" s="34"/>
      <c r="L12" s="42"/>
      <c r="M12" s="225"/>
      <c r="N12" s="225"/>
      <c r="O12" s="225"/>
      <c r="P12" s="225"/>
      <c r="Q12" s="225"/>
      <c r="R12" s="225"/>
      <c r="S12" s="225"/>
      <c r="T12" s="225"/>
      <c r="U12" s="225"/>
      <c r="V12" s="225"/>
      <c r="W12" s="225"/>
      <c r="X12" s="225"/>
      <c r="Y12" s="225"/>
      <c r="Z12" s="225"/>
    </row>
    <row r="13" spans="1:26" ht="18" x14ac:dyDescent="0.3">
      <c r="A13" s="224"/>
      <c r="B13" s="234" t="s">
        <v>1115</v>
      </c>
      <c r="C13" s="231">
        <v>1</v>
      </c>
      <c r="D13" s="229" t="s">
        <v>1116</v>
      </c>
      <c r="E13" s="34"/>
      <c r="F13" s="336" t="s">
        <v>181</v>
      </c>
      <c r="G13" s="284"/>
      <c r="H13" s="284"/>
      <c r="I13" s="285"/>
      <c r="J13" s="317">
        <f>P.O.!J10</f>
        <v>646717.30000000005</v>
      </c>
      <c r="K13" s="285"/>
      <c r="L13" s="90"/>
      <c r="M13" s="225"/>
      <c r="N13" s="225"/>
      <c r="O13" s="225"/>
      <c r="P13" s="225"/>
      <c r="Q13" s="225"/>
      <c r="R13" s="225"/>
      <c r="S13" s="225"/>
      <c r="T13" s="225"/>
      <c r="U13" s="225"/>
      <c r="V13" s="225"/>
      <c r="W13" s="225"/>
      <c r="X13" s="225"/>
      <c r="Y13" s="225"/>
      <c r="Z13" s="225"/>
    </row>
    <row r="14" spans="1:26" ht="15" x14ac:dyDescent="0.3">
      <c r="A14" s="224"/>
      <c r="B14" s="235"/>
      <c r="C14" s="225"/>
      <c r="D14" s="225"/>
      <c r="E14" s="225"/>
      <c r="F14" s="225"/>
      <c r="G14" s="225"/>
      <c r="H14" s="225"/>
      <c r="I14" s="236"/>
      <c r="J14" s="225"/>
      <c r="K14" s="225"/>
      <c r="L14" s="225"/>
      <c r="M14" s="225"/>
      <c r="N14" s="225"/>
      <c r="O14" s="225"/>
      <c r="P14" s="225"/>
      <c r="Q14" s="225"/>
      <c r="R14" s="225"/>
      <c r="S14" s="225"/>
      <c r="T14" s="225"/>
      <c r="U14" s="225"/>
      <c r="V14" s="225"/>
      <c r="W14" s="225"/>
      <c r="X14" s="225"/>
      <c r="Y14" s="225"/>
      <c r="Z14" s="225"/>
    </row>
    <row r="15" spans="1:26" ht="15" x14ac:dyDescent="0.25">
      <c r="A15" s="224"/>
      <c r="B15" s="237" t="s">
        <v>51</v>
      </c>
      <c r="C15" s="238" t="s">
        <v>52</v>
      </c>
      <c r="D15" s="239" t="s">
        <v>183</v>
      </c>
      <c r="E15" s="238" t="s">
        <v>1117</v>
      </c>
      <c r="F15" s="238" t="s">
        <v>1118</v>
      </c>
      <c r="G15" s="238" t="s">
        <v>55</v>
      </c>
      <c r="H15" s="238" t="s">
        <v>188</v>
      </c>
      <c r="I15" s="240" t="s">
        <v>57</v>
      </c>
      <c r="J15" s="238" t="s">
        <v>1119</v>
      </c>
      <c r="K15" s="238" t="s">
        <v>1120</v>
      </c>
      <c r="L15" s="238" t="s">
        <v>1121</v>
      </c>
      <c r="M15" s="241"/>
      <c r="P15" s="229"/>
      <c r="Q15" s="229"/>
      <c r="R15" s="229"/>
      <c r="S15" s="229"/>
      <c r="T15" s="229"/>
      <c r="U15" s="229"/>
      <c r="V15" s="229"/>
      <c r="W15" s="229"/>
      <c r="X15" s="229"/>
      <c r="Y15" s="229"/>
      <c r="Z15" s="241"/>
    </row>
    <row r="16" spans="1:26" ht="15" x14ac:dyDescent="0.2">
      <c r="A16" s="242" t="str">
        <f>P.O.!A34</f>
        <v>S</v>
      </c>
      <c r="B16" s="243" t="str">
        <f>P.O.!C34</f>
        <v>PRÓPRIA</v>
      </c>
      <c r="C16" s="244" t="str">
        <f>P.O.!D34</f>
        <v>CPU 001</v>
      </c>
      <c r="D16" s="245" t="str">
        <f>P.O.!E34</f>
        <v>ADMINISTRAÇÃO LOCAL</v>
      </c>
      <c r="E16" s="244">
        <f>P.O.!H34</f>
        <v>14</v>
      </c>
      <c r="F16" s="244" t="str">
        <f>P.O.!F34</f>
        <v>MÊS</v>
      </c>
      <c r="G16" s="246">
        <f>P.O.!J34</f>
        <v>3711.46</v>
      </c>
      <c r="H16" s="246"/>
      <c r="I16" s="246">
        <f>P.O.!K34</f>
        <v>51960.44</v>
      </c>
      <c r="J16" s="247">
        <f t="shared" ref="J16:J270" si="0">I16/$J$13</f>
        <v>8.0344904953060625E-2</v>
      </c>
      <c r="K16" s="248">
        <f>J16</f>
        <v>8.0344904953060625E-2</v>
      </c>
      <c r="L16" s="249" t="str">
        <f t="shared" ref="L16:L270" si="1">IF(K16&lt;$C$11,$B$11,IF(K16&lt;$C$12,$B$12,$B$13))</f>
        <v>A</v>
      </c>
      <c r="M16" s="241"/>
      <c r="P16" s="229"/>
      <c r="Q16" s="229"/>
      <c r="R16" s="229"/>
      <c r="S16" s="229"/>
      <c r="T16" s="229"/>
      <c r="U16" s="229"/>
      <c r="V16" s="229"/>
      <c r="W16" s="229"/>
      <c r="X16" s="229"/>
      <c r="Y16" s="229"/>
      <c r="Z16" s="241"/>
    </row>
    <row r="17" spans="1:26" ht="90" x14ac:dyDescent="0.2">
      <c r="A17" s="242" t="str">
        <f>P.O.!A319</f>
        <v>S</v>
      </c>
      <c r="B17" s="243" t="str">
        <f>P.O.!C319</f>
        <v>PRÓPRIA</v>
      </c>
      <c r="C17" s="244" t="str">
        <f>P.O.!D319</f>
        <v>CPU 014</v>
      </c>
      <c r="D17" s="245" t="str">
        <f>P.O.!E319</f>
        <v>TELHA TRAPEZOIDAL EM GALVALUME TIPO SANDUÍCHE, NÚCLEO EM PIR 30MM, UMA FACE PINTADA ACABAMENTO RAL 9003, ACABAMENTO INFERIOR EM FORRO EM AÇO GALVALUME ACABAMENTO AMADEIRADO, COM TODOS OS ACESSÓRIOS DE INSTALAÇÃO E MÃO DE OBRA</v>
      </c>
      <c r="E17" s="244">
        <f>P.O.!H319</f>
        <v>137.37</v>
      </c>
      <c r="F17" s="244" t="str">
        <f>P.O.!F319</f>
        <v>M2</v>
      </c>
      <c r="G17" s="246">
        <f>P.O.!J319</f>
        <v>283.95</v>
      </c>
      <c r="H17" s="246"/>
      <c r="I17" s="246">
        <f>P.O.!K319</f>
        <v>39006.21</v>
      </c>
      <c r="J17" s="247">
        <f t="shared" si="0"/>
        <v>6.0314158906836106E-2</v>
      </c>
      <c r="K17" s="248">
        <f t="shared" ref="K17:K271" si="2">J17+K16</f>
        <v>0.14065906385989674</v>
      </c>
      <c r="L17" s="249" t="str">
        <f t="shared" si="1"/>
        <v>A</v>
      </c>
      <c r="M17" s="241"/>
      <c r="P17" s="229"/>
      <c r="Q17" s="229"/>
      <c r="R17" s="229"/>
      <c r="S17" s="229"/>
      <c r="T17" s="229"/>
      <c r="U17" s="229"/>
      <c r="V17" s="229"/>
      <c r="W17" s="229"/>
      <c r="X17" s="229"/>
      <c r="Y17" s="229"/>
      <c r="Z17" s="241"/>
    </row>
    <row r="18" spans="1:26" ht="60" x14ac:dyDescent="0.2">
      <c r="A18" s="242" t="str">
        <f>P.O.!A356</f>
        <v>S</v>
      </c>
      <c r="B18" s="243" t="str">
        <f>P.O.!C356</f>
        <v>PRÓPRIA</v>
      </c>
      <c r="C18" s="244" t="str">
        <f>P.O.!D356</f>
        <v>CPU 006</v>
      </c>
      <c r="D18" s="245" t="str">
        <f>P.O.!E356</f>
        <v>REVESTIMENTO COM LADRILHO HIDRÁULICO APLICADO EM PISO COM JUNTA SECA, NA COR NATURAL, TIPO MILANO ASSENTAMENTO COM ARGAMASSA INDUSTRIALIZADA</v>
      </c>
      <c r="E18" s="244">
        <f>P.O.!H356</f>
        <v>136.19</v>
      </c>
      <c r="F18" s="244" t="str">
        <f>P.O.!F356</f>
        <v>M2</v>
      </c>
      <c r="G18" s="246">
        <f>P.O.!J356</f>
        <v>178.39</v>
      </c>
      <c r="H18" s="246"/>
      <c r="I18" s="246">
        <f>P.O.!K356</f>
        <v>24294.93</v>
      </c>
      <c r="J18" s="247">
        <f t="shared" si="0"/>
        <v>3.7566537960249398E-2</v>
      </c>
      <c r="K18" s="248">
        <f t="shared" si="2"/>
        <v>0.17822560182014613</v>
      </c>
      <c r="L18" s="249" t="str">
        <f t="shared" si="1"/>
        <v>A</v>
      </c>
      <c r="M18" s="241"/>
      <c r="P18" s="229"/>
      <c r="Q18" s="229"/>
      <c r="R18" s="229"/>
      <c r="S18" s="229"/>
      <c r="T18" s="229"/>
      <c r="U18" s="229"/>
      <c r="V18" s="229"/>
      <c r="W18" s="229"/>
      <c r="X18" s="229"/>
      <c r="Y18" s="229"/>
      <c r="Z18" s="241"/>
    </row>
    <row r="19" spans="1:26" ht="60" x14ac:dyDescent="0.2">
      <c r="A19" s="242" t="str">
        <f>P.O.!A112</f>
        <v>S</v>
      </c>
      <c r="B19" s="243" t="str">
        <f>P.O.!C112</f>
        <v>SINAPI</v>
      </c>
      <c r="C19" s="244" t="str">
        <f>P.O.!D112</f>
        <v>103318</v>
      </c>
      <c r="D19" s="245" t="str">
        <f>P.O.!E112</f>
        <v>ALVENARIA DE VEDAÇÃO DE BLOCOS VAZADOS DE CONCRETO DE 14X19X39 CM (ESPESSURA 14 CM) E ARGAMASSA DE ASSENTAMENTO COM PREPARO EM BETONEIRA. AF_12/2021</v>
      </c>
      <c r="E19" s="244">
        <f>P.O.!H112</f>
        <v>159.36000000000001</v>
      </c>
      <c r="F19" s="244" t="str">
        <f>P.O.!F112</f>
        <v>M2</v>
      </c>
      <c r="G19" s="246">
        <f>P.O.!J112</f>
        <v>135.71</v>
      </c>
      <c r="H19" s="246"/>
      <c r="I19" s="246">
        <f>P.O.!K112</f>
        <v>21626.75</v>
      </c>
      <c r="J19" s="247">
        <f t="shared" si="0"/>
        <v>3.3440809454146347E-2</v>
      </c>
      <c r="K19" s="248">
        <f t="shared" si="2"/>
        <v>0.21166641127429248</v>
      </c>
      <c r="L19" s="249" t="str">
        <f t="shared" si="1"/>
        <v>A</v>
      </c>
      <c r="M19" s="241"/>
      <c r="P19" s="229"/>
      <c r="Q19" s="229"/>
      <c r="R19" s="229"/>
      <c r="S19" s="229"/>
      <c r="T19" s="229"/>
      <c r="U19" s="229"/>
      <c r="V19" s="229"/>
      <c r="W19" s="229"/>
      <c r="X19" s="229"/>
      <c r="Y19" s="229"/>
      <c r="Z19" s="241"/>
    </row>
    <row r="20" spans="1:26" ht="60" x14ac:dyDescent="0.2">
      <c r="A20" s="242" t="str">
        <f>P.O.!A312</f>
        <v>S</v>
      </c>
      <c r="B20" s="243" t="str">
        <f>P.O.!C312</f>
        <v>SINAPI</v>
      </c>
      <c r="C20" s="244" t="str">
        <f>P.O.!D312</f>
        <v>94992</v>
      </c>
      <c r="D20" s="245" t="str">
        <f>P.O.!E312</f>
        <v>EXECUÇÃO DE PASSEIO (CALÇADA) OU PISO DE CONCRETO COM CONCRETO MOLDADO IN LOCO, FEITO EM OBRA, ACABAMENTO CONVENCIONAL, ESPESSURA 6 CM, ARMADO. AF_08/2022</v>
      </c>
      <c r="E20" s="244">
        <f>P.O.!H312</f>
        <v>205.18</v>
      </c>
      <c r="F20" s="244" t="str">
        <f>P.O.!F312</f>
        <v>M2</v>
      </c>
      <c r="G20" s="246">
        <f>P.O.!J312</f>
        <v>104.82</v>
      </c>
      <c r="H20" s="246"/>
      <c r="I20" s="246">
        <f>P.O.!K312</f>
        <v>21506.97</v>
      </c>
      <c r="J20" s="247">
        <f t="shared" si="0"/>
        <v>3.325559715195496E-2</v>
      </c>
      <c r="K20" s="248">
        <f t="shared" si="2"/>
        <v>0.24492200842624745</v>
      </c>
      <c r="L20" s="249" t="str">
        <f t="shared" si="1"/>
        <v>A</v>
      </c>
      <c r="M20" s="241"/>
      <c r="P20" s="229"/>
      <c r="Q20" s="229"/>
      <c r="R20" s="229"/>
      <c r="S20" s="229"/>
      <c r="T20" s="229"/>
      <c r="U20" s="229"/>
      <c r="V20" s="229"/>
      <c r="W20" s="229"/>
      <c r="X20" s="229"/>
      <c r="Y20" s="229"/>
      <c r="Z20" s="241"/>
    </row>
    <row r="21" spans="1:26" ht="60" x14ac:dyDescent="0.2">
      <c r="A21" s="242" t="str">
        <f>P.O.!A332</f>
        <v>S</v>
      </c>
      <c r="B21" s="243" t="str">
        <f>P.O.!C332</f>
        <v xml:space="preserve">SEINFRA </v>
      </c>
      <c r="C21" s="244" t="str">
        <f>P.O.!D332</f>
        <v>ED-6282</v>
      </c>
      <c r="D21" s="245" t="str">
        <f>P.O.!E332</f>
        <v>REBOCO COM ARGAMASSA, TRAÇO 1:2:8 (CIMENTO, CAL E AREIA), ESP. 25MM, APLICAÇÃO MANUAL, INCLUSIVE ARGAMASSA COM PREPARO MECANIZADO</v>
      </c>
      <c r="E21" s="244">
        <f>P.O.!H332</f>
        <v>347.32</v>
      </c>
      <c r="F21" s="244" t="str">
        <f>P.O.!F332</f>
        <v>m2</v>
      </c>
      <c r="G21" s="246">
        <f>P.O.!J332</f>
        <v>55.98</v>
      </c>
      <c r="H21" s="246"/>
      <c r="I21" s="246">
        <f>P.O.!K332</f>
        <v>19442.97</v>
      </c>
      <c r="J21" s="247">
        <f t="shared" si="0"/>
        <v>3.006409446600547E-2</v>
      </c>
      <c r="K21" s="248">
        <f t="shared" si="2"/>
        <v>0.27498610289225289</v>
      </c>
      <c r="L21" s="249" t="str">
        <f t="shared" si="1"/>
        <v>A</v>
      </c>
      <c r="M21" s="241"/>
      <c r="P21" s="229"/>
      <c r="Q21" s="229"/>
      <c r="R21" s="229"/>
      <c r="S21" s="229"/>
      <c r="T21" s="229"/>
      <c r="U21" s="229"/>
      <c r="V21" s="229"/>
      <c r="W21" s="229"/>
      <c r="X21" s="229"/>
      <c r="Y21" s="229"/>
      <c r="Z21" s="241"/>
    </row>
    <row r="22" spans="1:26" ht="60" x14ac:dyDescent="0.2">
      <c r="A22" s="242" t="str">
        <f>P.O.!A26</f>
        <v>S</v>
      </c>
      <c r="B22" s="243" t="str">
        <f>P.O.!C26</f>
        <v xml:space="preserve">SEINFRA </v>
      </c>
      <c r="C22" s="244" t="str">
        <f>P.O.!D26</f>
        <v>ED-50155</v>
      </c>
      <c r="D22" s="245" t="str">
        <f>P.O.!E26</f>
        <v>LOCAÇÃO DE BANHEIRO QUÍMICO, DIMENSÃO (110X120X230)CM, LINHA PADRÃO, CONTENDO UMA (1) PIA/HIGIENIZADOR DE MÃOS, INCLUSIVE MANUTENÇÃO E MOBILIZAÇÃO/DESMOBILIZAÇÃO</v>
      </c>
      <c r="E22" s="244">
        <f>P.O.!H26</f>
        <v>14</v>
      </c>
      <c r="F22" s="244" t="str">
        <f>P.O.!F26</f>
        <v>mês</v>
      </c>
      <c r="G22" s="246">
        <f>P.O.!J26</f>
        <v>1295.9100000000001</v>
      </c>
      <c r="H22" s="246"/>
      <c r="I22" s="246">
        <f>P.O.!K26</f>
        <v>18142.740000000002</v>
      </c>
      <c r="J22" s="247">
        <f t="shared" si="0"/>
        <v>2.8053586938218602E-2</v>
      </c>
      <c r="K22" s="248">
        <f t="shared" si="2"/>
        <v>0.30303968983047147</v>
      </c>
      <c r="L22" s="249" t="str">
        <f t="shared" si="1"/>
        <v>A</v>
      </c>
      <c r="M22" s="241"/>
      <c r="P22" s="229"/>
      <c r="Q22" s="229"/>
      <c r="R22" s="229"/>
      <c r="S22" s="229"/>
      <c r="T22" s="229"/>
      <c r="U22" s="229"/>
      <c r="V22" s="229"/>
      <c r="W22" s="229"/>
      <c r="X22" s="229"/>
      <c r="Y22" s="229"/>
      <c r="Z22" s="241"/>
    </row>
    <row r="23" spans="1:26" ht="60" x14ac:dyDescent="0.2">
      <c r="A23" s="242" t="str">
        <f>P.O.!A373</f>
        <v>S</v>
      </c>
      <c r="B23" s="243" t="str">
        <f>P.O.!C373</f>
        <v xml:space="preserve">SEINFRA </v>
      </c>
      <c r="C23" s="244" t="str">
        <f>P.O.!D373</f>
        <v>ED-48235</v>
      </c>
      <c r="D23" s="245" t="str">
        <f>P.O.!E373</f>
        <v>ALVENARIA DE ELEMENTO VAZADO DE VIDRO,  BLOCO DE VIDRO (10X20)CM, ESP. 10CM, TIPO CAPELA, INCLUSIVE ARGAMASSA PARA ASSENTAMENTO E REJUNTAMENTO</v>
      </c>
      <c r="E23" s="244">
        <f>P.O.!H373</f>
        <v>6.95</v>
      </c>
      <c r="F23" s="244" t="str">
        <f>P.O.!F373</f>
        <v>m2</v>
      </c>
      <c r="G23" s="246">
        <f>P.O.!J373</f>
        <v>2422.31</v>
      </c>
      <c r="H23" s="246"/>
      <c r="I23" s="246">
        <f>P.O.!K373</f>
        <v>16835.05</v>
      </c>
      <c r="J23" s="247">
        <f t="shared" si="0"/>
        <v>2.6031544231150144E-2</v>
      </c>
      <c r="K23" s="248">
        <f t="shared" si="2"/>
        <v>0.32907123406162164</v>
      </c>
      <c r="L23" s="249" t="str">
        <f t="shared" si="1"/>
        <v>A</v>
      </c>
      <c r="M23" s="241"/>
      <c r="P23" s="229"/>
      <c r="Q23" s="229"/>
      <c r="R23" s="229"/>
      <c r="S23" s="229"/>
      <c r="T23" s="229"/>
      <c r="U23" s="229"/>
      <c r="V23" s="229"/>
      <c r="W23" s="229"/>
      <c r="X23" s="229"/>
      <c r="Y23" s="229"/>
      <c r="Z23" s="241"/>
    </row>
    <row r="24" spans="1:26" ht="45" x14ac:dyDescent="0.2">
      <c r="A24" s="242" t="str">
        <f>P.O.!A364</f>
        <v>S</v>
      </c>
      <c r="B24" s="243" t="str">
        <f>P.O.!C364</f>
        <v xml:space="preserve">SEINFRA </v>
      </c>
      <c r="C24" s="244" t="str">
        <f>P.O.!D364</f>
        <v>ED-48533</v>
      </c>
      <c r="D24" s="245" t="str">
        <f>P.O.!E364</f>
        <v>DIVISÓRIA EM GRANITO CINZA ANDORINHA, ESP. 3CM, INCLUSIVE INSTALAÇÃO, FERRAGENS EM LATÃO CROMADO E ACESSÓRIOS</v>
      </c>
      <c r="E24" s="244">
        <f>P.O.!H364</f>
        <v>17.010000000000002</v>
      </c>
      <c r="F24" s="244" t="str">
        <f>P.O.!F364</f>
        <v>m2</v>
      </c>
      <c r="G24" s="246">
        <f>P.O.!J364</f>
        <v>854.28</v>
      </c>
      <c r="H24" s="246"/>
      <c r="I24" s="246">
        <f>P.O.!K364</f>
        <v>14531.3</v>
      </c>
      <c r="J24" s="247">
        <f t="shared" si="0"/>
        <v>2.2469323149388456E-2</v>
      </c>
      <c r="K24" s="248">
        <f t="shared" si="2"/>
        <v>0.35154055721101007</v>
      </c>
      <c r="L24" s="249" t="str">
        <f t="shared" si="1"/>
        <v>A</v>
      </c>
      <c r="M24" s="241"/>
      <c r="P24" s="229"/>
      <c r="Q24" s="229"/>
      <c r="R24" s="229"/>
      <c r="S24" s="229"/>
      <c r="T24" s="229"/>
      <c r="U24" s="229"/>
      <c r="V24" s="229"/>
      <c r="W24" s="229"/>
      <c r="X24" s="229"/>
      <c r="Y24" s="229"/>
      <c r="Z24" s="241"/>
    </row>
    <row r="25" spans="1:26" ht="90" x14ac:dyDescent="0.2">
      <c r="A25" s="242" t="str">
        <f>P.O.!A22</f>
        <v>S</v>
      </c>
      <c r="B25" s="243" t="str">
        <f>P.O.!C22</f>
        <v xml:space="preserve">SEINFRA </v>
      </c>
      <c r="C25" s="244" t="str">
        <f>P.O.!D22</f>
        <v>ED-29823</v>
      </c>
      <c r="D25" s="245" t="str">
        <f>P.O.!E22</f>
        <v>TAPUME FIXO DE PROTEÇÃO PARA FECHAMENTO DE OBRA EM TELHA METÁLICA GALVANIZADA, TIPO TRAPEZOIDAL, ESP. 0,5MM, COM MÓDULO NA DIMENSÃO DE (300X220)CM, COM REAPROVEITAMENTO, EXCLUSIVE PINTURA ESMALTE, INCLUSIVE PONTALETE E FIXAÇÃO</v>
      </c>
      <c r="E25" s="244">
        <f>P.O.!H22</f>
        <v>170.04</v>
      </c>
      <c r="F25" s="244" t="str">
        <f>P.O.!F22</f>
        <v>m2</v>
      </c>
      <c r="G25" s="246">
        <f>P.O.!J22</f>
        <v>82.98</v>
      </c>
      <c r="H25" s="246"/>
      <c r="I25" s="246">
        <f>P.O.!K22</f>
        <v>14109.92</v>
      </c>
      <c r="J25" s="247">
        <f t="shared" si="0"/>
        <v>2.1817755609754061E-2</v>
      </c>
      <c r="K25" s="248">
        <f t="shared" si="2"/>
        <v>0.37335831282076415</v>
      </c>
      <c r="L25" s="249" t="str">
        <f t="shared" si="1"/>
        <v>A</v>
      </c>
      <c r="M25" s="241"/>
      <c r="P25" s="229"/>
      <c r="Q25" s="229"/>
      <c r="R25" s="229"/>
      <c r="S25" s="229"/>
      <c r="T25" s="229"/>
      <c r="U25" s="229"/>
      <c r="V25" s="229"/>
      <c r="W25" s="229"/>
      <c r="X25" s="229"/>
      <c r="Y25" s="229"/>
      <c r="Z25" s="241"/>
    </row>
    <row r="26" spans="1:26" ht="60" x14ac:dyDescent="0.2">
      <c r="A26" s="242" t="str">
        <f>P.O.!A27</f>
        <v>S</v>
      </c>
      <c r="B26" s="243" t="str">
        <f>P.O.!C27</f>
        <v xml:space="preserve">SINAPI - EQUIPAMENTO (LOCAÇÃO)
</v>
      </c>
      <c r="C26" s="244" t="str">
        <f>P.O.!D27</f>
        <v>10776</v>
      </c>
      <c r="D26" s="245" t="str">
        <f>P.O.!E27</f>
        <v>LOCACAO DE CONTAINER 2,30 X 6,00 M, ALT. 2,50 M, PARA ESCRITORIO, SEM DIVISORIAS INTERNAS E SEM SANITARIO (NAO INCLUI MOBILIZACAO/DESMOBILIZACAO)</v>
      </c>
      <c r="E26" s="244">
        <f>P.O.!H27</f>
        <v>14</v>
      </c>
      <c r="F26" s="244" t="str">
        <f>P.O.!F27</f>
        <v>MES</v>
      </c>
      <c r="G26" s="246">
        <f>P.O.!J27</f>
        <v>973.86</v>
      </c>
      <c r="H26" s="246"/>
      <c r="I26" s="246">
        <f>P.O.!K27</f>
        <v>13634.04</v>
      </c>
      <c r="J26" s="247">
        <f t="shared" si="0"/>
        <v>2.1081916317995514E-2</v>
      </c>
      <c r="K26" s="248">
        <f t="shared" si="2"/>
        <v>0.39444022913875965</v>
      </c>
      <c r="L26" s="249" t="str">
        <f t="shared" si="1"/>
        <v>A</v>
      </c>
      <c r="M26" s="241"/>
      <c r="P26" s="229"/>
      <c r="Q26" s="229"/>
      <c r="R26" s="229"/>
      <c r="S26" s="229"/>
      <c r="T26" s="229"/>
      <c r="U26" s="229"/>
      <c r="V26" s="229"/>
      <c r="W26" s="229"/>
      <c r="X26" s="229"/>
      <c r="Y26" s="229"/>
      <c r="Z26" s="241"/>
    </row>
    <row r="27" spans="1:26" ht="60" x14ac:dyDescent="0.2">
      <c r="A27" s="242" t="str">
        <f>P.O.!A67</f>
        <v>S</v>
      </c>
      <c r="B27" s="243" t="str">
        <f>P.O.!C67</f>
        <v>SINAPI</v>
      </c>
      <c r="C27" s="244" t="str">
        <f>P.O.!D67</f>
        <v>92452</v>
      </c>
      <c r="D27" s="245" t="str">
        <f>P.O.!E67</f>
        <v>MONTAGEM E DESMONTAGEM DE FÔRMA DE VIGA, ESCORAMENTO METÁLICO, PÉ-DIREITO SIMPLES, EM CHAPA DE MADEIRA RESINADA, 2 UTILIZAÇÕES. AF_09/2020</v>
      </c>
      <c r="E27" s="244">
        <f>P.O.!H67</f>
        <v>55.35</v>
      </c>
      <c r="F27" s="244" t="str">
        <f>P.O.!F67</f>
        <v>M2</v>
      </c>
      <c r="G27" s="246">
        <f>P.O.!J67</f>
        <v>231.83</v>
      </c>
      <c r="H27" s="246"/>
      <c r="I27" s="246">
        <f>P.O.!K67</f>
        <v>12831.79</v>
      </c>
      <c r="J27" s="247">
        <f t="shared" si="0"/>
        <v>1.9841420664021205E-2</v>
      </c>
      <c r="K27" s="248">
        <f t="shared" si="2"/>
        <v>0.41428164980278087</v>
      </c>
      <c r="L27" s="249" t="str">
        <f t="shared" si="1"/>
        <v>A</v>
      </c>
      <c r="M27" s="241"/>
      <c r="P27" s="229"/>
      <c r="Q27" s="229"/>
      <c r="R27" s="229"/>
      <c r="S27" s="229"/>
      <c r="T27" s="229"/>
      <c r="U27" s="229"/>
      <c r="V27" s="229"/>
      <c r="W27" s="229"/>
      <c r="X27" s="229"/>
      <c r="Y27" s="229"/>
      <c r="Z27" s="241"/>
    </row>
    <row r="28" spans="1:26" ht="30" x14ac:dyDescent="0.2">
      <c r="A28" s="242" t="str">
        <f>P.O.!A69</f>
        <v>S</v>
      </c>
      <c r="B28" s="243" t="str">
        <f>P.O.!C69</f>
        <v>CDHU - SERVIÇOS</v>
      </c>
      <c r="C28" s="244" t="str">
        <f>P.O.!D69</f>
        <v>13.01.130</v>
      </c>
      <c r="D28" s="245" t="str">
        <f>P.O.!E69</f>
        <v>Laje pré-fabricada mista vigota treliçada/lajota cerâmica - LT 12 (8+4) e capa com concreto de 25 MPa</v>
      </c>
      <c r="E28" s="244">
        <f>P.O.!H69</f>
        <v>65.95</v>
      </c>
      <c r="F28" s="244" t="str">
        <f>P.O.!F69</f>
        <v>M2</v>
      </c>
      <c r="G28" s="246">
        <f>P.O.!J69</f>
        <v>189.71</v>
      </c>
      <c r="H28" s="246"/>
      <c r="I28" s="246">
        <f>P.O.!K69</f>
        <v>12511.37</v>
      </c>
      <c r="J28" s="247">
        <f t="shared" si="0"/>
        <v>1.9345964612358445E-2</v>
      </c>
      <c r="K28" s="248">
        <f t="shared" si="2"/>
        <v>0.43362761441513931</v>
      </c>
      <c r="L28" s="249" t="str">
        <f t="shared" si="1"/>
        <v>A</v>
      </c>
      <c r="M28" s="241"/>
      <c r="P28" s="229"/>
      <c r="Q28" s="229"/>
      <c r="R28" s="229"/>
      <c r="S28" s="229"/>
      <c r="T28" s="229"/>
      <c r="U28" s="229"/>
      <c r="V28" s="229"/>
      <c r="W28" s="229"/>
      <c r="X28" s="229"/>
      <c r="Y28" s="229"/>
      <c r="Z28" s="241"/>
    </row>
    <row r="29" spans="1:26" ht="120" x14ac:dyDescent="0.2">
      <c r="A29" s="242" t="str">
        <f>P.O.!A400</f>
        <v>S</v>
      </c>
      <c r="B29" s="243" t="str">
        <f>P.O.!C400</f>
        <v>PRÓPRIA</v>
      </c>
      <c r="C29" s="244" t="str">
        <f>P.O.!D400</f>
        <v>CPU 011</v>
      </c>
      <c r="D29" s="245" t="str">
        <f>P.O.!E400</f>
        <v>PORTA METÁLICA, TIPO DE ABRIR, COM UMA (1) FOLHA, EM CHAPA GALVANIZADA LAMBRIL, MODELO QUADRADO, INCLUSIVE PINTURA ANTICORROSIVA A BASE DE ÓXIDO DE FERRO (ZARCÃO), UMA (1) DEMÃO, FORNECIMENTO E ASSENTAMENTO, FECHADURA E DOBRADIÇA COM ESTRUTURA EM TUBO DE AÇO GALVANIZADO TUBULAR 100 X 30MM, E=2,0 MM.</v>
      </c>
      <c r="E29" s="244">
        <f>P.O.!H400</f>
        <v>16.55</v>
      </c>
      <c r="F29" s="244" t="str">
        <f>P.O.!F400</f>
        <v>M2</v>
      </c>
      <c r="G29" s="246">
        <f>P.O.!J400</f>
        <v>752.47</v>
      </c>
      <c r="H29" s="246"/>
      <c r="I29" s="246">
        <f>P.O.!K400</f>
        <v>12453.38</v>
      </c>
      <c r="J29" s="247">
        <f t="shared" si="0"/>
        <v>1.9256296375556984E-2</v>
      </c>
      <c r="K29" s="248">
        <f t="shared" si="2"/>
        <v>0.45288391079069629</v>
      </c>
      <c r="L29" s="249" t="str">
        <f t="shared" si="1"/>
        <v>A</v>
      </c>
      <c r="M29" s="241"/>
      <c r="P29" s="229"/>
      <c r="Q29" s="229"/>
      <c r="R29" s="229"/>
      <c r="S29" s="229"/>
      <c r="T29" s="229"/>
      <c r="U29" s="229"/>
      <c r="V29" s="229"/>
      <c r="W29" s="229"/>
      <c r="X29" s="229"/>
      <c r="Y29" s="229"/>
      <c r="Z29" s="241"/>
    </row>
    <row r="30" spans="1:26" ht="60" x14ac:dyDescent="0.2">
      <c r="A30" s="242" t="str">
        <f>P.O.!A109</f>
        <v>S</v>
      </c>
      <c r="B30" s="243" t="str">
        <f>P.O.!C109</f>
        <v>SINAPI</v>
      </c>
      <c r="C30" s="244" t="str">
        <f>P.O.!D109</f>
        <v>103318</v>
      </c>
      <c r="D30" s="245" t="str">
        <f>P.O.!E109</f>
        <v>ALVENARIA DE VEDAÇÃO DE BLOCOS VAZADOS DE CONCRETO DE 14X19X39 CM (ESPESSURA 14 CM) E ARGAMASSA DE ASSENTAMENTO COM PREPARO EM BETONEIRA. AF_12/2021</v>
      </c>
      <c r="E30" s="244">
        <f>P.O.!H109</f>
        <v>90.32</v>
      </c>
      <c r="F30" s="244" t="str">
        <f>P.O.!F109</f>
        <v>M2</v>
      </c>
      <c r="G30" s="246">
        <f>P.O.!J109</f>
        <v>135.71</v>
      </c>
      <c r="H30" s="246"/>
      <c r="I30" s="246">
        <f>P.O.!K109</f>
        <v>12257.33</v>
      </c>
      <c r="J30" s="247">
        <f t="shared" si="0"/>
        <v>1.8953150008512217E-2</v>
      </c>
      <c r="K30" s="248">
        <f t="shared" si="2"/>
        <v>0.47183706079920851</v>
      </c>
      <c r="L30" s="249" t="str">
        <f t="shared" si="1"/>
        <v>A</v>
      </c>
      <c r="M30" s="241"/>
      <c r="P30" s="229"/>
      <c r="Q30" s="229"/>
      <c r="R30" s="229"/>
      <c r="S30" s="229"/>
      <c r="T30" s="229"/>
      <c r="U30" s="229"/>
      <c r="V30" s="229"/>
      <c r="W30" s="229"/>
      <c r="X30" s="229"/>
      <c r="Y30" s="229"/>
      <c r="Z30" s="241"/>
    </row>
    <row r="31" spans="1:26" ht="90" x14ac:dyDescent="0.2">
      <c r="A31" s="242" t="str">
        <f>P.O.!A360</f>
        <v>S</v>
      </c>
      <c r="B31" s="243" t="str">
        <f>P.O.!C360</f>
        <v xml:space="preserve">SEINFRA </v>
      </c>
      <c r="C31" s="244" t="str">
        <f>P.O.!D360</f>
        <v>ED-9081</v>
      </c>
      <c r="D31" s="245" t="str">
        <f>P.O.!E360</f>
        <v>REVESTIMENTO COM CERÂMICA APLICADO EM PAREDE, ACABAMENTO ESMALTADO, AMBIENTE INTERNO/EXTERNO, PADRÃO EXTRA, DIMENSÃO DA PEÇA ATÉ 2025 CM2, PEI III, ASSENTAMENTO COM ARGAMASSA INDUSTRIALIZADA, INCLUSIVE REJUNTAMENTO</v>
      </c>
      <c r="E31" s="244">
        <f>P.O.!H360</f>
        <v>125.16</v>
      </c>
      <c r="F31" s="244" t="str">
        <f>P.O.!F360</f>
        <v>m2</v>
      </c>
      <c r="G31" s="246">
        <f>P.O.!J360</f>
        <v>97.59</v>
      </c>
      <c r="H31" s="246"/>
      <c r="I31" s="246">
        <f>P.O.!K360</f>
        <v>12214.36</v>
      </c>
      <c r="J31" s="247">
        <f t="shared" si="0"/>
        <v>1.8886706757342039E-2</v>
      </c>
      <c r="K31" s="248">
        <f t="shared" si="2"/>
        <v>0.49072376755655056</v>
      </c>
      <c r="L31" s="249" t="str">
        <f t="shared" si="1"/>
        <v>A</v>
      </c>
      <c r="M31" s="241"/>
      <c r="P31" s="229"/>
      <c r="Q31" s="229"/>
      <c r="R31" s="229"/>
      <c r="S31" s="229"/>
      <c r="T31" s="229"/>
      <c r="U31" s="229"/>
      <c r="V31" s="229"/>
      <c r="W31" s="229"/>
      <c r="X31" s="229"/>
      <c r="Y31" s="229"/>
      <c r="Z31" s="241"/>
    </row>
    <row r="32" spans="1:26" ht="60" x14ac:dyDescent="0.2">
      <c r="A32" s="242" t="str">
        <f>P.O.!A353</f>
        <v>S</v>
      </c>
      <c r="B32" s="243" t="str">
        <f>P.O.!C353</f>
        <v xml:space="preserve">SEINFRA </v>
      </c>
      <c r="C32" s="244" t="str">
        <f>P.O.!D353</f>
        <v>ED-50568</v>
      </c>
      <c r="D32" s="245" t="str">
        <f>P.O.!E353</f>
        <v>CONTRAPISO DESEMPENADO COM ARGAMASSA, TRAÇO 1:3 (CIMENTO E AREIA), ESP. 30MM, INCLUSIVE ARGAMASSA COM PREPARO MECANIZADO</v>
      </c>
      <c r="E32" s="244">
        <f>P.O.!H353</f>
        <v>205.18</v>
      </c>
      <c r="F32" s="244" t="str">
        <f>P.O.!F353</f>
        <v>m2</v>
      </c>
      <c r="G32" s="246">
        <f>P.O.!J353</f>
        <v>58.56</v>
      </c>
      <c r="H32" s="246"/>
      <c r="I32" s="246">
        <f>P.O.!K353</f>
        <v>12015.34</v>
      </c>
      <c r="J32" s="247">
        <f t="shared" si="0"/>
        <v>1.8578967966374177E-2</v>
      </c>
      <c r="K32" s="248">
        <f t="shared" si="2"/>
        <v>0.50930273552292471</v>
      </c>
      <c r="L32" s="249" t="str">
        <f t="shared" si="1"/>
        <v>A</v>
      </c>
      <c r="M32" s="241"/>
      <c r="P32" s="229"/>
      <c r="Q32" s="229"/>
      <c r="R32" s="229"/>
      <c r="S32" s="229"/>
      <c r="T32" s="229"/>
      <c r="U32" s="229"/>
      <c r="V32" s="229"/>
      <c r="W32" s="229"/>
      <c r="X32" s="229"/>
      <c r="Y32" s="229"/>
      <c r="Z32" s="241"/>
    </row>
    <row r="33" spans="1:26" ht="60" x14ac:dyDescent="0.2">
      <c r="A33" s="242" t="str">
        <f>P.O.!A52</f>
        <v>S</v>
      </c>
      <c r="B33" s="243" t="str">
        <f>P.O.!C52</f>
        <v>SINAPI</v>
      </c>
      <c r="C33" s="244" t="str">
        <f>P.O.!D52</f>
        <v>96531</v>
      </c>
      <c r="D33" s="245" t="str">
        <f>P.O.!E52</f>
        <v>FABRICAÇÃO, MONTAGEM E DESMONTAGEM DE FÔRMA PARA BLOCO DE COROAMENTO, EM MADEIRA SERRADA, E=25 MM, 2 UTILIZAÇÕES. AF_01/2024</v>
      </c>
      <c r="E33" s="244">
        <f>P.O.!H52</f>
        <v>86.16</v>
      </c>
      <c r="F33" s="244" t="str">
        <f>P.O.!F52</f>
        <v>M2</v>
      </c>
      <c r="G33" s="246">
        <f>P.O.!J52</f>
        <v>134.29</v>
      </c>
      <c r="H33" s="246"/>
      <c r="I33" s="246">
        <f>P.O.!K52</f>
        <v>11570.43</v>
      </c>
      <c r="J33" s="247">
        <f t="shared" si="0"/>
        <v>1.7891016677611685E-2</v>
      </c>
      <c r="K33" s="248">
        <f t="shared" si="2"/>
        <v>0.52719375220053644</v>
      </c>
      <c r="L33" s="249" t="str">
        <f t="shared" si="1"/>
        <v>A</v>
      </c>
      <c r="M33" s="241"/>
      <c r="P33" s="229"/>
      <c r="Q33" s="229"/>
      <c r="R33" s="229"/>
      <c r="S33" s="229"/>
      <c r="T33" s="229"/>
      <c r="U33" s="229"/>
      <c r="V33" s="229"/>
      <c r="W33" s="229"/>
      <c r="X33" s="229"/>
      <c r="Y33" s="229"/>
      <c r="Z33" s="241"/>
    </row>
    <row r="34" spans="1:26" ht="75" x14ac:dyDescent="0.2">
      <c r="A34" s="242" t="str">
        <f>P.O.!A318</f>
        <v>S</v>
      </c>
      <c r="B34" s="243" t="str">
        <f>P.O.!C318</f>
        <v>PRÓPRIA</v>
      </c>
      <c r="C34" s="244" t="str">
        <f>P.O.!D318</f>
        <v>CPU 002</v>
      </c>
      <c r="D34" s="245" t="str">
        <f>P.O.!E318</f>
        <v>TRAMA DE MADEIRA COMPOSTA POR TERÇAS PARA TELHADOS DE ATÉ 2 ÁGUAS PARA TELHA ONDULADA DE FIBROCIMENTO, METÁLICA, PLÁSTICA OU TERMOACÚSTICA, INCLUSO TRANSPORTE VERTICAL.</v>
      </c>
      <c r="E34" s="244">
        <f>P.O.!H318</f>
        <v>137.37</v>
      </c>
      <c r="F34" s="244" t="str">
        <f>P.O.!F318</f>
        <v>M2</v>
      </c>
      <c r="G34" s="246">
        <f>P.O.!J318</f>
        <v>84.18</v>
      </c>
      <c r="H34" s="246"/>
      <c r="I34" s="246">
        <f>P.O.!K318</f>
        <v>11563.81</v>
      </c>
      <c r="J34" s="247">
        <f t="shared" si="0"/>
        <v>1.788078036570229E-2</v>
      </c>
      <c r="K34" s="248">
        <f t="shared" si="2"/>
        <v>0.54507453256623872</v>
      </c>
      <c r="L34" s="249" t="str">
        <f t="shared" si="1"/>
        <v>A</v>
      </c>
      <c r="M34" s="241"/>
      <c r="P34" s="229"/>
      <c r="Q34" s="229"/>
      <c r="R34" s="229"/>
      <c r="S34" s="229"/>
      <c r="T34" s="229"/>
      <c r="U34" s="229"/>
      <c r="V34" s="229"/>
      <c r="W34" s="229"/>
      <c r="X34" s="229"/>
      <c r="Y34" s="229"/>
      <c r="Z34" s="241"/>
    </row>
    <row r="35" spans="1:26" ht="75" x14ac:dyDescent="0.2">
      <c r="A35" s="242" t="str">
        <f>P.O.!A40</f>
        <v>S</v>
      </c>
      <c r="B35" s="243" t="str">
        <f>P.O.!C40</f>
        <v xml:space="preserve">SEINFRA </v>
      </c>
      <c r="C35" s="244" t="str">
        <f>P.O.!D40</f>
        <v>ED-32124</v>
      </c>
      <c r="D35" s="245" t="str">
        <f>P.O.!E40</f>
        <v>FORNECIMENTO DE CONCRETO ESTRUTURAL, USINADO BOMBEADO, COM FCK 30MPA, CONSUMO MÍNIMO DE CIMENTO DE 400KG/M3, INCLUSIVE LANÇAMENTO, ADENSAMENTO E ACABAMENTO (FUNDAÇÃO)</v>
      </c>
      <c r="E35" s="244">
        <f>P.O.!H40</f>
        <v>10.23</v>
      </c>
      <c r="F35" s="244" t="str">
        <f>P.O.!F40</f>
        <v>m3</v>
      </c>
      <c r="G35" s="246">
        <f>P.O.!J40</f>
        <v>903.41</v>
      </c>
      <c r="H35" s="246"/>
      <c r="I35" s="246">
        <f>P.O.!K40</f>
        <v>9241.8799999999992</v>
      </c>
      <c r="J35" s="247">
        <f t="shared" si="0"/>
        <v>1.4290448082956802E-2</v>
      </c>
      <c r="K35" s="248">
        <f t="shared" si="2"/>
        <v>0.55936498064919549</v>
      </c>
      <c r="L35" s="249" t="str">
        <f t="shared" si="1"/>
        <v>A</v>
      </c>
      <c r="M35" s="241"/>
      <c r="P35" s="229"/>
      <c r="Q35" s="229"/>
      <c r="R35" s="229"/>
      <c r="S35" s="229"/>
      <c r="T35" s="229"/>
      <c r="U35" s="229"/>
      <c r="V35" s="229"/>
      <c r="W35" s="229"/>
      <c r="X35" s="229"/>
      <c r="Y35" s="229"/>
      <c r="Z35" s="241"/>
    </row>
    <row r="36" spans="1:26" ht="75" x14ac:dyDescent="0.2">
      <c r="A36" s="242" t="str">
        <f>P.O.!A37</f>
        <v>S</v>
      </c>
      <c r="B36" s="243" t="str">
        <f>P.O.!C37</f>
        <v>PRÓPRIA</v>
      </c>
      <c r="C36" s="244" t="str">
        <f>P.O.!D37</f>
        <v>CPU 005</v>
      </c>
      <c r="D36" s="245" t="str">
        <f>P.O.!E37</f>
        <v>EXECUÇÃO DE ESTACA TIPO HÉLICE CONTÍNUA, DIÂMETRO 25CM, INCLUSIVE AFASTAMENTO LATERAL, EXCLUSIVE ARMAÇÃO, CONCRETO ESTRUTURAL, TRANSPORTE E RETIRADA DO MATERIAL ESCAVADO</v>
      </c>
      <c r="E36" s="244">
        <f>P.O.!H37</f>
        <v>165</v>
      </c>
      <c r="F36" s="244" t="str">
        <f>P.O.!F37</f>
        <v>m</v>
      </c>
      <c r="G36" s="246">
        <f>P.O.!J37</f>
        <v>55.37</v>
      </c>
      <c r="H36" s="246"/>
      <c r="I36" s="246">
        <f>P.O.!K37</f>
        <v>9136.0499999999993</v>
      </c>
      <c r="J36" s="247">
        <f t="shared" si="0"/>
        <v>1.4126806256767831E-2</v>
      </c>
      <c r="K36" s="248">
        <f t="shared" si="2"/>
        <v>0.57349178690596336</v>
      </c>
      <c r="L36" s="249" t="str">
        <f t="shared" si="1"/>
        <v>A</v>
      </c>
      <c r="M36" s="241"/>
      <c r="P36" s="229"/>
      <c r="Q36" s="229"/>
      <c r="R36" s="229"/>
      <c r="S36" s="229"/>
      <c r="T36" s="229"/>
      <c r="U36" s="229"/>
      <c r="V36" s="229"/>
      <c r="W36" s="229"/>
      <c r="X36" s="229"/>
      <c r="Y36" s="229"/>
      <c r="Z36" s="241"/>
    </row>
    <row r="37" spans="1:26" ht="90" x14ac:dyDescent="0.2">
      <c r="A37" s="242" t="str">
        <f>P.O.!A354</f>
        <v>S</v>
      </c>
      <c r="B37" s="243" t="str">
        <f>P.O.!C354</f>
        <v xml:space="preserve">SEINFRA </v>
      </c>
      <c r="C37" s="244" t="str">
        <f>P.O.!D354</f>
        <v>ED-50754</v>
      </c>
      <c r="D37" s="245" t="str">
        <f>P.O.!E354</f>
        <v>REVESTIMENTO COM PORCELANATO APLICADO EM PISO, ACABAMENTO POLÍDO, AMBIENTE INTERNO, PADRÃO EXTRA, BORDA RETIFICADA, DIMENSÃO DA PEÇA (60X60)CM, ASSENTAMENTO COM ARGAMASSA INDUSTRIALIZADA, INCLUSIVE REJUNTAMENTO</v>
      </c>
      <c r="E37" s="244">
        <f>P.O.!H354</f>
        <v>70.400000000000006</v>
      </c>
      <c r="F37" s="244" t="str">
        <f>P.O.!F354</f>
        <v>m2</v>
      </c>
      <c r="G37" s="246">
        <f>P.O.!J354</f>
        <v>129.04</v>
      </c>
      <c r="H37" s="246"/>
      <c r="I37" s="246">
        <f>P.O.!K354</f>
        <v>9084.42</v>
      </c>
      <c r="J37" s="247">
        <f t="shared" si="0"/>
        <v>1.4046972301498661E-2</v>
      </c>
      <c r="K37" s="248">
        <f t="shared" si="2"/>
        <v>0.58753875920746201</v>
      </c>
      <c r="L37" s="249" t="str">
        <f t="shared" si="1"/>
        <v>A</v>
      </c>
      <c r="M37" s="241"/>
      <c r="P37" s="229"/>
      <c r="Q37" s="229"/>
      <c r="R37" s="229"/>
      <c r="S37" s="229"/>
      <c r="T37" s="229"/>
      <c r="U37" s="229"/>
      <c r="V37" s="229"/>
      <c r="W37" s="229"/>
      <c r="X37" s="229"/>
      <c r="Y37" s="229"/>
      <c r="Z37" s="241"/>
    </row>
    <row r="38" spans="1:26" ht="75" x14ac:dyDescent="0.2">
      <c r="A38" s="242" t="str">
        <f>P.O.!A397</f>
        <v>S</v>
      </c>
      <c r="B38" s="243" t="str">
        <f>P.O.!C397</f>
        <v>PRÓPRIA</v>
      </c>
      <c r="C38" s="244" t="str">
        <f>P.O.!D397</f>
        <v>CPU 008</v>
      </c>
      <c r="D38" s="245" t="str">
        <f>P.O.!E397</f>
        <v>PORTÃO DE FERRO, ABERTURA ESTILO PORTA CAMARÃO, COM ARMAÇÃO DE METALON, DETALHES EM CHAPA DE AÇO GALVANIZADO E BARRAS CHATA, COMPLETO, COM FECHADURA E DOBRADIÇAS</v>
      </c>
      <c r="E38" s="244">
        <f>P.O.!H397</f>
        <v>9.98</v>
      </c>
      <c r="F38" s="244" t="str">
        <f>P.O.!F397</f>
        <v>M2</v>
      </c>
      <c r="G38" s="246">
        <f>P.O.!J397</f>
        <v>861.37</v>
      </c>
      <c r="H38" s="246"/>
      <c r="I38" s="246">
        <f>P.O.!K397</f>
        <v>8596.4699999999993</v>
      </c>
      <c r="J38" s="247">
        <f t="shared" si="0"/>
        <v>1.3292469522618304E-2</v>
      </c>
      <c r="K38" s="248">
        <f t="shared" si="2"/>
        <v>0.60083122873008032</v>
      </c>
      <c r="L38" s="249" t="str">
        <f t="shared" si="1"/>
        <v>A</v>
      </c>
      <c r="M38" s="241"/>
      <c r="P38" s="229"/>
      <c r="Q38" s="229"/>
      <c r="R38" s="229"/>
      <c r="S38" s="229"/>
      <c r="T38" s="229"/>
      <c r="U38" s="229"/>
      <c r="V38" s="229"/>
      <c r="W38" s="229"/>
      <c r="X38" s="229"/>
      <c r="Y38" s="229"/>
      <c r="Z38" s="241"/>
    </row>
    <row r="39" spans="1:26" ht="60" x14ac:dyDescent="0.2">
      <c r="A39" s="242" t="str">
        <f>P.O.!A327</f>
        <v>S</v>
      </c>
      <c r="B39" s="243" t="str">
        <f>P.O.!C327</f>
        <v xml:space="preserve">SEINFRA </v>
      </c>
      <c r="C39" s="244" t="str">
        <f>P.O.!D327</f>
        <v>ED-6282</v>
      </c>
      <c r="D39" s="245" t="str">
        <f>P.O.!E327</f>
        <v>REBOCO COM ARGAMASSA, TRAÇO 1:2:8 (CIMENTO, CAL E AREIA), ESP. 25MM, APLICAÇÃO MANUAL, INCLUSIVE ARGAMASSA COM PREPARO MECANIZADO</v>
      </c>
      <c r="E39" s="244">
        <f>P.O.!H327</f>
        <v>152.91999999999999</v>
      </c>
      <c r="F39" s="244" t="str">
        <f>P.O.!F327</f>
        <v>m2</v>
      </c>
      <c r="G39" s="246">
        <f>P.O.!J327</f>
        <v>55.98</v>
      </c>
      <c r="H39" s="246"/>
      <c r="I39" s="246">
        <f>P.O.!K327</f>
        <v>8560.4599999999991</v>
      </c>
      <c r="J39" s="247">
        <f t="shared" si="0"/>
        <v>1.3236788315389117E-2</v>
      </c>
      <c r="K39" s="248">
        <f t="shared" si="2"/>
        <v>0.61406801704546943</v>
      </c>
      <c r="L39" s="249" t="str">
        <f t="shared" si="1"/>
        <v>A</v>
      </c>
      <c r="M39" s="241"/>
      <c r="P39" s="229"/>
      <c r="Q39" s="229"/>
      <c r="R39" s="229"/>
      <c r="S39" s="229"/>
      <c r="T39" s="229"/>
      <c r="U39" s="229"/>
      <c r="V39" s="229"/>
      <c r="W39" s="229"/>
      <c r="X39" s="229"/>
      <c r="Y39" s="229"/>
      <c r="Z39" s="241"/>
    </row>
    <row r="40" spans="1:26" ht="45" x14ac:dyDescent="0.2">
      <c r="A40" s="242" t="str">
        <f>P.O.!A412</f>
        <v>S</v>
      </c>
      <c r="B40" s="243" t="str">
        <f>P.O.!C412</f>
        <v xml:space="preserve">SEINFRA </v>
      </c>
      <c r="C40" s="244" t="str">
        <f>P.O.!D412</f>
        <v>ED-50451</v>
      </c>
      <c r="D40" s="245" t="str">
        <f>P.O.!E412</f>
        <v>PINTURA ACRÍLICA EM PAREDE, DUAS (2) DEMÃOS, COM APLICAÇÃO MANUAL, EXCLUSIVE SELADOR ACRÍLICO E MASSA ACRÍLICA/CORRIDA (PVA)</v>
      </c>
      <c r="E40" s="244">
        <f>P.O.!H412</f>
        <v>375.08</v>
      </c>
      <c r="F40" s="244" t="str">
        <f>P.O.!F412</f>
        <v>m2</v>
      </c>
      <c r="G40" s="246">
        <f>P.O.!J412</f>
        <v>20.45</v>
      </c>
      <c r="H40" s="246"/>
      <c r="I40" s="246">
        <f>P.O.!K412</f>
        <v>7670.39</v>
      </c>
      <c r="J40" s="247">
        <f t="shared" si="0"/>
        <v>1.1860499170193838E-2</v>
      </c>
      <c r="K40" s="248">
        <f t="shared" si="2"/>
        <v>0.62592851621566326</v>
      </c>
      <c r="L40" s="249" t="str">
        <f t="shared" si="1"/>
        <v>A</v>
      </c>
      <c r="M40" s="241"/>
      <c r="P40" s="229"/>
      <c r="Q40" s="229"/>
      <c r="R40" s="229"/>
      <c r="S40" s="229"/>
      <c r="T40" s="229"/>
      <c r="U40" s="229"/>
      <c r="V40" s="229"/>
      <c r="W40" s="229"/>
      <c r="X40" s="229"/>
      <c r="Y40" s="229"/>
      <c r="Z40" s="241"/>
    </row>
    <row r="41" spans="1:26" ht="60" x14ac:dyDescent="0.2">
      <c r="A41" s="242" t="str">
        <f>P.O.!A60</f>
        <v>S</v>
      </c>
      <c r="B41" s="243" t="str">
        <f>P.O.!C60</f>
        <v xml:space="preserve">SEINFRA </v>
      </c>
      <c r="C41" s="244" t="str">
        <f>P.O.!D60</f>
        <v>ED-31566</v>
      </c>
      <c r="D41" s="245" t="str">
        <f>P.O.!E60</f>
        <v>FÔRMA E DESFORMA PARA PILAR COM CHAPA DE COMPENSADO RESINADO, ESP. 14MM, REAPROVEITAMENTO (3X), EXCLUSIVE ESCORAMENTO</v>
      </c>
      <c r="E41" s="244">
        <f>P.O.!H60</f>
        <v>58.66</v>
      </c>
      <c r="F41" s="244" t="str">
        <f>P.O.!F60</f>
        <v>m2</v>
      </c>
      <c r="G41" s="246">
        <f>P.O.!J60</f>
        <v>117.08</v>
      </c>
      <c r="H41" s="246"/>
      <c r="I41" s="246">
        <f>P.O.!K60</f>
        <v>6867.91</v>
      </c>
      <c r="J41" s="247">
        <f t="shared" si="0"/>
        <v>1.0619647873962858E-2</v>
      </c>
      <c r="K41" s="248">
        <f t="shared" si="2"/>
        <v>0.63654816408962611</v>
      </c>
      <c r="L41" s="249" t="str">
        <f t="shared" si="1"/>
        <v>A</v>
      </c>
      <c r="M41" s="241"/>
      <c r="P41" s="229"/>
      <c r="Q41" s="229"/>
      <c r="R41" s="229"/>
      <c r="S41" s="229"/>
      <c r="T41" s="229"/>
      <c r="U41" s="229"/>
      <c r="V41" s="229"/>
      <c r="W41" s="229"/>
      <c r="X41" s="229"/>
      <c r="Y41" s="229"/>
      <c r="Z41" s="241"/>
    </row>
    <row r="42" spans="1:26" ht="75" x14ac:dyDescent="0.2">
      <c r="A42" s="242" t="str">
        <f>P.O.!A415</f>
        <v>S</v>
      </c>
      <c r="B42" s="243" t="str">
        <f>P.O.!C415</f>
        <v>SINAPI</v>
      </c>
      <c r="C42" s="244" t="str">
        <f>P.O.!D415</f>
        <v>100758</v>
      </c>
      <c r="D42" s="245" t="str">
        <f>P.O.!E415</f>
        <v>PINTURA COM TINTA ALQUÍDICA DE ACABAMENTO (ESMALTE SINTÉTICO ACETINADO) APLICADA A ROLO OU PINCEL SOBRE SUPERFÍCIES METÁLICAS (EXCETO PERFIL) EXECUTADO EM OBRA (02 DEMÃOS). AF_01/2020</v>
      </c>
      <c r="E42" s="244">
        <f>P.O.!H415</f>
        <v>91.46</v>
      </c>
      <c r="F42" s="244" t="str">
        <f>P.O.!F415</f>
        <v>M2</v>
      </c>
      <c r="G42" s="246">
        <f>P.O.!J415</f>
        <v>73.260000000000005</v>
      </c>
      <c r="H42" s="246"/>
      <c r="I42" s="246">
        <f>P.O.!K415</f>
        <v>6700.36</v>
      </c>
      <c r="J42" s="247">
        <f t="shared" si="0"/>
        <v>1.0360570221331638E-2</v>
      </c>
      <c r="K42" s="248">
        <f t="shared" si="2"/>
        <v>0.64690873431095774</v>
      </c>
      <c r="L42" s="249" t="str">
        <f t="shared" si="1"/>
        <v>A</v>
      </c>
      <c r="M42" s="241"/>
      <c r="P42" s="229"/>
      <c r="Q42" s="229"/>
      <c r="R42" s="229"/>
      <c r="S42" s="229"/>
      <c r="T42" s="229"/>
      <c r="U42" s="229"/>
      <c r="V42" s="229"/>
      <c r="W42" s="229"/>
      <c r="X42" s="229"/>
      <c r="Y42" s="229"/>
      <c r="Z42" s="241"/>
    </row>
    <row r="43" spans="1:26" ht="60" x14ac:dyDescent="0.2">
      <c r="A43" s="242" t="str">
        <f>P.O.!A53</f>
        <v>S</v>
      </c>
      <c r="B43" s="243" t="str">
        <f>P.O.!C53</f>
        <v xml:space="preserve">SEINFRA </v>
      </c>
      <c r="C43" s="244" t="str">
        <f>P.O.!D53</f>
        <v>ED-49806</v>
      </c>
      <c r="D43" s="245" t="str">
        <f>P.O.!E53</f>
        <v>FORNECIMENTO DE CONCRETO ESTRUTURAL, USINADO BOMBEADO, COM FCK 30MPA, INCLUSIVE LANÇAMENTO, ADENSAMENTO E ACABAMENTO (FUNDAÇÃO)</v>
      </c>
      <c r="E43" s="244">
        <f>P.O.!H53</f>
        <v>7.53</v>
      </c>
      <c r="F43" s="244" t="str">
        <f>P.O.!F53</f>
        <v>m3</v>
      </c>
      <c r="G43" s="246">
        <f>P.O.!J53</f>
        <v>865.47</v>
      </c>
      <c r="H43" s="246"/>
      <c r="I43" s="246">
        <f>P.O.!K53</f>
        <v>6516.99</v>
      </c>
      <c r="J43" s="247">
        <f t="shared" si="0"/>
        <v>1.0077030566524198E-2</v>
      </c>
      <c r="K43" s="248">
        <f t="shared" si="2"/>
        <v>0.65698576487748195</v>
      </c>
      <c r="L43" s="249" t="str">
        <f t="shared" si="1"/>
        <v>A</v>
      </c>
      <c r="M43" s="241"/>
      <c r="P43" s="229"/>
      <c r="Q43" s="229"/>
      <c r="R43" s="229"/>
      <c r="S43" s="229"/>
      <c r="T43" s="229"/>
      <c r="U43" s="229"/>
      <c r="V43" s="229"/>
      <c r="W43" s="229"/>
      <c r="X43" s="229"/>
      <c r="Y43" s="229"/>
      <c r="Z43" s="241"/>
    </row>
    <row r="44" spans="1:26" ht="45" x14ac:dyDescent="0.2">
      <c r="A44" s="242" t="str">
        <f>P.O.!A30</f>
        <v>S</v>
      </c>
      <c r="B44" s="243" t="str">
        <f>P.O.!C30</f>
        <v>SINAPI</v>
      </c>
      <c r="C44" s="244" t="str">
        <f>P.O.!D30</f>
        <v>99059</v>
      </c>
      <c r="D44" s="245" t="str">
        <f>P.O.!E30</f>
        <v>LOCAÇÃO CONVENCIONAL DE OBRA, UTILIZANDO GABARITO DE TÁBUAS CORRIDAS PONTALETADAS A CADA 2,00M - 2 UTILIZAÇÕES. AF_03/2024</v>
      </c>
      <c r="E44" s="244">
        <f>P.O.!H30</f>
        <v>59.77</v>
      </c>
      <c r="F44" s="244" t="str">
        <f>P.O.!F30</f>
        <v>M</v>
      </c>
      <c r="G44" s="246">
        <f>P.O.!J30</f>
        <v>92.34</v>
      </c>
      <c r="H44" s="246"/>
      <c r="I44" s="246">
        <f>P.O.!K30</f>
        <v>5519.16</v>
      </c>
      <c r="J44" s="247">
        <f t="shared" si="0"/>
        <v>8.5341152927252747E-3</v>
      </c>
      <c r="K44" s="248">
        <f t="shared" si="2"/>
        <v>0.66551988017020725</v>
      </c>
      <c r="L44" s="249" t="str">
        <f t="shared" si="1"/>
        <v>A</v>
      </c>
      <c r="M44" s="241"/>
      <c r="P44" s="229"/>
      <c r="Q44" s="229"/>
      <c r="R44" s="229"/>
      <c r="S44" s="229"/>
      <c r="T44" s="229"/>
      <c r="U44" s="229"/>
      <c r="V44" s="229"/>
      <c r="W44" s="229"/>
      <c r="X44" s="229"/>
      <c r="Y44" s="229"/>
      <c r="Z44" s="241"/>
    </row>
    <row r="45" spans="1:26" ht="90" x14ac:dyDescent="0.2">
      <c r="A45" s="242" t="str">
        <f>P.O.!A365</f>
        <v>S</v>
      </c>
      <c r="B45" s="243" t="str">
        <f>P.O.!C365</f>
        <v xml:space="preserve">SEINFRA </v>
      </c>
      <c r="C45" s="244" t="str">
        <f>P.O.!D365</f>
        <v>ED-21657</v>
      </c>
      <c r="D45" s="245" t="str">
        <f>P.O.!E365</f>
        <v>BANCADA EM GRANITO, COR CINZA ANDORINHA, ESP. 2CM, ACABAMENTO POLIDO, APOIADA EM ALVENARIA, EXCLUSIVE ALVENARIA, RODABANCA/FRONTÃO, TESTEIRA/FAIXA, FURO EM BANCADA, CUBA METÁLICA, VÁLVULA, SIFÃO, TORNEIRA E ENGATE FLEXÍVEL</v>
      </c>
      <c r="E45" s="244">
        <f>P.O.!H365</f>
        <v>10.29</v>
      </c>
      <c r="F45" s="244" t="str">
        <f>P.O.!F365</f>
        <v>m2</v>
      </c>
      <c r="G45" s="246">
        <f>P.O.!J365</f>
        <v>477.02</v>
      </c>
      <c r="H45" s="246"/>
      <c r="I45" s="246">
        <f>P.O.!K365</f>
        <v>4908.54</v>
      </c>
      <c r="J45" s="247">
        <f t="shared" si="0"/>
        <v>7.5899314893849287E-3</v>
      </c>
      <c r="K45" s="248">
        <f t="shared" si="2"/>
        <v>0.67310981165959216</v>
      </c>
      <c r="L45" s="249" t="str">
        <f t="shared" si="1"/>
        <v>A</v>
      </c>
      <c r="M45" s="241"/>
      <c r="P45" s="229"/>
      <c r="Q45" s="229"/>
      <c r="R45" s="229"/>
      <c r="S45" s="229"/>
      <c r="T45" s="229"/>
      <c r="U45" s="229"/>
      <c r="V45" s="229"/>
      <c r="W45" s="229"/>
      <c r="X45" s="229"/>
      <c r="Y45" s="229"/>
      <c r="Z45" s="241"/>
    </row>
    <row r="46" spans="1:26" ht="60" x14ac:dyDescent="0.2">
      <c r="A46" s="242" t="str">
        <f>P.O.!A380</f>
        <v>S</v>
      </c>
      <c r="B46" s="243" t="str">
        <f>P.O.!C380</f>
        <v>SINAPI</v>
      </c>
      <c r="C46" s="244" t="str">
        <f>P.O.!D380</f>
        <v>86932</v>
      </c>
      <c r="D46" s="245" t="str">
        <f>P.O.!E380</f>
        <v>VASO SANITÁRIO SIFONADO COM CAIXA ACOPLADA LOUÇA BRANCA - PADRÃO MÉDIO, INCLUSO ENGATE FLEXÍVEL EM METAL CROMADO, 1/2 X 40CM - FORNECIMENTO E INSTALAÇÃO. AF_01/2020</v>
      </c>
      <c r="E46" s="244">
        <f>P.O.!H380</f>
        <v>6</v>
      </c>
      <c r="F46" s="244" t="str">
        <f>P.O.!F380</f>
        <v>UN</v>
      </c>
      <c r="G46" s="246">
        <f>P.O.!J380</f>
        <v>749.79</v>
      </c>
      <c r="H46" s="246"/>
      <c r="I46" s="246">
        <f>P.O.!K380</f>
        <v>4498.74</v>
      </c>
      <c r="J46" s="247">
        <f t="shared" si="0"/>
        <v>6.9562697642385624E-3</v>
      </c>
      <c r="K46" s="248">
        <f t="shared" si="2"/>
        <v>0.68006608142383074</v>
      </c>
      <c r="L46" s="249" t="str">
        <f t="shared" si="1"/>
        <v>A</v>
      </c>
      <c r="M46" s="241"/>
      <c r="P46" s="229"/>
      <c r="Q46" s="229"/>
      <c r="R46" s="229"/>
      <c r="S46" s="229"/>
      <c r="T46" s="229"/>
      <c r="U46" s="229"/>
      <c r="V46" s="229"/>
      <c r="W46" s="229"/>
      <c r="X46" s="229"/>
      <c r="Y46" s="229"/>
      <c r="Z46" s="241"/>
    </row>
    <row r="47" spans="1:26" ht="75" x14ac:dyDescent="0.2">
      <c r="A47" s="242" t="str">
        <f>P.O.!A331</f>
        <v>S</v>
      </c>
      <c r="B47" s="243" t="str">
        <f>P.O.!C331</f>
        <v>SINAPI</v>
      </c>
      <c r="C47" s="244" t="str">
        <f>P.O.!D331</f>
        <v>87905</v>
      </c>
      <c r="D47" s="245" t="str">
        <f>P.O.!E331</f>
        <v>CHAPISCO APLICADO EM ALVENARIA (COM PRESENÇA DE VÃOS) E ESTRUTURAS DE CONCRETO DE FACHADA, COM COLHER DE PEDREIRO. ARGAMASSA TRAÇO 1:3 COM PREPARO EM BETONEIRA 400L. AF_10/2022</v>
      </c>
      <c r="E47" s="244">
        <f>P.O.!H331</f>
        <v>347.32</v>
      </c>
      <c r="F47" s="244" t="str">
        <f>P.O.!F331</f>
        <v>M2</v>
      </c>
      <c r="G47" s="246">
        <f>P.O.!J331</f>
        <v>11.22</v>
      </c>
      <c r="H47" s="246"/>
      <c r="I47" s="246">
        <f>P.O.!K331</f>
        <v>3896.93</v>
      </c>
      <c r="J47" s="247">
        <f t="shared" si="0"/>
        <v>6.025708605599386E-3</v>
      </c>
      <c r="K47" s="248">
        <f t="shared" si="2"/>
        <v>0.6860917900294301</v>
      </c>
      <c r="L47" s="249" t="str">
        <f t="shared" si="1"/>
        <v>A</v>
      </c>
      <c r="M47" s="241"/>
      <c r="P47" s="229"/>
      <c r="Q47" s="229"/>
      <c r="R47" s="229"/>
      <c r="S47" s="229"/>
      <c r="T47" s="229"/>
      <c r="U47" s="229"/>
      <c r="V47" s="229"/>
      <c r="W47" s="229"/>
      <c r="X47" s="229"/>
      <c r="Y47" s="229"/>
      <c r="Z47" s="241"/>
    </row>
    <row r="48" spans="1:26" ht="90" x14ac:dyDescent="0.2">
      <c r="A48" s="242" t="str">
        <f>P.O.!A399</f>
        <v>S</v>
      </c>
      <c r="B48" s="243" t="str">
        <f>P.O.!C399</f>
        <v>PRÓPRIA</v>
      </c>
      <c r="C48" s="244" t="str">
        <f>P.O.!D399</f>
        <v>CPU 010</v>
      </c>
      <c r="D48" s="245" t="str">
        <f>P.O.!E399</f>
        <v>PORTA METÁLICA PARA SANITÁRIO EM CHAPA GALVANIZADA, ESP. 1,25MM (GSG-18), DIMENSÃO 0,70 X 2,0 M, TIPO DE ABRIR, UMA (1) FOLHA, INCLUSIVE BATENTE, ESTRUTURA EM METALON (20X30)MM, DOBRADIÇA E TRANQUETA, EXCLUSIVE PINTURA</v>
      </c>
      <c r="E48" s="244">
        <f>P.O.!H399</f>
        <v>5.6</v>
      </c>
      <c r="F48" s="244" t="str">
        <f>P.O.!F399</f>
        <v>M2</v>
      </c>
      <c r="G48" s="246">
        <f>P.O.!J399</f>
        <v>643.6</v>
      </c>
      <c r="H48" s="246"/>
      <c r="I48" s="246">
        <f>P.O.!K399</f>
        <v>3604.16</v>
      </c>
      <c r="J48" s="247">
        <f t="shared" si="0"/>
        <v>5.5730069382711727E-3</v>
      </c>
      <c r="K48" s="248">
        <f t="shared" si="2"/>
        <v>0.69166479696770122</v>
      </c>
      <c r="L48" s="249" t="str">
        <f t="shared" si="1"/>
        <v>A</v>
      </c>
      <c r="M48" s="241"/>
      <c r="P48" s="229"/>
      <c r="Q48" s="229"/>
      <c r="R48" s="229"/>
      <c r="S48" s="229"/>
      <c r="T48" s="229"/>
      <c r="U48" s="229"/>
      <c r="V48" s="229"/>
      <c r="W48" s="229"/>
      <c r="X48" s="229"/>
      <c r="Y48" s="229"/>
      <c r="Z48" s="241"/>
    </row>
    <row r="49" spans="1:26" ht="45" x14ac:dyDescent="0.2">
      <c r="A49" s="242" t="str">
        <f>P.O.!A410</f>
        <v>S</v>
      </c>
      <c r="B49" s="243" t="str">
        <f>P.O.!C410</f>
        <v xml:space="preserve">SEINFRA </v>
      </c>
      <c r="C49" s="244" t="str">
        <f>P.O.!D410</f>
        <v>ED-50514</v>
      </c>
      <c r="D49" s="245" t="str">
        <f>P.O.!E410</f>
        <v>PREPARAÇÃO PARA EMASSAMENTO OU PINTURA (LÁTEX/ACRÍLICA) EM PAREDE, INCLUSIVE UMA (1) DEMÃO DE SELADOR ACRÍLICO</v>
      </c>
      <c r="E49" s="244">
        <f>P.O.!H410</f>
        <v>375.08</v>
      </c>
      <c r="F49" s="244" t="str">
        <f>P.O.!F410</f>
        <v>m2</v>
      </c>
      <c r="G49" s="246">
        <f>P.O.!J410</f>
        <v>9.52</v>
      </c>
      <c r="H49" s="246"/>
      <c r="I49" s="246">
        <f>P.O.!K410</f>
        <v>3570.76</v>
      </c>
      <c r="J49" s="247">
        <f t="shared" si="0"/>
        <v>5.5213614975198593E-3</v>
      </c>
      <c r="K49" s="248">
        <f t="shared" si="2"/>
        <v>0.69718615846522103</v>
      </c>
      <c r="L49" s="249" t="str">
        <f t="shared" si="1"/>
        <v>A</v>
      </c>
      <c r="M49" s="241"/>
      <c r="P49" s="229"/>
      <c r="Q49" s="229"/>
      <c r="R49" s="229"/>
      <c r="S49" s="229"/>
      <c r="T49" s="229"/>
      <c r="U49" s="229"/>
      <c r="V49" s="229"/>
      <c r="W49" s="229"/>
      <c r="X49" s="229"/>
      <c r="Y49" s="229"/>
      <c r="Z49" s="241"/>
    </row>
    <row r="50" spans="1:26" ht="45" x14ac:dyDescent="0.2">
      <c r="A50" s="242" t="str">
        <f>P.O.!A68</f>
        <v>S</v>
      </c>
      <c r="B50" s="243" t="str">
        <f>P.O.!C68</f>
        <v xml:space="preserve">SEINFRA </v>
      </c>
      <c r="C50" s="244" t="str">
        <f>P.O.!D68</f>
        <v>ED-49638</v>
      </c>
      <c r="D50" s="245" t="str">
        <f>P.O.!E68</f>
        <v>FORNECIMENTO DE CONCRETO ESTRUTURAL, USINADO BOMBEADO, COM FCK 25MPA, INCLUSIVE LANÇAMENTO, ADENSAMENTO E ACABAMENTO</v>
      </c>
      <c r="E50" s="244">
        <f>P.O.!H68</f>
        <v>4.04</v>
      </c>
      <c r="F50" s="244" t="str">
        <f>P.O.!F68</f>
        <v>m3</v>
      </c>
      <c r="G50" s="246">
        <f>P.O.!J68</f>
        <v>860.68</v>
      </c>
      <c r="H50" s="246"/>
      <c r="I50" s="246">
        <f>P.O.!K68</f>
        <v>3477.15</v>
      </c>
      <c r="J50" s="247">
        <f t="shared" si="0"/>
        <v>5.3766150990548723E-3</v>
      </c>
      <c r="K50" s="248">
        <f t="shared" si="2"/>
        <v>0.70256277356427588</v>
      </c>
      <c r="L50" s="249" t="str">
        <f t="shared" si="1"/>
        <v>A</v>
      </c>
      <c r="M50" s="241"/>
      <c r="P50" s="229"/>
      <c r="Q50" s="229"/>
      <c r="R50" s="229"/>
      <c r="S50" s="229"/>
      <c r="T50" s="229"/>
      <c r="U50" s="229"/>
      <c r="V50" s="229"/>
      <c r="W50" s="229"/>
      <c r="X50" s="229"/>
      <c r="Y50" s="229"/>
      <c r="Z50" s="241"/>
    </row>
    <row r="51" spans="1:26" ht="75" x14ac:dyDescent="0.2">
      <c r="A51" s="242" t="str">
        <f>P.O.!A236</f>
        <v>S</v>
      </c>
      <c r="B51" s="243" t="str">
        <f>P.O.!C236</f>
        <v xml:space="preserve">SEINFRA </v>
      </c>
      <c r="C51" s="244" t="str">
        <f>P.O.!D236</f>
        <v>ED-20582</v>
      </c>
      <c r="D51" s="245" t="str">
        <f>P.O.!E236</f>
        <v>ENTRADA DE ENERGIA AÉREA, TIPO C2, PADRÃO CEMIG, CARGA INSTALADA DE 15,1KVA ATÉ 23KVA, TRIFÁSICO, COM SAÍDA SUBTERRÂNEA, INCLUSIVE POSTE, CAIXA PARA MEDIDOR, DISJUNTOR, BARRAMENTO, ATERRAMENTO E ACESSÓRIOS</v>
      </c>
      <c r="E51" s="244">
        <f>P.O.!H236</f>
        <v>1</v>
      </c>
      <c r="F51" s="244" t="str">
        <f>P.O.!F236</f>
        <v>un</v>
      </c>
      <c r="G51" s="246">
        <f>P.O.!J236</f>
        <v>3445.21</v>
      </c>
      <c r="H51" s="246"/>
      <c r="I51" s="246">
        <f>P.O.!K236</f>
        <v>3445.21</v>
      </c>
      <c r="J51" s="247">
        <f t="shared" si="0"/>
        <v>5.3272272134980772E-3</v>
      </c>
      <c r="K51" s="248">
        <f t="shared" si="2"/>
        <v>0.70789000077777398</v>
      </c>
      <c r="L51" s="249" t="str">
        <f t="shared" si="1"/>
        <v>A</v>
      </c>
      <c r="M51" s="241"/>
      <c r="P51" s="229"/>
      <c r="Q51" s="229"/>
      <c r="R51" s="229"/>
      <c r="S51" s="229"/>
      <c r="T51" s="229"/>
      <c r="U51" s="229"/>
      <c r="V51" s="229"/>
      <c r="W51" s="229"/>
      <c r="X51" s="229"/>
      <c r="Y51" s="229"/>
      <c r="Z51" s="241"/>
    </row>
    <row r="52" spans="1:26" ht="60" x14ac:dyDescent="0.2">
      <c r="A52" s="242" t="str">
        <f>P.O.!A368</f>
        <v>S</v>
      </c>
      <c r="B52" s="243" t="str">
        <f>P.O.!C368</f>
        <v xml:space="preserve">SEINFRA </v>
      </c>
      <c r="C52" s="244" t="str">
        <f>P.O.!D368</f>
        <v>ED-21634</v>
      </c>
      <c r="D52" s="245" t="str">
        <f>P.O.!E368</f>
        <v>TESTEIRA PARA BANCADA EM GRANITO, COR CINZA ANDORINHA, ESP. 2CM, ALTURA DE 3CM, INCLUSIVE POLIMENTO, CORTE/COLAGEM EM MEIA ESQUADRIA E MASSA PLÁSTICA NA COR DA PEDRA</v>
      </c>
      <c r="E52" s="244">
        <f>P.O.!H368</f>
        <v>13.45</v>
      </c>
      <c r="F52" s="244" t="str">
        <f>P.O.!F368</f>
        <v>m</v>
      </c>
      <c r="G52" s="246">
        <f>P.O.!J368</f>
        <v>251.74</v>
      </c>
      <c r="H52" s="246"/>
      <c r="I52" s="246">
        <f>P.O.!K368</f>
        <v>3385.9</v>
      </c>
      <c r="J52" s="247">
        <f t="shared" si="0"/>
        <v>5.2355178993974648E-3</v>
      </c>
      <c r="K52" s="248">
        <f t="shared" si="2"/>
        <v>0.71312551867717144</v>
      </c>
      <c r="L52" s="249" t="str">
        <f t="shared" si="1"/>
        <v>A</v>
      </c>
      <c r="M52" s="241"/>
      <c r="P52" s="229"/>
      <c r="Q52" s="229"/>
      <c r="R52" s="229"/>
      <c r="S52" s="229"/>
      <c r="T52" s="229"/>
      <c r="U52" s="229"/>
      <c r="V52" s="229"/>
      <c r="W52" s="229"/>
      <c r="X52" s="229"/>
      <c r="Y52" s="229"/>
      <c r="Z52" s="241"/>
    </row>
    <row r="53" spans="1:26" ht="30" x14ac:dyDescent="0.2">
      <c r="A53" s="242" t="str">
        <f>P.O.!A38</f>
        <v>S</v>
      </c>
      <c r="B53" s="243" t="str">
        <f>P.O.!C38</f>
        <v xml:space="preserve">SEINFRA </v>
      </c>
      <c r="C53" s="244" t="str">
        <f>P.O.!D38</f>
        <v>ED-29550</v>
      </c>
      <c r="D53" s="245" t="str">
        <f>P.O.!E38</f>
        <v>CORTE, DOBRA E MONTAGEM DE AÇO CA-50, DIÂMETRO 8MM, INCLUSIVE ESPAÇADOR</v>
      </c>
      <c r="E53" s="244">
        <f>P.O.!H38</f>
        <v>195.3</v>
      </c>
      <c r="F53" s="244" t="str">
        <f>P.O.!F38</f>
        <v>Kg</v>
      </c>
      <c r="G53" s="246">
        <f>P.O.!J38</f>
        <v>17.2</v>
      </c>
      <c r="H53" s="246"/>
      <c r="I53" s="246">
        <f>P.O.!K38</f>
        <v>3359.16</v>
      </c>
      <c r="J53" s="247">
        <f t="shared" si="0"/>
        <v>5.1941706213827887E-3</v>
      </c>
      <c r="K53" s="248">
        <f t="shared" si="2"/>
        <v>0.71831968929855428</v>
      </c>
      <c r="L53" s="249" t="str">
        <f t="shared" si="1"/>
        <v>A</v>
      </c>
      <c r="M53" s="241"/>
      <c r="P53" s="229"/>
      <c r="Q53" s="229"/>
      <c r="R53" s="229"/>
      <c r="S53" s="229"/>
      <c r="T53" s="229"/>
      <c r="U53" s="229"/>
      <c r="V53" s="229"/>
      <c r="W53" s="229"/>
      <c r="X53" s="229"/>
      <c r="Y53" s="229"/>
      <c r="Z53" s="241"/>
    </row>
    <row r="54" spans="1:26" ht="45" x14ac:dyDescent="0.2">
      <c r="A54" s="242" t="str">
        <f>P.O.!A313</f>
        <v>S</v>
      </c>
      <c r="B54" s="243" t="str">
        <f>P.O.!C313</f>
        <v>SINAPI</v>
      </c>
      <c r="C54" s="244" t="str">
        <f>P.O.!D313</f>
        <v>96622</v>
      </c>
      <c r="D54" s="245" t="str">
        <f>P.O.!E313</f>
        <v>LASTRO COM MATERIAL GRANULAR, APLICADO EM PISOS OU LAJES SOBRE SOLO, ESPESSURA DE *5 CM*. AF_01/2024</v>
      </c>
      <c r="E54" s="244">
        <f>P.O.!H313</f>
        <v>10.3</v>
      </c>
      <c r="F54" s="244" t="str">
        <f>P.O.!F313</f>
        <v>M3</v>
      </c>
      <c r="G54" s="246">
        <f>P.O.!J313</f>
        <v>325.08999999999997</v>
      </c>
      <c r="H54" s="246"/>
      <c r="I54" s="246">
        <f>P.O.!K313</f>
        <v>3348.43</v>
      </c>
      <c r="J54" s="247">
        <f t="shared" si="0"/>
        <v>5.1775791369737586E-3</v>
      </c>
      <c r="K54" s="248">
        <f t="shared" si="2"/>
        <v>0.72349726843552808</v>
      </c>
      <c r="L54" s="249" t="str">
        <f t="shared" si="1"/>
        <v>A</v>
      </c>
      <c r="M54" s="241"/>
      <c r="P54" s="229"/>
      <c r="Q54" s="229"/>
      <c r="R54" s="229"/>
      <c r="S54" s="229"/>
      <c r="T54" s="229"/>
      <c r="U54" s="229"/>
      <c r="V54" s="229"/>
      <c r="W54" s="229"/>
      <c r="X54" s="229"/>
      <c r="Y54" s="229"/>
      <c r="Z54" s="241"/>
    </row>
    <row r="55" spans="1:26" ht="75" x14ac:dyDescent="0.2">
      <c r="A55" s="242" t="str">
        <f>P.O.!A407</f>
        <v>S</v>
      </c>
      <c r="B55" s="243" t="str">
        <f>P.O.!C407</f>
        <v xml:space="preserve">SEINFRA </v>
      </c>
      <c r="C55" s="244" t="str">
        <f>P.O.!D407</f>
        <v>ED-51160</v>
      </c>
      <c r="D55" s="245" t="str">
        <f>P.O.!E407</f>
        <v>VIDRO TEMPERADO TRANSPARENTE INCOLOR, ESP. 10MM, INCLUSIVE FIXAÇÃO E VEDAÇÃO COM GUARNIÇÃO/GAXETA DE BORRACHA NEOPRENE, FORNECIMENTO E INSTALAÇÃO, EXCLUSIVE CAIXILHO/PERFIL</v>
      </c>
      <c r="E55" s="244">
        <f>P.O.!H407</f>
        <v>8.09</v>
      </c>
      <c r="F55" s="244" t="str">
        <f>P.O.!F407</f>
        <v>m2</v>
      </c>
      <c r="G55" s="246">
        <f>P.O.!J407</f>
        <v>413.61</v>
      </c>
      <c r="H55" s="246"/>
      <c r="I55" s="246">
        <f>P.O.!K407</f>
        <v>3346.1</v>
      </c>
      <c r="J55" s="247">
        <f t="shared" si="0"/>
        <v>5.1739763262866169E-3</v>
      </c>
      <c r="K55" s="248">
        <f t="shared" si="2"/>
        <v>0.72867124476181466</v>
      </c>
      <c r="L55" s="249" t="str">
        <f t="shared" si="1"/>
        <v>A</v>
      </c>
      <c r="M55" s="241"/>
      <c r="P55" s="229"/>
      <c r="Q55" s="229"/>
      <c r="R55" s="229"/>
      <c r="S55" s="229"/>
      <c r="T55" s="229"/>
      <c r="U55" s="229"/>
      <c r="V55" s="229"/>
      <c r="W55" s="229"/>
      <c r="X55" s="229"/>
      <c r="Y55" s="229"/>
      <c r="Z55" s="241"/>
    </row>
    <row r="56" spans="1:26" ht="45" x14ac:dyDescent="0.2">
      <c r="A56" s="242" t="str">
        <f>P.O.!A396</f>
        <v>S</v>
      </c>
      <c r="B56" s="243" t="str">
        <f>P.O.!C396</f>
        <v>PRÓPRIA</v>
      </c>
      <c r="C56" s="244" t="str">
        <f>P.O.!D396</f>
        <v>CPU 007</v>
      </c>
      <c r="D56" s="245" t="str">
        <f>P.O.!E396</f>
        <v>PORTAO DE ABRIR / GIRO, EM GRADIL DE METALON QUADRADO DE 40X40MM VERTICAL, COM REQUADRO, ACABAMENTO NATURAL - COMPLETO</v>
      </c>
      <c r="E56" s="244">
        <f>P.O.!H396</f>
        <v>4</v>
      </c>
      <c r="F56" s="244" t="str">
        <f>P.O.!F396</f>
        <v>M2</v>
      </c>
      <c r="G56" s="246">
        <f>P.O.!J396</f>
        <v>816.71</v>
      </c>
      <c r="H56" s="246"/>
      <c r="I56" s="246">
        <f>P.O.!K396</f>
        <v>3266.84</v>
      </c>
      <c r="J56" s="247">
        <f t="shared" si="0"/>
        <v>5.0514189120965218E-3</v>
      </c>
      <c r="K56" s="248">
        <f t="shared" si="2"/>
        <v>0.73372266367391115</v>
      </c>
      <c r="L56" s="249" t="str">
        <f t="shared" si="1"/>
        <v>A</v>
      </c>
      <c r="M56" s="241"/>
      <c r="P56" s="229"/>
      <c r="Q56" s="229"/>
      <c r="R56" s="229"/>
      <c r="S56" s="229"/>
      <c r="T56" s="229"/>
      <c r="U56" s="229"/>
      <c r="V56" s="229"/>
      <c r="W56" s="229"/>
      <c r="X56" s="229"/>
      <c r="Y56" s="229"/>
      <c r="Z56" s="241"/>
    </row>
    <row r="57" spans="1:26" ht="45" x14ac:dyDescent="0.2">
      <c r="A57" s="242" t="str">
        <f>P.O.!A31</f>
        <v>S</v>
      </c>
      <c r="B57" s="243" t="str">
        <f>P.O.!C31</f>
        <v xml:space="preserve">SEINFRA </v>
      </c>
      <c r="C57" s="244" t="str">
        <f>P.O.!D31</f>
        <v>ED-50275</v>
      </c>
      <c r="D57" s="245" t="str">
        <f>P.O.!E31</f>
        <v>LOCAÇÃO TOPOGRÁFICA DE VINTE UM (21) ATÉ CINQUENTA (50) PONTOS REFERENCIAIS, INCLUSIVE ESTACA (PIQUETE) DE MARCAÇÃO</v>
      </c>
      <c r="E57" s="244">
        <f>P.O.!H31</f>
        <v>33</v>
      </c>
      <c r="F57" s="244" t="str">
        <f>P.O.!F31</f>
        <v>un</v>
      </c>
      <c r="G57" s="246">
        <f>P.O.!J31</f>
        <v>93.27</v>
      </c>
      <c r="H57" s="246"/>
      <c r="I57" s="246">
        <f>P.O.!K31</f>
        <v>3077.91</v>
      </c>
      <c r="J57" s="247">
        <f t="shared" si="0"/>
        <v>4.7592819923017362E-3</v>
      </c>
      <c r="K57" s="248">
        <f t="shared" si="2"/>
        <v>0.73848194566621284</v>
      </c>
      <c r="L57" s="249" t="str">
        <f t="shared" si="1"/>
        <v>A</v>
      </c>
      <c r="M57" s="241"/>
      <c r="P57" s="229"/>
      <c r="Q57" s="229"/>
      <c r="R57" s="229"/>
      <c r="S57" s="229"/>
      <c r="T57" s="229"/>
      <c r="U57" s="229"/>
      <c r="V57" s="229"/>
      <c r="W57" s="229"/>
      <c r="X57" s="229"/>
      <c r="Y57" s="229"/>
      <c r="Z57" s="241"/>
    </row>
    <row r="58" spans="1:26" ht="45" x14ac:dyDescent="0.2">
      <c r="A58" s="242" t="str">
        <f>P.O.!A61</f>
        <v>S</v>
      </c>
      <c r="B58" s="243" t="str">
        <f>P.O.!C61</f>
        <v xml:space="preserve">SEINFRA </v>
      </c>
      <c r="C58" s="244" t="str">
        <f>P.O.!D61</f>
        <v>ED-49619</v>
      </c>
      <c r="D58" s="245" t="str">
        <f>P.O.!E61</f>
        <v>FORNECIMENTO DE CONCRETO ESTRUTURAL, PREPARADO EM OBRA, COM FCK 25MPA, INCLUSIVE LANÇAMENTO, ADENSAMENTO E ACABAMENTO</v>
      </c>
      <c r="E58" s="244">
        <f>P.O.!H61</f>
        <v>2.87</v>
      </c>
      <c r="F58" s="244" t="str">
        <f>P.O.!F61</f>
        <v>m3</v>
      </c>
      <c r="G58" s="246">
        <f>P.O.!J61</f>
        <v>1036.53</v>
      </c>
      <c r="H58" s="246"/>
      <c r="I58" s="246">
        <f>P.O.!K61</f>
        <v>2974.84</v>
      </c>
      <c r="J58" s="247">
        <f t="shared" si="0"/>
        <v>4.5999078731928152E-3</v>
      </c>
      <c r="K58" s="248">
        <f t="shared" si="2"/>
        <v>0.7430818535394057</v>
      </c>
      <c r="L58" s="249" t="str">
        <f t="shared" si="1"/>
        <v>A</v>
      </c>
      <c r="M58" s="241"/>
      <c r="P58" s="229"/>
      <c r="Q58" s="229"/>
      <c r="R58" s="229"/>
      <c r="S58" s="229"/>
      <c r="T58" s="229"/>
      <c r="U58" s="229"/>
      <c r="V58" s="229"/>
      <c r="W58" s="229"/>
      <c r="X58" s="229"/>
      <c r="Y58" s="229"/>
      <c r="Z58" s="241"/>
    </row>
    <row r="59" spans="1:26" ht="45" x14ac:dyDescent="0.2">
      <c r="A59" s="242" t="str">
        <f>P.O.!A382</f>
        <v>S</v>
      </c>
      <c r="B59" s="243" t="str">
        <f>P.O.!C382</f>
        <v>SINAPI</v>
      </c>
      <c r="C59" s="244" t="str">
        <f>P.O.!D382</f>
        <v>100858</v>
      </c>
      <c r="D59" s="245" t="str">
        <f>P.O.!E382</f>
        <v>MICTÓRIO SIFONADO LOUÇA BRANCA - PADRÃO MÉDIO - FORNECIMENTO E INSTALAÇÃO. AF_01/2020</v>
      </c>
      <c r="E59" s="244">
        <f>P.O.!H382</f>
        <v>3</v>
      </c>
      <c r="F59" s="244" t="str">
        <f>P.O.!F382</f>
        <v>UN</v>
      </c>
      <c r="G59" s="246">
        <f>P.O.!J382</f>
        <v>991.49</v>
      </c>
      <c r="H59" s="246"/>
      <c r="I59" s="246">
        <f>P.O.!K382</f>
        <v>2974.47</v>
      </c>
      <c r="J59" s="247">
        <f t="shared" si="0"/>
        <v>4.5993357530407794E-3</v>
      </c>
      <c r="K59" s="248">
        <f t="shared" si="2"/>
        <v>0.74768118929244654</v>
      </c>
      <c r="L59" s="249" t="str">
        <f t="shared" si="1"/>
        <v>A</v>
      </c>
      <c r="M59" s="241"/>
      <c r="P59" s="229"/>
      <c r="Q59" s="229"/>
      <c r="R59" s="229"/>
      <c r="S59" s="229"/>
      <c r="T59" s="229"/>
      <c r="U59" s="229"/>
      <c r="V59" s="229"/>
      <c r="W59" s="229"/>
      <c r="X59" s="229"/>
      <c r="Y59" s="229"/>
      <c r="Z59" s="241"/>
    </row>
    <row r="60" spans="1:26" ht="90" x14ac:dyDescent="0.2">
      <c r="A60" s="242" t="str">
        <f>P.O.!A398</f>
        <v>S</v>
      </c>
      <c r="B60" s="243" t="str">
        <f>P.O.!C398</f>
        <v>PRÓPRIA</v>
      </c>
      <c r="C60" s="244" t="str">
        <f>P.O.!D398</f>
        <v>CPU 009</v>
      </c>
      <c r="D60" s="245" t="str">
        <f>P.O.!E398</f>
        <v>PORTA METÁLICA PARA SANITÁRIO EM CHAPA GALVANIZADA, ESP. 1,25MM (GSG-18), DIMENSÃO 0,90 X 2,0 M, TIPO DE ABRIR, UMA (1) FOLHA, INCLUSIVE BATENTE, ESTRUTURA EM METALON (20X30)MM, DOBRADIÇA E TRANQUETA, EXCLUSIVE PINTURA</v>
      </c>
      <c r="E60" s="244">
        <f>P.O.!H398</f>
        <v>3.6</v>
      </c>
      <c r="F60" s="244" t="str">
        <f>P.O.!F398</f>
        <v>M2</v>
      </c>
      <c r="G60" s="246">
        <f>P.O.!J398</f>
        <v>819.4</v>
      </c>
      <c r="H60" s="246"/>
      <c r="I60" s="246">
        <f>P.O.!K398</f>
        <v>2949.84</v>
      </c>
      <c r="J60" s="247">
        <f t="shared" si="0"/>
        <v>4.5612511061633885E-3</v>
      </c>
      <c r="K60" s="248">
        <f t="shared" si="2"/>
        <v>0.75224244039860988</v>
      </c>
      <c r="L60" s="249" t="str">
        <f t="shared" si="1"/>
        <v>A</v>
      </c>
      <c r="M60" s="241"/>
      <c r="P60" s="229"/>
      <c r="Q60" s="229"/>
      <c r="R60" s="229"/>
      <c r="S60" s="229"/>
      <c r="T60" s="229"/>
      <c r="U60" s="229"/>
      <c r="V60" s="229"/>
      <c r="W60" s="229"/>
      <c r="X60" s="229"/>
      <c r="Y60" s="229"/>
      <c r="Z60" s="241"/>
    </row>
    <row r="61" spans="1:26" ht="75" x14ac:dyDescent="0.2">
      <c r="A61" s="242" t="str">
        <f>P.O.!A23</f>
        <v>S</v>
      </c>
      <c r="B61" s="243" t="str">
        <f>P.O.!C23</f>
        <v xml:space="preserve">SEINFRA </v>
      </c>
      <c r="C61" s="244" t="str">
        <f>P.O.!D23</f>
        <v>ED-14457</v>
      </c>
      <c r="D61" s="245" t="str">
        <f>P.O.!E23</f>
        <v>PORTÃO PARA TAPUME FIXO DE PROTEÇÃO COM FECHAMENTO DE OBRA EM TELHA METÁLICA GALVANIZADA, TIPO TRAPEZOIDAL ESP. 0,5MM, COM MÓDULO NA DIMENSÃO DE (300X220)CM, EXCLUSIVE PINTURA ESMALTE</v>
      </c>
      <c r="E61" s="244">
        <f>P.O.!H23</f>
        <v>12</v>
      </c>
      <c r="F61" s="244" t="str">
        <f>P.O.!F23</f>
        <v>m2</v>
      </c>
      <c r="G61" s="246">
        <f>P.O.!J23</f>
        <v>238.82</v>
      </c>
      <c r="H61" s="246"/>
      <c r="I61" s="246">
        <f>P.O.!K23</f>
        <v>2865.84</v>
      </c>
      <c r="J61" s="247">
        <f t="shared" si="0"/>
        <v>4.431364368944514E-3</v>
      </c>
      <c r="K61" s="248">
        <f t="shared" si="2"/>
        <v>0.75667380476755441</v>
      </c>
      <c r="L61" s="249" t="str">
        <f t="shared" si="1"/>
        <v>A</v>
      </c>
      <c r="M61" s="241"/>
      <c r="P61" s="229"/>
      <c r="Q61" s="229"/>
      <c r="R61" s="229"/>
      <c r="S61" s="229"/>
      <c r="T61" s="229"/>
      <c r="U61" s="229"/>
      <c r="V61" s="229"/>
      <c r="W61" s="229"/>
      <c r="X61" s="229"/>
      <c r="Y61" s="229"/>
      <c r="Z61" s="241"/>
    </row>
    <row r="62" spans="1:26" ht="45" x14ac:dyDescent="0.2">
      <c r="A62" s="242" t="str">
        <f>P.O.!A132</f>
        <v>S</v>
      </c>
      <c r="B62" s="243" t="str">
        <f>P.O.!C132</f>
        <v>SINAPI</v>
      </c>
      <c r="C62" s="244" t="str">
        <f>P.O.!D132</f>
        <v>86881</v>
      </c>
      <c r="D62" s="245" t="str">
        <f>P.O.!E132</f>
        <v>SIFÃO DO TIPO GARRAFA EM METAL CROMADO 1 X 1.1/2" - FORNECIMENTO E INSTALAÇÃO. AF_01/2020</v>
      </c>
      <c r="E62" s="244">
        <f>P.O.!H132</f>
        <v>10</v>
      </c>
      <c r="F62" s="244" t="str">
        <f>P.O.!F132</f>
        <v>UN</v>
      </c>
      <c r="G62" s="246">
        <f>P.O.!J132</f>
        <v>284.66000000000003</v>
      </c>
      <c r="H62" s="246"/>
      <c r="I62" s="246">
        <f>P.O.!K132</f>
        <v>2846.6</v>
      </c>
      <c r="J62" s="247">
        <f t="shared" si="0"/>
        <v>4.4016141210386668E-3</v>
      </c>
      <c r="K62" s="248">
        <f t="shared" si="2"/>
        <v>0.76107541888859309</v>
      </c>
      <c r="L62" s="249" t="str">
        <f t="shared" si="1"/>
        <v>A</v>
      </c>
      <c r="M62" s="241"/>
      <c r="P62" s="229"/>
      <c r="Q62" s="229"/>
      <c r="R62" s="229"/>
      <c r="S62" s="229"/>
      <c r="T62" s="229"/>
      <c r="U62" s="229"/>
      <c r="V62" s="229"/>
      <c r="W62" s="229"/>
      <c r="X62" s="229"/>
      <c r="Y62" s="229"/>
      <c r="Z62" s="241"/>
    </row>
    <row r="63" spans="1:26" ht="30" x14ac:dyDescent="0.2">
      <c r="A63" s="242" t="str">
        <f>P.O.!A64</f>
        <v>S</v>
      </c>
      <c r="B63" s="243" t="str">
        <f>P.O.!C64</f>
        <v xml:space="preserve">SEINFRA </v>
      </c>
      <c r="C63" s="244" t="str">
        <f>P.O.!D64</f>
        <v>ED-29551</v>
      </c>
      <c r="D63" s="245" t="str">
        <f>P.O.!E64</f>
        <v>CORTE, DOBRA E MONTAGEM DE AÇO CA-50, DIÂMETRO 10MM, INCLUSIVE ESPAÇADOR</v>
      </c>
      <c r="E63" s="244">
        <f>P.O.!H64</f>
        <v>159.19999999999999</v>
      </c>
      <c r="F63" s="244" t="str">
        <f>P.O.!F64</f>
        <v>Kg</v>
      </c>
      <c r="G63" s="246">
        <f>P.O.!J64</f>
        <v>16.690000000000001</v>
      </c>
      <c r="H63" s="246"/>
      <c r="I63" s="246">
        <f>P.O.!K64</f>
        <v>2657.05</v>
      </c>
      <c r="J63" s="247">
        <f t="shared" si="0"/>
        <v>4.108518513421552E-3</v>
      </c>
      <c r="K63" s="248">
        <f t="shared" si="2"/>
        <v>0.76518393740201462</v>
      </c>
      <c r="L63" s="249" t="str">
        <f t="shared" si="1"/>
        <v>A</v>
      </c>
      <c r="M63" s="241"/>
      <c r="P63" s="229"/>
      <c r="Q63" s="229"/>
      <c r="R63" s="229"/>
      <c r="S63" s="229"/>
      <c r="T63" s="229"/>
      <c r="U63" s="229"/>
      <c r="V63" s="229"/>
      <c r="W63" s="229"/>
      <c r="X63" s="229"/>
      <c r="Y63" s="229"/>
      <c r="Z63" s="241"/>
    </row>
    <row r="64" spans="1:26" ht="30" x14ac:dyDescent="0.2">
      <c r="A64" s="242" t="str">
        <f>P.O.!A406</f>
        <v>S</v>
      </c>
      <c r="B64" s="243" t="str">
        <f>P.O.!C406</f>
        <v>PRÓPRIA</v>
      </c>
      <c r="C64" s="244" t="str">
        <f>P.O.!D406</f>
        <v>CPU 013</v>
      </c>
      <c r="D64" s="245" t="str">
        <f>P.O.!E406</f>
        <v>ESTRUTURA METÁLICA PARA SUPORTE DE VIDRO TEMPERADO</v>
      </c>
      <c r="E64" s="244">
        <f>P.O.!H406</f>
        <v>20.079999999999998</v>
      </c>
      <c r="F64" s="244" t="str">
        <f>P.O.!F406</f>
        <v>M</v>
      </c>
      <c r="G64" s="246">
        <f>P.O.!J406</f>
        <v>126.12</v>
      </c>
      <c r="H64" s="246"/>
      <c r="I64" s="246">
        <f>P.O.!K406</f>
        <v>2532.4899999999998</v>
      </c>
      <c r="J64" s="247">
        <f t="shared" si="0"/>
        <v>3.9159150373741349E-3</v>
      </c>
      <c r="K64" s="248">
        <f t="shared" si="2"/>
        <v>0.76909985243938872</v>
      </c>
      <c r="L64" s="249" t="str">
        <f t="shared" si="1"/>
        <v>A</v>
      </c>
      <c r="M64" s="241"/>
      <c r="P64" s="229"/>
      <c r="Q64" s="229"/>
      <c r="R64" s="229"/>
      <c r="S64" s="229"/>
      <c r="T64" s="229"/>
      <c r="U64" s="229"/>
      <c r="V64" s="229"/>
      <c r="W64" s="229"/>
      <c r="X64" s="229"/>
      <c r="Y64" s="229"/>
      <c r="Z64" s="241"/>
    </row>
    <row r="65" spans="1:26" ht="75" x14ac:dyDescent="0.2">
      <c r="A65" s="242" t="str">
        <f>P.O.!A122</f>
        <v>S</v>
      </c>
      <c r="B65" s="243" t="str">
        <f>P.O.!C122</f>
        <v xml:space="preserve">SEINFRA </v>
      </c>
      <c r="C65" s="244" t="str">
        <f>P.O.!D122</f>
        <v>ED-48216</v>
      </c>
      <c r="D65" s="245" t="str">
        <f>P.O.!E122</f>
        <v>ALVENARIA DE BLOCO DE CONCRETO CHEIO SEM ARMAÇÃO, EM CONCRETO COM FCK 15MPA , ESP. 14CM, PARA REVESTIMENTO, INCLUSIVE ARGAMASSA PARA ASSENTAMENTO (DETALHE D - CADERNO SEDS)</v>
      </c>
      <c r="E65" s="244">
        <f>P.O.!H122</f>
        <v>13.07</v>
      </c>
      <c r="F65" s="244" t="str">
        <f>P.O.!F122</f>
        <v>m2</v>
      </c>
      <c r="G65" s="246">
        <f>P.O.!J122</f>
        <v>191.29</v>
      </c>
      <c r="H65" s="246"/>
      <c r="I65" s="246">
        <f>P.O.!K122</f>
        <v>2500.16</v>
      </c>
      <c r="J65" s="247">
        <f t="shared" si="0"/>
        <v>3.8659241062516799E-3</v>
      </c>
      <c r="K65" s="248">
        <f t="shared" si="2"/>
        <v>0.77296577654564036</v>
      </c>
      <c r="L65" s="249" t="str">
        <f t="shared" si="1"/>
        <v>A</v>
      </c>
      <c r="M65" s="241"/>
      <c r="P65" s="229"/>
      <c r="Q65" s="229"/>
      <c r="R65" s="229"/>
      <c r="S65" s="229"/>
      <c r="T65" s="229"/>
      <c r="U65" s="229"/>
      <c r="V65" s="229"/>
      <c r="W65" s="229"/>
      <c r="X65" s="229"/>
      <c r="Y65" s="229"/>
      <c r="Z65" s="241"/>
    </row>
    <row r="66" spans="1:26" ht="30" x14ac:dyDescent="0.2">
      <c r="A66" s="242" t="str">
        <f>P.O.!A390</f>
        <v>S</v>
      </c>
      <c r="B66" s="243" t="str">
        <f>P.O.!C390</f>
        <v>ORSE</v>
      </c>
      <c r="C66" s="244" t="str">
        <f>P.O.!D390</f>
        <v>03259/ORSE</v>
      </c>
      <c r="D66" s="245" t="str">
        <f>P.O.!E390</f>
        <v>Fornecimento e instalação de torneira pressmatic compact de mesa, ref. 17160606, docol ou similar</v>
      </c>
      <c r="E66" s="244">
        <f>P.O.!H390</f>
        <v>9</v>
      </c>
      <c r="F66" s="244" t="str">
        <f>P.O.!F390</f>
        <v>UN</v>
      </c>
      <c r="G66" s="246">
        <f>P.O.!J390</f>
        <v>277.57</v>
      </c>
      <c r="H66" s="246"/>
      <c r="I66" s="246">
        <f>P.O.!K390</f>
        <v>2498.13</v>
      </c>
      <c r="J66" s="247">
        <f t="shared" si="0"/>
        <v>3.8627851767688908E-3</v>
      </c>
      <c r="K66" s="248">
        <f t="shared" si="2"/>
        <v>0.77682856172240922</v>
      </c>
      <c r="L66" s="249" t="str">
        <f t="shared" si="1"/>
        <v>A</v>
      </c>
      <c r="M66" s="241"/>
      <c r="P66" s="229"/>
      <c r="Q66" s="229"/>
      <c r="R66" s="229"/>
      <c r="S66" s="229"/>
      <c r="T66" s="229"/>
      <c r="U66" s="229"/>
      <c r="V66" s="229"/>
      <c r="W66" s="229"/>
      <c r="X66" s="229"/>
      <c r="Y66" s="229"/>
      <c r="Z66" s="241"/>
    </row>
    <row r="67" spans="1:26" ht="30" x14ac:dyDescent="0.2">
      <c r="A67" s="242" t="str">
        <f>P.O.!A322</f>
        <v>S</v>
      </c>
      <c r="B67" s="243" t="str">
        <f>P.O.!C322</f>
        <v>PRÓPRIA</v>
      </c>
      <c r="C67" s="244" t="str">
        <f>P.O.!D322</f>
        <v>CPU 003</v>
      </c>
      <c r="D67" s="245" t="str">
        <f>P.O.!E322</f>
        <v>LAJE DE CONCRETO ARMADO PARA COBERTURA DE ABRIGO DE GÁS</v>
      </c>
      <c r="E67" s="244">
        <f>P.O.!H322</f>
        <v>5.49</v>
      </c>
      <c r="F67" s="244" t="str">
        <f>P.O.!F322</f>
        <v>M2</v>
      </c>
      <c r="G67" s="246">
        <f>P.O.!J322</f>
        <v>452.36</v>
      </c>
      <c r="H67" s="246"/>
      <c r="I67" s="246">
        <f>P.O.!K322</f>
        <v>2483.46</v>
      </c>
      <c r="J67" s="247">
        <f t="shared" si="0"/>
        <v>3.8401013858760233E-3</v>
      </c>
      <c r="K67" s="248">
        <f t="shared" si="2"/>
        <v>0.7806686631082852</v>
      </c>
      <c r="L67" s="249" t="str">
        <f t="shared" si="1"/>
        <v>A</v>
      </c>
      <c r="M67" s="241"/>
      <c r="P67" s="229"/>
      <c r="Q67" s="229"/>
      <c r="R67" s="229"/>
      <c r="S67" s="229"/>
      <c r="T67" s="229"/>
      <c r="U67" s="229"/>
      <c r="V67" s="229"/>
      <c r="W67" s="229"/>
      <c r="X67" s="229"/>
      <c r="Y67" s="229"/>
      <c r="Z67" s="241"/>
    </row>
    <row r="68" spans="1:26" ht="45" x14ac:dyDescent="0.2">
      <c r="A68" s="242" t="str">
        <f>P.O.!A269</f>
        <v>S</v>
      </c>
      <c r="B68" s="243" t="str">
        <f>P.O.!C269</f>
        <v>SINAPI</v>
      </c>
      <c r="C68" s="244" t="str">
        <f>P.O.!D269</f>
        <v>103018</v>
      </c>
      <c r="D68" s="245" t="str">
        <f>P.O.!E269</f>
        <v>VÁLVULA DE DESCARGA METÁLICA, BASE 1 1/4", ACABAMENTO METALICO CROMADO - FORNECIMENTO E INSTALAÇÃO. AF_08/2021</v>
      </c>
      <c r="E68" s="244">
        <f>P.O.!H269</f>
        <v>6</v>
      </c>
      <c r="F68" s="244" t="str">
        <f>P.O.!F269</f>
        <v>UN</v>
      </c>
      <c r="G68" s="246">
        <f>P.O.!J269</f>
        <v>412.33</v>
      </c>
      <c r="H68" s="246"/>
      <c r="I68" s="246">
        <f>P.O.!K269</f>
        <v>2473.98</v>
      </c>
      <c r="J68" s="247">
        <f t="shared" si="0"/>
        <v>3.8254427398184644E-3</v>
      </c>
      <c r="K68" s="248">
        <f t="shared" si="2"/>
        <v>0.78449410584810364</v>
      </c>
      <c r="L68" s="249" t="str">
        <f t="shared" si="1"/>
        <v>A</v>
      </c>
      <c r="M68" s="241"/>
      <c r="P68" s="229"/>
      <c r="Q68" s="229"/>
      <c r="R68" s="229"/>
      <c r="S68" s="229"/>
      <c r="T68" s="229"/>
      <c r="U68" s="229"/>
      <c r="V68" s="229"/>
      <c r="W68" s="229"/>
      <c r="X68" s="229"/>
      <c r="Y68" s="229"/>
      <c r="Z68" s="241"/>
    </row>
    <row r="69" spans="1:26" ht="30" x14ac:dyDescent="0.2">
      <c r="A69" s="242" t="str">
        <f>P.O.!A58</f>
        <v>S</v>
      </c>
      <c r="B69" s="243" t="str">
        <f>P.O.!C58</f>
        <v xml:space="preserve">SEINFRA </v>
      </c>
      <c r="C69" s="244" t="str">
        <f>P.O.!D58</f>
        <v>ED-29551</v>
      </c>
      <c r="D69" s="245" t="str">
        <f>P.O.!E58</f>
        <v>CORTE, DOBRA E MONTAGEM DE AÇO CA-50, DIÂMETRO 10MM, INCLUSIVE ESPAÇADOR</v>
      </c>
      <c r="E69" s="244">
        <f>P.O.!H58</f>
        <v>143.4</v>
      </c>
      <c r="F69" s="244" t="str">
        <f>P.O.!F58</f>
        <v>Kg</v>
      </c>
      <c r="G69" s="246">
        <f>P.O.!J58</f>
        <v>16.690000000000001</v>
      </c>
      <c r="H69" s="246"/>
      <c r="I69" s="246">
        <f>P.O.!K58</f>
        <v>2393.35</v>
      </c>
      <c r="J69" s="247">
        <f t="shared" si="0"/>
        <v>3.7007669347951565E-3</v>
      </c>
      <c r="K69" s="248">
        <f t="shared" si="2"/>
        <v>0.78819487278289879</v>
      </c>
      <c r="L69" s="249" t="str">
        <f t="shared" si="1"/>
        <v>A</v>
      </c>
      <c r="M69" s="241"/>
      <c r="P69" s="229"/>
      <c r="Q69" s="229"/>
      <c r="R69" s="229"/>
      <c r="S69" s="229"/>
      <c r="T69" s="229"/>
      <c r="U69" s="229"/>
      <c r="V69" s="229"/>
      <c r="W69" s="229"/>
      <c r="X69" s="229"/>
      <c r="Y69" s="229"/>
      <c r="Z69" s="241"/>
    </row>
    <row r="70" spans="1:26" ht="45" x14ac:dyDescent="0.2">
      <c r="A70" s="242" t="str">
        <f>P.O.!A15</f>
        <v>S</v>
      </c>
      <c r="B70" s="243" t="str">
        <f>P.O.!C15</f>
        <v>SINAPI</v>
      </c>
      <c r="C70" s="244" t="str">
        <f>P.O.!D15</f>
        <v>103689</v>
      </c>
      <c r="D70" s="245" t="str">
        <f>P.O.!E15</f>
        <v>FORNECIMENTO E INSTALAÇÃO DE PLACA DE OBRA COM CHAPA GALVANIZADA E ESTRUTURA DE MADEIRA. AF_03/2022_PS</v>
      </c>
      <c r="E70" s="244">
        <f>P.O.!H15</f>
        <v>4.5</v>
      </c>
      <c r="F70" s="244" t="str">
        <f>P.O.!F15</f>
        <v>M2</v>
      </c>
      <c r="G70" s="246">
        <f>P.O.!J15</f>
        <v>527.5</v>
      </c>
      <c r="H70" s="246"/>
      <c r="I70" s="246">
        <f>P.O.!K15</f>
        <v>2373.75</v>
      </c>
      <c r="J70" s="247">
        <f t="shared" si="0"/>
        <v>3.670460029444086E-3</v>
      </c>
      <c r="K70" s="248">
        <f t="shared" si="2"/>
        <v>0.79186533281234284</v>
      </c>
      <c r="L70" s="249" t="str">
        <f t="shared" si="1"/>
        <v>A</v>
      </c>
      <c r="M70" s="241"/>
      <c r="P70" s="229"/>
      <c r="Q70" s="229"/>
      <c r="R70" s="229"/>
      <c r="S70" s="229"/>
      <c r="T70" s="229"/>
      <c r="U70" s="229"/>
      <c r="V70" s="229"/>
      <c r="W70" s="229"/>
      <c r="X70" s="229"/>
      <c r="Y70" s="229"/>
      <c r="Z70" s="241"/>
    </row>
    <row r="71" spans="1:26" ht="75" x14ac:dyDescent="0.2">
      <c r="A71" s="242" t="str">
        <f>P.O.!A206</f>
        <v>S</v>
      </c>
      <c r="B71" s="243" t="str">
        <f>P.O.!C206</f>
        <v xml:space="preserve">SEINFRA </v>
      </c>
      <c r="C71" s="244" t="str">
        <f>P.O.!D206</f>
        <v>ED-48989</v>
      </c>
      <c r="D71" s="245" t="str">
        <f>P.O.!E206</f>
        <v>CABO UNIPOLAR DE COBRE FLEXÍVEL, CLASSE 5, ISOLAMENTO TIPO EPR/HEPR, NÃO HALOGENADO E ANTICHAMA, DIÂMETRO DA SEÇÃO DE 2,5MM2, TEMPERATURA DE TRABALHO 90°C, TENSÃO NOMINAL DE OPERAÇÃO 0,6/1KV</v>
      </c>
      <c r="E71" s="244">
        <f>P.O.!H206</f>
        <v>361.25</v>
      </c>
      <c r="F71" s="244" t="str">
        <f>P.O.!F206</f>
        <v>m</v>
      </c>
      <c r="G71" s="246">
        <f>P.O.!J206</f>
        <v>6.55</v>
      </c>
      <c r="H71" s="246"/>
      <c r="I71" s="246">
        <f>P.O.!K206</f>
        <v>2366.19</v>
      </c>
      <c r="J71" s="247">
        <f t="shared" si="0"/>
        <v>3.6587702230943876E-3</v>
      </c>
      <c r="K71" s="248">
        <f t="shared" si="2"/>
        <v>0.79552410303543719</v>
      </c>
      <c r="L71" s="249" t="str">
        <f t="shared" si="1"/>
        <v>A</v>
      </c>
      <c r="M71" s="241"/>
      <c r="P71" s="229"/>
      <c r="Q71" s="229"/>
      <c r="R71" s="229"/>
      <c r="S71" s="229"/>
      <c r="T71" s="229"/>
      <c r="U71" s="229"/>
      <c r="V71" s="229"/>
      <c r="W71" s="229"/>
      <c r="X71" s="229"/>
      <c r="Y71" s="229"/>
      <c r="Z71" s="241"/>
    </row>
    <row r="72" spans="1:26" ht="60" x14ac:dyDescent="0.2">
      <c r="A72" s="242" t="str">
        <f>P.O.!A383</f>
        <v>S</v>
      </c>
      <c r="B72" s="243" t="str">
        <f>P.O.!C383</f>
        <v>SINAPI</v>
      </c>
      <c r="C72" s="244" t="str">
        <f>P.O.!D383</f>
        <v>86937</v>
      </c>
      <c r="D72" s="245" t="str">
        <f>P.O.!E383</f>
        <v>CUBA DE EMBUTIR OVAL EM LOUÇA BRANCA, 35 X 50CM OU EQUIVALENTE, INCLUSO VÁLVULA EM METAL CROMADO E SIFÃO FLEXÍVEL EM PVC - FORNECIMENTO E INSTALAÇÃO. AF_01/2020</v>
      </c>
      <c r="E72" s="244">
        <f>P.O.!H383</f>
        <v>7</v>
      </c>
      <c r="F72" s="244" t="str">
        <f>P.O.!F383</f>
        <v>UN</v>
      </c>
      <c r="G72" s="246">
        <f>P.O.!J383</f>
        <v>311.85000000000002</v>
      </c>
      <c r="H72" s="246"/>
      <c r="I72" s="246">
        <f>P.O.!K383</f>
        <v>2182.9499999999998</v>
      </c>
      <c r="J72" s="247">
        <f t="shared" si="0"/>
        <v>3.3754315834754996E-3</v>
      </c>
      <c r="K72" s="248">
        <f t="shared" si="2"/>
        <v>0.79889953461891272</v>
      </c>
      <c r="L72" s="249" t="str">
        <f t="shared" si="1"/>
        <v>A</v>
      </c>
      <c r="M72" s="241"/>
      <c r="P72" s="229"/>
      <c r="Q72" s="229"/>
      <c r="R72" s="229"/>
      <c r="S72" s="229"/>
      <c r="T72" s="229"/>
      <c r="U72" s="229"/>
      <c r="V72" s="229"/>
      <c r="W72" s="229"/>
      <c r="X72" s="229"/>
      <c r="Y72" s="229"/>
      <c r="Z72" s="241"/>
    </row>
    <row r="73" spans="1:26" ht="60" x14ac:dyDescent="0.2">
      <c r="A73" s="242" t="str">
        <f>P.O.!A71</f>
        <v>S</v>
      </c>
      <c r="B73" s="243" t="str">
        <f>P.O.!C71</f>
        <v xml:space="preserve">SEINFRA </v>
      </c>
      <c r="C73" s="244" t="str">
        <f>P.O.!D71</f>
        <v>ED-19637</v>
      </c>
      <c r="D73" s="245" t="str">
        <f>P.O.!E71</f>
        <v>CIMBRAMENTO PARA LAJE PRÉ-MOLDADA COM ESCORAMENTO METÁLICO, TIPO "A", ALTURA DE (200 ATÉ 310)CM, INCLUSIVE DESCARGA, MONTAGEM, DESMONTAGEM E CARGA</v>
      </c>
      <c r="E73" s="244">
        <f>P.O.!H71</f>
        <v>74.930000000000007</v>
      </c>
      <c r="F73" s="244" t="str">
        <f>P.O.!F71</f>
        <v>m2xmês</v>
      </c>
      <c r="G73" s="246">
        <f>P.O.!J71</f>
        <v>28.97</v>
      </c>
      <c r="H73" s="246"/>
      <c r="I73" s="246">
        <f>P.O.!K71</f>
        <v>2170.7199999999998</v>
      </c>
      <c r="J73" s="247">
        <f t="shared" si="0"/>
        <v>3.3565206930447036E-3</v>
      </c>
      <c r="K73" s="248">
        <f t="shared" si="2"/>
        <v>0.80225605531195743</v>
      </c>
      <c r="L73" s="249" t="str">
        <f t="shared" si="1"/>
        <v>B</v>
      </c>
      <c r="M73" s="241"/>
      <c r="P73" s="229"/>
      <c r="Q73" s="229"/>
      <c r="R73" s="229"/>
      <c r="S73" s="229"/>
      <c r="T73" s="229"/>
      <c r="U73" s="229"/>
      <c r="V73" s="229"/>
      <c r="W73" s="229"/>
      <c r="X73" s="229"/>
      <c r="Y73" s="229"/>
      <c r="Z73" s="241"/>
    </row>
    <row r="74" spans="1:26" ht="30" x14ac:dyDescent="0.2">
      <c r="A74" s="242" t="str">
        <f>P.O.!A49</f>
        <v>S</v>
      </c>
      <c r="B74" s="243" t="str">
        <f>P.O.!C49</f>
        <v xml:space="preserve">SEINFRA </v>
      </c>
      <c r="C74" s="244" t="str">
        <f>P.O.!D49</f>
        <v>ED-29548</v>
      </c>
      <c r="D74" s="245" t="str">
        <f>P.O.!E49</f>
        <v>CORTE, DOBRA E MONTAGEM DE AÇO CA-60, DIÂMETRO 5MM, INCLUSIVE ESPAÇADOR</v>
      </c>
      <c r="E74" s="244">
        <f>P.O.!H49</f>
        <v>120.2</v>
      </c>
      <c r="F74" s="244" t="str">
        <f>P.O.!F49</f>
        <v>Kg</v>
      </c>
      <c r="G74" s="246">
        <f>P.O.!J49</f>
        <v>17.62</v>
      </c>
      <c r="H74" s="246"/>
      <c r="I74" s="246">
        <f>P.O.!K49</f>
        <v>2117.92</v>
      </c>
      <c r="J74" s="247">
        <f t="shared" si="0"/>
        <v>3.2748776010785548E-3</v>
      </c>
      <c r="K74" s="248">
        <f t="shared" si="2"/>
        <v>0.80553093291303601</v>
      </c>
      <c r="L74" s="249" t="str">
        <f t="shared" si="1"/>
        <v>B</v>
      </c>
      <c r="M74" s="241"/>
      <c r="P74" s="229"/>
      <c r="Q74" s="229"/>
      <c r="R74" s="229"/>
      <c r="S74" s="229"/>
      <c r="T74" s="229"/>
      <c r="U74" s="229"/>
      <c r="V74" s="229"/>
      <c r="W74" s="229"/>
      <c r="X74" s="229"/>
      <c r="Y74" s="229"/>
      <c r="Z74" s="241"/>
    </row>
    <row r="75" spans="1:26" ht="45" x14ac:dyDescent="0.2">
      <c r="A75" s="242" t="str">
        <f>P.O.!A376</f>
        <v>S</v>
      </c>
      <c r="B75" s="243" t="str">
        <f>P.O.!C376</f>
        <v xml:space="preserve">SEINFRA </v>
      </c>
      <c r="C75" s="244" t="str">
        <f>P.O.!D376</f>
        <v>ED-9066</v>
      </c>
      <c r="D75" s="245" t="str">
        <f>P.O.!E376</f>
        <v>REVESTIMENTO DE GESSO EM TETO, ESP. 5MM, APLICAÇÃO MANUAL, INCLUSIVE ACABAMENTO SARRAFEADO</v>
      </c>
      <c r="E75" s="244">
        <f>P.O.!H376</f>
        <v>63</v>
      </c>
      <c r="F75" s="244" t="str">
        <f>P.O.!F376</f>
        <v>m2</v>
      </c>
      <c r="G75" s="246">
        <f>P.O.!J376</f>
        <v>33.42</v>
      </c>
      <c r="H75" s="246"/>
      <c r="I75" s="246">
        <f>P.O.!K376</f>
        <v>2105.46</v>
      </c>
      <c r="J75" s="247">
        <f t="shared" si="0"/>
        <v>3.2556110683910882E-3</v>
      </c>
      <c r="K75" s="248">
        <f t="shared" si="2"/>
        <v>0.80878654398142713</v>
      </c>
      <c r="L75" s="249" t="str">
        <f t="shared" si="1"/>
        <v>B</v>
      </c>
      <c r="M75" s="241"/>
      <c r="P75" s="229"/>
      <c r="Q75" s="229"/>
      <c r="R75" s="229"/>
      <c r="S75" s="229"/>
      <c r="T75" s="229"/>
      <c r="U75" s="229"/>
      <c r="V75" s="229"/>
      <c r="W75" s="229"/>
      <c r="X75" s="229"/>
      <c r="Y75" s="229"/>
      <c r="Z75" s="241"/>
    </row>
    <row r="76" spans="1:26" ht="60" x14ac:dyDescent="0.2">
      <c r="A76" s="242" t="str">
        <f>P.O.!A125</f>
        <v>S</v>
      </c>
      <c r="B76" s="243" t="str">
        <f>P.O.!C125</f>
        <v>SINAPI</v>
      </c>
      <c r="C76" s="244" t="str">
        <f>P.O.!D125</f>
        <v>103318</v>
      </c>
      <c r="D76" s="245" t="str">
        <f>P.O.!E125</f>
        <v>ALVENARIA DE VEDAÇÃO DE BLOCOS VAZADOS DE CONCRETO DE 14X19X39 CM (ESPESSURA 14 CM) E ARGAMASSA DE ASSENTAMENTO COM PREPARO EM BETONEIRA. AF_12/2021</v>
      </c>
      <c r="E76" s="244">
        <f>P.O.!H125</f>
        <v>15.44</v>
      </c>
      <c r="F76" s="244" t="str">
        <f>P.O.!F125</f>
        <v>M2</v>
      </c>
      <c r="G76" s="246">
        <f>P.O.!J125</f>
        <v>135.71</v>
      </c>
      <c r="H76" s="246"/>
      <c r="I76" s="246">
        <f>P.O.!K125</f>
        <v>2095.36</v>
      </c>
      <c r="J76" s="247">
        <f t="shared" si="0"/>
        <v>3.2399937345111997E-3</v>
      </c>
      <c r="K76" s="248">
        <f t="shared" si="2"/>
        <v>0.81202653771593836</v>
      </c>
      <c r="L76" s="249" t="str">
        <f t="shared" si="1"/>
        <v>B</v>
      </c>
      <c r="M76" s="241"/>
      <c r="P76" s="229"/>
      <c r="Q76" s="229"/>
      <c r="R76" s="229"/>
      <c r="S76" s="229"/>
      <c r="T76" s="229"/>
      <c r="U76" s="229"/>
      <c r="V76" s="229"/>
      <c r="W76" s="229"/>
      <c r="X76" s="229"/>
      <c r="Y76" s="229"/>
      <c r="Z76" s="241"/>
    </row>
    <row r="77" spans="1:26" ht="60" x14ac:dyDescent="0.2">
      <c r="A77" s="242" t="str">
        <f>P.O.!A19</f>
        <v>S</v>
      </c>
      <c r="B77" s="243" t="str">
        <f>P.O.!C19</f>
        <v xml:space="preserve">SEINFRA </v>
      </c>
      <c r="C77" s="244" t="str">
        <f>P.O.!D19</f>
        <v>ED-50137</v>
      </c>
      <c r="D77" s="245" t="str">
        <f>P.O.!E19</f>
        <v>MOBILIZAÇÃO E DESMOBILIZAÇÃO DE CONTAINER, INCLUSIVE CARGA, DESCARGA E TRANSPORTE EM CAMINHÃO CARROCERIA COM GUINDAUTO (MUNCK), EXCLUSIVE LOCAÇÃO DO CONTAINER</v>
      </c>
      <c r="E77" s="244">
        <f>P.O.!H19</f>
        <v>1</v>
      </c>
      <c r="F77" s="244" t="str">
        <f>P.O.!F19</f>
        <v>un</v>
      </c>
      <c r="G77" s="246">
        <f>P.O.!J19</f>
        <v>2059.83</v>
      </c>
      <c r="H77" s="246"/>
      <c r="I77" s="246">
        <f>P.O.!K19</f>
        <v>2059.83</v>
      </c>
      <c r="J77" s="247">
        <f t="shared" si="0"/>
        <v>3.185054737208978E-3</v>
      </c>
      <c r="K77" s="248">
        <f t="shared" si="2"/>
        <v>0.81521159245314734</v>
      </c>
      <c r="L77" s="249" t="str">
        <f t="shared" si="1"/>
        <v>B</v>
      </c>
      <c r="M77" s="241"/>
      <c r="P77" s="229"/>
      <c r="Q77" s="229"/>
      <c r="R77" s="229"/>
      <c r="S77" s="229"/>
      <c r="T77" s="229"/>
      <c r="U77" s="229"/>
      <c r="V77" s="229"/>
      <c r="W77" s="229"/>
      <c r="X77" s="229"/>
      <c r="Y77" s="229"/>
      <c r="Z77" s="241"/>
    </row>
    <row r="78" spans="1:26" ht="30" x14ac:dyDescent="0.2">
      <c r="A78" s="242" t="str">
        <f>P.O.!A47</f>
        <v>S</v>
      </c>
      <c r="B78" s="243" t="str">
        <f>P.O.!C47</f>
        <v xml:space="preserve">SEINFRA </v>
      </c>
      <c r="C78" s="244" t="str">
        <f>P.O.!D47</f>
        <v>ED-29551</v>
      </c>
      <c r="D78" s="245" t="str">
        <f>P.O.!E47</f>
        <v>CORTE, DOBRA E MONTAGEM DE AÇO CA-50, DIÂMETRO 10MM, INCLUSIVE ESPAÇADOR</v>
      </c>
      <c r="E78" s="244">
        <f>P.O.!H47</f>
        <v>123.1</v>
      </c>
      <c r="F78" s="244" t="str">
        <f>P.O.!F47</f>
        <v>Kg</v>
      </c>
      <c r="G78" s="246">
        <f>P.O.!J47</f>
        <v>16.690000000000001</v>
      </c>
      <c r="H78" s="246"/>
      <c r="I78" s="246">
        <f>P.O.!K47</f>
        <v>2054.54</v>
      </c>
      <c r="J78" s="247">
        <f t="shared" si="0"/>
        <v>3.1768749653055513E-3</v>
      </c>
      <c r="K78" s="248">
        <f t="shared" si="2"/>
        <v>0.81838846741845284</v>
      </c>
      <c r="L78" s="249" t="str">
        <f t="shared" si="1"/>
        <v>B</v>
      </c>
      <c r="M78" s="241"/>
      <c r="P78" s="229"/>
      <c r="Q78" s="229"/>
      <c r="R78" s="229"/>
      <c r="S78" s="229"/>
      <c r="T78" s="229"/>
      <c r="U78" s="229"/>
      <c r="V78" s="229"/>
      <c r="W78" s="229"/>
      <c r="X78" s="229"/>
      <c r="Y78" s="229"/>
      <c r="Z78" s="241"/>
    </row>
    <row r="79" spans="1:26" ht="30" x14ac:dyDescent="0.2">
      <c r="A79" s="242" t="str">
        <f>P.O.!A48</f>
        <v>S</v>
      </c>
      <c r="B79" s="243" t="str">
        <f>P.O.!C48</f>
        <v xml:space="preserve">SEINFRA </v>
      </c>
      <c r="C79" s="244" t="str">
        <f>P.O.!D48</f>
        <v>ED-29550</v>
      </c>
      <c r="D79" s="245" t="str">
        <f>P.O.!E48</f>
        <v>CORTE, DOBRA E MONTAGEM DE AÇO CA-50, DIÂMETRO 8MM, INCLUSIVE ESPAÇADOR</v>
      </c>
      <c r="E79" s="244">
        <f>P.O.!H48</f>
        <v>115.7</v>
      </c>
      <c r="F79" s="244" t="str">
        <f>P.O.!F48</f>
        <v>Kg</v>
      </c>
      <c r="G79" s="246">
        <f>P.O.!J48</f>
        <v>17.2</v>
      </c>
      <c r="H79" s="246"/>
      <c r="I79" s="246">
        <f>P.O.!K48</f>
        <v>1990.04</v>
      </c>
      <c r="J79" s="247">
        <f t="shared" si="0"/>
        <v>3.0771405063696297E-3</v>
      </c>
      <c r="K79" s="248">
        <f t="shared" si="2"/>
        <v>0.82146560792482248</v>
      </c>
      <c r="L79" s="249" t="str">
        <f t="shared" si="1"/>
        <v>B</v>
      </c>
      <c r="M79" s="241"/>
      <c r="P79" s="229"/>
      <c r="Q79" s="229"/>
      <c r="R79" s="229"/>
      <c r="S79" s="229"/>
      <c r="T79" s="229"/>
      <c r="U79" s="229"/>
      <c r="V79" s="229"/>
      <c r="W79" s="229"/>
      <c r="X79" s="229"/>
      <c r="Y79" s="229"/>
      <c r="Z79" s="241"/>
    </row>
    <row r="80" spans="1:26" ht="15" x14ac:dyDescent="0.2">
      <c r="A80" s="242" t="str">
        <f>P.O.!A320</f>
        <v>S</v>
      </c>
      <c r="B80" s="243" t="str">
        <f>P.O.!C320</f>
        <v>ORSE</v>
      </c>
      <c r="C80" s="244" t="str">
        <f>P.O.!D320</f>
        <v>09077/ORSE</v>
      </c>
      <c r="D80" s="245" t="str">
        <f>P.O.!E320</f>
        <v>CUMEEIRA TERMOACÚSTICA</v>
      </c>
      <c r="E80" s="244">
        <f>P.O.!H320</f>
        <v>10.36</v>
      </c>
      <c r="F80" s="244" t="str">
        <f>P.O.!F320</f>
        <v>m</v>
      </c>
      <c r="G80" s="246">
        <f>P.O.!J320</f>
        <v>190.3</v>
      </c>
      <c r="H80" s="246"/>
      <c r="I80" s="246">
        <f>P.O.!K320</f>
        <v>1971.51</v>
      </c>
      <c r="J80" s="247">
        <f t="shared" si="0"/>
        <v>3.0484881106474186E-3</v>
      </c>
      <c r="K80" s="248">
        <f t="shared" si="2"/>
        <v>0.82451409603546988</v>
      </c>
      <c r="L80" s="249" t="str">
        <f t="shared" si="1"/>
        <v>B</v>
      </c>
      <c r="M80" s="241"/>
      <c r="P80" s="229"/>
      <c r="Q80" s="229"/>
      <c r="R80" s="229"/>
      <c r="S80" s="229"/>
      <c r="T80" s="229"/>
      <c r="U80" s="229"/>
      <c r="V80" s="229"/>
      <c r="W80" s="229"/>
      <c r="X80" s="229"/>
      <c r="Y80" s="229"/>
      <c r="Z80" s="241"/>
    </row>
    <row r="81" spans="1:26" ht="60" x14ac:dyDescent="0.2">
      <c r="A81" s="242" t="str">
        <f>P.O.!A157</f>
        <v>S</v>
      </c>
      <c r="B81" s="243" t="str">
        <f>P.O.!C157</f>
        <v>SINAPI</v>
      </c>
      <c r="C81" s="244" t="str">
        <f>P.O.!D157</f>
        <v>89714</v>
      </c>
      <c r="D81" s="245" t="str">
        <f>P.O.!E157</f>
        <v>TUBO PVC, SERIE NORMAL, ESGOTO PREDIAL, DN 100 MM, FORNECIDO E INSTALADO EM RAMAL DE DESCARGA OU RAMAL DE ESGOTO SANITÁRIO. AF_08/2022</v>
      </c>
      <c r="E81" s="244">
        <f>P.O.!H157</f>
        <v>37.1</v>
      </c>
      <c r="F81" s="244" t="str">
        <f>P.O.!F157</f>
        <v>M</v>
      </c>
      <c r="G81" s="246">
        <f>P.O.!J157</f>
        <v>52.12</v>
      </c>
      <c r="H81" s="246"/>
      <c r="I81" s="246">
        <f>P.O.!K157</f>
        <v>1933.65</v>
      </c>
      <c r="J81" s="247">
        <f t="shared" si="0"/>
        <v>2.9899463026580547E-3</v>
      </c>
      <c r="K81" s="248">
        <f t="shared" si="2"/>
        <v>0.82750404233812791</v>
      </c>
      <c r="L81" s="249" t="str">
        <f t="shared" si="1"/>
        <v>B</v>
      </c>
      <c r="M81" s="241"/>
      <c r="P81" s="229"/>
      <c r="Q81" s="229"/>
      <c r="R81" s="229"/>
      <c r="S81" s="229"/>
      <c r="T81" s="229"/>
      <c r="U81" s="229"/>
      <c r="V81" s="229"/>
      <c r="W81" s="229"/>
      <c r="X81" s="229"/>
      <c r="Y81" s="229"/>
      <c r="Z81" s="241"/>
    </row>
    <row r="82" spans="1:26" ht="60" x14ac:dyDescent="0.2">
      <c r="A82" s="242" t="str">
        <f>P.O.!A82</f>
        <v>S</v>
      </c>
      <c r="B82" s="243" t="str">
        <f>P.O.!C82</f>
        <v>SINAPI</v>
      </c>
      <c r="C82" s="244" t="str">
        <f>P.O.!D82</f>
        <v>92452</v>
      </c>
      <c r="D82" s="245" t="str">
        <f>P.O.!E82</f>
        <v>MONTAGEM E DESMONTAGEM DE FÔRMA DE VIGA, ESCORAMENTO METÁLICO, PÉ-DIREITO SIMPLES, EM CHAPA DE MADEIRA RESINADA, 2 UTILIZAÇÕES. AF_09/2020</v>
      </c>
      <c r="E82" s="244">
        <f>P.O.!H82</f>
        <v>8.34</v>
      </c>
      <c r="F82" s="244" t="str">
        <f>P.O.!F82</f>
        <v>M2</v>
      </c>
      <c r="G82" s="246">
        <f>P.O.!J82</f>
        <v>231.83</v>
      </c>
      <c r="H82" s="246"/>
      <c r="I82" s="246">
        <f>P.O.!K82</f>
        <v>1933.46</v>
      </c>
      <c r="J82" s="247">
        <f t="shared" si="0"/>
        <v>2.9896525112286308E-3</v>
      </c>
      <c r="K82" s="248">
        <f t="shared" si="2"/>
        <v>0.83049369484935653</v>
      </c>
      <c r="L82" s="249" t="str">
        <f t="shared" si="1"/>
        <v>B</v>
      </c>
      <c r="M82" s="241"/>
      <c r="P82" s="229"/>
      <c r="Q82" s="229"/>
      <c r="R82" s="229"/>
      <c r="S82" s="229"/>
      <c r="T82" s="229"/>
      <c r="U82" s="229"/>
      <c r="V82" s="229"/>
      <c r="W82" s="229"/>
      <c r="X82" s="229"/>
      <c r="Y82" s="229"/>
      <c r="Z82" s="241"/>
    </row>
    <row r="83" spans="1:26" ht="60" x14ac:dyDescent="0.2">
      <c r="A83" s="242" t="str">
        <f>P.O.!A372</f>
        <v>S</v>
      </c>
      <c r="B83" s="243" t="str">
        <f>P.O.!C372</f>
        <v>SINAPI</v>
      </c>
      <c r="C83" s="244" t="str">
        <f>P.O.!D372</f>
        <v>101162</v>
      </c>
      <c r="D83" s="245" t="str">
        <f>P.O.!E372</f>
        <v>ALVENARIA DE VEDAÇÃO COM ELEMENTO VAZADO DE CERÂMICA (COBOGÓ) DE 7X20X20CM E ARGAMASSA DE ASSENTAMENTO COM PREPARO EM BETONEIRA. AF_05/2020</v>
      </c>
      <c r="E83" s="244">
        <f>P.O.!H372</f>
        <v>9.33</v>
      </c>
      <c r="F83" s="244" t="str">
        <f>P.O.!F372</f>
        <v>M2</v>
      </c>
      <c r="G83" s="246">
        <f>P.O.!J372</f>
        <v>205.35</v>
      </c>
      <c r="H83" s="246"/>
      <c r="I83" s="246">
        <f>P.O.!K372</f>
        <v>1915.92</v>
      </c>
      <c r="J83" s="247">
        <f t="shared" si="0"/>
        <v>2.962530923480785E-3</v>
      </c>
      <c r="K83" s="248">
        <f t="shared" si="2"/>
        <v>0.83345622577283729</v>
      </c>
      <c r="L83" s="249" t="str">
        <f t="shared" si="1"/>
        <v>B</v>
      </c>
      <c r="M83" s="241"/>
      <c r="P83" s="229"/>
      <c r="Q83" s="229"/>
      <c r="R83" s="229"/>
      <c r="S83" s="229"/>
      <c r="T83" s="229"/>
      <c r="U83" s="229"/>
      <c r="V83" s="229"/>
      <c r="W83" s="229"/>
      <c r="X83" s="229"/>
      <c r="Y83" s="229"/>
      <c r="Z83" s="241"/>
    </row>
    <row r="84" spans="1:26" ht="75" x14ac:dyDescent="0.2">
      <c r="A84" s="242" t="str">
        <f>P.O.!A208</f>
        <v>S</v>
      </c>
      <c r="B84" s="243" t="str">
        <f>P.O.!C208</f>
        <v xml:space="preserve">SEINFRA </v>
      </c>
      <c r="C84" s="244" t="str">
        <f>P.O.!D208</f>
        <v>ED-49001</v>
      </c>
      <c r="D84" s="245" t="str">
        <f>P.O.!E208</f>
        <v>CABO UNIPOLAR DE COBRE FLEXÍVEL, CLASSE 5, ISOLAMENTO TIPO EPR/HEPR, NÃO HALOGENADO E ANTICHAMA, DIÂMETRO DA SEÇÃO DE 16MM2, TEMPERATURA DE TRABALHO 90°C, TENSÃO NOMINAL DE OPERAÇÃO 0,6/1KV</v>
      </c>
      <c r="E84" s="244">
        <f>P.O.!H208</f>
        <v>67</v>
      </c>
      <c r="F84" s="244" t="str">
        <f>P.O.!F208</f>
        <v>m</v>
      </c>
      <c r="G84" s="246">
        <f>P.O.!J208</f>
        <v>27.92</v>
      </c>
      <c r="H84" s="246"/>
      <c r="I84" s="246">
        <f>P.O.!K208</f>
        <v>1870.64</v>
      </c>
      <c r="J84" s="247">
        <f t="shared" si="0"/>
        <v>2.892515787037087E-3</v>
      </c>
      <c r="K84" s="248">
        <f t="shared" si="2"/>
        <v>0.83634874155987438</v>
      </c>
      <c r="L84" s="249" t="str">
        <f t="shared" si="1"/>
        <v>B</v>
      </c>
      <c r="M84" s="241"/>
      <c r="P84" s="229"/>
      <c r="Q84" s="229"/>
      <c r="R84" s="229"/>
      <c r="S84" s="229"/>
      <c r="T84" s="229"/>
      <c r="U84" s="229"/>
      <c r="V84" s="229"/>
      <c r="W84" s="229"/>
      <c r="X84" s="229"/>
      <c r="Y84" s="229"/>
      <c r="Z84" s="241"/>
    </row>
    <row r="85" spans="1:26" ht="45" x14ac:dyDescent="0.2">
      <c r="A85" s="242" t="str">
        <f>P.O.!A70</f>
        <v>S</v>
      </c>
      <c r="B85" s="243" t="str">
        <f>P.O.!C70</f>
        <v>CDHU - SERVIÇOS</v>
      </c>
      <c r="C85" s="244" t="str">
        <f>P.O.!D70</f>
        <v>13.01.150</v>
      </c>
      <c r="D85" s="245" t="str">
        <f>P.O.!E70</f>
        <v>Laje pré-fabricada mista vigota treliçada/lajota cerâmica - LT 16 (12+4) e capa com concreto de 25 MPa</v>
      </c>
      <c r="E85" s="244">
        <f>P.O.!H70</f>
        <v>8.98</v>
      </c>
      <c r="F85" s="244" t="str">
        <f>P.O.!F70</f>
        <v>M2</v>
      </c>
      <c r="G85" s="246">
        <f>P.O.!J70</f>
        <v>203.17</v>
      </c>
      <c r="H85" s="246"/>
      <c r="I85" s="246">
        <f>P.O.!K70</f>
        <v>1824.47</v>
      </c>
      <c r="J85" s="247">
        <f t="shared" si="0"/>
        <v>2.8211244696871416E-3</v>
      </c>
      <c r="K85" s="248">
        <f t="shared" si="2"/>
        <v>0.83916986602956156</v>
      </c>
      <c r="L85" s="249" t="str">
        <f t="shared" si="1"/>
        <v>B</v>
      </c>
      <c r="M85" s="241"/>
      <c r="P85" s="229"/>
      <c r="Q85" s="229"/>
      <c r="R85" s="229"/>
      <c r="S85" s="229"/>
      <c r="T85" s="229"/>
      <c r="U85" s="229"/>
      <c r="V85" s="229"/>
      <c r="W85" s="229"/>
      <c r="X85" s="229"/>
      <c r="Y85" s="229"/>
      <c r="Z85" s="241"/>
    </row>
    <row r="86" spans="1:26" ht="120" x14ac:dyDescent="0.2">
      <c r="A86" s="242" t="str">
        <f>P.O.!A401</f>
        <v>S</v>
      </c>
      <c r="B86" s="243" t="str">
        <f>P.O.!C401</f>
        <v>PRÓPRIA</v>
      </c>
      <c r="C86" s="244" t="str">
        <f>P.O.!D401</f>
        <v>CPU 012</v>
      </c>
      <c r="D86" s="245" t="str">
        <f>P.O.!E401</f>
        <v>PORTA METÁLICA, TIPO DE CORRER, COM UMA (1) FOLHA, EM CHAPA GALVANIZADA LAMBRIL, MODELO QUADRADO, INCLUSIVE PINTURA ANTICORROSIVA A BASE DE ÓXIDO DE FERRO (ZARCÃO), UMA (1) DEMÃO, FORNECIMENTO E ASSENTAMENTO, FECHADURA E DOBRADIÇA COM ESTRUTURA EM TUBO DE AÇO GALVANIZADO TUBULAR 100 X 30MM, E=2,0 MM.</v>
      </c>
      <c r="E86" s="244">
        <f>P.O.!H401</f>
        <v>2.1</v>
      </c>
      <c r="F86" s="244" t="str">
        <f>P.O.!F401</f>
        <v>M2</v>
      </c>
      <c r="G86" s="246">
        <f>P.O.!J401</f>
        <v>857.66</v>
      </c>
      <c r="H86" s="246"/>
      <c r="I86" s="246">
        <f>P.O.!K401</f>
        <v>1801.09</v>
      </c>
      <c r="J86" s="247">
        <f t="shared" si="0"/>
        <v>2.784972661161221E-3</v>
      </c>
      <c r="K86" s="248">
        <f t="shared" si="2"/>
        <v>0.84195483869072274</v>
      </c>
      <c r="L86" s="249" t="str">
        <f t="shared" si="1"/>
        <v>B</v>
      </c>
      <c r="M86" s="241"/>
      <c r="P86" s="229"/>
      <c r="Q86" s="229"/>
      <c r="R86" s="229"/>
      <c r="S86" s="229"/>
      <c r="T86" s="229"/>
      <c r="U86" s="229"/>
      <c r="V86" s="229"/>
      <c r="W86" s="229"/>
      <c r="X86" s="229"/>
      <c r="Y86" s="229"/>
      <c r="Z86" s="241"/>
    </row>
    <row r="87" spans="1:26" ht="60" x14ac:dyDescent="0.2">
      <c r="A87" s="242" t="str">
        <f>P.O.!A96</f>
        <v>S</v>
      </c>
      <c r="B87" s="243" t="str">
        <f>P.O.!C96</f>
        <v>SINAPI</v>
      </c>
      <c r="C87" s="244" t="str">
        <f>P.O.!D96</f>
        <v>96531</v>
      </c>
      <c r="D87" s="245" t="str">
        <f>P.O.!E96</f>
        <v>FABRICAÇÃO, MONTAGEM E DESMONTAGEM DE FÔRMA PARA BLOCO DE COROAMENTO, EM MADEIRA SERRADA, E=25 MM, 2 UTILIZAÇÕES. AF_01/2024</v>
      </c>
      <c r="E87" s="244">
        <f>P.O.!H96</f>
        <v>12.84</v>
      </c>
      <c r="F87" s="244" t="str">
        <f>P.O.!F96</f>
        <v>M2</v>
      </c>
      <c r="G87" s="246">
        <f>P.O.!J96</f>
        <v>134.29</v>
      </c>
      <c r="H87" s="246"/>
      <c r="I87" s="246">
        <f>P.O.!K96</f>
        <v>1724.28</v>
      </c>
      <c r="J87" s="247">
        <f t="shared" si="0"/>
        <v>2.6662036101400099E-3</v>
      </c>
      <c r="K87" s="248">
        <f t="shared" si="2"/>
        <v>0.84462104230086277</v>
      </c>
      <c r="L87" s="249" t="str">
        <f t="shared" si="1"/>
        <v>B</v>
      </c>
      <c r="M87" s="241"/>
      <c r="P87" s="229"/>
      <c r="Q87" s="229"/>
      <c r="R87" s="229"/>
      <c r="S87" s="229"/>
      <c r="T87" s="229"/>
      <c r="U87" s="229"/>
      <c r="V87" s="229"/>
      <c r="W87" s="229"/>
      <c r="X87" s="229"/>
      <c r="Y87" s="229"/>
      <c r="Z87" s="241"/>
    </row>
    <row r="88" spans="1:26" ht="75" x14ac:dyDescent="0.2">
      <c r="A88" s="242" t="str">
        <f>P.O.!A326</f>
        <v>S</v>
      </c>
      <c r="B88" s="243" t="str">
        <f>P.O.!C326</f>
        <v>SINAPI</v>
      </c>
      <c r="C88" s="244" t="str">
        <f>P.O.!D326</f>
        <v>87905</v>
      </c>
      <c r="D88" s="245" t="str">
        <f>P.O.!E326</f>
        <v>CHAPISCO APLICADO EM ALVENARIA (COM PRESENÇA DE VÃOS) E ESTRUTURAS DE CONCRETO DE FACHADA, COM COLHER DE PEDREIRO. ARGAMASSA TRAÇO 1:3 COM PREPARO EM BETONEIRA 400L. AF_10/2022</v>
      </c>
      <c r="E88" s="244">
        <f>P.O.!H326</f>
        <v>152.91999999999999</v>
      </c>
      <c r="F88" s="244" t="str">
        <f>P.O.!F326</f>
        <v>M2</v>
      </c>
      <c r="G88" s="246">
        <f>P.O.!J326</f>
        <v>11.22</v>
      </c>
      <c r="H88" s="246"/>
      <c r="I88" s="246">
        <f>P.O.!K326</f>
        <v>1715.76</v>
      </c>
      <c r="J88" s="247">
        <f t="shared" si="0"/>
        <v>2.6530293839363813E-3</v>
      </c>
      <c r="K88" s="248">
        <f t="shared" si="2"/>
        <v>0.84727407168479918</v>
      </c>
      <c r="L88" s="249" t="str">
        <f t="shared" si="1"/>
        <v>B</v>
      </c>
      <c r="M88" s="241"/>
      <c r="P88" s="229"/>
      <c r="Q88" s="229"/>
      <c r="R88" s="229"/>
      <c r="S88" s="229"/>
      <c r="T88" s="229"/>
      <c r="U88" s="229"/>
      <c r="V88" s="229"/>
      <c r="W88" s="229"/>
      <c r="X88" s="229"/>
      <c r="Y88" s="229"/>
      <c r="Z88" s="241"/>
    </row>
    <row r="89" spans="1:26" ht="30" x14ac:dyDescent="0.2">
      <c r="A89" s="242" t="str">
        <f>P.O.!A307</f>
        <v>S</v>
      </c>
      <c r="B89" s="243" t="str">
        <f>P.O.!C307</f>
        <v>SINAPI</v>
      </c>
      <c r="C89" s="244" t="str">
        <f>P.O.!D307</f>
        <v>102609</v>
      </c>
      <c r="D89" s="245" t="str">
        <f>P.O.!E307</f>
        <v>CAIXA D´ÁGUA EM POLIETILENO, 2000 LITROS - FORNECIMENTO E INSTALAÇÃO. AF_06/2021</v>
      </c>
      <c r="E89" s="244">
        <f>P.O.!H307</f>
        <v>1</v>
      </c>
      <c r="F89" s="244" t="str">
        <f>P.O.!F307</f>
        <v>UN</v>
      </c>
      <c r="G89" s="246">
        <f>P.O.!J307</f>
        <v>1665.01</v>
      </c>
      <c r="H89" s="246"/>
      <c r="I89" s="246">
        <f>P.O.!K307</f>
        <v>1665.01</v>
      </c>
      <c r="J89" s="247">
        <f t="shared" si="0"/>
        <v>2.5745561468666447E-3</v>
      </c>
      <c r="K89" s="248">
        <f t="shared" si="2"/>
        <v>0.84984862783166581</v>
      </c>
      <c r="L89" s="249" t="str">
        <f t="shared" si="1"/>
        <v>B</v>
      </c>
      <c r="M89" s="241"/>
      <c r="P89" s="229"/>
      <c r="Q89" s="229"/>
      <c r="R89" s="229"/>
      <c r="S89" s="229"/>
      <c r="T89" s="229"/>
      <c r="U89" s="229"/>
      <c r="V89" s="229"/>
      <c r="W89" s="229"/>
      <c r="X89" s="229"/>
      <c r="Y89" s="229"/>
      <c r="Z89" s="241"/>
    </row>
    <row r="90" spans="1:26" ht="45" x14ac:dyDescent="0.2">
      <c r="A90" s="242" t="str">
        <f>P.O.!A413</f>
        <v>S</v>
      </c>
      <c r="B90" s="243" t="str">
        <f>P.O.!C413</f>
        <v xml:space="preserve">SEINFRA </v>
      </c>
      <c r="C90" s="244" t="str">
        <f>P.O.!D413</f>
        <v>ED-50452</v>
      </c>
      <c r="D90" s="245" t="str">
        <f>P.O.!E413</f>
        <v>PINTURA ACRÍLICA EM TETO, DUAS (2) DEMÃOS, COM APLICAÇÃO MANUAL, EXCLUSIVE SELADOR ACRÍLICO E MASSA ACRÍLICA/CORRIDA (PVA)</v>
      </c>
      <c r="E90" s="244">
        <f>P.O.!H413</f>
        <v>63</v>
      </c>
      <c r="F90" s="244" t="str">
        <f>P.O.!F413</f>
        <v>m2</v>
      </c>
      <c r="G90" s="246">
        <f>P.O.!J413</f>
        <v>25.76</v>
      </c>
      <c r="H90" s="246"/>
      <c r="I90" s="246">
        <f>P.O.!K413</f>
        <v>1622.88</v>
      </c>
      <c r="J90" s="247">
        <f t="shared" si="0"/>
        <v>2.5094117630686547E-3</v>
      </c>
      <c r="K90" s="248">
        <f t="shared" si="2"/>
        <v>0.85235803959473444</v>
      </c>
      <c r="L90" s="249" t="str">
        <f t="shared" si="1"/>
        <v>B</v>
      </c>
      <c r="M90" s="241"/>
      <c r="P90" s="229"/>
      <c r="Q90" s="229"/>
      <c r="R90" s="229"/>
      <c r="S90" s="229"/>
      <c r="T90" s="229"/>
      <c r="U90" s="229"/>
      <c r="V90" s="229"/>
      <c r="W90" s="229"/>
      <c r="X90" s="229"/>
      <c r="Y90" s="229"/>
      <c r="Z90" s="241"/>
    </row>
    <row r="91" spans="1:26" ht="60" x14ac:dyDescent="0.2">
      <c r="A91" s="242" t="str">
        <f>P.O.!A369</f>
        <v>S</v>
      </c>
      <c r="B91" s="244" t="str">
        <f>P.O.!C369</f>
        <v xml:space="preserve">SEINFRA </v>
      </c>
      <c r="C91" s="244" t="str">
        <f>P.O.!D369</f>
        <v>ED-50621</v>
      </c>
      <c r="D91" s="245" t="str">
        <f>P.O.!E369</f>
        <v>SÓCULO COM ENCHIMENTO EM TIJOLOS MACIÇOS, ALTURA DE 10CM À 12CM, INCLUSIVE ACABAMENTO EM REVESTIMENTO DE ARGAMASSA, ESP. 20MM, COM APLICAÇÃO MANUAL</v>
      </c>
      <c r="E91" s="244">
        <f>P.O.!H369</f>
        <v>8.8000000000000007</v>
      </c>
      <c r="F91" s="244" t="str">
        <f>P.O.!F369</f>
        <v>m2</v>
      </c>
      <c r="G91" s="246">
        <f>P.O.!J369</f>
        <v>179.24</v>
      </c>
      <c r="H91" s="246"/>
      <c r="I91" s="246">
        <f>P.O.!K369</f>
        <v>1577.31</v>
      </c>
      <c r="J91" s="247">
        <f t="shared" si="0"/>
        <v>2.4389482081274149E-3</v>
      </c>
      <c r="K91" s="248">
        <f t="shared" si="2"/>
        <v>0.85479698780286184</v>
      </c>
      <c r="L91" s="249" t="str">
        <f t="shared" si="1"/>
        <v>B</v>
      </c>
      <c r="M91" s="241"/>
      <c r="P91" s="229"/>
      <c r="Q91" s="229"/>
      <c r="R91" s="229"/>
      <c r="S91" s="229"/>
      <c r="T91" s="229"/>
      <c r="U91" s="229"/>
      <c r="V91" s="229"/>
      <c r="W91" s="229"/>
      <c r="X91" s="229"/>
      <c r="Y91" s="229"/>
      <c r="Z91" s="241"/>
    </row>
    <row r="92" spans="1:26" ht="75" x14ac:dyDescent="0.2">
      <c r="A92" s="242" t="str">
        <f>P.O.!A395</f>
        <v>S</v>
      </c>
      <c r="B92" s="243" t="str">
        <f>P.O.!C395</f>
        <v xml:space="preserve">SEINFRA </v>
      </c>
      <c r="C92" s="244" t="str">
        <f>P.O.!D395</f>
        <v>ED-14674</v>
      </c>
      <c r="D92" s="245" t="str">
        <f>P.O.!E395</f>
        <v>PORTA AÇO DE ENROLAR, TIPO LÂMINA RAIADA, COM ABERTURA MANUAL, COMPLETA, INCLUSIVE FORNECIMENTO, EIXO, MOLA, SOLEIRA, ETIQUETA, CAVALETE, GUIAS E FITAS, EXCLUSIVE FECHADURAS LATERAIS</v>
      </c>
      <c r="E92" s="244">
        <f>P.O.!H395</f>
        <v>3.9</v>
      </c>
      <c r="F92" s="244" t="str">
        <f>P.O.!F395</f>
        <v>m2</v>
      </c>
      <c r="G92" s="246">
        <f>P.O.!J395</f>
        <v>393.67</v>
      </c>
      <c r="H92" s="246"/>
      <c r="I92" s="246">
        <f>P.O.!K395</f>
        <v>1535.31</v>
      </c>
      <c r="J92" s="247">
        <f t="shared" si="0"/>
        <v>2.3740048395179776E-3</v>
      </c>
      <c r="K92" s="248">
        <f t="shared" si="2"/>
        <v>0.85717099264237984</v>
      </c>
      <c r="L92" s="249" t="str">
        <f t="shared" si="1"/>
        <v>B</v>
      </c>
      <c r="M92" s="241"/>
      <c r="P92" s="229"/>
      <c r="Q92" s="229"/>
      <c r="R92" s="229"/>
      <c r="S92" s="229"/>
      <c r="T92" s="229"/>
      <c r="U92" s="229"/>
      <c r="V92" s="229"/>
      <c r="W92" s="229"/>
      <c r="X92" s="229"/>
      <c r="Y92" s="229"/>
      <c r="Z92" s="241"/>
    </row>
    <row r="93" spans="1:26" ht="60" x14ac:dyDescent="0.2">
      <c r="A93" s="242" t="str">
        <f>P.O.!A323</f>
        <v>S</v>
      </c>
      <c r="B93" s="243" t="str">
        <f>P.O.!C323</f>
        <v xml:space="preserve">SEINFRA </v>
      </c>
      <c r="C93" s="244" t="str">
        <f>P.O.!D323</f>
        <v>ED-50667</v>
      </c>
      <c r="D93" s="245" t="str">
        <f>P.O.!E323</f>
        <v>CHAPIM EM CHAPA GALVANIZADA, COM PINGADEIRA, ESP. 0,65MM (GSG-24), COM DESENVOLVIMENTO DE 35CM, INCLUSIVE IÇAMENTO MANUAL VERTICAL</v>
      </c>
      <c r="E93" s="244">
        <f>P.O.!H323</f>
        <v>25.12</v>
      </c>
      <c r="F93" s="244" t="str">
        <f>P.O.!F323</f>
        <v>m</v>
      </c>
      <c r="G93" s="246">
        <f>P.O.!J323</f>
        <v>59.7</v>
      </c>
      <c r="H93" s="246"/>
      <c r="I93" s="246">
        <f>P.O.!K323</f>
        <v>1499.66</v>
      </c>
      <c r="J93" s="247">
        <f t="shared" si="0"/>
        <v>2.3188802897340152E-3</v>
      </c>
      <c r="K93" s="248">
        <f t="shared" si="2"/>
        <v>0.85948987293211387</v>
      </c>
      <c r="L93" s="249" t="str">
        <f t="shared" si="1"/>
        <v>B</v>
      </c>
      <c r="M93" s="241"/>
      <c r="P93" s="229"/>
      <c r="Q93" s="229"/>
      <c r="R93" s="229"/>
      <c r="S93" s="229"/>
      <c r="T93" s="229"/>
      <c r="U93" s="229"/>
      <c r="V93" s="229"/>
      <c r="W93" s="229"/>
      <c r="X93" s="229"/>
      <c r="Y93" s="229"/>
      <c r="Z93" s="241"/>
    </row>
    <row r="94" spans="1:26" ht="60" x14ac:dyDescent="0.2">
      <c r="A94" s="242" t="str">
        <f>P.O.!A265</f>
        <v>S</v>
      </c>
      <c r="B94" s="243" t="str">
        <f>P.O.!C265</f>
        <v xml:space="preserve">SEINFRA </v>
      </c>
      <c r="C94" s="244" t="str">
        <f>P.O.!D265</f>
        <v>ED-49995</v>
      </c>
      <c r="D94" s="245" t="str">
        <f>P.O.!E265</f>
        <v>REGISTRO DE GAVETA, TIPO BASE, ROSCÁVEL 1.1/2" (PARA TUBO SOLDÁVEL OU PPR DN 50MM/CPVC DN 42MM), INCLUSIVE ACABAMENTO (PADRÃO MÉDIO) E CANOPLA CROMADOS</v>
      </c>
      <c r="E94" s="244">
        <f>P.O.!H265</f>
        <v>6</v>
      </c>
      <c r="F94" s="244" t="str">
        <f>P.O.!F265</f>
        <v>un</v>
      </c>
      <c r="G94" s="246">
        <f>P.O.!J265</f>
        <v>243.93</v>
      </c>
      <c r="H94" s="246"/>
      <c r="I94" s="246">
        <f>P.O.!K265</f>
        <v>1463.58</v>
      </c>
      <c r="J94" s="247">
        <f t="shared" si="0"/>
        <v>2.2630908435571457E-3</v>
      </c>
      <c r="K94" s="248">
        <f t="shared" si="2"/>
        <v>0.86175296377567101</v>
      </c>
      <c r="L94" s="249" t="str">
        <f t="shared" si="1"/>
        <v>B</v>
      </c>
      <c r="M94" s="241"/>
      <c r="P94" s="229"/>
      <c r="Q94" s="229"/>
      <c r="R94" s="229"/>
      <c r="S94" s="229"/>
      <c r="T94" s="229"/>
      <c r="U94" s="229"/>
      <c r="V94" s="229"/>
      <c r="W94" s="229"/>
      <c r="X94" s="229"/>
      <c r="Y94" s="229"/>
      <c r="Z94" s="241"/>
    </row>
    <row r="95" spans="1:26" ht="60" x14ac:dyDescent="0.2">
      <c r="A95" s="242" t="str">
        <f>P.O.!A337</f>
        <v>S</v>
      </c>
      <c r="B95" s="243" t="str">
        <f>P.O.!C337</f>
        <v xml:space="preserve">SEINFRA </v>
      </c>
      <c r="C95" s="244" t="str">
        <f>P.O.!D337</f>
        <v>ED-6282</v>
      </c>
      <c r="D95" s="245" t="str">
        <f>P.O.!E337</f>
        <v>REBOCO COM ARGAMASSA, TRAÇO 1:2:8 (CIMENTO, CAL E AREIA), ESP. 25MM, APLICAÇÃO MANUAL, INCLUSIVE ARGAMASSA COM PREPARO MECANIZADO</v>
      </c>
      <c r="E95" s="244">
        <f>P.O.!H337</f>
        <v>26.11</v>
      </c>
      <c r="F95" s="244" t="str">
        <f>P.O.!F337</f>
        <v>m2</v>
      </c>
      <c r="G95" s="246">
        <f>P.O.!J337</f>
        <v>55.98</v>
      </c>
      <c r="H95" s="246"/>
      <c r="I95" s="246">
        <f>P.O.!K337</f>
        <v>1461.64</v>
      </c>
      <c r="J95" s="247">
        <f t="shared" si="0"/>
        <v>2.2600910784356626E-3</v>
      </c>
      <c r="K95" s="248">
        <f t="shared" si="2"/>
        <v>0.86401305485410662</v>
      </c>
      <c r="L95" s="249" t="str">
        <f t="shared" si="1"/>
        <v>B</v>
      </c>
      <c r="M95" s="241"/>
      <c r="P95" s="229"/>
      <c r="Q95" s="229"/>
      <c r="R95" s="229"/>
      <c r="S95" s="229"/>
      <c r="T95" s="229"/>
      <c r="U95" s="229"/>
      <c r="V95" s="229"/>
      <c r="W95" s="229"/>
      <c r="X95" s="229"/>
      <c r="Y95" s="229"/>
      <c r="Z95" s="241"/>
    </row>
    <row r="96" spans="1:26" ht="30" x14ac:dyDescent="0.2">
      <c r="A96" s="242" t="str">
        <f>P.O.!A189</f>
        <v>S</v>
      </c>
      <c r="B96" s="243" t="str">
        <f>P.O.!C189</f>
        <v xml:space="preserve">SEINFRA </v>
      </c>
      <c r="C96" s="244" t="str">
        <f>P.O.!D189</f>
        <v>ED-49817</v>
      </c>
      <c r="D96" s="245" t="str">
        <f>P.O.!E189</f>
        <v>CILINDRO DE AÇO COM GÁS GLP CAPACIDADE 45 KG</v>
      </c>
      <c r="E96" s="244">
        <f>P.O.!H189</f>
        <v>2</v>
      </c>
      <c r="F96" s="244" t="str">
        <f>P.O.!F189</f>
        <v>U</v>
      </c>
      <c r="G96" s="246">
        <f>P.O.!J189</f>
        <v>712.7</v>
      </c>
      <c r="H96" s="246"/>
      <c r="I96" s="246">
        <f>P.O.!K189</f>
        <v>1425.4</v>
      </c>
      <c r="J96" s="247">
        <f t="shared" si="0"/>
        <v>2.2040542289498053E-3</v>
      </c>
      <c r="K96" s="248">
        <f t="shared" si="2"/>
        <v>0.86621710908305638</v>
      </c>
      <c r="L96" s="249" t="str">
        <f t="shared" si="1"/>
        <v>B</v>
      </c>
      <c r="M96" s="241"/>
      <c r="P96" s="229"/>
      <c r="Q96" s="229"/>
      <c r="R96" s="229"/>
      <c r="S96" s="229"/>
      <c r="T96" s="229"/>
      <c r="U96" s="229"/>
      <c r="V96" s="229"/>
      <c r="W96" s="229"/>
      <c r="X96" s="229"/>
      <c r="Y96" s="229"/>
      <c r="Z96" s="241"/>
    </row>
    <row r="97" spans="1:26" ht="45" x14ac:dyDescent="0.2">
      <c r="A97" s="242" t="str">
        <f>P.O.!A95</f>
        <v>S</v>
      </c>
      <c r="B97" s="243" t="str">
        <f>P.O.!C95</f>
        <v xml:space="preserve">SEINFRA </v>
      </c>
      <c r="C97" s="244" t="str">
        <f>P.O.!D95</f>
        <v>ED-49619</v>
      </c>
      <c r="D97" s="245" t="str">
        <f>P.O.!E95</f>
        <v>FORNECIMENTO DE CONCRETO ESTRUTURAL, PREPARADO EM OBRA, COM FCK 25MPA, INCLUSIVE LANÇAMENTO, ADENSAMENTO E ACABAMENTO</v>
      </c>
      <c r="E97" s="244">
        <f>P.O.!H95</f>
        <v>1.35</v>
      </c>
      <c r="F97" s="244" t="str">
        <f>P.O.!F95</f>
        <v>m3</v>
      </c>
      <c r="G97" s="246">
        <f>P.O.!J95</f>
        <v>1036.53</v>
      </c>
      <c r="H97" s="246"/>
      <c r="I97" s="246">
        <f>P.O.!K95</f>
        <v>1399.32</v>
      </c>
      <c r="J97" s="247">
        <f t="shared" si="0"/>
        <v>2.1637274895847068E-3</v>
      </c>
      <c r="K97" s="248">
        <f t="shared" si="2"/>
        <v>0.86838083657264109</v>
      </c>
      <c r="L97" s="249" t="str">
        <f t="shared" si="1"/>
        <v>B</v>
      </c>
      <c r="M97" s="241"/>
      <c r="P97" s="229"/>
      <c r="Q97" s="229"/>
      <c r="R97" s="229"/>
      <c r="S97" s="229"/>
      <c r="T97" s="229"/>
      <c r="U97" s="229"/>
      <c r="V97" s="229"/>
      <c r="W97" s="229"/>
      <c r="X97" s="229"/>
      <c r="Y97" s="229"/>
      <c r="Z97" s="241"/>
    </row>
    <row r="98" spans="1:26" ht="75" x14ac:dyDescent="0.2">
      <c r="A98" s="242" t="str">
        <f>P.O.!A205</f>
        <v>S</v>
      </c>
      <c r="B98" s="243" t="str">
        <f>P.O.!C205</f>
        <v xml:space="preserve">SEINFRA </v>
      </c>
      <c r="C98" s="244" t="str">
        <f>P.O.!D205</f>
        <v>ED-48986</v>
      </c>
      <c r="D98" s="245" t="str">
        <f>P.O.!E205</f>
        <v>CABO UNIPOLAR DE COBRE FLEXÍVEL, CLASSE 5, ISOLAMENTO TIPO EPR/HEPR, NÃO HALOGENADO E ANTICHAMA, DIÂMETRO DA SEÇÃO DE 1,5MM2, TEMPERATURA DE TRABALHO 90°C, TENSÃO NOMINAL DE OPERAÇÃO 0,6/1KV</v>
      </c>
      <c r="E98" s="244">
        <f>P.O.!H205</f>
        <v>281.60000000000002</v>
      </c>
      <c r="F98" s="244" t="str">
        <f>P.O.!F205</f>
        <v>m</v>
      </c>
      <c r="G98" s="246">
        <f>P.O.!J205</f>
        <v>4.8499999999999996</v>
      </c>
      <c r="H98" s="246"/>
      <c r="I98" s="246">
        <f>P.O.!K205</f>
        <v>1365.76</v>
      </c>
      <c r="J98" s="247">
        <f t="shared" si="0"/>
        <v>2.1118346455244043E-3</v>
      </c>
      <c r="K98" s="248">
        <f t="shared" si="2"/>
        <v>0.87049267121816554</v>
      </c>
      <c r="L98" s="249" t="str">
        <f t="shared" si="1"/>
        <v>B</v>
      </c>
      <c r="M98" s="241"/>
      <c r="P98" s="229"/>
      <c r="Q98" s="229"/>
      <c r="R98" s="229"/>
      <c r="S98" s="229"/>
      <c r="T98" s="229"/>
      <c r="U98" s="229"/>
      <c r="V98" s="229"/>
      <c r="W98" s="229"/>
      <c r="X98" s="229"/>
      <c r="Y98" s="229"/>
      <c r="Z98" s="241"/>
    </row>
    <row r="99" spans="1:26" ht="60" x14ac:dyDescent="0.2">
      <c r="A99" s="242" t="str">
        <f>P.O.!A171</f>
        <v>S</v>
      </c>
      <c r="B99" s="243" t="str">
        <f>P.O.!C171</f>
        <v>SINAPI</v>
      </c>
      <c r="C99" s="244" t="str">
        <f>P.O.!D171</f>
        <v>89712</v>
      </c>
      <c r="D99" s="245" t="str">
        <f>P.O.!E171</f>
        <v>TUBO PVC, SERIE NORMAL, ESGOTO PREDIAL, DN 50 MM, FORNECIDO E INSTALADO EM RAMAL DE DESCARGA OU RAMAL DE ESGOTO SANITÁRIO. AF_08/2022</v>
      </c>
      <c r="E99" s="244">
        <f>P.O.!H171</f>
        <v>35.9</v>
      </c>
      <c r="F99" s="244" t="str">
        <f>P.O.!F171</f>
        <v>M</v>
      </c>
      <c r="G99" s="246">
        <f>P.O.!J171</f>
        <v>37.43</v>
      </c>
      <c r="H99" s="246"/>
      <c r="I99" s="246">
        <f>P.O.!K171</f>
        <v>1343.74</v>
      </c>
      <c r="J99" s="247">
        <f t="shared" si="0"/>
        <v>2.0777857651248853E-3</v>
      </c>
      <c r="K99" s="248">
        <f t="shared" si="2"/>
        <v>0.87257045698329039</v>
      </c>
      <c r="L99" s="249" t="str">
        <f t="shared" si="1"/>
        <v>B</v>
      </c>
      <c r="M99" s="241"/>
      <c r="P99" s="229"/>
      <c r="Q99" s="229"/>
      <c r="R99" s="229"/>
      <c r="S99" s="229"/>
      <c r="T99" s="229"/>
      <c r="U99" s="229"/>
      <c r="V99" s="229"/>
      <c r="W99" s="229"/>
      <c r="X99" s="229"/>
      <c r="Y99" s="229"/>
      <c r="Z99" s="241"/>
    </row>
    <row r="100" spans="1:26" ht="60" x14ac:dyDescent="0.2">
      <c r="A100" s="242" t="str">
        <f>P.O.!A106</f>
        <v>S</v>
      </c>
      <c r="B100" s="243" t="str">
        <f>P.O.!C106</f>
        <v xml:space="preserve">SEINFRA </v>
      </c>
      <c r="C100" s="244" t="str">
        <f>P.O.!D106</f>
        <v>ED-51123</v>
      </c>
      <c r="D100" s="245" t="str">
        <f>P.O.!E106</f>
        <v>REGULARIZAÇÃO MANUAL E COMPACTAÇÃO MECANIZADA DE TERRENO COM PLACA VIBRATÓRIA, EXCLUSIVE DESMATAMENTO, DESTOCAMENTO, LIMPEZA/ROÇADA DO TERRENO</v>
      </c>
      <c r="E100" s="244">
        <f>P.O.!H106</f>
        <v>183.18</v>
      </c>
      <c r="F100" s="244" t="str">
        <f>P.O.!F106</f>
        <v>m2</v>
      </c>
      <c r="G100" s="246">
        <f>P.O.!J106</f>
        <v>7.12</v>
      </c>
      <c r="H100" s="246"/>
      <c r="I100" s="246">
        <f>P.O.!K106</f>
        <v>1304.24</v>
      </c>
      <c r="J100" s="247">
        <f t="shared" si="0"/>
        <v>2.0167080732183909E-3</v>
      </c>
      <c r="K100" s="248">
        <f t="shared" si="2"/>
        <v>0.8745871650565088</v>
      </c>
      <c r="L100" s="249" t="str">
        <f t="shared" si="1"/>
        <v>B</v>
      </c>
      <c r="M100" s="241"/>
      <c r="P100" s="229"/>
      <c r="Q100" s="229"/>
      <c r="R100" s="229"/>
      <c r="S100" s="229"/>
      <c r="T100" s="229"/>
      <c r="U100" s="229"/>
      <c r="V100" s="229"/>
      <c r="W100" s="229"/>
      <c r="X100" s="229"/>
      <c r="Y100" s="229"/>
      <c r="Z100" s="241"/>
    </row>
    <row r="101" spans="1:26" ht="60" x14ac:dyDescent="0.2">
      <c r="A101" s="242" t="str">
        <f>P.O.!A367</f>
        <v>S</v>
      </c>
      <c r="B101" s="243" t="str">
        <f>P.O.!C367</f>
        <v xml:space="preserve">SEINFRA </v>
      </c>
      <c r="C101" s="244" t="str">
        <f>P.O.!D367</f>
        <v>ED-48348</v>
      </c>
      <c r="D101" s="245" t="str">
        <f>P.O.!E367</f>
        <v>RODABANCA/FRONTÃO PARA BANCADA EM GRANITO, COR CINZA ANDORINHA, ESP. 2CM, ALTURA DE 10CM, INCLUSIVE REJUNTAMENTO EM MASSA PLÁSTICA NA COR DA PEDRA</v>
      </c>
      <c r="E101" s="244">
        <f>P.O.!H367</f>
        <v>19.489999999999998</v>
      </c>
      <c r="F101" s="244" t="str">
        <f>P.O.!F367</f>
        <v>m</v>
      </c>
      <c r="G101" s="246">
        <f>P.O.!J367</f>
        <v>66.77</v>
      </c>
      <c r="H101" s="246"/>
      <c r="I101" s="246">
        <f>P.O.!K367</f>
        <v>1301.3499999999999</v>
      </c>
      <c r="J101" s="247">
        <f t="shared" si="0"/>
        <v>2.0122393509497886E-3</v>
      </c>
      <c r="K101" s="248">
        <f t="shared" si="2"/>
        <v>0.87659940440745854</v>
      </c>
      <c r="L101" s="249" t="str">
        <f t="shared" si="1"/>
        <v>B</v>
      </c>
      <c r="M101" s="241"/>
      <c r="P101" s="229"/>
      <c r="Q101" s="229"/>
      <c r="R101" s="229"/>
      <c r="S101" s="229"/>
      <c r="T101" s="229"/>
      <c r="U101" s="229"/>
      <c r="V101" s="229"/>
      <c r="W101" s="229"/>
      <c r="X101" s="229"/>
      <c r="Y101" s="229"/>
      <c r="Z101" s="241"/>
    </row>
    <row r="102" spans="1:26" ht="45" x14ac:dyDescent="0.2">
      <c r="A102" s="242" t="str">
        <f>P.O.!A366</f>
        <v>S</v>
      </c>
      <c r="B102" s="243" t="str">
        <f>P.O.!C366</f>
        <v xml:space="preserve">SEINFRA </v>
      </c>
      <c r="C102" s="244" t="str">
        <f>P.O.!D366</f>
        <v>ED-48342</v>
      </c>
      <c r="D102" s="245" t="str">
        <f>P.O.!E366</f>
        <v>FURO DE BOJO EM BANCADA DE GRANITO/MÁRMORE, INCLUSIVE COLAGEM COM MASSA PLÁSTICA</v>
      </c>
      <c r="E102" s="244">
        <f>P.O.!H366</f>
        <v>8</v>
      </c>
      <c r="F102" s="244" t="str">
        <f>P.O.!F366</f>
        <v>un</v>
      </c>
      <c r="G102" s="246">
        <f>P.O.!J366</f>
        <v>157.52000000000001</v>
      </c>
      <c r="H102" s="246"/>
      <c r="I102" s="246">
        <f>P.O.!K366</f>
        <v>1260.1600000000001</v>
      </c>
      <c r="J102" s="247">
        <f t="shared" si="0"/>
        <v>1.9485484615921053E-3</v>
      </c>
      <c r="K102" s="248">
        <f t="shared" si="2"/>
        <v>0.87854795286905063</v>
      </c>
      <c r="L102" s="249" t="str">
        <f t="shared" si="1"/>
        <v>B</v>
      </c>
      <c r="M102" s="241"/>
      <c r="P102" s="229"/>
      <c r="Q102" s="229"/>
      <c r="R102" s="229"/>
      <c r="S102" s="229"/>
      <c r="T102" s="229"/>
      <c r="U102" s="229"/>
      <c r="V102" s="229"/>
      <c r="W102" s="229"/>
      <c r="X102" s="229"/>
      <c r="Y102" s="229"/>
      <c r="Z102" s="241"/>
    </row>
    <row r="103" spans="1:26" ht="30" x14ac:dyDescent="0.2">
      <c r="A103" s="242" t="str">
        <f>P.O.!A59</f>
        <v>S</v>
      </c>
      <c r="B103" s="243" t="str">
        <f>P.O.!C59</f>
        <v xml:space="preserve">SEINFRA </v>
      </c>
      <c r="C103" s="244" t="str">
        <f>P.O.!D59</f>
        <v>ED-29548</v>
      </c>
      <c r="D103" s="245" t="str">
        <f>P.O.!E59</f>
        <v>CORTE, DOBRA E MONTAGEM DE AÇO CA-60, DIÂMETRO 5MM, INCLUSIVE ESPAÇADOR</v>
      </c>
      <c r="E103" s="244">
        <f>P.O.!H59</f>
        <v>70.8</v>
      </c>
      <c r="F103" s="244" t="str">
        <f>P.O.!F59</f>
        <v>Kg</v>
      </c>
      <c r="G103" s="246">
        <f>P.O.!J59</f>
        <v>17.62</v>
      </c>
      <c r="H103" s="246"/>
      <c r="I103" s="246">
        <f>P.O.!K59</f>
        <v>1247.5</v>
      </c>
      <c r="J103" s="247">
        <f t="shared" si="0"/>
        <v>1.9289726747684032E-3</v>
      </c>
      <c r="K103" s="248">
        <f t="shared" si="2"/>
        <v>0.88047692554381907</v>
      </c>
      <c r="L103" s="249" t="str">
        <f t="shared" si="1"/>
        <v>B</v>
      </c>
      <c r="M103" s="241"/>
      <c r="P103" s="229"/>
      <c r="Q103" s="229"/>
      <c r="R103" s="229"/>
      <c r="S103" s="229"/>
      <c r="T103" s="229"/>
      <c r="U103" s="229"/>
      <c r="V103" s="229"/>
      <c r="W103" s="229"/>
      <c r="X103" s="229"/>
      <c r="Y103" s="229"/>
      <c r="Z103" s="241"/>
    </row>
    <row r="104" spans="1:26" ht="75" x14ac:dyDescent="0.2">
      <c r="A104" s="242" t="str">
        <f>P.O.!A237</f>
        <v>S</v>
      </c>
      <c r="B104" s="243" t="str">
        <f>P.O.!C237</f>
        <v>SINAPI</v>
      </c>
      <c r="C104" s="244" t="str">
        <f>P.O.!D237</f>
        <v>101881</v>
      </c>
      <c r="D104" s="245" t="str">
        <f>P.O.!E237</f>
        <v>QUADRO DE DISTRIBUIÇÃO DE ENERGIA EM CHAPA DE AÇO GALVANIZADO, DE EMBUTIR, COM BARRAMENTO TRIFÁSICO, PARA 40 DISJUNTORES DIN 100A - FORNECIMENTO E INSTALAÇÃO. AF_07/2025</v>
      </c>
      <c r="E104" s="244">
        <f>P.O.!H237</f>
        <v>1</v>
      </c>
      <c r="F104" s="244" t="str">
        <f>P.O.!F237</f>
        <v>UN</v>
      </c>
      <c r="G104" s="246">
        <f>P.O.!J237</f>
        <v>1228.7</v>
      </c>
      <c r="H104" s="246"/>
      <c r="I104" s="246">
        <f>P.O.!K237</f>
        <v>1228.7</v>
      </c>
      <c r="J104" s="247">
        <f t="shared" si="0"/>
        <v>1.8999027859622744E-3</v>
      </c>
      <c r="K104" s="248">
        <f t="shared" si="2"/>
        <v>0.88237682832978137</v>
      </c>
      <c r="L104" s="249" t="str">
        <f t="shared" si="1"/>
        <v>B</v>
      </c>
      <c r="M104" s="241"/>
      <c r="P104" s="229"/>
      <c r="Q104" s="229"/>
      <c r="R104" s="229"/>
      <c r="S104" s="229"/>
      <c r="T104" s="229"/>
      <c r="U104" s="229"/>
      <c r="V104" s="229"/>
      <c r="W104" s="229"/>
      <c r="X104" s="229"/>
      <c r="Y104" s="229"/>
      <c r="Z104" s="241"/>
    </row>
    <row r="105" spans="1:26" ht="30" x14ac:dyDescent="0.2">
      <c r="A105" s="242" t="str">
        <f>P.O.!A57</f>
        <v>S</v>
      </c>
      <c r="B105" s="243" t="str">
        <f>P.O.!C57</f>
        <v xml:space="preserve">SEINFRA </v>
      </c>
      <c r="C105" s="244" t="str">
        <f>P.O.!D57</f>
        <v>ED-29552</v>
      </c>
      <c r="D105" s="245" t="str">
        <f>P.O.!E57</f>
        <v>CORTE, DOBRA E MONTAGEM DE AÇO CA-50, DIÂMETRO 12,5MM, INCLUSIVE ESPAÇADOR</v>
      </c>
      <c r="E105" s="244">
        <f>P.O.!H57</f>
        <v>75.900000000000006</v>
      </c>
      <c r="F105" s="244" t="str">
        <f>P.O.!F57</f>
        <v>Kg</v>
      </c>
      <c r="G105" s="246">
        <f>P.O.!J57</f>
        <v>16.03</v>
      </c>
      <c r="H105" s="246"/>
      <c r="I105" s="246">
        <f>P.O.!K57</f>
        <v>1216.68</v>
      </c>
      <c r="J105" s="247">
        <f t="shared" si="0"/>
        <v>1.8813166123745259E-3</v>
      </c>
      <c r="K105" s="248">
        <f t="shared" si="2"/>
        <v>0.88425814494215593</v>
      </c>
      <c r="L105" s="249" t="str">
        <f t="shared" si="1"/>
        <v>B</v>
      </c>
      <c r="M105" s="241"/>
      <c r="P105" s="229"/>
      <c r="Q105" s="229"/>
      <c r="R105" s="229"/>
      <c r="S105" s="229"/>
      <c r="T105" s="229"/>
      <c r="U105" s="229"/>
      <c r="V105" s="229"/>
      <c r="W105" s="229"/>
      <c r="X105" s="229"/>
      <c r="Y105" s="229"/>
      <c r="Z105" s="241"/>
    </row>
    <row r="106" spans="1:26" ht="60" x14ac:dyDescent="0.2">
      <c r="A106" s="242" t="str">
        <f>P.O.!A99</f>
        <v>S</v>
      </c>
      <c r="B106" s="243" t="str">
        <f>P.O.!C99</f>
        <v xml:space="preserve">SEINFRA </v>
      </c>
      <c r="C106" s="244" t="str">
        <f>P.O.!D99</f>
        <v>ED-31566</v>
      </c>
      <c r="D106" s="245" t="str">
        <f>P.O.!E99</f>
        <v>FÔRMA E DESFORMA PARA PILAR COM CHAPA DE COMPENSADO RESINADO, ESP. 14MM, REAPROVEITAMENTO (3X), EXCLUSIVE ESCORAMENTO</v>
      </c>
      <c r="E106" s="244">
        <f>P.O.!H99</f>
        <v>10.3</v>
      </c>
      <c r="F106" s="244" t="str">
        <f>P.O.!F99</f>
        <v>m2</v>
      </c>
      <c r="G106" s="246">
        <f>P.O.!J99</f>
        <v>117.08</v>
      </c>
      <c r="H106" s="246"/>
      <c r="I106" s="246">
        <f>P.O.!K99</f>
        <v>1205.92</v>
      </c>
      <c r="J106" s="247">
        <f t="shared" si="0"/>
        <v>1.8646787398450605E-3</v>
      </c>
      <c r="K106" s="248">
        <f t="shared" si="2"/>
        <v>0.88612282368200102</v>
      </c>
      <c r="L106" s="249" t="str">
        <f t="shared" si="1"/>
        <v>B</v>
      </c>
      <c r="M106" s="241"/>
      <c r="P106" s="229"/>
      <c r="Q106" s="229"/>
      <c r="R106" s="229"/>
      <c r="S106" s="229"/>
      <c r="T106" s="229"/>
      <c r="U106" s="229"/>
      <c r="V106" s="229"/>
      <c r="W106" s="229"/>
      <c r="X106" s="229"/>
      <c r="Y106" s="229"/>
      <c r="Z106" s="241"/>
    </row>
    <row r="107" spans="1:26" ht="15" x14ac:dyDescent="0.2">
      <c r="A107" s="242" t="str">
        <f>P.O.!A418</f>
        <v>S</v>
      </c>
      <c r="B107" s="243" t="str">
        <f>P.O.!C418</f>
        <v>SEINFRA</v>
      </c>
      <c r="C107" s="244" t="str">
        <f>P.O.!D418</f>
        <v>ED-50266</v>
      </c>
      <c r="D107" s="245" t="str">
        <f>P.O.!E418</f>
        <v>LIMPEZA FINAL PARA ENTREGA DA OBRA</v>
      </c>
      <c r="E107" s="244">
        <f>P.O.!H418</f>
        <v>115.47</v>
      </c>
      <c r="F107" s="244" t="str">
        <f>P.O.!F418</f>
        <v>m2</v>
      </c>
      <c r="G107" s="246">
        <f>P.O.!J418</f>
        <v>10.27</v>
      </c>
      <c r="H107" s="246"/>
      <c r="I107" s="246">
        <f>P.O.!K418</f>
        <v>1185.8800000000001</v>
      </c>
      <c r="J107" s="247">
        <f t="shared" si="0"/>
        <v>1.833691475394272E-3</v>
      </c>
      <c r="K107" s="248">
        <f t="shared" si="2"/>
        <v>0.88795651515739527</v>
      </c>
      <c r="L107" s="249" t="str">
        <f t="shared" si="1"/>
        <v>B</v>
      </c>
      <c r="M107" s="241"/>
      <c r="P107" s="229"/>
      <c r="Q107" s="229"/>
      <c r="R107" s="229"/>
      <c r="S107" s="229"/>
      <c r="T107" s="229"/>
      <c r="U107" s="229"/>
      <c r="V107" s="229"/>
      <c r="W107" s="229"/>
      <c r="X107" s="229"/>
      <c r="Y107" s="229"/>
      <c r="Z107" s="241"/>
    </row>
    <row r="108" spans="1:26" ht="105" x14ac:dyDescent="0.2">
      <c r="A108" s="242" t="str">
        <f>P.O.!A128</f>
        <v>S</v>
      </c>
      <c r="B108" s="243" t="str">
        <f>P.O.!C128</f>
        <v xml:space="preserve">SEINFRA </v>
      </c>
      <c r="C108" s="244" t="str">
        <f>P.O.!D128</f>
        <v>ED-49875</v>
      </c>
      <c r="D108" s="245" t="str">
        <f>P.O.!E128</f>
        <v>CAIXA DE ESGOTO DE INSPEÇÃO/PASSAGEM EM ALVENARIA (40X40X80CM), REVESTIMENTO EM ARGAMASSA COM ADITIVO IMPERMEABILIZANTE, COM TAMPA DE CONCRETO, INCLUSIVE ESCAVAÇÃO, REATERRO E TRANSPORTE COM RETIRADA DO MATERIAL ESCAVADO (EM CAÇAMBA)</v>
      </c>
      <c r="E108" s="244">
        <f>P.O.!H128</f>
        <v>2</v>
      </c>
      <c r="F108" s="244" t="str">
        <f>P.O.!F128</f>
        <v>un</v>
      </c>
      <c r="G108" s="246">
        <f>P.O.!J128</f>
        <v>591.54</v>
      </c>
      <c r="H108" s="246"/>
      <c r="I108" s="246">
        <f>P.O.!K128</f>
        <v>1183.08</v>
      </c>
      <c r="J108" s="247">
        <f t="shared" si="0"/>
        <v>1.829361917486976E-3</v>
      </c>
      <c r="K108" s="248">
        <f t="shared" si="2"/>
        <v>0.88978587707488221</v>
      </c>
      <c r="L108" s="249" t="str">
        <f t="shared" si="1"/>
        <v>B</v>
      </c>
      <c r="M108" s="241"/>
      <c r="P108" s="229"/>
      <c r="Q108" s="229"/>
      <c r="R108" s="229"/>
      <c r="S108" s="229"/>
      <c r="T108" s="229"/>
      <c r="U108" s="229"/>
      <c r="V108" s="229"/>
      <c r="W108" s="229"/>
      <c r="X108" s="229"/>
      <c r="Y108" s="229"/>
      <c r="Z108" s="241"/>
    </row>
    <row r="109" spans="1:26" ht="60" x14ac:dyDescent="0.2">
      <c r="A109" s="242" t="str">
        <f>P.O.!A273</f>
        <v>S</v>
      </c>
      <c r="B109" s="243" t="str">
        <f>P.O.!C273</f>
        <v xml:space="preserve">SEINFRA </v>
      </c>
      <c r="C109" s="244" t="str">
        <f>P.O.!D273</f>
        <v>ED-50332</v>
      </c>
      <c r="D109" s="245" t="str">
        <f>P.O.!E273</f>
        <v>TUBO DE LIGAÇÃO DE ÁGUA METÁLICO PARA BACIA SANITÁRIA (VASO), DIÂMETRO DE 1.1/2", COMPRIMENTO 20CM, INCLUSIVE CANOPLA, BOLSA ESPUDE E ACESSÓRIOS</v>
      </c>
      <c r="E109" s="244">
        <f>P.O.!H273</f>
        <v>6</v>
      </c>
      <c r="F109" s="244" t="str">
        <f>P.O.!F273</f>
        <v>un</v>
      </c>
      <c r="G109" s="246">
        <f>P.O.!J273</f>
        <v>195.08</v>
      </c>
      <c r="H109" s="246"/>
      <c r="I109" s="246">
        <f>P.O.!K273</f>
        <v>1170.48</v>
      </c>
      <c r="J109" s="247">
        <f t="shared" si="0"/>
        <v>1.8098789069041449E-3</v>
      </c>
      <c r="K109" s="248">
        <f t="shared" si="2"/>
        <v>0.89159575598178631</v>
      </c>
      <c r="L109" s="249" t="str">
        <f t="shared" si="1"/>
        <v>B</v>
      </c>
      <c r="M109" s="241"/>
      <c r="P109" s="229"/>
      <c r="Q109" s="229"/>
      <c r="R109" s="229"/>
      <c r="S109" s="229"/>
      <c r="T109" s="229"/>
      <c r="U109" s="229"/>
      <c r="V109" s="229"/>
      <c r="W109" s="229"/>
      <c r="X109" s="229"/>
      <c r="Y109" s="229"/>
      <c r="Z109" s="241"/>
    </row>
    <row r="110" spans="1:26" ht="60" x14ac:dyDescent="0.2">
      <c r="A110" s="242" t="str">
        <f>P.O.!A361</f>
        <v>S</v>
      </c>
      <c r="B110" s="243" t="str">
        <f>P.O.!C361</f>
        <v>SINAPI</v>
      </c>
      <c r="C110" s="244" t="str">
        <f>P.O.!D361</f>
        <v>87269</v>
      </c>
      <c r="D110" s="245" t="str">
        <f>P.O.!E361</f>
        <v>REVESTIMENTO CERÂMICO PARA PAREDES INTERNAS COM PLACAS TIPO ESMALTADA DE DIMENSÕES 25X35 CM APLICADAS NA ALTURA INTEIRA DAS PAREDES. AF_02/2023_PE</v>
      </c>
      <c r="E110" s="244">
        <f>P.O.!H361</f>
        <v>14.4</v>
      </c>
      <c r="F110" s="244" t="str">
        <f>P.O.!F361</f>
        <v>M2</v>
      </c>
      <c r="G110" s="246">
        <f>P.O.!J361</f>
        <v>81.27</v>
      </c>
      <c r="H110" s="246"/>
      <c r="I110" s="246">
        <f>P.O.!K361</f>
        <v>1170.29</v>
      </c>
      <c r="J110" s="247">
        <f t="shared" si="0"/>
        <v>1.8095851154747212E-3</v>
      </c>
      <c r="K110" s="248">
        <f t="shared" si="2"/>
        <v>0.893405341097261</v>
      </c>
      <c r="L110" s="249" t="str">
        <f t="shared" si="1"/>
        <v>B</v>
      </c>
      <c r="M110" s="241"/>
      <c r="P110" s="229"/>
      <c r="Q110" s="229"/>
      <c r="R110" s="229"/>
      <c r="S110" s="229"/>
      <c r="T110" s="229"/>
      <c r="U110" s="229"/>
      <c r="V110" s="229"/>
      <c r="W110" s="229"/>
      <c r="X110" s="229"/>
      <c r="Y110" s="229"/>
      <c r="Z110" s="241"/>
    </row>
    <row r="111" spans="1:26" ht="45" x14ac:dyDescent="0.2">
      <c r="A111" s="242" t="str">
        <f>P.O.!A134</f>
        <v>S</v>
      </c>
      <c r="B111" s="243" t="str">
        <f>P.O.!C134</f>
        <v xml:space="preserve">SEINFRA </v>
      </c>
      <c r="C111" s="244" t="str">
        <f>P.O.!D134</f>
        <v>ED-50347</v>
      </c>
      <c r="D111" s="245" t="str">
        <f>P.O.!E134</f>
        <v>VÁLVULA DE ESCOAMENTO METÁLICA PARA LAVATÓRIO COM LADRÃO, SAÍDA DO DIÂMETRO DE 1", INCLUSIVE ACESSÓRIOS</v>
      </c>
      <c r="E111" s="244">
        <f>P.O.!H134</f>
        <v>10</v>
      </c>
      <c r="F111" s="244" t="str">
        <f>P.O.!F134</f>
        <v>un</v>
      </c>
      <c r="G111" s="246">
        <f>P.O.!J134</f>
        <v>112.44</v>
      </c>
      <c r="H111" s="246"/>
      <c r="I111" s="246">
        <f>P.O.!K134</f>
        <v>1124.4000000000001</v>
      </c>
      <c r="J111" s="247">
        <f t="shared" si="0"/>
        <v>1.7386267539155054E-3</v>
      </c>
      <c r="K111" s="248">
        <f t="shared" si="2"/>
        <v>0.89514396785117645</v>
      </c>
      <c r="L111" s="249" t="str">
        <f t="shared" si="1"/>
        <v>B</v>
      </c>
      <c r="M111" s="241"/>
      <c r="P111" s="229"/>
      <c r="Q111" s="229"/>
      <c r="R111" s="229"/>
      <c r="S111" s="229"/>
      <c r="T111" s="229"/>
      <c r="U111" s="229"/>
      <c r="V111" s="229"/>
      <c r="W111" s="229"/>
      <c r="X111" s="229"/>
      <c r="Y111" s="229"/>
      <c r="Z111" s="241"/>
    </row>
    <row r="112" spans="1:26" ht="30" x14ac:dyDescent="0.2">
      <c r="A112" s="242" t="str">
        <f>P.O.!A66</f>
        <v>S</v>
      </c>
      <c r="B112" s="243" t="str">
        <f>P.O.!C66</f>
        <v xml:space="preserve">SEINFRA </v>
      </c>
      <c r="C112" s="244" t="str">
        <f>P.O.!D66</f>
        <v>ED-29548</v>
      </c>
      <c r="D112" s="245" t="str">
        <f>P.O.!E66</f>
        <v>CORTE, DOBRA E MONTAGEM DE AÇO CA-60, DIÂMETRO 5MM, INCLUSIVE ESPAÇADOR</v>
      </c>
      <c r="E112" s="244">
        <f>P.O.!H66</f>
        <v>63.8</v>
      </c>
      <c r="F112" s="244" t="str">
        <f>P.O.!F66</f>
        <v>Kg</v>
      </c>
      <c r="G112" s="246">
        <f>P.O.!J66</f>
        <v>17.62</v>
      </c>
      <c r="H112" s="246"/>
      <c r="I112" s="246">
        <f>P.O.!K66</f>
        <v>1124.1600000000001</v>
      </c>
      <c r="J112" s="247">
        <f t="shared" si="0"/>
        <v>1.7382556489520227E-3</v>
      </c>
      <c r="K112" s="248">
        <f t="shared" si="2"/>
        <v>0.89688222350012847</v>
      </c>
      <c r="L112" s="249" t="str">
        <f t="shared" si="1"/>
        <v>B</v>
      </c>
      <c r="M112" s="241"/>
      <c r="P112" s="229"/>
      <c r="Q112" s="229"/>
      <c r="R112" s="229"/>
      <c r="S112" s="229"/>
      <c r="T112" s="229"/>
      <c r="U112" s="229"/>
      <c r="V112" s="229"/>
      <c r="W112" s="229"/>
      <c r="X112" s="229"/>
      <c r="Y112" s="229"/>
      <c r="Z112" s="241"/>
    </row>
    <row r="113" spans="1:26" ht="30" x14ac:dyDescent="0.2">
      <c r="A113" s="242" t="str">
        <f>P.O.!A321</f>
        <v>S</v>
      </c>
      <c r="B113" s="243" t="str">
        <f>P.O.!C321</f>
        <v>ORSE</v>
      </c>
      <c r="C113" s="244" t="str">
        <f>P.O.!D321</f>
        <v>11092/ORSE</v>
      </c>
      <c r="D113" s="245" t="str">
        <f>P.O.!E321</f>
        <v>Tabeira de madeira lei, 1a qualidade, 2,5x10,0cm para beiral de telhado - Rev 01_12/2021</v>
      </c>
      <c r="E113" s="244">
        <f>P.O.!H321</f>
        <v>43.95</v>
      </c>
      <c r="F113" s="244" t="str">
        <f>P.O.!F321</f>
        <v>m</v>
      </c>
      <c r="G113" s="246">
        <f>P.O.!J321</f>
        <v>24.78</v>
      </c>
      <c r="H113" s="246"/>
      <c r="I113" s="246">
        <f>P.O.!K321</f>
        <v>1089.08</v>
      </c>
      <c r="J113" s="247">
        <f t="shared" si="0"/>
        <v>1.6840124734563307E-3</v>
      </c>
      <c r="K113" s="248">
        <f t="shared" si="2"/>
        <v>0.89856623597358476</v>
      </c>
      <c r="L113" s="249" t="str">
        <f t="shared" si="1"/>
        <v>B</v>
      </c>
      <c r="M113" s="241"/>
      <c r="P113" s="229"/>
      <c r="Q113" s="229"/>
      <c r="R113" s="229"/>
      <c r="S113" s="229"/>
      <c r="T113" s="229"/>
      <c r="U113" s="229"/>
      <c r="V113" s="229"/>
      <c r="W113" s="229"/>
      <c r="X113" s="229"/>
      <c r="Y113" s="229"/>
      <c r="Z113" s="241"/>
    </row>
    <row r="114" spans="1:26" ht="60" x14ac:dyDescent="0.2">
      <c r="A114" s="242" t="str">
        <f>P.O.!A51</f>
        <v>S</v>
      </c>
      <c r="B114" s="243" t="str">
        <f>P.O.!C51</f>
        <v>SINAPI</v>
      </c>
      <c r="C114" s="244" t="str">
        <f>P.O.!D51</f>
        <v>96523</v>
      </c>
      <c r="D114" s="245" t="str">
        <f>P.O.!E51</f>
        <v>ESCAVAÇÃO MANUAL PARA BLOCO DE COROAMENTO OU SAPATA (INCLUINDO ESCAVAÇÃO PARA COLOCAÇÃO DE FÔRMAS). AF_01/2024</v>
      </c>
      <c r="E114" s="244">
        <f>P.O.!H51</f>
        <v>8.4</v>
      </c>
      <c r="F114" s="244" t="str">
        <f>P.O.!F51</f>
        <v>M3</v>
      </c>
      <c r="G114" s="246">
        <f>P.O.!J51</f>
        <v>128.72999999999999</v>
      </c>
      <c r="H114" s="246"/>
      <c r="I114" s="246">
        <f>P.O.!K51</f>
        <v>1081.33</v>
      </c>
      <c r="J114" s="247">
        <f t="shared" si="0"/>
        <v>1.6720288756772084E-3</v>
      </c>
      <c r="K114" s="248">
        <f t="shared" si="2"/>
        <v>0.90023826484926195</v>
      </c>
      <c r="L114" s="249" t="str">
        <f t="shared" si="1"/>
        <v>B</v>
      </c>
      <c r="M114" s="241"/>
      <c r="P114" s="229"/>
      <c r="Q114" s="229"/>
      <c r="R114" s="229"/>
      <c r="S114" s="229"/>
      <c r="T114" s="229"/>
      <c r="U114" s="229"/>
      <c r="V114" s="229"/>
      <c r="W114" s="229"/>
      <c r="X114" s="229"/>
      <c r="Y114" s="229"/>
      <c r="Z114" s="241"/>
    </row>
    <row r="115" spans="1:26" ht="45" x14ac:dyDescent="0.2">
      <c r="A115" s="242" t="str">
        <f>P.O.!A294</f>
        <v>S</v>
      </c>
      <c r="B115" s="243" t="str">
        <f>P.O.!C294</f>
        <v>SINAPI</v>
      </c>
      <c r="C115" s="244" t="str">
        <f>P.O.!D294</f>
        <v>89356</v>
      </c>
      <c r="D115" s="245" t="str">
        <f>P.O.!E294</f>
        <v>TUBO, PVC, SOLDÁVEL, DE 25MM, INSTALADO EM RAMAL OU SUB-RAMAL DE ÁGUA - FORNECIMENTO E INSTALAÇÃO. AF_06/2022</v>
      </c>
      <c r="E115" s="244">
        <f>P.O.!H294</f>
        <v>33</v>
      </c>
      <c r="F115" s="244" t="str">
        <f>P.O.!F294</f>
        <v>M</v>
      </c>
      <c r="G115" s="246">
        <f>P.O.!J294</f>
        <v>32.43</v>
      </c>
      <c r="H115" s="246"/>
      <c r="I115" s="246">
        <f>P.O.!K294</f>
        <v>1070.19</v>
      </c>
      <c r="J115" s="247">
        <f t="shared" si="0"/>
        <v>1.654803420288896E-3</v>
      </c>
      <c r="K115" s="248">
        <f t="shared" si="2"/>
        <v>0.90189306826955085</v>
      </c>
      <c r="L115" s="249" t="str">
        <f t="shared" si="1"/>
        <v>B</v>
      </c>
      <c r="M115" s="241"/>
      <c r="P115" s="229"/>
      <c r="Q115" s="229"/>
      <c r="R115" s="229"/>
      <c r="S115" s="229"/>
      <c r="T115" s="229"/>
      <c r="U115" s="229"/>
      <c r="V115" s="229"/>
      <c r="W115" s="229"/>
      <c r="X115" s="229"/>
      <c r="Y115" s="229"/>
      <c r="Z115" s="241"/>
    </row>
    <row r="116" spans="1:26" ht="105" x14ac:dyDescent="0.2">
      <c r="A116" s="242" t="str">
        <f>P.O.!A384</f>
        <v>S</v>
      </c>
      <c r="B116" s="243" t="str">
        <f>P.O.!C384</f>
        <v xml:space="preserve">SEINFRA </v>
      </c>
      <c r="C116" s="244" t="str">
        <f>P.O.!D384</f>
        <v>ED-50283</v>
      </c>
      <c r="D116" s="245" t="str">
        <f>P.O.!E384</f>
        <v>LAVATÓRIO DE LOUÇA BRANCA SEM COLUNA, TAMANHO MÉDIO, INCLUSIVE ACESSÓRIOS DE FIXAÇÃO, VÁLVULA DE ESCOAMENTO DE METAL COM ACABAMENTO CROMADO, SIFÃO DE METAL TIPO COPO COM ACABAMENTO CROMADO E REJUNTAMENTO, EXCLUSIVE TORNEIRA E ENGATE FLEXÍVEL</v>
      </c>
      <c r="E116" s="244">
        <f>P.O.!H384</f>
        <v>2</v>
      </c>
      <c r="F116" s="244" t="str">
        <f>P.O.!F384</f>
        <v>un</v>
      </c>
      <c r="G116" s="246">
        <f>P.O.!J384</f>
        <v>528.74</v>
      </c>
      <c r="H116" s="246"/>
      <c r="I116" s="246">
        <f>P.O.!K384</f>
        <v>1057.48</v>
      </c>
      <c r="J116" s="247">
        <f t="shared" si="0"/>
        <v>1.6351503199311351E-3</v>
      </c>
      <c r="K116" s="248">
        <f t="shared" si="2"/>
        <v>0.90352821858948196</v>
      </c>
      <c r="L116" s="249" t="str">
        <f t="shared" si="1"/>
        <v>B</v>
      </c>
      <c r="M116" s="241"/>
      <c r="P116" s="229"/>
      <c r="Q116" s="229"/>
      <c r="R116" s="229"/>
      <c r="S116" s="229"/>
      <c r="T116" s="229"/>
      <c r="U116" s="229"/>
      <c r="V116" s="229"/>
      <c r="W116" s="229"/>
      <c r="X116" s="229"/>
      <c r="Y116" s="229"/>
      <c r="Z116" s="241"/>
    </row>
    <row r="117" spans="1:26" ht="45" x14ac:dyDescent="0.2">
      <c r="A117" s="242" t="str">
        <f>P.O.!A270</f>
        <v>S</v>
      </c>
      <c r="B117" s="243" t="str">
        <f>P.O.!C270</f>
        <v xml:space="preserve">SEINFRA </v>
      </c>
      <c r="C117" s="244" t="str">
        <f>P.O.!D270</f>
        <v>ED-50348</v>
      </c>
      <c r="D117" s="245" t="str">
        <f>P.O.!E270</f>
        <v>VÁLVULA DE DESCARGA METÁLICA PARA MICTÓRIO COM FECHAMENTO AUTOMÁTICO, EXCLUSIVE MICTÓRIO</v>
      </c>
      <c r="E117" s="244">
        <f>P.O.!H270</f>
        <v>3</v>
      </c>
      <c r="F117" s="244" t="str">
        <f>P.O.!F270</f>
        <v>un</v>
      </c>
      <c r="G117" s="246">
        <f>P.O.!J270</f>
        <v>350.8</v>
      </c>
      <c r="H117" s="246"/>
      <c r="I117" s="246">
        <f>P.O.!K270</f>
        <v>1052.4000000000001</v>
      </c>
      <c r="J117" s="247">
        <f t="shared" si="0"/>
        <v>1.6272952648707557E-3</v>
      </c>
      <c r="K117" s="248">
        <f t="shared" si="2"/>
        <v>0.90515551385435267</v>
      </c>
      <c r="L117" s="249" t="str">
        <f t="shared" si="1"/>
        <v>B</v>
      </c>
      <c r="M117" s="241"/>
      <c r="P117" s="229"/>
      <c r="Q117" s="229"/>
      <c r="R117" s="229"/>
      <c r="S117" s="229"/>
      <c r="T117" s="229"/>
      <c r="U117" s="229"/>
      <c r="V117" s="229"/>
      <c r="W117" s="229"/>
      <c r="X117" s="229"/>
      <c r="Y117" s="229"/>
      <c r="Z117" s="241"/>
    </row>
    <row r="118" spans="1:26" ht="60" x14ac:dyDescent="0.2">
      <c r="A118" s="242" t="str">
        <f>P.O.!A76</f>
        <v>S</v>
      </c>
      <c r="B118" s="243" t="str">
        <f>P.O.!C76</f>
        <v xml:space="preserve">SEINFRA </v>
      </c>
      <c r="C118" s="244" t="str">
        <f>P.O.!D76</f>
        <v>ED-31566</v>
      </c>
      <c r="D118" s="245" t="str">
        <f>P.O.!E76</f>
        <v>FÔRMA E DESFORMA PARA PILAR COM CHAPA DE COMPENSADO RESINADO, ESP. 14MM, REAPROVEITAMENTO (3X), EXCLUSIVE ESCORAMENTO</v>
      </c>
      <c r="E118" s="244">
        <f>P.O.!H76</f>
        <v>8.94</v>
      </c>
      <c r="F118" s="244" t="str">
        <f>P.O.!F76</f>
        <v>m2</v>
      </c>
      <c r="G118" s="246">
        <f>P.O.!J76</f>
        <v>117.08</v>
      </c>
      <c r="H118" s="246"/>
      <c r="I118" s="246">
        <f>P.O.!K76</f>
        <v>1046.7</v>
      </c>
      <c r="J118" s="247">
        <f t="shared" si="0"/>
        <v>1.6184815219880463E-3</v>
      </c>
      <c r="K118" s="248">
        <f t="shared" si="2"/>
        <v>0.90677399537634074</v>
      </c>
      <c r="L118" s="249" t="str">
        <f t="shared" si="1"/>
        <v>B</v>
      </c>
      <c r="M118" s="241"/>
      <c r="P118" s="229"/>
      <c r="Q118" s="229"/>
      <c r="R118" s="229"/>
      <c r="S118" s="229"/>
      <c r="T118" s="229"/>
      <c r="U118" s="229"/>
      <c r="V118" s="229"/>
      <c r="W118" s="229"/>
      <c r="X118" s="229"/>
      <c r="Y118" s="229"/>
      <c r="Z118" s="241"/>
    </row>
    <row r="119" spans="1:26" ht="75" x14ac:dyDescent="0.2">
      <c r="A119" s="242" t="str">
        <f>P.O.!A116</f>
        <v>S</v>
      </c>
      <c r="B119" s="243" t="str">
        <f>P.O.!C116</f>
        <v xml:space="preserve">SEINFRA </v>
      </c>
      <c r="C119" s="244" t="str">
        <f>P.O.!D116</f>
        <v>ED-48214</v>
      </c>
      <c r="D119" s="245" t="str">
        <f>P.O.!E116</f>
        <v>ALVENARIA DE BLOCO DE CONCRETO CHEIO COM ARMAÇÃO, EM CONCRETO COM FCK 15MPA , ESP. 19CM, PARA REVESTIMENTO, INCLUSIVE ARGAMASSA PARA ASSENTAMENTO (DETALHE D - CADERNO SEDS)</v>
      </c>
      <c r="E119" s="244">
        <f>P.O.!H116</f>
        <v>3</v>
      </c>
      <c r="F119" s="244" t="str">
        <f>P.O.!F116</f>
        <v>m2</v>
      </c>
      <c r="G119" s="246">
        <f>P.O.!J116</f>
        <v>346.59</v>
      </c>
      <c r="H119" s="246"/>
      <c r="I119" s="246">
        <f>P.O.!K116</f>
        <v>1039.77</v>
      </c>
      <c r="J119" s="247">
        <f t="shared" si="0"/>
        <v>1.607765866167489E-3</v>
      </c>
      <c r="K119" s="248">
        <f t="shared" si="2"/>
        <v>0.90838176124250825</v>
      </c>
      <c r="L119" s="249" t="str">
        <f t="shared" si="1"/>
        <v>B</v>
      </c>
      <c r="M119" s="241"/>
      <c r="P119" s="229"/>
      <c r="Q119" s="229"/>
      <c r="R119" s="229"/>
      <c r="S119" s="229"/>
      <c r="T119" s="229"/>
      <c r="U119" s="229"/>
      <c r="V119" s="229"/>
      <c r="W119" s="229"/>
      <c r="X119" s="229"/>
      <c r="Y119" s="229"/>
      <c r="Z119" s="241"/>
    </row>
    <row r="120" spans="1:26" ht="45" x14ac:dyDescent="0.2">
      <c r="A120" s="242" t="str">
        <f>P.O.!A296</f>
        <v>S</v>
      </c>
      <c r="B120" s="243" t="str">
        <f>P.O.!C296</f>
        <v>SINAPI</v>
      </c>
      <c r="C120" s="244" t="str">
        <f>P.O.!D296</f>
        <v>103979</v>
      </c>
      <c r="D120" s="245" t="str">
        <f>P.O.!E296</f>
        <v>TUBO, PVC, SOLDÁVEL, DE 50MM, INSTALADO EM RAMAL DE DISTRIBUIÇÃO DE ÁGUA - FORNECIMENTO E INSTALAÇÃO. AF_06/2022</v>
      </c>
      <c r="E120" s="244">
        <f>P.O.!H296</f>
        <v>26.2</v>
      </c>
      <c r="F120" s="244" t="str">
        <f>P.O.!F296</f>
        <v>M</v>
      </c>
      <c r="G120" s="246">
        <f>P.O.!J296</f>
        <v>39.619999999999997</v>
      </c>
      <c r="H120" s="246"/>
      <c r="I120" s="246">
        <f>P.O.!K296</f>
        <v>1038.04</v>
      </c>
      <c r="J120" s="247">
        <f t="shared" si="0"/>
        <v>1.6050908178890527E-3</v>
      </c>
      <c r="K120" s="248">
        <f t="shared" si="2"/>
        <v>0.90998685206039731</v>
      </c>
      <c r="L120" s="249" t="str">
        <f t="shared" si="1"/>
        <v>B</v>
      </c>
      <c r="M120" s="241"/>
      <c r="P120" s="229"/>
      <c r="Q120" s="229"/>
      <c r="R120" s="229"/>
      <c r="S120" s="229"/>
      <c r="T120" s="229"/>
      <c r="U120" s="229"/>
      <c r="V120" s="229"/>
      <c r="W120" s="229"/>
      <c r="X120" s="229"/>
      <c r="Y120" s="229"/>
      <c r="Z120" s="241"/>
    </row>
    <row r="121" spans="1:26" ht="90" x14ac:dyDescent="0.2">
      <c r="A121" s="242" t="str">
        <f>P.O.!A17</f>
        <v>S</v>
      </c>
      <c r="B121" s="244" t="str">
        <f>P.O.!C17</f>
        <v xml:space="preserve">SEINFRA </v>
      </c>
      <c r="C121" s="244" t="str">
        <f>P.O.!D17</f>
        <v>ED-50151</v>
      </c>
      <c r="D121" s="245" t="str">
        <f>P.O.!E17</f>
        <v>LIGAÇÃO PROVISÓRIA COM ENTRADA DE ENERGIA AÉREA, PADRÃO CEMIG, CARGA INSTALADA DE 15,1KVA ATÉ 30KVA, TRIFÁSICO, COM SAÍDA SUBTERRÂNEA, INCLUSIVE POSTE, CAIXA PARA MEDIDOR, DISJUNTOR, BARRAMENTO, ATERRAMENTO E ACESSÓRIOS</v>
      </c>
      <c r="E121" s="244">
        <f>P.O.!H17</f>
        <v>1</v>
      </c>
      <c r="F121" s="244" t="str">
        <f>P.O.!F17</f>
        <v>un</v>
      </c>
      <c r="G121" s="246">
        <f>P.O.!J17</f>
        <v>1025.57</v>
      </c>
      <c r="H121" s="246"/>
      <c r="I121" s="246">
        <f>P.O.!K17</f>
        <v>1025.57</v>
      </c>
      <c r="J121" s="247">
        <f t="shared" si="0"/>
        <v>1.5858088224947745E-3</v>
      </c>
      <c r="K121" s="248">
        <f t="shared" si="2"/>
        <v>0.91157266088289213</v>
      </c>
      <c r="L121" s="249" t="str">
        <f t="shared" si="1"/>
        <v>B</v>
      </c>
      <c r="M121" s="241"/>
      <c r="P121" s="229"/>
      <c r="Q121" s="229"/>
      <c r="R121" s="229"/>
      <c r="S121" s="229"/>
      <c r="T121" s="229"/>
      <c r="U121" s="229"/>
      <c r="V121" s="229"/>
      <c r="W121" s="229"/>
      <c r="X121" s="229"/>
      <c r="Y121" s="229"/>
      <c r="Z121" s="241"/>
    </row>
    <row r="122" spans="1:26" ht="45" x14ac:dyDescent="0.2">
      <c r="A122" s="242" t="str">
        <f>P.O.!A232</f>
        <v>S</v>
      </c>
      <c r="B122" s="243" t="str">
        <f>P.O.!C232</f>
        <v xml:space="preserve">SEINFRA </v>
      </c>
      <c r="C122" s="244" t="str">
        <f>P.O.!D232</f>
        <v>ED-49414</v>
      </c>
      <c r="D122" s="245" t="str">
        <f>P.O.!E232</f>
        <v>ELETRODUTO FLEXÍVEL CORRUGADO EM PVC, ANTI-CHAMA, DIÂMETRO DE 25MM (3/4"), APLICADO EM ALVENARIA, INCLUSIVE RASGO</v>
      </c>
      <c r="E122" s="244">
        <f>P.O.!H232</f>
        <v>85.9</v>
      </c>
      <c r="F122" s="244" t="str">
        <f>P.O.!F232</f>
        <v>m</v>
      </c>
      <c r="G122" s="246">
        <f>P.O.!J232</f>
        <v>11.75</v>
      </c>
      <c r="H122" s="246"/>
      <c r="I122" s="246">
        <f>P.O.!K232</f>
        <v>1009.33</v>
      </c>
      <c r="J122" s="247">
        <f t="shared" si="0"/>
        <v>1.5606973866324589E-3</v>
      </c>
      <c r="K122" s="248">
        <f t="shared" si="2"/>
        <v>0.91313335826952458</v>
      </c>
      <c r="L122" s="249" t="str">
        <f t="shared" si="1"/>
        <v>B</v>
      </c>
      <c r="M122" s="241"/>
      <c r="P122" s="229"/>
      <c r="Q122" s="229"/>
      <c r="R122" s="229"/>
      <c r="S122" s="229"/>
      <c r="T122" s="229"/>
      <c r="U122" s="229"/>
      <c r="V122" s="229"/>
      <c r="W122" s="229"/>
      <c r="X122" s="229"/>
      <c r="Y122" s="229"/>
      <c r="Z122" s="241"/>
    </row>
    <row r="123" spans="1:26" ht="60" x14ac:dyDescent="0.2">
      <c r="A123" s="242" t="str">
        <f>P.O.!A115</f>
        <v>S</v>
      </c>
      <c r="B123" s="243" t="str">
        <f>P.O.!C115</f>
        <v>SINAPI</v>
      </c>
      <c r="C123" s="244" t="str">
        <f>P.O.!D115</f>
        <v>101159</v>
      </c>
      <c r="D123" s="245" t="str">
        <f>P.O.!E115</f>
        <v>ALVENARIA DE VEDAÇÃO DE BLOCOS CERÂMICOS MACIÇOS DE 5X10X20CM (ESPESSURA 10CM) E ARGAMASSA DE ASSENTAMENTO COM PREPARO EM BETONEIRA. AF_05/2020</v>
      </c>
      <c r="E123" s="244">
        <f>P.O.!H115</f>
        <v>5.57</v>
      </c>
      <c r="F123" s="244" t="str">
        <f>P.O.!F115</f>
        <v>M2</v>
      </c>
      <c r="G123" s="246">
        <f>P.O.!J115</f>
        <v>180.75</v>
      </c>
      <c r="H123" s="246"/>
      <c r="I123" s="246">
        <f>P.O.!K115</f>
        <v>1006.78</v>
      </c>
      <c r="J123" s="247">
        <f t="shared" si="0"/>
        <v>1.5567543963954573E-3</v>
      </c>
      <c r="K123" s="248">
        <f t="shared" si="2"/>
        <v>0.91469011266592004</v>
      </c>
      <c r="L123" s="249" t="str">
        <f t="shared" si="1"/>
        <v>B</v>
      </c>
      <c r="M123" s="241"/>
      <c r="P123" s="229"/>
      <c r="Q123" s="229"/>
      <c r="R123" s="229"/>
      <c r="S123" s="229"/>
      <c r="T123" s="229"/>
      <c r="U123" s="229"/>
      <c r="V123" s="229"/>
      <c r="W123" s="229"/>
      <c r="X123" s="229"/>
      <c r="Y123" s="229"/>
      <c r="Z123" s="241"/>
    </row>
    <row r="124" spans="1:26" ht="45" x14ac:dyDescent="0.2">
      <c r="A124" s="242" t="str">
        <f>P.O.!A385</f>
        <v>S</v>
      </c>
      <c r="B124" s="243" t="str">
        <f>P.O.!C385</f>
        <v>SINAPI</v>
      </c>
      <c r="C124" s="244" t="str">
        <f>P.O.!D385</f>
        <v>86872</v>
      </c>
      <c r="D124" s="245" t="str">
        <f>P.O.!E385</f>
        <v>TANQUE DE LOUÇA BRANCA COM COLUNA, 30L OU EQUIVALENTE - FORNECIMENTO E INSTALAÇÃO. AF_01/2020</v>
      </c>
      <c r="E124" s="244">
        <f>P.O.!H385</f>
        <v>1</v>
      </c>
      <c r="F124" s="244" t="str">
        <f>P.O.!F385</f>
        <v>UN</v>
      </c>
      <c r="G124" s="246">
        <f>P.O.!J385</f>
        <v>997.78</v>
      </c>
      <c r="H124" s="246"/>
      <c r="I124" s="246">
        <f>P.O.!K385</f>
        <v>997.78</v>
      </c>
      <c r="J124" s="247">
        <f t="shared" si="0"/>
        <v>1.5428379602648637E-3</v>
      </c>
      <c r="K124" s="248">
        <f t="shared" si="2"/>
        <v>0.91623295062618493</v>
      </c>
      <c r="L124" s="249" t="str">
        <f t="shared" si="1"/>
        <v>B</v>
      </c>
      <c r="M124" s="241"/>
      <c r="P124" s="229"/>
      <c r="Q124" s="229"/>
      <c r="R124" s="229"/>
      <c r="S124" s="229"/>
      <c r="T124" s="229"/>
      <c r="U124" s="229"/>
      <c r="V124" s="229"/>
      <c r="W124" s="229"/>
      <c r="X124" s="229"/>
      <c r="Y124" s="229"/>
      <c r="Z124" s="241"/>
    </row>
    <row r="125" spans="1:26" ht="30" x14ac:dyDescent="0.2">
      <c r="A125" s="242" t="str">
        <f>P.O.!A137</f>
        <v>S</v>
      </c>
      <c r="B125" s="243" t="str">
        <f>P.O.!C137</f>
        <v>ORSE</v>
      </c>
      <c r="C125" s="244" t="str">
        <f>P.O.!D137</f>
        <v>01621</v>
      </c>
      <c r="D125" s="245" t="str">
        <f>P.O.!E137</f>
        <v>Curva 45° longa em pvc rígido c/ anéis, diâm =100mm Rev.01 - 10/2022</v>
      </c>
      <c r="E125" s="244">
        <f>P.O.!H137</f>
        <v>11</v>
      </c>
      <c r="F125" s="244" t="str">
        <f>P.O.!F137</f>
        <v>UN</v>
      </c>
      <c r="G125" s="246">
        <f>P.O.!J137</f>
        <v>88.91</v>
      </c>
      <c r="H125" s="246"/>
      <c r="I125" s="246">
        <f>P.O.!K137</f>
        <v>978.01</v>
      </c>
      <c r="J125" s="247">
        <f t="shared" si="0"/>
        <v>1.5122681888979929E-3</v>
      </c>
      <c r="K125" s="248">
        <f t="shared" si="2"/>
        <v>0.91774521881508297</v>
      </c>
      <c r="L125" s="249" t="str">
        <f t="shared" si="1"/>
        <v>B</v>
      </c>
      <c r="M125" s="241"/>
      <c r="P125" s="229"/>
      <c r="Q125" s="229"/>
      <c r="R125" s="229"/>
      <c r="S125" s="229"/>
      <c r="T125" s="229"/>
      <c r="U125" s="229"/>
      <c r="V125" s="229"/>
      <c r="W125" s="229"/>
      <c r="X125" s="229"/>
      <c r="Y125" s="229"/>
      <c r="Z125" s="241"/>
    </row>
    <row r="126" spans="1:26" ht="30" x14ac:dyDescent="0.2">
      <c r="A126" s="242" t="str">
        <f>P.O.!A314</f>
        <v>S</v>
      </c>
      <c r="B126" s="243" t="str">
        <f>P.O.!C314</f>
        <v xml:space="preserve">SEINFRA </v>
      </c>
      <c r="C126" s="244" t="str">
        <f>P.O.!D314</f>
        <v>ED-50600</v>
      </c>
      <c r="D126" s="245" t="str">
        <f>P.O.!E314</f>
        <v>APLICAÇÃO DE LONA PRETA, ESP. 150 MICRAS, INCLUSIVE FORNECIMENTO</v>
      </c>
      <c r="E126" s="244">
        <f>P.O.!H314</f>
        <v>210</v>
      </c>
      <c r="F126" s="244" t="str">
        <f>P.O.!F314</f>
        <v>m2</v>
      </c>
      <c r="G126" s="246">
        <f>P.O.!J314</f>
        <v>4.62</v>
      </c>
      <c r="H126" s="246"/>
      <c r="I126" s="246">
        <f>P.O.!K314</f>
        <v>970.2</v>
      </c>
      <c r="J126" s="247">
        <f t="shared" si="0"/>
        <v>1.500191814878E-3</v>
      </c>
      <c r="K126" s="248">
        <f t="shared" si="2"/>
        <v>0.91924541062996101</v>
      </c>
      <c r="L126" s="249" t="str">
        <f t="shared" si="1"/>
        <v>B</v>
      </c>
      <c r="M126" s="241"/>
      <c r="P126" s="229"/>
      <c r="Q126" s="229"/>
      <c r="R126" s="229"/>
      <c r="S126" s="229"/>
      <c r="T126" s="229"/>
      <c r="U126" s="229"/>
      <c r="V126" s="229"/>
      <c r="W126" s="229"/>
      <c r="X126" s="229"/>
      <c r="Y126" s="229"/>
      <c r="Z126" s="241"/>
    </row>
    <row r="127" spans="1:26" ht="45" x14ac:dyDescent="0.2">
      <c r="A127" s="242" t="str">
        <f>P.O.!A391</f>
        <v>S</v>
      </c>
      <c r="B127" s="243" t="str">
        <f>P.O.!C391</f>
        <v>ORSE</v>
      </c>
      <c r="C127" s="244" t="str">
        <f>P.O.!D391</f>
        <v>11748/ORSE</v>
      </c>
      <c r="D127" s="245" t="str">
        <f>P.O.!E391</f>
        <v>Torneira para lavatório, de mesa, bica alta, linha Link Conforto, ref.1196 C.Lnk da DECA ou similar, inclusive furo para instalação em bancada</v>
      </c>
      <c r="E127" s="244">
        <f>P.O.!H391</f>
        <v>1</v>
      </c>
      <c r="F127" s="244" t="str">
        <f>P.O.!F391</f>
        <v>UN</v>
      </c>
      <c r="G127" s="246">
        <f>P.O.!J391</f>
        <v>913.49</v>
      </c>
      <c r="H127" s="246"/>
      <c r="I127" s="246">
        <f>P.O.!K391</f>
        <v>913.49</v>
      </c>
      <c r="J127" s="247">
        <f t="shared" si="0"/>
        <v>1.412502804548448E-3</v>
      </c>
      <c r="K127" s="248">
        <f t="shared" si="2"/>
        <v>0.92065791343450942</v>
      </c>
      <c r="L127" s="249" t="str">
        <f t="shared" si="1"/>
        <v>B</v>
      </c>
      <c r="M127" s="241"/>
      <c r="P127" s="229"/>
      <c r="Q127" s="229"/>
      <c r="R127" s="229"/>
      <c r="S127" s="229"/>
      <c r="T127" s="229"/>
      <c r="U127" s="229"/>
      <c r="V127" s="229"/>
      <c r="W127" s="229"/>
      <c r="X127" s="229"/>
      <c r="Y127" s="229"/>
      <c r="Z127" s="241"/>
    </row>
    <row r="128" spans="1:26" ht="45" x14ac:dyDescent="0.2">
      <c r="A128" s="242" t="str">
        <f>P.O.!A387</f>
        <v>S</v>
      </c>
      <c r="B128" s="243" t="str">
        <f>P.O.!C387</f>
        <v>SINAPI</v>
      </c>
      <c r="C128" s="244" t="str">
        <f>P.O.!D387</f>
        <v>100872</v>
      </c>
      <c r="D128" s="245" t="str">
        <f>P.O.!E387</f>
        <v>BARRA DE APOIO RETA, EM ALUMINIO, COMPRIMENTO 80 CM, FIXADA NA PAREDE - FORNECIMENTO E INSTALAÇÃO. AF_01/2020</v>
      </c>
      <c r="E128" s="244">
        <f>P.O.!H387</f>
        <v>2</v>
      </c>
      <c r="F128" s="244" t="str">
        <f>P.O.!F387</f>
        <v>UN</v>
      </c>
      <c r="G128" s="246">
        <f>P.O.!J387</f>
        <v>455.7</v>
      </c>
      <c r="H128" s="246"/>
      <c r="I128" s="246">
        <f>P.O.!K387</f>
        <v>911.4</v>
      </c>
      <c r="J128" s="247">
        <f t="shared" si="0"/>
        <v>1.4092710988247877E-3</v>
      </c>
      <c r="K128" s="248">
        <f t="shared" si="2"/>
        <v>0.92206718453333425</v>
      </c>
      <c r="L128" s="249" t="str">
        <f t="shared" si="1"/>
        <v>B</v>
      </c>
      <c r="M128" s="241"/>
      <c r="P128" s="229"/>
      <c r="Q128" s="229"/>
      <c r="R128" s="229"/>
      <c r="S128" s="229"/>
      <c r="T128" s="229"/>
      <c r="U128" s="229"/>
      <c r="V128" s="229"/>
      <c r="W128" s="229"/>
      <c r="X128" s="229"/>
      <c r="Y128" s="229"/>
      <c r="Z128" s="241"/>
    </row>
    <row r="129" spans="1:26" ht="30" x14ac:dyDescent="0.2">
      <c r="A129" s="242" t="str">
        <f>P.O.!A315</f>
        <v>S</v>
      </c>
      <c r="B129" s="243" t="str">
        <f>P.O.!C315</f>
        <v>SICRO</v>
      </c>
      <c r="C129" s="244" t="str">
        <f>P.O.!D315</f>
        <v>4011537</v>
      </c>
      <c r="D129" s="245" t="str">
        <f>P.O.!E315</f>
        <v>Serragem de juntas em pavimento de concreto, limpeza e enchimento com selante a frio</v>
      </c>
      <c r="E129" s="244">
        <f>P.O.!H315</f>
        <v>35.15</v>
      </c>
      <c r="F129" s="244" t="str">
        <f>P.O.!F315</f>
        <v>m</v>
      </c>
      <c r="G129" s="246">
        <f>P.O.!J315</f>
        <v>25.91</v>
      </c>
      <c r="H129" s="246"/>
      <c r="I129" s="246">
        <f>P.O.!K315</f>
        <v>910.74</v>
      </c>
      <c r="J129" s="247">
        <f t="shared" si="0"/>
        <v>1.4082505601752109E-3</v>
      </c>
      <c r="K129" s="248">
        <f t="shared" si="2"/>
        <v>0.92347543509350949</v>
      </c>
      <c r="L129" s="249" t="str">
        <f t="shared" si="1"/>
        <v>B</v>
      </c>
      <c r="M129" s="241"/>
      <c r="P129" s="229"/>
      <c r="Q129" s="229"/>
      <c r="R129" s="229"/>
      <c r="S129" s="229"/>
      <c r="T129" s="229"/>
      <c r="U129" s="229"/>
      <c r="V129" s="229"/>
      <c r="W129" s="229"/>
      <c r="X129" s="229"/>
      <c r="Y129" s="229"/>
      <c r="Z129" s="241"/>
    </row>
    <row r="130" spans="1:26" ht="45" x14ac:dyDescent="0.2">
      <c r="A130" s="242" t="str">
        <f>P.O.!A389</f>
        <v>S</v>
      </c>
      <c r="B130" s="243" t="str">
        <f>P.O.!C389</f>
        <v>CDHU - SERVIÇOS</v>
      </c>
      <c r="C130" s="244" t="str">
        <f>P.O.!D389</f>
        <v>30.01.080</v>
      </c>
      <c r="D130" s="245" t="str">
        <f>P.O.!E389</f>
        <v>Barra de apoio lateral para lavatório, para pessoas com mobilidade reduzida, em tubo de aço inoxidável de 1.1/4", comprimento 25 a 30 cm</v>
      </c>
      <c r="E130" s="244">
        <f>P.O.!H389</f>
        <v>4</v>
      </c>
      <c r="F130" s="244" t="str">
        <f>P.O.!F389</f>
        <v>UN</v>
      </c>
      <c r="G130" s="246">
        <f>P.O.!J389</f>
        <v>225.75</v>
      </c>
      <c r="H130" s="246"/>
      <c r="I130" s="246">
        <f>P.O.!K389</f>
        <v>903</v>
      </c>
      <c r="J130" s="247">
        <f t="shared" si="0"/>
        <v>1.3962824251029004E-3</v>
      </c>
      <c r="K130" s="248">
        <f t="shared" si="2"/>
        <v>0.92487171751861241</v>
      </c>
      <c r="L130" s="249" t="str">
        <f t="shared" si="1"/>
        <v>B</v>
      </c>
      <c r="M130" s="241"/>
      <c r="P130" s="229"/>
      <c r="Q130" s="229"/>
      <c r="R130" s="229"/>
      <c r="S130" s="229"/>
      <c r="T130" s="229"/>
      <c r="U130" s="229"/>
      <c r="V130" s="229"/>
      <c r="W130" s="229"/>
      <c r="X130" s="229"/>
      <c r="Y130" s="229"/>
      <c r="Z130" s="241"/>
    </row>
    <row r="131" spans="1:26" ht="60" x14ac:dyDescent="0.2">
      <c r="A131" s="242" t="str">
        <f>P.O.!A152</f>
        <v>S</v>
      </c>
      <c r="B131" s="243" t="str">
        <f>P.O.!C152</f>
        <v>SINAPI</v>
      </c>
      <c r="C131" s="244" t="str">
        <f>P.O.!D152</f>
        <v>89778</v>
      </c>
      <c r="D131" s="245" t="str">
        <f>P.O.!E152</f>
        <v>LUVA SIMPLES, PVC, SERIE NORMAL, ESGOTO PREDIAL, DN 100 MM, JUNTA ELÁSTICA, FORNECIDO E INSTALADO EM RAMAL DE DESCARGA OU RAMAL DE ESGOTO SANITÁRIO. AF_08/2022</v>
      </c>
      <c r="E131" s="244">
        <f>P.O.!H152</f>
        <v>36</v>
      </c>
      <c r="F131" s="244" t="str">
        <f>P.O.!F152</f>
        <v>UN</v>
      </c>
      <c r="G131" s="246">
        <f>P.O.!J152</f>
        <v>24.17</v>
      </c>
      <c r="H131" s="246"/>
      <c r="I131" s="246">
        <f>P.O.!K152</f>
        <v>870.12</v>
      </c>
      <c r="J131" s="247">
        <f t="shared" si="0"/>
        <v>1.3454410451057982E-3</v>
      </c>
      <c r="K131" s="248">
        <f t="shared" si="2"/>
        <v>0.92621715856371822</v>
      </c>
      <c r="L131" s="249" t="str">
        <f t="shared" si="1"/>
        <v>B</v>
      </c>
      <c r="M131" s="241"/>
      <c r="P131" s="229"/>
      <c r="Q131" s="229"/>
      <c r="R131" s="229"/>
      <c r="S131" s="229"/>
      <c r="T131" s="229"/>
      <c r="U131" s="229"/>
      <c r="V131" s="229"/>
      <c r="W131" s="229"/>
      <c r="X131" s="229"/>
      <c r="Y131" s="229"/>
      <c r="Z131" s="241"/>
    </row>
    <row r="132" spans="1:26" ht="60" x14ac:dyDescent="0.2">
      <c r="A132" s="242" t="str">
        <f>P.O.!A266</f>
        <v>S</v>
      </c>
      <c r="B132" s="243" t="str">
        <f>P.O.!C266</f>
        <v xml:space="preserve">SEINFRA </v>
      </c>
      <c r="C132" s="244" t="str">
        <f>P.O.!D266</f>
        <v>ED-49989</v>
      </c>
      <c r="D132" s="245" t="str">
        <f>P.O.!E266</f>
        <v>REGISTRO DE GAVETA, TIPO BASE, ROSCÁVEL 3/4" (PARA TUBO SOLDÁVEL OU PPR DN 25MM/CPVC DN 22MM), INCLUSIVE ACABAMENTO (PADRÃO MÉDIO) E CANOPLA CROMADO</v>
      </c>
      <c r="E132" s="244">
        <f>P.O.!H266</f>
        <v>7</v>
      </c>
      <c r="F132" s="244" t="str">
        <f>P.O.!F266</f>
        <v>un</v>
      </c>
      <c r="G132" s="246">
        <f>P.O.!J266</f>
        <v>121.48</v>
      </c>
      <c r="H132" s="246"/>
      <c r="I132" s="246">
        <f>P.O.!K266</f>
        <v>850.36</v>
      </c>
      <c r="J132" s="247">
        <f t="shared" si="0"/>
        <v>1.3148867364457389E-3</v>
      </c>
      <c r="K132" s="248">
        <f t="shared" si="2"/>
        <v>0.92753204530016398</v>
      </c>
      <c r="L132" s="249" t="str">
        <f t="shared" si="1"/>
        <v>B</v>
      </c>
      <c r="M132" s="241"/>
      <c r="P132" s="229"/>
      <c r="Q132" s="229"/>
      <c r="R132" s="229"/>
      <c r="S132" s="229"/>
      <c r="T132" s="229"/>
      <c r="U132" s="229"/>
      <c r="V132" s="229"/>
      <c r="W132" s="229"/>
      <c r="X132" s="229"/>
      <c r="Y132" s="229"/>
      <c r="Z132" s="241"/>
    </row>
    <row r="133" spans="1:26" ht="45" x14ac:dyDescent="0.2">
      <c r="A133" s="242" t="str">
        <f>P.O.!A414</f>
        <v>S</v>
      </c>
      <c r="B133" s="243" t="str">
        <f>P.O.!C414</f>
        <v>SINAPI</v>
      </c>
      <c r="C133" s="244" t="str">
        <f>P.O.!D414</f>
        <v>102213</v>
      </c>
      <c r="D133" s="245" t="str">
        <f>P.O.!E414</f>
        <v>PINTURA VERNIZ (INCOLOR) ALQUÍDICO EM MADEIRA, USO INTERNO E EXTERNO, 2 DEMÃOS. AF_01/2021</v>
      </c>
      <c r="E133" s="244">
        <f>P.O.!H414</f>
        <v>28.09</v>
      </c>
      <c r="F133" s="244" t="str">
        <f>P.O.!F414</f>
        <v>M2</v>
      </c>
      <c r="G133" s="246">
        <f>P.O.!J414</f>
        <v>29.31</v>
      </c>
      <c r="H133" s="246"/>
      <c r="I133" s="246">
        <f>P.O.!K414</f>
        <v>823.32</v>
      </c>
      <c r="J133" s="247">
        <f t="shared" si="0"/>
        <v>1.2730755772267109E-3</v>
      </c>
      <c r="K133" s="248">
        <f t="shared" si="2"/>
        <v>0.92880512087739064</v>
      </c>
      <c r="L133" s="249" t="str">
        <f t="shared" si="1"/>
        <v>B</v>
      </c>
      <c r="M133" s="241"/>
      <c r="P133" s="229"/>
      <c r="Q133" s="229"/>
      <c r="R133" s="229"/>
      <c r="S133" s="229"/>
      <c r="T133" s="229"/>
      <c r="U133" s="229"/>
      <c r="V133" s="229"/>
      <c r="W133" s="229"/>
      <c r="X133" s="229"/>
      <c r="Y133" s="229"/>
      <c r="Z133" s="241"/>
    </row>
    <row r="134" spans="1:26" ht="45" x14ac:dyDescent="0.2">
      <c r="A134" s="242" t="str">
        <f>P.O.!A388</f>
        <v>S</v>
      </c>
      <c r="B134" s="243" t="str">
        <f>P.O.!C388</f>
        <v>SINAPI</v>
      </c>
      <c r="C134" s="244" t="str">
        <f>P.O.!D388</f>
        <v>100870</v>
      </c>
      <c r="D134" s="245" t="str">
        <f>P.O.!E388</f>
        <v>BARRA DE APOIO RETA, EM ALUMINIO, COMPRIMENTO 60 CM, FIXADA NA PAREDE - FORNECIMENTO E INSTALAÇÃO. AF_01/2020</v>
      </c>
      <c r="E134" s="244">
        <f>P.O.!H388</f>
        <v>2</v>
      </c>
      <c r="F134" s="244" t="str">
        <f>P.O.!F388</f>
        <v>UN</v>
      </c>
      <c r="G134" s="246">
        <f>P.O.!J388</f>
        <v>404.31</v>
      </c>
      <c r="H134" s="246"/>
      <c r="I134" s="246">
        <f>P.O.!K388</f>
        <v>808.62</v>
      </c>
      <c r="J134" s="247">
        <f t="shared" si="0"/>
        <v>1.2503453982134079E-3</v>
      </c>
      <c r="K134" s="248">
        <f t="shared" si="2"/>
        <v>0.93005546627560409</v>
      </c>
      <c r="L134" s="249" t="str">
        <f t="shared" si="1"/>
        <v>B</v>
      </c>
      <c r="M134" s="241"/>
      <c r="P134" s="229"/>
      <c r="Q134" s="229"/>
      <c r="R134" s="229"/>
      <c r="S134" s="229"/>
      <c r="T134" s="229"/>
      <c r="U134" s="229"/>
      <c r="V134" s="229"/>
      <c r="W134" s="229"/>
      <c r="X134" s="229"/>
      <c r="Y134" s="229"/>
      <c r="Z134" s="241"/>
    </row>
    <row r="135" spans="1:26" ht="60" x14ac:dyDescent="0.2">
      <c r="A135" s="242" t="str">
        <f>P.O.!A386</f>
        <v>S</v>
      </c>
      <c r="B135" s="243" t="str">
        <f>P.O.!C386</f>
        <v>SINAPI</v>
      </c>
      <c r="C135" s="244" t="str">
        <f>P.O.!D386</f>
        <v>86935</v>
      </c>
      <c r="D135" s="245" t="str">
        <f>P.O.!E386</f>
        <v>CUBA DE EMBUTIR DE AÇO INOXIDÁVEL MÉDIA, INCLUSO VÁLVULA TIPO AMERICANA EM METAL CROMADO E SIFÃO FLEXÍVEL EM PVC - FORNECIMENTO E INSTALAÇÃO. AF_01/2020</v>
      </c>
      <c r="E135" s="244">
        <f>P.O.!H386</f>
        <v>2</v>
      </c>
      <c r="F135" s="244" t="str">
        <f>P.O.!F386</f>
        <v>UN</v>
      </c>
      <c r="G135" s="246">
        <f>P.O.!J386</f>
        <v>395.13</v>
      </c>
      <c r="H135" s="246"/>
      <c r="I135" s="246">
        <f>P.O.!K386</f>
        <v>790.26</v>
      </c>
      <c r="J135" s="247">
        <f t="shared" si="0"/>
        <v>1.2219558685069966E-3</v>
      </c>
      <c r="K135" s="248">
        <f t="shared" si="2"/>
        <v>0.93127742214411113</v>
      </c>
      <c r="L135" s="249" t="str">
        <f t="shared" si="1"/>
        <v>B</v>
      </c>
      <c r="M135" s="241"/>
      <c r="P135" s="229"/>
      <c r="Q135" s="229"/>
      <c r="R135" s="229"/>
      <c r="S135" s="229"/>
      <c r="T135" s="229"/>
      <c r="U135" s="229"/>
      <c r="V135" s="229"/>
      <c r="W135" s="229"/>
      <c r="X135" s="229"/>
      <c r="Y135" s="229"/>
      <c r="Z135" s="241"/>
    </row>
    <row r="136" spans="1:26" ht="15" x14ac:dyDescent="0.2">
      <c r="A136" s="242" t="str">
        <f>P.O.!A163</f>
        <v>S</v>
      </c>
      <c r="B136" s="243" t="str">
        <f>P.O.!C163</f>
        <v>SINAPI</v>
      </c>
      <c r="C136" s="244" t="str">
        <f>P.O.!D163</f>
        <v>93358</v>
      </c>
      <c r="D136" s="245" t="str">
        <f>P.O.!E163</f>
        <v>ESCAVAÇÃO MANUAL DE VALA. AF_09/2024</v>
      </c>
      <c r="E136" s="244">
        <f>P.O.!H163</f>
        <v>6.84</v>
      </c>
      <c r="F136" s="244" t="str">
        <f>P.O.!F163</f>
        <v>M3</v>
      </c>
      <c r="G136" s="246">
        <f>P.O.!J163</f>
        <v>115.11</v>
      </c>
      <c r="H136" s="246"/>
      <c r="I136" s="246">
        <f>P.O.!K163</f>
        <v>787.35</v>
      </c>
      <c r="J136" s="247">
        <f t="shared" si="0"/>
        <v>1.2174562208247715E-3</v>
      </c>
      <c r="K136" s="248">
        <f t="shared" si="2"/>
        <v>0.93249487836493594</v>
      </c>
      <c r="L136" s="249" t="str">
        <f t="shared" si="1"/>
        <v>B</v>
      </c>
      <c r="M136" s="241"/>
      <c r="P136" s="229"/>
      <c r="Q136" s="229"/>
      <c r="R136" s="229"/>
      <c r="S136" s="229"/>
      <c r="T136" s="229"/>
      <c r="U136" s="229"/>
      <c r="V136" s="229"/>
      <c r="W136" s="229"/>
      <c r="X136" s="229"/>
      <c r="Y136" s="229"/>
      <c r="Z136" s="241"/>
    </row>
    <row r="137" spans="1:26" ht="45" x14ac:dyDescent="0.2">
      <c r="A137" s="242" t="str">
        <f>P.O.!A89</f>
        <v>S</v>
      </c>
      <c r="B137" s="243" t="str">
        <f>P.O.!C89</f>
        <v xml:space="preserve">SEINFRA </v>
      </c>
      <c r="C137" s="244" t="str">
        <f>P.O.!D89</f>
        <v>ED-49619</v>
      </c>
      <c r="D137" s="245" t="str">
        <f>P.O.!E89</f>
        <v>FORNECIMENTO DE CONCRETO ESTRUTURAL, PREPARADO EM OBRA, COM FCK 25MPA, INCLUSIVE LANÇAMENTO, ADENSAMENTO E ACABAMENTO</v>
      </c>
      <c r="E137" s="244">
        <f>P.O.!H89</f>
        <v>0.75</v>
      </c>
      <c r="F137" s="244" t="str">
        <f>P.O.!F89</f>
        <v>m3</v>
      </c>
      <c r="G137" s="246">
        <f>P.O.!J89</f>
        <v>1036.53</v>
      </c>
      <c r="H137" s="246"/>
      <c r="I137" s="246">
        <f>P.O.!K89</f>
        <v>777.4</v>
      </c>
      <c r="J137" s="247">
        <f t="shared" si="0"/>
        <v>1.2020708275470595E-3</v>
      </c>
      <c r="K137" s="248">
        <f t="shared" si="2"/>
        <v>0.93369694919248303</v>
      </c>
      <c r="L137" s="249" t="str">
        <f t="shared" si="1"/>
        <v>B</v>
      </c>
      <c r="M137" s="241"/>
      <c r="P137" s="229"/>
      <c r="Q137" s="229"/>
      <c r="R137" s="229"/>
      <c r="S137" s="229"/>
      <c r="T137" s="229"/>
      <c r="U137" s="229"/>
      <c r="V137" s="229"/>
      <c r="W137" s="229"/>
      <c r="X137" s="229"/>
      <c r="Y137" s="229"/>
      <c r="Z137" s="241"/>
    </row>
    <row r="138" spans="1:26" ht="30" x14ac:dyDescent="0.2">
      <c r="A138" s="242" t="str">
        <f>P.O.!A65</f>
        <v>S</v>
      </c>
      <c r="B138" s="243" t="str">
        <f>P.O.!C65</f>
        <v xml:space="preserve">SEINFRA </v>
      </c>
      <c r="C138" s="244" t="str">
        <f>P.O.!D65</f>
        <v>ED-29550</v>
      </c>
      <c r="D138" s="245" t="str">
        <f>P.O.!E65</f>
        <v>CORTE, DOBRA E MONTAGEM DE AÇO CA-50, DIÂMETRO 8MM, INCLUSIVE ESPAÇADOR</v>
      </c>
      <c r="E138" s="244">
        <f>P.O.!H65</f>
        <v>45.1</v>
      </c>
      <c r="F138" s="244" t="str">
        <f>P.O.!F65</f>
        <v>Kg</v>
      </c>
      <c r="G138" s="246">
        <f>P.O.!J65</f>
        <v>17.2</v>
      </c>
      <c r="H138" s="246"/>
      <c r="I138" s="246">
        <f>P.O.!K65</f>
        <v>775.72</v>
      </c>
      <c r="J138" s="247">
        <f t="shared" si="0"/>
        <v>1.1994730928026822E-3</v>
      </c>
      <c r="K138" s="248">
        <f t="shared" si="2"/>
        <v>0.93489642228528569</v>
      </c>
      <c r="L138" s="249" t="str">
        <f t="shared" si="1"/>
        <v>B</v>
      </c>
      <c r="M138" s="241"/>
      <c r="P138" s="229"/>
      <c r="Q138" s="229"/>
      <c r="R138" s="229"/>
      <c r="S138" s="229"/>
      <c r="T138" s="229"/>
      <c r="U138" s="229"/>
      <c r="V138" s="229"/>
      <c r="W138" s="229"/>
      <c r="X138" s="229"/>
      <c r="Y138" s="229"/>
      <c r="Z138" s="241"/>
    </row>
    <row r="139" spans="1:26" ht="60" x14ac:dyDescent="0.2">
      <c r="A139" s="242" t="str">
        <f>P.O.!A130</f>
        <v>S</v>
      </c>
      <c r="B139" s="243" t="str">
        <f>P.O.!C130</f>
        <v>SINAPI</v>
      </c>
      <c r="C139" s="244" t="str">
        <f>P.O.!D130</f>
        <v>104328</v>
      </c>
      <c r="D139" s="245" t="str">
        <f>P.O.!E130</f>
        <v>CAIXA SIFONADA, COM GRELHA QUADRADA, PVC, DN 150 X 150 X 50 MM, JUNTA SOLDÁVEL, FORNECIDA E INSTALADA EM RAMAL DE DESCARGA OU EM RAMAL DE ESGOTO SANITÁRIO. AF_08/2022</v>
      </c>
      <c r="E139" s="244">
        <f>P.O.!H130</f>
        <v>8</v>
      </c>
      <c r="F139" s="244" t="str">
        <f>P.O.!F130</f>
        <v>UN</v>
      </c>
      <c r="G139" s="246">
        <f>P.O.!J130</f>
        <v>95.37</v>
      </c>
      <c r="H139" s="246"/>
      <c r="I139" s="246">
        <f>P.O.!K130</f>
        <v>762.96</v>
      </c>
      <c r="J139" s="247">
        <f t="shared" si="0"/>
        <v>1.1797426789108625E-3</v>
      </c>
      <c r="K139" s="248">
        <f t="shared" si="2"/>
        <v>0.93607616496419654</v>
      </c>
      <c r="L139" s="249" t="str">
        <f t="shared" si="1"/>
        <v>B</v>
      </c>
      <c r="M139" s="241"/>
      <c r="P139" s="229"/>
      <c r="Q139" s="229"/>
      <c r="R139" s="229"/>
      <c r="S139" s="229"/>
      <c r="T139" s="229"/>
      <c r="U139" s="229"/>
      <c r="V139" s="229"/>
      <c r="W139" s="229"/>
      <c r="X139" s="229"/>
      <c r="Y139" s="229"/>
      <c r="Z139" s="241"/>
    </row>
    <row r="140" spans="1:26" ht="45" x14ac:dyDescent="0.2">
      <c r="A140" s="242" t="str">
        <f>P.O.!A411</f>
        <v>S</v>
      </c>
      <c r="B140" s="243" t="str">
        <f>P.O.!C411</f>
        <v xml:space="preserve">SEINFRA </v>
      </c>
      <c r="C140" s="244" t="str">
        <f>P.O.!D411</f>
        <v>ED-50515</v>
      </c>
      <c r="D140" s="245" t="str">
        <f>P.O.!E411</f>
        <v>PREPARAÇÃO PARA EMASSAMENTO OU PINTURA (LÁTEX/ACRÍLICA) EM TETO, INCLUSIVE UMA (1) DEMÃO DE SELADOR ACRÍLICO</v>
      </c>
      <c r="E140" s="244">
        <f>P.O.!H411</f>
        <v>63</v>
      </c>
      <c r="F140" s="244" t="str">
        <f>P.O.!F411</f>
        <v>m2</v>
      </c>
      <c r="G140" s="246">
        <f>P.O.!J411</f>
        <v>11.97</v>
      </c>
      <c r="H140" s="246"/>
      <c r="I140" s="246">
        <f>P.O.!K411</f>
        <v>754.11</v>
      </c>
      <c r="J140" s="247">
        <f t="shared" si="0"/>
        <v>1.1660581833824455E-3</v>
      </c>
      <c r="K140" s="248">
        <f t="shared" si="2"/>
        <v>0.93724222314757899</v>
      </c>
      <c r="L140" s="249" t="str">
        <f t="shared" si="1"/>
        <v>B</v>
      </c>
      <c r="M140" s="241"/>
      <c r="P140" s="229"/>
      <c r="Q140" s="229"/>
      <c r="R140" s="229"/>
      <c r="S140" s="229"/>
      <c r="T140" s="229"/>
      <c r="U140" s="229"/>
      <c r="V140" s="229"/>
      <c r="W140" s="229"/>
      <c r="X140" s="229"/>
      <c r="Y140" s="229"/>
      <c r="Z140" s="241"/>
    </row>
    <row r="141" spans="1:26" ht="30" x14ac:dyDescent="0.2">
      <c r="A141" s="242" t="str">
        <f>P.O.!A39</f>
        <v>S</v>
      </c>
      <c r="B141" s="243" t="str">
        <f>P.O.!C39</f>
        <v xml:space="preserve">SEINFRA </v>
      </c>
      <c r="C141" s="244" t="str">
        <f>P.O.!D39</f>
        <v>ED-29548</v>
      </c>
      <c r="D141" s="245" t="str">
        <f>P.O.!E39</f>
        <v>CORTE, DOBRA E MONTAGEM DE AÇO CA-60, DIÂMETRO 5MM, INCLUSIVE ESPAÇADOR</v>
      </c>
      <c r="E141" s="244">
        <f>P.O.!H39</f>
        <v>42.4</v>
      </c>
      <c r="F141" s="244" t="str">
        <f>P.O.!F39</f>
        <v>Kg</v>
      </c>
      <c r="G141" s="246">
        <f>P.O.!J39</f>
        <v>17.62</v>
      </c>
      <c r="H141" s="246"/>
      <c r="I141" s="246">
        <f>P.O.!K39</f>
        <v>747.09</v>
      </c>
      <c r="J141" s="247">
        <f t="shared" si="0"/>
        <v>1.1552033632005823E-3</v>
      </c>
      <c r="K141" s="248">
        <f t="shared" si="2"/>
        <v>0.93839742651077962</v>
      </c>
      <c r="L141" s="249" t="str">
        <f t="shared" si="1"/>
        <v>B</v>
      </c>
      <c r="M141" s="241"/>
      <c r="P141" s="229"/>
      <c r="Q141" s="229"/>
      <c r="R141" s="229"/>
      <c r="S141" s="229"/>
      <c r="T141" s="229"/>
      <c r="U141" s="229"/>
      <c r="V141" s="229"/>
      <c r="W141" s="229"/>
      <c r="X141" s="229"/>
      <c r="Y141" s="229"/>
      <c r="Z141" s="241"/>
    </row>
    <row r="142" spans="1:26" ht="45" x14ac:dyDescent="0.2">
      <c r="A142" s="242" t="str">
        <f>P.O.!A158</f>
        <v>S</v>
      </c>
      <c r="B142" s="243" t="str">
        <f>P.O.!C158</f>
        <v>SINAPI</v>
      </c>
      <c r="C142" s="244" t="str">
        <f>P.O.!D158</f>
        <v>89508</v>
      </c>
      <c r="D142" s="245" t="str">
        <f>P.O.!E158</f>
        <v>TUBO PVC, SÉRIE R, ÁGUA PLUVIAL, DN 40 MM, FORNECIDO E INSTALADO EM RAMAL DE ENCAMINHAMENTO. AF_06/2022</v>
      </c>
      <c r="E142" s="244">
        <f>P.O.!H158</f>
        <v>32.200000000000003</v>
      </c>
      <c r="F142" s="244" t="str">
        <f>P.O.!F158</f>
        <v>M</v>
      </c>
      <c r="G142" s="246">
        <f>P.O.!J158</f>
        <v>22.96</v>
      </c>
      <c r="H142" s="246"/>
      <c r="I142" s="246">
        <f>P.O.!K158</f>
        <v>739.31</v>
      </c>
      <c r="J142" s="247">
        <f t="shared" si="0"/>
        <v>1.1431733773010246E-3</v>
      </c>
      <c r="K142" s="248">
        <f t="shared" si="2"/>
        <v>0.9395405998880807</v>
      </c>
      <c r="L142" s="249" t="str">
        <f t="shared" si="1"/>
        <v>B</v>
      </c>
      <c r="M142" s="241"/>
      <c r="P142" s="229"/>
      <c r="Q142" s="229"/>
      <c r="R142" s="229"/>
      <c r="S142" s="229"/>
      <c r="T142" s="229"/>
      <c r="U142" s="229"/>
      <c r="V142" s="229"/>
      <c r="W142" s="229"/>
      <c r="X142" s="229"/>
      <c r="Y142" s="229"/>
      <c r="Z142" s="241"/>
    </row>
    <row r="143" spans="1:26" ht="75" x14ac:dyDescent="0.2">
      <c r="A143" s="242" t="str">
        <f>P.O.!A18</f>
        <v>S</v>
      </c>
      <c r="B143" s="243" t="str">
        <f>P.O.!C18</f>
        <v xml:space="preserve">SEINFRA </v>
      </c>
      <c r="C143" s="244" t="str">
        <f>P.O.!D18</f>
        <v>ED-50150</v>
      </c>
      <c r="D143" s="245" t="str">
        <f>P.O.!E18</f>
        <v>LIGAÇÃO DE ÁGUA PROVISÓRIA PARA CANTEIRO,  INCLUSIVE HIDRÔMETRO E CAVALETE PARA MEDIÇÃO DE ÁGUA - ENTRADA PRINCIPAL, EM AÇO GALVANIZADO DN 20MM (1/2") - PADRÃO CONCESSIONÁRIA</v>
      </c>
      <c r="E143" s="244">
        <f>P.O.!H18</f>
        <v>1</v>
      </c>
      <c r="F143" s="244" t="str">
        <f>P.O.!F18</f>
        <v>un</v>
      </c>
      <c r="G143" s="246">
        <f>P.O.!J18</f>
        <v>731.91</v>
      </c>
      <c r="H143" s="246"/>
      <c r="I143" s="246">
        <f>P.O.!K18</f>
        <v>731.91</v>
      </c>
      <c r="J143" s="247">
        <f t="shared" si="0"/>
        <v>1.1317309742603142E-3</v>
      </c>
      <c r="K143" s="248">
        <f t="shared" si="2"/>
        <v>0.94067233086234103</v>
      </c>
      <c r="L143" s="249" t="str">
        <f t="shared" si="1"/>
        <v>B</v>
      </c>
      <c r="M143" s="241"/>
      <c r="P143" s="229"/>
      <c r="Q143" s="229"/>
      <c r="R143" s="229"/>
      <c r="S143" s="229"/>
      <c r="T143" s="229"/>
      <c r="U143" s="229"/>
      <c r="V143" s="229"/>
      <c r="W143" s="229"/>
      <c r="X143" s="229"/>
      <c r="Y143" s="229"/>
      <c r="Z143" s="241"/>
    </row>
    <row r="144" spans="1:26" ht="60" x14ac:dyDescent="0.2">
      <c r="A144" s="242" t="str">
        <f>P.O.!A350</f>
        <v>S</v>
      </c>
      <c r="B144" s="243" t="str">
        <f>P.O.!C350</f>
        <v>SINAPI</v>
      </c>
      <c r="C144" s="244" t="str">
        <f>P.O.!D350</f>
        <v>94994</v>
      </c>
      <c r="D144" s="245" t="str">
        <f>P.O.!E350</f>
        <v>EXECUÇÃO DE PASSEIO (CALÇADA) OU PISO DE CONCRETO COM CONCRETO MOLDADO IN LOCO, FEITO EM OBRA, ACABAMENTO CONVENCIONAL, ESPESSURA 8 CM, ARMADO. AF_08/2022</v>
      </c>
      <c r="E144" s="244">
        <f>P.O.!H350</f>
        <v>5.6</v>
      </c>
      <c r="F144" s="244" t="str">
        <f>P.O.!F350</f>
        <v>M2</v>
      </c>
      <c r="G144" s="246">
        <f>P.O.!J350</f>
        <v>127.21</v>
      </c>
      <c r="H144" s="246"/>
      <c r="I144" s="246">
        <f>P.O.!K350</f>
        <v>712.38</v>
      </c>
      <c r="J144" s="247">
        <f t="shared" si="0"/>
        <v>1.1015323078569261E-3</v>
      </c>
      <c r="K144" s="248">
        <f t="shared" si="2"/>
        <v>0.94177386317019796</v>
      </c>
      <c r="L144" s="249" t="str">
        <f t="shared" si="1"/>
        <v>B</v>
      </c>
      <c r="M144" s="241"/>
      <c r="P144" s="229"/>
      <c r="Q144" s="229"/>
      <c r="R144" s="229"/>
      <c r="S144" s="229"/>
      <c r="T144" s="229"/>
      <c r="U144" s="229"/>
      <c r="V144" s="229"/>
      <c r="W144" s="229"/>
      <c r="X144" s="229"/>
      <c r="Y144" s="229"/>
      <c r="Z144" s="241"/>
    </row>
    <row r="145" spans="1:26" ht="45" x14ac:dyDescent="0.2">
      <c r="A145" s="242" t="str">
        <f>P.O.!A211</f>
        <v>S</v>
      </c>
      <c r="B145" s="243" t="str">
        <f>P.O.!C211</f>
        <v>SINAPI</v>
      </c>
      <c r="C145" s="244" t="str">
        <f>P.O.!D211</f>
        <v>92008</v>
      </c>
      <c r="D145" s="245" t="str">
        <f>P.O.!E211</f>
        <v>TOMADA BAIXA DE EMBUTIR (2 MÓDULOS), 2P+T 10 A, INCLUINDO SUPORTE E PLACA - FORNECIMENTO E INSTALAÇÃO. AF_03/2023</v>
      </c>
      <c r="E145" s="244">
        <f>P.O.!H211</f>
        <v>11</v>
      </c>
      <c r="F145" s="244" t="str">
        <f>P.O.!F211</f>
        <v>UN</v>
      </c>
      <c r="G145" s="246">
        <f>P.O.!J211</f>
        <v>62.61</v>
      </c>
      <c r="H145" s="246"/>
      <c r="I145" s="246">
        <f>P.O.!K211</f>
        <v>688.71</v>
      </c>
      <c r="J145" s="247">
        <f t="shared" si="0"/>
        <v>1.0649320808334647E-3</v>
      </c>
      <c r="K145" s="248">
        <f t="shared" si="2"/>
        <v>0.94283879525103143</v>
      </c>
      <c r="L145" s="249" t="str">
        <f t="shared" si="1"/>
        <v>B</v>
      </c>
      <c r="M145" s="241"/>
      <c r="P145" s="229"/>
      <c r="Q145" s="229"/>
      <c r="R145" s="229"/>
      <c r="S145" s="229"/>
      <c r="T145" s="229"/>
      <c r="U145" s="229"/>
      <c r="V145" s="229"/>
      <c r="W145" s="229"/>
      <c r="X145" s="229"/>
      <c r="Y145" s="229"/>
      <c r="Z145" s="241"/>
    </row>
    <row r="146" spans="1:26" ht="60" x14ac:dyDescent="0.2">
      <c r="A146" s="242" t="str">
        <f>P.O.!A100</f>
        <v>S</v>
      </c>
      <c r="B146" s="243" t="str">
        <f>P.O.!C100</f>
        <v>SINAPI</v>
      </c>
      <c r="C146" s="244" t="str">
        <f>P.O.!D100</f>
        <v>92452</v>
      </c>
      <c r="D146" s="245" t="str">
        <f>P.O.!E100</f>
        <v>MONTAGEM E DESMONTAGEM DE FÔRMA DE VIGA, ESCORAMENTO METÁLICO, PÉ-DIREITO SIMPLES, EM CHAPA DE MADEIRA RESINADA, 2 UTILIZAÇÕES. AF_09/2020</v>
      </c>
      <c r="E146" s="244">
        <f>P.O.!H100</f>
        <v>2.97</v>
      </c>
      <c r="F146" s="244" t="str">
        <f>P.O.!F100</f>
        <v>M2</v>
      </c>
      <c r="G146" s="246">
        <f>P.O.!J100</f>
        <v>231.83</v>
      </c>
      <c r="H146" s="246"/>
      <c r="I146" s="246">
        <f>P.O.!K100</f>
        <v>688.54</v>
      </c>
      <c r="J146" s="247">
        <f t="shared" si="0"/>
        <v>1.0646692148176644E-3</v>
      </c>
      <c r="K146" s="248">
        <f t="shared" si="2"/>
        <v>0.94390346446584905</v>
      </c>
      <c r="L146" s="249" t="str">
        <f t="shared" si="1"/>
        <v>B</v>
      </c>
      <c r="M146" s="241"/>
      <c r="P146" s="229"/>
      <c r="Q146" s="229"/>
      <c r="R146" s="229"/>
      <c r="S146" s="229"/>
      <c r="T146" s="229"/>
      <c r="U146" s="229"/>
      <c r="V146" s="229"/>
      <c r="W146" s="229"/>
      <c r="X146" s="229"/>
      <c r="Y146" s="229"/>
      <c r="Z146" s="241"/>
    </row>
    <row r="147" spans="1:26" ht="30" x14ac:dyDescent="0.2">
      <c r="A147" s="242" t="str">
        <f>P.O.!A54</f>
        <v>S</v>
      </c>
      <c r="B147" s="243" t="str">
        <f>P.O.!C54</f>
        <v xml:space="preserve">SEINFRA </v>
      </c>
      <c r="C147" s="244" t="str">
        <f>P.O.!D54</f>
        <v>ED-50174</v>
      </c>
      <c r="D147" s="245" t="str">
        <f>P.O.!E54</f>
        <v>IMPERMEABILIZAÇÃO COM EMULSÃO ASFÁLTICA, DUAS (2) DEMÃOS</v>
      </c>
      <c r="E147" s="244">
        <f>P.O.!H54</f>
        <v>16.54</v>
      </c>
      <c r="F147" s="244" t="str">
        <f>P.O.!F54</f>
        <v>m2</v>
      </c>
      <c r="G147" s="246">
        <f>P.O.!J54</f>
        <v>41.15</v>
      </c>
      <c r="H147" s="246"/>
      <c r="I147" s="246">
        <f>P.O.!K54</f>
        <v>680.62</v>
      </c>
      <c r="J147" s="247">
        <f t="shared" si="0"/>
        <v>1.0524227510227419E-3</v>
      </c>
      <c r="K147" s="248">
        <f t="shared" si="2"/>
        <v>0.94495588721687185</v>
      </c>
      <c r="L147" s="249" t="str">
        <f t="shared" si="1"/>
        <v>B</v>
      </c>
      <c r="M147" s="241"/>
      <c r="P147" s="229"/>
      <c r="Q147" s="229"/>
      <c r="R147" s="229"/>
      <c r="S147" s="229"/>
      <c r="T147" s="229"/>
      <c r="U147" s="229"/>
      <c r="V147" s="229"/>
      <c r="W147" s="229"/>
      <c r="X147" s="229"/>
      <c r="Y147" s="229"/>
      <c r="Z147" s="241"/>
    </row>
    <row r="148" spans="1:26" ht="105" x14ac:dyDescent="0.2">
      <c r="A148" s="242" t="str">
        <f>P.O.!A129</f>
        <v>S</v>
      </c>
      <c r="B148" s="243" t="str">
        <f>P.O.!C129</f>
        <v xml:space="preserve">SEINFRA </v>
      </c>
      <c r="C148" s="244" t="str">
        <f>P.O.!D129</f>
        <v>ED-49870</v>
      </c>
      <c r="D148" s="245" t="str">
        <f>P.O.!E129</f>
        <v>CAIXA DE ESGOTO DE INSPEÇÃO/PASSAGEM EM ALVENARIA (30X30X30CM), REVESTIMENTO EM ARGAMASSA COM ADITIVO IMPERMEABILIZANTE, COM TAMPA DE CONCRETO, INCLUSIVE ESCAVAÇÃO, REATERRO E TRANSPORTE COM RETIRADA DO MATERIAL ESCAVADO (EM CAÇAMBA)</v>
      </c>
      <c r="E148" s="244">
        <f>P.O.!H129</f>
        <v>3</v>
      </c>
      <c r="F148" s="244" t="str">
        <f>P.O.!F129</f>
        <v>un</v>
      </c>
      <c r="G148" s="246">
        <f>P.O.!J129</f>
        <v>224.45</v>
      </c>
      <c r="H148" s="246"/>
      <c r="I148" s="246">
        <f>P.O.!K129</f>
        <v>673.35</v>
      </c>
      <c r="J148" s="247">
        <f t="shared" si="0"/>
        <v>1.0411813631705847E-3</v>
      </c>
      <c r="K148" s="248">
        <f t="shared" si="2"/>
        <v>0.9459970685800424</v>
      </c>
      <c r="L148" s="249" t="str">
        <f t="shared" si="1"/>
        <v>B</v>
      </c>
      <c r="M148" s="241"/>
      <c r="P148" s="229"/>
      <c r="Q148" s="229"/>
      <c r="R148" s="229"/>
      <c r="S148" s="229"/>
      <c r="T148" s="229"/>
      <c r="U148" s="229"/>
      <c r="V148" s="229"/>
      <c r="W148" s="229"/>
      <c r="X148" s="229"/>
      <c r="Y148" s="229"/>
      <c r="Z148" s="241"/>
    </row>
    <row r="149" spans="1:26" ht="45" x14ac:dyDescent="0.2">
      <c r="A149" s="242" t="str">
        <f>P.O.!A295</f>
        <v>S</v>
      </c>
      <c r="B149" s="243" t="str">
        <f>P.O.!C295</f>
        <v>SINAPI</v>
      </c>
      <c r="C149" s="244" t="str">
        <f>P.O.!D295</f>
        <v>89357</v>
      </c>
      <c r="D149" s="245" t="str">
        <f>P.O.!E295</f>
        <v>TUBO, PVC, SOLDÁVEL, DE 32MM, INSTALADO EM RAMAL OU SUB-RAMAL DE ÁGUA - FORNECIMENTO E INSTALAÇÃO. AF_06/2022</v>
      </c>
      <c r="E149" s="244">
        <f>P.O.!H295</f>
        <v>14.5</v>
      </c>
      <c r="F149" s="244" t="str">
        <f>P.O.!F295</f>
        <v>M</v>
      </c>
      <c r="G149" s="246">
        <f>P.O.!J295</f>
        <v>44.09</v>
      </c>
      <c r="H149" s="246"/>
      <c r="I149" s="246">
        <f>P.O.!K295</f>
        <v>639.30999999999995</v>
      </c>
      <c r="J149" s="247">
        <f t="shared" si="0"/>
        <v>9.8854630918331684E-4</v>
      </c>
      <c r="K149" s="248">
        <f t="shared" si="2"/>
        <v>0.94698561488922572</v>
      </c>
      <c r="L149" s="249" t="str">
        <f t="shared" si="1"/>
        <v>B</v>
      </c>
      <c r="M149" s="241"/>
      <c r="P149" s="229"/>
      <c r="Q149" s="229"/>
      <c r="R149" s="229"/>
      <c r="S149" s="229"/>
      <c r="T149" s="229"/>
      <c r="U149" s="229"/>
      <c r="V149" s="229"/>
      <c r="W149" s="229"/>
      <c r="X149" s="229"/>
      <c r="Y149" s="229"/>
      <c r="Z149" s="241"/>
    </row>
    <row r="150" spans="1:26" ht="45" x14ac:dyDescent="0.2">
      <c r="A150" s="242" t="str">
        <f>P.O.!A103</f>
        <v>S</v>
      </c>
      <c r="B150" s="243" t="str">
        <f>P.O.!C103</f>
        <v xml:space="preserve">SEINFRA </v>
      </c>
      <c r="C150" s="244" t="str">
        <f>P.O.!D103</f>
        <v>ED-49619</v>
      </c>
      <c r="D150" s="245" t="str">
        <f>P.O.!E103</f>
        <v>FORNECIMENTO DE CONCRETO ESTRUTURAL, PREPARADO EM OBRA, COM FCK 25MPA, INCLUSIVE LANÇAMENTO, ADENSAMENTO E ACABAMENTO</v>
      </c>
      <c r="E150" s="244">
        <f>P.O.!H103</f>
        <v>0.61</v>
      </c>
      <c r="F150" s="244" t="str">
        <f>P.O.!F103</f>
        <v>m3</v>
      </c>
      <c r="G150" s="246">
        <f>P.O.!J103</f>
        <v>1036.53</v>
      </c>
      <c r="H150" s="246"/>
      <c r="I150" s="246">
        <f>P.O.!K103</f>
        <v>632.28</v>
      </c>
      <c r="J150" s="247">
        <f t="shared" si="0"/>
        <v>9.7767602629464205E-4</v>
      </c>
      <c r="K150" s="248">
        <f t="shared" si="2"/>
        <v>0.94796329091552034</v>
      </c>
      <c r="L150" s="249" t="str">
        <f t="shared" si="1"/>
        <v>B</v>
      </c>
      <c r="M150" s="241"/>
      <c r="P150" s="229"/>
      <c r="Q150" s="229"/>
      <c r="R150" s="229"/>
      <c r="S150" s="229"/>
      <c r="T150" s="229"/>
      <c r="U150" s="229"/>
      <c r="V150" s="229"/>
      <c r="W150" s="229"/>
      <c r="X150" s="229"/>
      <c r="Y150" s="229"/>
      <c r="Z150" s="241"/>
    </row>
    <row r="151" spans="1:26" ht="45" x14ac:dyDescent="0.2">
      <c r="A151" s="242" t="str">
        <f>P.O.!A233</f>
        <v>S</v>
      </c>
      <c r="B151" s="243" t="str">
        <f>P.O.!C233</f>
        <v xml:space="preserve">SEINFRA </v>
      </c>
      <c r="C151" s="244" t="str">
        <f>P.O.!D233</f>
        <v>ED-49415</v>
      </c>
      <c r="D151" s="245" t="str">
        <f>P.O.!E233</f>
        <v>ELETRODUTO FLEXÍVEL CORRUGADO EM PVC, ANTI-CHAMA, DIÂMETRO DE 32MM (1"), APLICADO EM ALVENARIA, INCLUSIVE RASGO</v>
      </c>
      <c r="E151" s="244">
        <f>P.O.!H233</f>
        <v>38.799999999999997</v>
      </c>
      <c r="F151" s="244" t="str">
        <f>P.O.!F233</f>
        <v>m</v>
      </c>
      <c r="G151" s="246">
        <f>P.O.!J233</f>
        <v>16.09</v>
      </c>
      <c r="H151" s="246"/>
      <c r="I151" s="246">
        <f>P.O.!K233</f>
        <v>624.29</v>
      </c>
      <c r="J151" s="247">
        <f t="shared" si="0"/>
        <v>9.6532132355203726E-4</v>
      </c>
      <c r="K151" s="248">
        <f t="shared" si="2"/>
        <v>0.94892861223907232</v>
      </c>
      <c r="L151" s="249" t="str">
        <f t="shared" si="1"/>
        <v>B</v>
      </c>
      <c r="M151" s="241"/>
      <c r="P151" s="229"/>
      <c r="Q151" s="229"/>
      <c r="R151" s="229"/>
      <c r="S151" s="229"/>
      <c r="T151" s="229"/>
      <c r="U151" s="229"/>
      <c r="V151" s="229"/>
      <c r="W151" s="229"/>
      <c r="X151" s="229"/>
      <c r="Y151" s="229"/>
      <c r="Z151" s="241"/>
    </row>
    <row r="152" spans="1:26" ht="45" x14ac:dyDescent="0.2">
      <c r="A152" s="242" t="str">
        <f>P.O.!A297</f>
        <v>S</v>
      </c>
      <c r="B152" s="243" t="str">
        <f>P.O.!C297</f>
        <v>SINAPI</v>
      </c>
      <c r="C152" s="244" t="str">
        <f>P.O.!D297</f>
        <v>89450</v>
      </c>
      <c r="D152" s="245" t="str">
        <f>P.O.!E297</f>
        <v>TUBO, PVC, SOLDÁVEL, DE 60MM, INSTALADO EM PRUMADA DE ÁGUA - FORNECIMENTO E INSTALAÇÃO. AF_06/2022</v>
      </c>
      <c r="E152" s="244">
        <f>P.O.!H297</f>
        <v>16.399999999999999</v>
      </c>
      <c r="F152" s="244" t="str">
        <f>P.O.!F297</f>
        <v>M</v>
      </c>
      <c r="G152" s="246">
        <f>P.O.!J297</f>
        <v>37.1</v>
      </c>
      <c r="H152" s="246"/>
      <c r="I152" s="246">
        <f>P.O.!K297</f>
        <v>608.44000000000005</v>
      </c>
      <c r="J152" s="247">
        <f t="shared" si="0"/>
        <v>9.4081293325538071E-4</v>
      </c>
      <c r="K152" s="248">
        <f t="shared" si="2"/>
        <v>0.94986942517232775</v>
      </c>
      <c r="L152" s="249" t="str">
        <f t="shared" si="1"/>
        <v>B</v>
      </c>
      <c r="M152" s="241"/>
      <c r="P152" s="229"/>
      <c r="Q152" s="229"/>
      <c r="R152" s="229"/>
      <c r="S152" s="229"/>
      <c r="T152" s="229"/>
      <c r="U152" s="229"/>
      <c r="V152" s="229"/>
      <c r="W152" s="229"/>
      <c r="X152" s="229"/>
      <c r="Y152" s="229"/>
      <c r="Z152" s="241"/>
    </row>
    <row r="153" spans="1:26" ht="45" x14ac:dyDescent="0.2">
      <c r="A153" s="242" t="str">
        <f>P.O.!A133</f>
        <v>S</v>
      </c>
      <c r="B153" s="243" t="str">
        <f>P.O.!C133</f>
        <v xml:space="preserve">SEINFRA </v>
      </c>
      <c r="C153" s="244" t="str">
        <f>P.O.!D133</f>
        <v>ED-50321</v>
      </c>
      <c r="D153" s="245" t="str">
        <f>P.O.!E133</f>
        <v>SIFÃO DE METAL PARA PIA, TIPO COPO COM ACABAMENTO CROMADO, DIÂMETRO DE (1.1/2"X1.1/2" OU 2"), INCLUSIVE ACESSÓRIOS</v>
      </c>
      <c r="E153" s="244">
        <f>P.O.!H133</f>
        <v>2</v>
      </c>
      <c r="F153" s="244" t="str">
        <f>P.O.!F133</f>
        <v>un</v>
      </c>
      <c r="G153" s="246">
        <f>P.O.!J133</f>
        <v>296.75</v>
      </c>
      <c r="H153" s="246"/>
      <c r="I153" s="246">
        <f>P.O.!K133</f>
        <v>593.5</v>
      </c>
      <c r="J153" s="247">
        <f t="shared" si="0"/>
        <v>9.1771164927859506E-4</v>
      </c>
      <c r="K153" s="248">
        <f t="shared" si="2"/>
        <v>0.95078713682160632</v>
      </c>
      <c r="L153" s="249" t="str">
        <f t="shared" si="1"/>
        <v>C</v>
      </c>
      <c r="M153" s="241"/>
      <c r="P153" s="229"/>
      <c r="Q153" s="229"/>
      <c r="R153" s="229"/>
      <c r="S153" s="229"/>
      <c r="T153" s="229"/>
      <c r="U153" s="229"/>
      <c r="V153" s="229"/>
      <c r="W153" s="229"/>
      <c r="X153" s="229"/>
      <c r="Y153" s="229"/>
      <c r="Z153" s="241"/>
    </row>
    <row r="154" spans="1:26" ht="60" x14ac:dyDescent="0.2">
      <c r="A154" s="242" t="str">
        <f>P.O.!A342</f>
        <v>S</v>
      </c>
      <c r="B154" s="243" t="str">
        <f>P.O.!C342</f>
        <v xml:space="preserve">SEINFRA </v>
      </c>
      <c r="C154" s="244" t="str">
        <f>P.O.!D342</f>
        <v>ED-6282</v>
      </c>
      <c r="D154" s="245" t="str">
        <f>P.O.!E342</f>
        <v>REBOCO COM ARGAMASSA, TRAÇO 1:2:8 (CIMENTO, CAL E AREIA), ESP. 25MM, APLICAÇÃO MANUAL, INCLUSIVE ARGAMASSA COM PREPARO MECANIZADO</v>
      </c>
      <c r="E154" s="244">
        <f>P.O.!H342</f>
        <v>10.53</v>
      </c>
      <c r="F154" s="244" t="str">
        <f>P.O.!F342</f>
        <v>m2</v>
      </c>
      <c r="G154" s="246">
        <f>P.O.!J342</f>
        <v>55.98</v>
      </c>
      <c r="H154" s="246"/>
      <c r="I154" s="246">
        <f>P.O.!K342</f>
        <v>589.47</v>
      </c>
      <c r="J154" s="247">
        <f t="shared" si="0"/>
        <v>9.1148017843345149E-4</v>
      </c>
      <c r="K154" s="248">
        <f t="shared" si="2"/>
        <v>0.95169861700003977</v>
      </c>
      <c r="L154" s="249" t="str">
        <f t="shared" si="1"/>
        <v>C</v>
      </c>
      <c r="M154" s="241"/>
      <c r="P154" s="229"/>
      <c r="Q154" s="229"/>
      <c r="R154" s="229"/>
      <c r="S154" s="229"/>
      <c r="T154" s="229"/>
      <c r="U154" s="229"/>
      <c r="V154" s="229"/>
      <c r="W154" s="229"/>
      <c r="X154" s="229"/>
      <c r="Y154" s="229"/>
      <c r="Z154" s="241"/>
    </row>
    <row r="155" spans="1:26" ht="45" x14ac:dyDescent="0.2">
      <c r="A155" s="242" t="str">
        <f>P.O.!A300</f>
        <v>S</v>
      </c>
      <c r="B155" s="243" t="str">
        <f>P.O.!C300</f>
        <v>SINAPI</v>
      </c>
      <c r="C155" s="244" t="str">
        <f>P.O.!D300</f>
        <v>94696</v>
      </c>
      <c r="D155" s="245" t="str">
        <f>P.O.!E300</f>
        <v>TÊ, PVC, SOLDÁVEL, DN 60 MM INSTALADO EM RESERVAÇÃO PREDIAL DE ÁGUA - FORNECIMENTO E INSTALAÇÃO. AF_04/2024</v>
      </c>
      <c r="E155" s="244">
        <f>P.O.!H300</f>
        <v>9</v>
      </c>
      <c r="F155" s="244" t="str">
        <f>P.O.!F300</f>
        <v>UN</v>
      </c>
      <c r="G155" s="246">
        <f>P.O.!J300</f>
        <v>65.13</v>
      </c>
      <c r="H155" s="246"/>
      <c r="I155" s="246">
        <f>P.O.!K300</f>
        <v>586.16999999999996</v>
      </c>
      <c r="J155" s="247">
        <f t="shared" si="0"/>
        <v>9.0637748518556706E-4</v>
      </c>
      <c r="K155" s="248">
        <f t="shared" si="2"/>
        <v>0.95260499448522529</v>
      </c>
      <c r="L155" s="249" t="str">
        <f t="shared" si="1"/>
        <v>C</v>
      </c>
      <c r="M155" s="241"/>
      <c r="P155" s="229"/>
      <c r="Q155" s="229"/>
      <c r="R155" s="229"/>
      <c r="S155" s="229"/>
      <c r="T155" s="229"/>
      <c r="U155" s="229"/>
      <c r="V155" s="229"/>
      <c r="W155" s="229"/>
      <c r="X155" s="229"/>
      <c r="Y155" s="229"/>
      <c r="Z155" s="241"/>
    </row>
    <row r="156" spans="1:26" ht="30" x14ac:dyDescent="0.2">
      <c r="A156" s="242" t="str">
        <f>P.O.!A101</f>
        <v>S</v>
      </c>
      <c r="B156" s="243" t="str">
        <f>P.O.!C101</f>
        <v xml:space="preserve">SEINFRA </v>
      </c>
      <c r="C156" s="244" t="str">
        <f>P.O.!D101</f>
        <v>ED-29550</v>
      </c>
      <c r="D156" s="245" t="str">
        <f>P.O.!E101</f>
        <v>CORTE, DOBRA E MONTAGEM DE AÇO CA-50, DIÂMETRO 8MM, INCLUSIVE ESPAÇADOR</v>
      </c>
      <c r="E156" s="244">
        <f>P.O.!H101</f>
        <v>32</v>
      </c>
      <c r="F156" s="244" t="str">
        <f>P.O.!F101</f>
        <v>Kg</v>
      </c>
      <c r="G156" s="246">
        <f>P.O.!J101</f>
        <v>17.2</v>
      </c>
      <c r="H156" s="246"/>
      <c r="I156" s="246">
        <f>P.O.!K101</f>
        <v>550.4</v>
      </c>
      <c r="J156" s="247">
        <f t="shared" si="0"/>
        <v>8.5106738291986308E-4</v>
      </c>
      <c r="K156" s="248">
        <f t="shared" si="2"/>
        <v>0.95345606186814513</v>
      </c>
      <c r="L156" s="249" t="str">
        <f t="shared" si="1"/>
        <v>C</v>
      </c>
      <c r="M156" s="241"/>
      <c r="P156" s="229"/>
      <c r="Q156" s="229"/>
      <c r="R156" s="229"/>
      <c r="S156" s="229"/>
      <c r="T156" s="229"/>
      <c r="U156" s="229"/>
      <c r="V156" s="229"/>
      <c r="W156" s="229"/>
      <c r="X156" s="229"/>
      <c r="Y156" s="229"/>
      <c r="Z156" s="241"/>
    </row>
    <row r="157" spans="1:26" ht="45" x14ac:dyDescent="0.2">
      <c r="A157" s="242" t="str">
        <f>P.O.!A164</f>
        <v>S</v>
      </c>
      <c r="B157" s="243" t="str">
        <f>P.O.!C164</f>
        <v xml:space="preserve">SEINFRA </v>
      </c>
      <c r="C157" s="244" t="str">
        <f>P.O.!D164</f>
        <v>ED-51121</v>
      </c>
      <c r="D157" s="245" t="str">
        <f>P.O.!E164</f>
        <v>REATERRO MANUAL DE VALA, INCLUSIVE ESPALHAMENTO E COMPACTAÇÃO MECANIZADA COM PLACA VIBRATÓRIA</v>
      </c>
      <c r="E157" s="244">
        <f>P.O.!H164</f>
        <v>8.89</v>
      </c>
      <c r="F157" s="244" t="str">
        <f>P.O.!F164</f>
        <v>m3</v>
      </c>
      <c r="G157" s="246">
        <f>P.O.!J164</f>
        <v>59.75</v>
      </c>
      <c r="H157" s="246"/>
      <c r="I157" s="246">
        <f>P.O.!K164</f>
        <v>531.17999999999995</v>
      </c>
      <c r="J157" s="247">
        <f t="shared" si="0"/>
        <v>8.2134806042763963E-4</v>
      </c>
      <c r="K157" s="248">
        <f t="shared" si="2"/>
        <v>0.9542774099285728</v>
      </c>
      <c r="L157" s="249" t="str">
        <f t="shared" si="1"/>
        <v>C</v>
      </c>
      <c r="M157" s="241"/>
      <c r="P157" s="229"/>
      <c r="Q157" s="229"/>
      <c r="R157" s="229"/>
      <c r="S157" s="229"/>
      <c r="T157" s="229"/>
      <c r="U157" s="229"/>
      <c r="V157" s="229"/>
      <c r="W157" s="229"/>
      <c r="X157" s="229"/>
      <c r="Y157" s="229"/>
      <c r="Z157" s="241"/>
    </row>
    <row r="158" spans="1:26" ht="30" x14ac:dyDescent="0.2">
      <c r="A158" s="242" t="str">
        <f>P.O.!A377</f>
        <v>S</v>
      </c>
      <c r="B158" s="243" t="str">
        <f>P.O.!C377</f>
        <v xml:space="preserve">SEINFRA </v>
      </c>
      <c r="C158" s="244" t="str">
        <f>P.O.!D377</f>
        <v>ED-19975</v>
      </c>
      <c r="D158" s="245" t="str">
        <f>P.O.!E377</f>
        <v>MOLDURA DE GESSO, LARGURA DE 10CM, INCLUSIVE FIXAÇÃO E REJUNTAMENTO</v>
      </c>
      <c r="E158" s="244">
        <f>P.O.!H377</f>
        <v>71.599999999999994</v>
      </c>
      <c r="F158" s="244" t="str">
        <f>P.O.!F377</f>
        <v>m</v>
      </c>
      <c r="G158" s="246">
        <f>P.O.!J377</f>
        <v>7.41</v>
      </c>
      <c r="H158" s="246"/>
      <c r="I158" s="246">
        <f>P.O.!K377</f>
        <v>530.55999999999995</v>
      </c>
      <c r="J158" s="247">
        <f t="shared" si="0"/>
        <v>8.2038937260530981E-4</v>
      </c>
      <c r="K158" s="248">
        <f t="shared" si="2"/>
        <v>0.95509779930117811</v>
      </c>
      <c r="L158" s="249" t="str">
        <f t="shared" si="1"/>
        <v>C</v>
      </c>
      <c r="M158" s="241"/>
      <c r="P158" s="229"/>
      <c r="Q158" s="229"/>
      <c r="R158" s="229"/>
      <c r="S158" s="229"/>
      <c r="T158" s="229"/>
      <c r="U158" s="229"/>
      <c r="V158" s="229"/>
      <c r="W158" s="229"/>
      <c r="X158" s="229"/>
      <c r="Y158" s="229"/>
      <c r="Z158" s="241"/>
    </row>
    <row r="159" spans="1:26" ht="45" x14ac:dyDescent="0.2">
      <c r="A159" s="242" t="str">
        <f>P.O.!A186</f>
        <v>S</v>
      </c>
      <c r="B159" s="243" t="str">
        <f>P.O.!C186</f>
        <v xml:space="preserve">SEINFRA </v>
      </c>
      <c r="C159" s="244" t="str">
        <f>P.O.!D186</f>
        <v>ED-50087</v>
      </c>
      <c r="D159" s="245" t="str">
        <f>P.O.!E186</f>
        <v>FORNECIMENTO E ASSENTAMENTO DE TUBO DE COBRE CLASSE "A" SEM COSTURA SOLDÁVEL, INCLUSIVE CONEXÕES E SUPORTES, D = 1/2"</v>
      </c>
      <c r="E159" s="244">
        <f>P.O.!H186</f>
        <v>3.3</v>
      </c>
      <c r="F159" s="244" t="str">
        <f>P.O.!F186</f>
        <v>m</v>
      </c>
      <c r="G159" s="246">
        <f>P.O.!J186</f>
        <v>152.72999999999999</v>
      </c>
      <c r="H159" s="246"/>
      <c r="I159" s="246">
        <f>P.O.!K186</f>
        <v>504.01</v>
      </c>
      <c r="J159" s="247">
        <f t="shared" si="0"/>
        <v>7.7933588602005846E-4</v>
      </c>
      <c r="K159" s="248">
        <f t="shared" si="2"/>
        <v>0.95587713518719819</v>
      </c>
      <c r="L159" s="249" t="str">
        <f t="shared" si="1"/>
        <v>C</v>
      </c>
      <c r="M159" s="241"/>
      <c r="P159" s="229"/>
      <c r="Q159" s="229"/>
      <c r="R159" s="229"/>
      <c r="S159" s="229"/>
      <c r="T159" s="229"/>
      <c r="U159" s="229"/>
      <c r="V159" s="229"/>
      <c r="W159" s="229"/>
      <c r="X159" s="229"/>
      <c r="Y159" s="229"/>
      <c r="Z159" s="241"/>
    </row>
    <row r="160" spans="1:26" ht="75" x14ac:dyDescent="0.2">
      <c r="A160" s="242" t="str">
        <f>P.O.!A207</f>
        <v>S</v>
      </c>
      <c r="B160" s="243" t="str">
        <f>P.O.!C207</f>
        <v xml:space="preserve">SEINFRA </v>
      </c>
      <c r="C160" s="244" t="str">
        <f>P.O.!D207</f>
        <v>ED-48992</v>
      </c>
      <c r="D160" s="245" t="str">
        <f>P.O.!E207</f>
        <v>CABO UNIPOLAR DE COBRE FLEXÍVEL, CLASSE 5, ISOLAMENTO TIPO EPR/HEPR, NÃO HALOGENADO E ANTICHAMA, DIÂMETRO DA SEÇÃO DE 4MM2, TEMPERATURA DE TRABALHO 90°C, TENSÃO NOMINAL DE OPERAÇÃO 0,6/1KV</v>
      </c>
      <c r="E160" s="244">
        <f>P.O.!H207</f>
        <v>52</v>
      </c>
      <c r="F160" s="244" t="str">
        <f>P.O.!F207</f>
        <v>m</v>
      </c>
      <c r="G160" s="246">
        <f>P.O.!J207</f>
        <v>9.64</v>
      </c>
      <c r="H160" s="246"/>
      <c r="I160" s="246">
        <f>P.O.!K207</f>
        <v>501.28</v>
      </c>
      <c r="J160" s="247">
        <f t="shared" si="0"/>
        <v>7.7511456706044497E-4</v>
      </c>
      <c r="K160" s="248">
        <f t="shared" si="2"/>
        <v>0.95665224975425867</v>
      </c>
      <c r="L160" s="249" t="str">
        <f t="shared" si="1"/>
        <v>C</v>
      </c>
      <c r="M160" s="241"/>
      <c r="P160" s="229"/>
      <c r="Q160" s="229"/>
      <c r="R160" s="229"/>
      <c r="S160" s="229"/>
      <c r="T160" s="229"/>
      <c r="U160" s="229"/>
      <c r="V160" s="229"/>
      <c r="W160" s="229"/>
      <c r="X160" s="229"/>
      <c r="Y160" s="229"/>
      <c r="Z160" s="241"/>
    </row>
    <row r="161" spans="1:26" ht="30" x14ac:dyDescent="0.2">
      <c r="A161" s="242" t="str">
        <f>P.O.!A80</f>
        <v>S</v>
      </c>
      <c r="B161" s="243" t="str">
        <f>P.O.!C80</f>
        <v xml:space="preserve">SEINFRA </v>
      </c>
      <c r="C161" s="244" t="str">
        <f>P.O.!D80</f>
        <v>ED-29550</v>
      </c>
      <c r="D161" s="245" t="str">
        <f>P.O.!E80</f>
        <v>CORTE, DOBRA E MONTAGEM DE AÇO CA-50, DIÂMETRO 8MM, INCLUSIVE ESPAÇADOR</v>
      </c>
      <c r="E161" s="244">
        <f>P.O.!H80</f>
        <v>29</v>
      </c>
      <c r="F161" s="244" t="str">
        <f>P.O.!F80</f>
        <v>Kg</v>
      </c>
      <c r="G161" s="246">
        <f>P.O.!J80</f>
        <v>17.2</v>
      </c>
      <c r="H161" s="246"/>
      <c r="I161" s="246">
        <f>P.O.!K80</f>
        <v>498.8</v>
      </c>
      <c r="J161" s="247">
        <f t="shared" si="0"/>
        <v>7.7127981577112593E-4</v>
      </c>
      <c r="K161" s="248">
        <f t="shared" si="2"/>
        <v>0.95742352957002974</v>
      </c>
      <c r="L161" s="249" t="str">
        <f t="shared" si="1"/>
        <v>C</v>
      </c>
      <c r="M161" s="241"/>
      <c r="P161" s="229"/>
      <c r="Q161" s="229"/>
      <c r="R161" s="229"/>
      <c r="S161" s="229"/>
      <c r="T161" s="229"/>
      <c r="U161" s="229"/>
      <c r="V161" s="229"/>
      <c r="W161" s="229"/>
      <c r="X161" s="229"/>
      <c r="Y161" s="229"/>
      <c r="Z161" s="241"/>
    </row>
    <row r="162" spans="1:26" ht="45" x14ac:dyDescent="0.2">
      <c r="A162" s="242" t="str">
        <f>P.O.!A204</f>
        <v>S</v>
      </c>
      <c r="B162" s="243" t="str">
        <f>P.O.!C204</f>
        <v>SINAPI - MATERIAL</v>
      </c>
      <c r="C162" s="244" t="str">
        <f>P.O.!D204</f>
        <v>3378</v>
      </c>
      <c r="D162" s="245" t="str">
        <f>P.O.!E204</f>
        <v>HASTE DE ATERRAMENTO EM ACO COM 3,00 M DE COMPRIMENTO E DN = 3/4", REVESTIDA COM BAIXA CAMADA DE COBRE, SEM CONECTOR</v>
      </c>
      <c r="E162" s="244">
        <f>P.O.!H204</f>
        <v>3</v>
      </c>
      <c r="F162" s="244" t="str">
        <f>P.O.!F204</f>
        <v>UN</v>
      </c>
      <c r="G162" s="246">
        <f>P.O.!J204</f>
        <v>164.78</v>
      </c>
      <c r="H162" s="246"/>
      <c r="I162" s="246">
        <f>P.O.!K204</f>
        <v>494.34</v>
      </c>
      <c r="J162" s="247">
        <f t="shared" si="0"/>
        <v>7.6438344853307612E-4</v>
      </c>
      <c r="K162" s="248">
        <f t="shared" si="2"/>
        <v>0.95818791301856276</v>
      </c>
      <c r="L162" s="249" t="str">
        <f t="shared" si="1"/>
        <v>C</v>
      </c>
      <c r="M162" s="241"/>
      <c r="P162" s="229"/>
      <c r="Q162" s="229"/>
      <c r="R162" s="229"/>
      <c r="S162" s="229"/>
      <c r="T162" s="229"/>
      <c r="U162" s="229"/>
      <c r="V162" s="229"/>
      <c r="W162" s="229"/>
      <c r="X162" s="229"/>
      <c r="Y162" s="229"/>
      <c r="Z162" s="241"/>
    </row>
    <row r="163" spans="1:26" ht="45" x14ac:dyDescent="0.2">
      <c r="A163" s="242" t="str">
        <f>P.O.!A228</f>
        <v>S</v>
      </c>
      <c r="B163" s="243" t="str">
        <f>P.O.!C228</f>
        <v xml:space="preserve">SEINFRA </v>
      </c>
      <c r="C163" s="244" t="str">
        <f>P.O.!D228</f>
        <v>ED-16600</v>
      </c>
      <c r="D163" s="245" t="str">
        <f>P.O.!E228</f>
        <v>DISPOSITIVO DE PROTEÇÃO CONTRA SURTOS (DPS) MONOPOLAR, CORRENTE DE INTERRUPÇÃO 20KA, INCLUSIVE TERMINAL ILHÓS</v>
      </c>
      <c r="E163" s="244">
        <f>P.O.!H228</f>
        <v>8</v>
      </c>
      <c r="F163" s="244" t="str">
        <f>P.O.!F228</f>
        <v>un</v>
      </c>
      <c r="G163" s="246">
        <f>P.O.!J228</f>
        <v>58.13</v>
      </c>
      <c r="H163" s="246"/>
      <c r="I163" s="246">
        <f>P.O.!K228</f>
        <v>465.04</v>
      </c>
      <c r="J163" s="247">
        <f t="shared" si="0"/>
        <v>7.1907771757458779E-4</v>
      </c>
      <c r="K163" s="248">
        <f t="shared" si="2"/>
        <v>0.95890699073613739</v>
      </c>
      <c r="L163" s="249" t="str">
        <f t="shared" si="1"/>
        <v>C</v>
      </c>
      <c r="M163" s="241"/>
      <c r="P163" s="229"/>
      <c r="Q163" s="229"/>
      <c r="R163" s="229"/>
      <c r="S163" s="229"/>
      <c r="T163" s="229"/>
      <c r="U163" s="229"/>
      <c r="V163" s="229"/>
      <c r="W163" s="229"/>
      <c r="X163" s="229"/>
      <c r="Y163" s="229"/>
      <c r="Z163" s="241"/>
    </row>
    <row r="164" spans="1:26" ht="30" x14ac:dyDescent="0.2">
      <c r="A164" s="242" t="str">
        <f>P.O.!A46</f>
        <v>S</v>
      </c>
      <c r="B164" s="243" t="str">
        <f>P.O.!C46</f>
        <v xml:space="preserve">SEINFRA </v>
      </c>
      <c r="C164" s="244" t="str">
        <f>P.O.!D46</f>
        <v>ED-29552</v>
      </c>
      <c r="D164" s="245" t="str">
        <f>P.O.!E46</f>
        <v>CORTE, DOBRA E MONTAGEM DE AÇO CA-50, DIÂMETRO 12,5MM, INCLUSIVE ESPAÇADOR</v>
      </c>
      <c r="E164" s="244">
        <f>P.O.!H46</f>
        <v>28.3</v>
      </c>
      <c r="F164" s="244" t="str">
        <f>P.O.!F46</f>
        <v>Kg</v>
      </c>
      <c r="G164" s="246">
        <f>P.O.!J46</f>
        <v>16.03</v>
      </c>
      <c r="H164" s="246"/>
      <c r="I164" s="246">
        <f>P.O.!K46</f>
        <v>453.65</v>
      </c>
      <c r="J164" s="247">
        <f t="shared" si="0"/>
        <v>7.0146569451598082E-4</v>
      </c>
      <c r="K164" s="248">
        <f t="shared" si="2"/>
        <v>0.9596084564306534</v>
      </c>
      <c r="L164" s="249" t="str">
        <f t="shared" si="1"/>
        <v>C</v>
      </c>
      <c r="M164" s="241"/>
      <c r="P164" s="229"/>
      <c r="Q164" s="229"/>
      <c r="R164" s="229"/>
      <c r="S164" s="229"/>
      <c r="T164" s="229"/>
      <c r="U164" s="229"/>
      <c r="V164" s="229"/>
      <c r="W164" s="229"/>
      <c r="X164" s="229"/>
      <c r="Y164" s="229"/>
      <c r="Z164" s="241"/>
    </row>
    <row r="165" spans="1:26" ht="45" x14ac:dyDescent="0.2">
      <c r="A165" s="242" t="str">
        <f>P.O.!A77</f>
        <v>S</v>
      </c>
      <c r="B165" s="243" t="str">
        <f>P.O.!C77</f>
        <v xml:space="preserve">SEINFRA </v>
      </c>
      <c r="C165" s="244" t="str">
        <f>P.O.!D77</f>
        <v>ED-49619</v>
      </c>
      <c r="D165" s="245" t="str">
        <f>P.O.!E77</f>
        <v>FORNECIMENTO DE CONCRETO ESTRUTURAL, PREPARADO EM OBRA, COM FCK 25MPA, INCLUSIVE LANÇAMENTO, ADENSAMENTO E ACABAMENTO</v>
      </c>
      <c r="E165" s="244">
        <f>P.O.!H77</f>
        <v>0.42</v>
      </c>
      <c r="F165" s="244" t="str">
        <f>P.O.!F77</f>
        <v>m3</v>
      </c>
      <c r="G165" s="246">
        <f>P.O.!J77</f>
        <v>1036.53</v>
      </c>
      <c r="H165" s="246"/>
      <c r="I165" s="246">
        <f>P.O.!K77</f>
        <v>435.34</v>
      </c>
      <c r="J165" s="247">
        <f t="shared" si="0"/>
        <v>6.7315347834362861E-4</v>
      </c>
      <c r="K165" s="248">
        <f t="shared" si="2"/>
        <v>0.96028160990899702</v>
      </c>
      <c r="L165" s="249" t="str">
        <f t="shared" si="1"/>
        <v>C</v>
      </c>
      <c r="M165" s="241"/>
      <c r="P165" s="229"/>
      <c r="Q165" s="229"/>
      <c r="R165" s="229"/>
      <c r="S165" s="229"/>
      <c r="T165" s="229"/>
      <c r="U165" s="229"/>
      <c r="V165" s="229"/>
      <c r="W165" s="229"/>
      <c r="X165" s="229"/>
      <c r="Y165" s="229"/>
      <c r="Z165" s="241"/>
    </row>
    <row r="166" spans="1:26" ht="75" x14ac:dyDescent="0.2">
      <c r="A166" s="242" t="str">
        <f>P.O.!A234</f>
        <v>S</v>
      </c>
      <c r="B166" s="243" t="str">
        <f>P.O.!C234</f>
        <v xml:space="preserve">SEINFRA </v>
      </c>
      <c r="C166" s="244" t="str">
        <f>P.O.!D234</f>
        <v>ED-7251</v>
      </c>
      <c r="D166" s="245" t="str">
        <f>P.O.!E234</f>
        <v>ELETRODUTO FLEXÍVEL, EM AÇO GALVANIZADO, DIÂMETRO DE 40MM (1.1/2"), REVESTIDO EXTERNAMENTE COM PVC, NA COR PRETA, INCLUSIVE ACESSÓRIOS PARA FIXAÇÃO E CONEXÕES</v>
      </c>
      <c r="E166" s="244">
        <f>P.O.!H234</f>
        <v>10.7</v>
      </c>
      <c r="F166" s="244" t="str">
        <f>P.O.!F234</f>
        <v>m</v>
      </c>
      <c r="G166" s="246">
        <f>P.O.!J234</f>
        <v>39.770000000000003</v>
      </c>
      <c r="H166" s="246"/>
      <c r="I166" s="246">
        <f>P.O.!K234</f>
        <v>425.54</v>
      </c>
      <c r="J166" s="247">
        <f t="shared" si="0"/>
        <v>6.5800002566809325E-4</v>
      </c>
      <c r="K166" s="248">
        <f t="shared" si="2"/>
        <v>0.9609396099346651</v>
      </c>
      <c r="L166" s="249" t="str">
        <f t="shared" si="1"/>
        <v>C</v>
      </c>
      <c r="M166" s="241"/>
      <c r="P166" s="229"/>
      <c r="Q166" s="229"/>
      <c r="R166" s="229"/>
      <c r="S166" s="229"/>
      <c r="T166" s="229"/>
      <c r="U166" s="229"/>
      <c r="V166" s="229"/>
      <c r="W166" s="229"/>
      <c r="X166" s="229"/>
      <c r="Y166" s="229"/>
      <c r="Z166" s="241"/>
    </row>
    <row r="167" spans="1:26" ht="30" x14ac:dyDescent="0.2">
      <c r="A167" s="242" t="str">
        <f>P.O.!A74</f>
        <v>S</v>
      </c>
      <c r="B167" s="243" t="str">
        <f>P.O.!C74</f>
        <v xml:space="preserve">SEINFRA </v>
      </c>
      <c r="C167" s="244" t="str">
        <f>P.O.!D74</f>
        <v>ED-29551</v>
      </c>
      <c r="D167" s="245" t="str">
        <f>P.O.!E74</f>
        <v>CORTE, DOBRA E MONTAGEM DE AÇO CA-50, DIÂMETRO 10MM, INCLUSIVE ESPAÇADOR</v>
      </c>
      <c r="E167" s="244">
        <f>P.O.!H74</f>
        <v>25.4</v>
      </c>
      <c r="F167" s="244" t="str">
        <f>P.O.!F74</f>
        <v>Kg</v>
      </c>
      <c r="G167" s="246">
        <f>P.O.!J74</f>
        <v>16.690000000000001</v>
      </c>
      <c r="H167" s="246"/>
      <c r="I167" s="246">
        <f>P.O.!K74</f>
        <v>423.93</v>
      </c>
      <c r="J167" s="247">
        <f t="shared" si="0"/>
        <v>6.5551052987139816E-4</v>
      </c>
      <c r="K167" s="248">
        <f t="shared" si="2"/>
        <v>0.96159512046453655</v>
      </c>
      <c r="L167" s="249" t="str">
        <f t="shared" si="1"/>
        <v>C</v>
      </c>
      <c r="M167" s="241"/>
      <c r="P167" s="229"/>
      <c r="Q167" s="229"/>
      <c r="R167" s="229"/>
      <c r="S167" s="229"/>
      <c r="T167" s="229"/>
      <c r="U167" s="229"/>
      <c r="V167" s="229"/>
      <c r="W167" s="229"/>
      <c r="X167" s="229"/>
      <c r="Y167" s="229"/>
      <c r="Z167" s="241"/>
    </row>
    <row r="168" spans="1:26" ht="45" x14ac:dyDescent="0.2">
      <c r="A168" s="242" t="str">
        <f>P.O.!A245</f>
        <v>S</v>
      </c>
      <c r="B168" s="243" t="str">
        <f>P.O.!C245</f>
        <v xml:space="preserve">SEINFRA </v>
      </c>
      <c r="C168" s="244" t="str">
        <f>P.O.!D245</f>
        <v>ED-49415</v>
      </c>
      <c r="D168" s="245" t="str">
        <f>P.O.!E245</f>
        <v>ELETRODUTO FLEXÍVEL CORRUGADO EM PVC, ANTI-CHAMA, DIÂMETRO DE 32MM (1"), APLICADO EM ALVENARIA, INCLUSIVE RASGO</v>
      </c>
      <c r="E168" s="244">
        <f>P.O.!H245</f>
        <v>26.3</v>
      </c>
      <c r="F168" s="244" t="str">
        <f>P.O.!F245</f>
        <v>m</v>
      </c>
      <c r="G168" s="246">
        <f>P.O.!J245</f>
        <v>16.09</v>
      </c>
      <c r="H168" s="246"/>
      <c r="I168" s="246">
        <f>P.O.!K245</f>
        <v>423.17</v>
      </c>
      <c r="J168" s="247">
        <f t="shared" si="0"/>
        <v>6.5433536415370364E-4</v>
      </c>
      <c r="K168" s="248">
        <f t="shared" si="2"/>
        <v>0.96224945582869026</v>
      </c>
      <c r="L168" s="249" t="str">
        <f t="shared" si="1"/>
        <v>C</v>
      </c>
      <c r="M168" s="241"/>
      <c r="P168" s="229"/>
      <c r="Q168" s="229"/>
      <c r="R168" s="229"/>
      <c r="S168" s="229"/>
      <c r="T168" s="229"/>
      <c r="U168" s="229"/>
      <c r="V168" s="229"/>
      <c r="W168" s="229"/>
      <c r="X168" s="229"/>
      <c r="Y168" s="229"/>
      <c r="Z168" s="241"/>
    </row>
    <row r="169" spans="1:26" ht="30" x14ac:dyDescent="0.2">
      <c r="A169" s="242" t="str">
        <f>P.O.!A193</f>
        <v>S</v>
      </c>
      <c r="B169" s="243" t="str">
        <f>P.O.!C193</f>
        <v>SINAPI</v>
      </c>
      <c r="C169" s="244" t="str">
        <f>P.O.!D193</f>
        <v>95248</v>
      </c>
      <c r="D169" s="245" t="str">
        <f>P.O.!E193</f>
        <v>VÁLVULA DE ESFERA BRUTA, BRONZE, ROSCÁVEL, 1/2" - FORNECIMENTO E INSTALAÇÃO. AF_08/2021</v>
      </c>
      <c r="E169" s="244">
        <f>P.O.!H193</f>
        <v>4</v>
      </c>
      <c r="F169" s="244" t="str">
        <f>P.O.!F193</f>
        <v>UN</v>
      </c>
      <c r="G169" s="246">
        <f>P.O.!J193</f>
        <v>104.66</v>
      </c>
      <c r="H169" s="246"/>
      <c r="I169" s="246">
        <f>P.O.!K193</f>
        <v>418.64</v>
      </c>
      <c r="J169" s="247">
        <f t="shared" si="0"/>
        <v>6.4733075796797137E-4</v>
      </c>
      <c r="K169" s="248">
        <f t="shared" si="2"/>
        <v>0.96289678658665823</v>
      </c>
      <c r="L169" s="249" t="str">
        <f t="shared" si="1"/>
        <v>C</v>
      </c>
      <c r="M169" s="241"/>
      <c r="P169" s="229"/>
      <c r="Q169" s="229"/>
      <c r="R169" s="229"/>
      <c r="S169" s="229"/>
      <c r="T169" s="229"/>
      <c r="U169" s="229"/>
      <c r="V169" s="229"/>
      <c r="W169" s="229"/>
      <c r="X169" s="229"/>
      <c r="Y169" s="229"/>
      <c r="Z169" s="241"/>
    </row>
    <row r="170" spans="1:26" ht="45" x14ac:dyDescent="0.2">
      <c r="A170" s="242" t="str">
        <f>P.O.!A217</f>
        <v>S</v>
      </c>
      <c r="B170" s="243" t="str">
        <f>P.O.!C217</f>
        <v>SINAPI</v>
      </c>
      <c r="C170" s="244" t="str">
        <f>P.O.!D217</f>
        <v>91940</v>
      </c>
      <c r="D170" s="245" t="str">
        <f>P.O.!E217</f>
        <v>CAIXA RETANGULAR 4" X 2" MÉDIA (1,30 M DO PISO), PVC, INSTALADA EM PAREDE - FORNECIMENTO E INSTALAÇÃO. AF_03/2023</v>
      </c>
      <c r="E170" s="244">
        <f>P.O.!H217</f>
        <v>16</v>
      </c>
      <c r="F170" s="244" t="str">
        <f>P.O.!F217</f>
        <v>UN</v>
      </c>
      <c r="G170" s="246">
        <f>P.O.!J217</f>
        <v>25.45</v>
      </c>
      <c r="H170" s="246"/>
      <c r="I170" s="246">
        <f>P.O.!K217</f>
        <v>407.2</v>
      </c>
      <c r="J170" s="247">
        <f t="shared" si="0"/>
        <v>6.2964142137530564E-4</v>
      </c>
      <c r="K170" s="248">
        <f t="shared" si="2"/>
        <v>0.96352642800803356</v>
      </c>
      <c r="L170" s="249" t="str">
        <f t="shared" si="1"/>
        <v>C</v>
      </c>
      <c r="M170" s="241"/>
      <c r="P170" s="229"/>
      <c r="Q170" s="229"/>
      <c r="R170" s="229"/>
      <c r="S170" s="229"/>
      <c r="T170" s="229"/>
      <c r="U170" s="229"/>
      <c r="V170" s="229"/>
      <c r="W170" s="229"/>
      <c r="X170" s="229"/>
      <c r="Y170" s="229"/>
      <c r="Z170" s="241"/>
    </row>
    <row r="171" spans="1:26" ht="45" x14ac:dyDescent="0.2">
      <c r="A171" s="242" t="str">
        <f>P.O.!A287</f>
        <v>S</v>
      </c>
      <c r="B171" s="243" t="str">
        <f>P.O.!C287</f>
        <v>SINAPI</v>
      </c>
      <c r="C171" s="244" t="str">
        <f>P.O.!D287</f>
        <v>103986</v>
      </c>
      <c r="D171" s="245" t="str">
        <f>P.O.!E287</f>
        <v>CURVA 90 GRAUS, PVC, SOLDÁVEL, DN 50MM, INSTALADO EM RAMAL DE DISTRIBUIÇÃO DE ÁGUA - FORNECIMENTO E INSTALAÇÃO. AF_06/2022</v>
      </c>
      <c r="E171" s="244">
        <f>P.O.!H287</f>
        <v>11</v>
      </c>
      <c r="F171" s="244" t="str">
        <f>P.O.!F287</f>
        <v>UN</v>
      </c>
      <c r="G171" s="246">
        <f>P.O.!J287</f>
        <v>36.78</v>
      </c>
      <c r="H171" s="246"/>
      <c r="I171" s="246">
        <f>P.O.!K287</f>
        <v>404.58</v>
      </c>
      <c r="J171" s="247">
        <f t="shared" si="0"/>
        <v>6.2559019219062169E-4</v>
      </c>
      <c r="K171" s="248">
        <f t="shared" si="2"/>
        <v>0.96415201820022423</v>
      </c>
      <c r="L171" s="249" t="str">
        <f t="shared" si="1"/>
        <v>C</v>
      </c>
      <c r="M171" s="241"/>
      <c r="P171" s="229"/>
      <c r="Q171" s="229"/>
      <c r="R171" s="229"/>
      <c r="S171" s="229"/>
      <c r="T171" s="229"/>
      <c r="U171" s="229"/>
      <c r="V171" s="229"/>
      <c r="W171" s="229"/>
      <c r="X171" s="229"/>
      <c r="Y171" s="229"/>
      <c r="Z171" s="241"/>
    </row>
    <row r="172" spans="1:26" ht="30" x14ac:dyDescent="0.2">
      <c r="A172" s="242" t="str">
        <f>P.O.!A201</f>
        <v>S</v>
      </c>
      <c r="B172" s="243" t="str">
        <f>P.O.!C201</f>
        <v>SINAPI</v>
      </c>
      <c r="C172" s="244" t="str">
        <f>P.O.!D201</f>
        <v>91936</v>
      </c>
      <c r="D172" s="245" t="str">
        <f>P.O.!E201</f>
        <v>CAIXA OCTOGONAL 4" X 4", PVC, INSTALADA EM LAJE - FORNECIMENTO E INSTALAÇÃO. AF_03/2023</v>
      </c>
      <c r="E172" s="244">
        <f>P.O.!H201</f>
        <v>15</v>
      </c>
      <c r="F172" s="244" t="str">
        <f>P.O.!F201</f>
        <v>UN</v>
      </c>
      <c r="G172" s="246">
        <f>P.O.!J201</f>
        <v>25.29</v>
      </c>
      <c r="H172" s="246"/>
      <c r="I172" s="246">
        <f>P.O.!K201</f>
        <v>379.35</v>
      </c>
      <c r="J172" s="247">
        <f t="shared" si="0"/>
        <v>5.8657778290452411E-4</v>
      </c>
      <c r="K172" s="248">
        <f t="shared" si="2"/>
        <v>0.96473859598312872</v>
      </c>
      <c r="L172" s="249" t="str">
        <f t="shared" si="1"/>
        <v>C</v>
      </c>
      <c r="M172" s="241"/>
      <c r="P172" s="229"/>
      <c r="Q172" s="229"/>
      <c r="R172" s="229"/>
      <c r="S172" s="229"/>
      <c r="T172" s="229"/>
      <c r="U172" s="229"/>
      <c r="V172" s="229"/>
      <c r="W172" s="229"/>
      <c r="X172" s="229"/>
      <c r="Y172" s="229"/>
      <c r="Z172" s="241"/>
    </row>
    <row r="173" spans="1:26" ht="45" x14ac:dyDescent="0.2">
      <c r="A173" s="242" t="str">
        <f>P.O.!A83</f>
        <v>S</v>
      </c>
      <c r="B173" s="243" t="str">
        <f>P.O.!C83</f>
        <v xml:space="preserve">SEINFRA </v>
      </c>
      <c r="C173" s="244" t="str">
        <f>P.O.!D83</f>
        <v>ED-49638</v>
      </c>
      <c r="D173" s="245" t="str">
        <f>P.O.!E83</f>
        <v>FORNECIMENTO DE CONCRETO ESTRUTURAL, USINADO BOMBEADO, COM FCK 25MPA, INCLUSIVE LANÇAMENTO, ADENSAMENTO E ACABAMENTO</v>
      </c>
      <c r="E173" s="244">
        <f>P.O.!H83</f>
        <v>0.43</v>
      </c>
      <c r="F173" s="244" t="str">
        <f>P.O.!F83</f>
        <v>m3</v>
      </c>
      <c r="G173" s="246">
        <f>P.O.!J83</f>
        <v>860.68</v>
      </c>
      <c r="H173" s="246"/>
      <c r="I173" s="246">
        <f>P.O.!K83</f>
        <v>370.09</v>
      </c>
      <c r="J173" s="247">
        <f t="shared" si="0"/>
        <v>5.7225931639682431E-4</v>
      </c>
      <c r="K173" s="248">
        <f t="shared" si="2"/>
        <v>0.96531085529952554</v>
      </c>
      <c r="L173" s="249" t="str">
        <f t="shared" si="1"/>
        <v>C</v>
      </c>
      <c r="M173" s="241"/>
      <c r="P173" s="229"/>
      <c r="Q173" s="229"/>
      <c r="R173" s="229"/>
      <c r="S173" s="229"/>
      <c r="T173" s="229"/>
      <c r="U173" s="229"/>
      <c r="V173" s="229"/>
      <c r="W173" s="229"/>
      <c r="X173" s="229"/>
      <c r="Y173" s="229"/>
      <c r="Z173" s="241"/>
    </row>
    <row r="174" spans="1:26" ht="30" x14ac:dyDescent="0.2">
      <c r="A174" s="242" t="str">
        <f>P.O.!A102</f>
        <v>S</v>
      </c>
      <c r="B174" s="243" t="str">
        <f>P.O.!C102</f>
        <v xml:space="preserve">SEINFRA </v>
      </c>
      <c r="C174" s="244" t="str">
        <f>P.O.!D102</f>
        <v>ED-29548</v>
      </c>
      <c r="D174" s="245" t="str">
        <f>P.O.!E102</f>
        <v>CORTE, DOBRA E MONTAGEM DE AÇO CA-60, DIÂMETRO 5MM, INCLUSIVE ESPAÇADOR</v>
      </c>
      <c r="E174" s="244">
        <f>P.O.!H102</f>
        <v>21</v>
      </c>
      <c r="F174" s="244" t="str">
        <f>P.O.!F102</f>
        <v>Kg</v>
      </c>
      <c r="G174" s="246">
        <f>P.O.!J102</f>
        <v>17.62</v>
      </c>
      <c r="H174" s="246"/>
      <c r="I174" s="246">
        <f>P.O.!K102</f>
        <v>370.02</v>
      </c>
      <c r="J174" s="247">
        <f t="shared" si="0"/>
        <v>5.7215107744914195E-4</v>
      </c>
      <c r="K174" s="248">
        <f t="shared" si="2"/>
        <v>0.96588300637697466</v>
      </c>
      <c r="L174" s="249" t="str">
        <f t="shared" si="1"/>
        <v>C</v>
      </c>
      <c r="M174" s="241"/>
      <c r="P174" s="229"/>
      <c r="Q174" s="229"/>
      <c r="R174" s="229"/>
      <c r="S174" s="229"/>
      <c r="T174" s="229"/>
      <c r="U174" s="229"/>
      <c r="V174" s="229"/>
      <c r="W174" s="229"/>
      <c r="X174" s="229"/>
      <c r="Y174" s="229"/>
      <c r="Z174" s="241"/>
    </row>
    <row r="175" spans="1:26" ht="45" x14ac:dyDescent="0.2">
      <c r="A175" s="242" t="str">
        <f>P.O.!A214</f>
        <v>S</v>
      </c>
      <c r="B175" s="243" t="str">
        <f>P.O.!C214</f>
        <v>SINAPI</v>
      </c>
      <c r="C175" s="244" t="str">
        <f>P.O.!D214</f>
        <v>92004</v>
      </c>
      <c r="D175" s="245" t="str">
        <f>P.O.!E214</f>
        <v>TOMADA MÉDIA DE EMBUTIR (2 MÓDULOS), 2P+T 10 A, INCLUINDO SUPORTE E PLACA - FORNECIMENTO E INSTALAÇÃO. AF_03/2023</v>
      </c>
      <c r="E175" s="244">
        <f>P.O.!H214</f>
        <v>5</v>
      </c>
      <c r="F175" s="244" t="str">
        <f>P.O.!F214</f>
        <v>UN</v>
      </c>
      <c r="G175" s="246">
        <f>P.O.!J214</f>
        <v>73.53</v>
      </c>
      <c r="H175" s="246"/>
      <c r="I175" s="246">
        <f>P.O.!K214</f>
        <v>367.65</v>
      </c>
      <c r="J175" s="247">
        <f t="shared" si="0"/>
        <v>5.6848641593475223E-4</v>
      </c>
      <c r="K175" s="248">
        <f t="shared" si="2"/>
        <v>0.96645149279290943</v>
      </c>
      <c r="L175" s="249" t="str">
        <f t="shared" si="1"/>
        <v>C</v>
      </c>
      <c r="M175" s="241"/>
      <c r="P175" s="229"/>
      <c r="Q175" s="229"/>
      <c r="R175" s="229"/>
      <c r="S175" s="229"/>
      <c r="T175" s="229"/>
      <c r="U175" s="229"/>
      <c r="V175" s="229"/>
      <c r="W175" s="229"/>
      <c r="X175" s="229"/>
      <c r="Y175" s="229"/>
      <c r="Z175" s="241"/>
    </row>
    <row r="176" spans="1:26" ht="60" x14ac:dyDescent="0.2">
      <c r="A176" s="242" t="str">
        <f>P.O.!A159</f>
        <v>S</v>
      </c>
      <c r="B176" s="243" t="str">
        <f>P.O.!C159</f>
        <v>SINAPI</v>
      </c>
      <c r="C176" s="244" t="str">
        <f>P.O.!D159</f>
        <v>89712</v>
      </c>
      <c r="D176" s="245" t="str">
        <f>P.O.!E159</f>
        <v>TUBO PVC, SERIE NORMAL, ESGOTO PREDIAL, DN 50 MM, FORNECIDO E INSTALADO EM RAMAL DE DESCARGA OU RAMAL DE ESGOTO SANITÁRIO. AF_08/2022</v>
      </c>
      <c r="E176" s="244">
        <f>P.O.!H159</f>
        <v>9.6999999999999993</v>
      </c>
      <c r="F176" s="244" t="str">
        <f>P.O.!F159</f>
        <v>M</v>
      </c>
      <c r="G176" s="246">
        <f>P.O.!J159</f>
        <v>37.43</v>
      </c>
      <c r="H176" s="246"/>
      <c r="I176" s="246">
        <f>P.O.!K159</f>
        <v>363.07</v>
      </c>
      <c r="J176" s="247">
        <f t="shared" si="0"/>
        <v>5.6140449621496131E-4</v>
      </c>
      <c r="K176" s="248">
        <f t="shared" si="2"/>
        <v>0.96701289728912443</v>
      </c>
      <c r="L176" s="249" t="str">
        <f t="shared" si="1"/>
        <v>C</v>
      </c>
      <c r="M176" s="241"/>
      <c r="P176" s="229"/>
      <c r="Q176" s="229"/>
      <c r="R176" s="229"/>
      <c r="S176" s="229"/>
      <c r="T176" s="229"/>
      <c r="U176" s="229"/>
      <c r="V176" s="229"/>
      <c r="W176" s="229"/>
      <c r="X176" s="229"/>
      <c r="Y176" s="229"/>
      <c r="Z176" s="241"/>
    </row>
    <row r="177" spans="1:26" ht="30" x14ac:dyDescent="0.2">
      <c r="A177" s="242" t="str">
        <f>P.O.!A94</f>
        <v>S</v>
      </c>
      <c r="B177" s="243" t="str">
        <f>P.O.!C94</f>
        <v xml:space="preserve">SEINFRA </v>
      </c>
      <c r="C177" s="244" t="str">
        <f>P.O.!D94</f>
        <v>ED-29548</v>
      </c>
      <c r="D177" s="245" t="str">
        <f>P.O.!E94</f>
        <v>CORTE, DOBRA E MONTAGEM DE AÇO CA-60, DIÂMETRO 5MM, INCLUSIVE ESPAÇADOR</v>
      </c>
      <c r="E177" s="244">
        <f>P.O.!H94</f>
        <v>20.6</v>
      </c>
      <c r="F177" s="244" t="str">
        <f>P.O.!F94</f>
        <v>Kg</v>
      </c>
      <c r="G177" s="246">
        <f>P.O.!J94</f>
        <v>17.62</v>
      </c>
      <c r="H177" s="246"/>
      <c r="I177" s="246">
        <f>P.O.!K94</f>
        <v>362.97</v>
      </c>
      <c r="J177" s="247">
        <f t="shared" si="0"/>
        <v>5.6124986914684357E-4</v>
      </c>
      <c r="K177" s="248">
        <f t="shared" si="2"/>
        <v>0.96757414715827128</v>
      </c>
      <c r="L177" s="249" t="str">
        <f t="shared" si="1"/>
        <v>C</v>
      </c>
      <c r="M177" s="241"/>
      <c r="P177" s="229"/>
      <c r="Q177" s="229"/>
      <c r="R177" s="229"/>
      <c r="S177" s="229"/>
      <c r="T177" s="229"/>
      <c r="U177" s="229"/>
      <c r="V177" s="229"/>
      <c r="W177" s="229"/>
      <c r="X177" s="229"/>
      <c r="Y177" s="229"/>
      <c r="Z177" s="241"/>
    </row>
    <row r="178" spans="1:26" ht="30" x14ac:dyDescent="0.2">
      <c r="A178" s="242" t="str">
        <f>P.O.!A381</f>
        <v>S</v>
      </c>
      <c r="B178" s="243" t="str">
        <f>P.O.!C381</f>
        <v>SINAPI</v>
      </c>
      <c r="C178" s="244" t="str">
        <f>P.O.!D381</f>
        <v>100849</v>
      </c>
      <c r="D178" s="245" t="str">
        <f>P.O.!E381</f>
        <v>ASSENTO SANITÁRIO CONVENCIONAL - FORNECIMENTO E INSTALACAO. AF_01/2020</v>
      </c>
      <c r="E178" s="244">
        <f>P.O.!H381</f>
        <v>6</v>
      </c>
      <c r="F178" s="244" t="str">
        <f>P.O.!F381</f>
        <v>UN</v>
      </c>
      <c r="G178" s="246">
        <f>P.O.!J381</f>
        <v>60.2</v>
      </c>
      <c r="H178" s="246"/>
      <c r="I178" s="246">
        <f>P.O.!K381</f>
        <v>361.2</v>
      </c>
      <c r="J178" s="247">
        <f t="shared" si="0"/>
        <v>5.5851297004116008E-4</v>
      </c>
      <c r="K178" s="248">
        <f t="shared" si="2"/>
        <v>0.96813266012831245</v>
      </c>
      <c r="L178" s="249" t="str">
        <f t="shared" si="1"/>
        <v>C</v>
      </c>
      <c r="M178" s="241"/>
      <c r="P178" s="229"/>
      <c r="Q178" s="229"/>
      <c r="R178" s="229"/>
      <c r="S178" s="229"/>
      <c r="T178" s="229"/>
      <c r="U178" s="229"/>
      <c r="V178" s="229"/>
      <c r="W178" s="229"/>
      <c r="X178" s="229"/>
      <c r="Y178" s="229"/>
      <c r="Z178" s="241"/>
    </row>
    <row r="179" spans="1:26" ht="30" x14ac:dyDescent="0.2">
      <c r="A179" s="242" t="str">
        <f>P.O.!A141</f>
        <v>S</v>
      </c>
      <c r="B179" s="243" t="str">
        <f>P.O.!C141</f>
        <v>ORSE</v>
      </c>
      <c r="C179" s="244" t="str">
        <f>P.O.!D141</f>
        <v>01600</v>
      </c>
      <c r="D179" s="245" t="str">
        <f>P.O.!E141</f>
        <v>Curva 90° curta pvc soldável p/ esgoto secundário, diâm = 40mm</v>
      </c>
      <c r="E179" s="244">
        <f>P.O.!H141</f>
        <v>23</v>
      </c>
      <c r="F179" s="244" t="str">
        <f>P.O.!F141</f>
        <v>UN</v>
      </c>
      <c r="G179" s="246">
        <f>P.O.!J141</f>
        <v>15.69</v>
      </c>
      <c r="H179" s="246"/>
      <c r="I179" s="246">
        <f>P.O.!K141</f>
        <v>360.87</v>
      </c>
      <c r="J179" s="247">
        <f t="shared" si="0"/>
        <v>5.5800270071637169E-4</v>
      </c>
      <c r="K179" s="248">
        <f t="shared" si="2"/>
        <v>0.96869066282902883</v>
      </c>
      <c r="L179" s="249" t="str">
        <f t="shared" si="1"/>
        <v>C</v>
      </c>
      <c r="M179" s="241"/>
      <c r="P179" s="229"/>
      <c r="Q179" s="229"/>
      <c r="R179" s="229"/>
      <c r="S179" s="229"/>
      <c r="T179" s="229"/>
      <c r="U179" s="229"/>
      <c r="V179" s="229"/>
      <c r="W179" s="229"/>
      <c r="X179" s="229"/>
      <c r="Y179" s="229"/>
      <c r="Z179" s="241"/>
    </row>
    <row r="180" spans="1:26" ht="60" x14ac:dyDescent="0.2">
      <c r="A180" s="242" t="str">
        <f>P.O.!A151</f>
        <v>S</v>
      </c>
      <c r="B180" s="243" t="str">
        <f>P.O.!C151</f>
        <v>SINAPI</v>
      </c>
      <c r="C180" s="244" t="str">
        <f>P.O.!D151</f>
        <v>89752</v>
      </c>
      <c r="D180" s="245" t="str">
        <f>P.O.!E151</f>
        <v>LUVA SIMPLES, PVC, SERIE NORMAL, ESGOTO PREDIAL, DN 40 MM, JUNTA SOLDÁVEL, FORNECIDO E INSTALADO EM RAMAL DE DESCARGA OU RAMAL DE ESGOTO SANITÁRIO. AF_08/2022</v>
      </c>
      <c r="E180" s="244">
        <f>P.O.!H151</f>
        <v>34</v>
      </c>
      <c r="F180" s="244" t="str">
        <f>P.O.!F151</f>
        <v>UN</v>
      </c>
      <c r="G180" s="246">
        <f>P.O.!J151</f>
        <v>10.53</v>
      </c>
      <c r="H180" s="246"/>
      <c r="I180" s="246">
        <f>P.O.!K151</f>
        <v>358.02</v>
      </c>
      <c r="J180" s="247">
        <f t="shared" si="0"/>
        <v>5.5359582927501697E-4</v>
      </c>
      <c r="K180" s="248">
        <f t="shared" si="2"/>
        <v>0.96924425865830388</v>
      </c>
      <c r="L180" s="249" t="str">
        <f t="shared" si="1"/>
        <v>C</v>
      </c>
      <c r="M180" s="241"/>
      <c r="P180" s="229"/>
      <c r="Q180" s="229"/>
      <c r="R180" s="229"/>
      <c r="S180" s="229"/>
      <c r="T180" s="229"/>
      <c r="U180" s="229"/>
      <c r="V180" s="229"/>
      <c r="W180" s="229"/>
      <c r="X180" s="229"/>
      <c r="Y180" s="229"/>
      <c r="Z180" s="241"/>
    </row>
    <row r="181" spans="1:26" ht="60" x14ac:dyDescent="0.2">
      <c r="A181" s="242" t="str">
        <f>P.O.!A119</f>
        <v>S</v>
      </c>
      <c r="B181" s="243" t="str">
        <f>P.O.!C119</f>
        <v>SINAPI</v>
      </c>
      <c r="C181" s="244" t="str">
        <f>P.O.!D119</f>
        <v>101159</v>
      </c>
      <c r="D181" s="245" t="str">
        <f>P.O.!E119</f>
        <v>ALVENARIA DE VEDAÇÃO DE BLOCOS CERÂMICOS MACIÇOS DE 5X10X20CM (ESPESSURA 10CM) E ARGAMASSA DE ASSENTAMENTO COM PREPARO EM BETONEIRA. AF_05/2020</v>
      </c>
      <c r="E181" s="244">
        <f>P.O.!H119</f>
        <v>1.97</v>
      </c>
      <c r="F181" s="244" t="str">
        <f>P.O.!F119</f>
        <v>M2</v>
      </c>
      <c r="G181" s="246">
        <f>P.O.!J119</f>
        <v>180.75</v>
      </c>
      <c r="H181" s="246"/>
      <c r="I181" s="246">
        <f>P.O.!K119</f>
        <v>356.08</v>
      </c>
      <c r="J181" s="247">
        <f t="shared" si="0"/>
        <v>5.5059606415353349E-4</v>
      </c>
      <c r="K181" s="248">
        <f t="shared" si="2"/>
        <v>0.96979485472245741</v>
      </c>
      <c r="L181" s="249" t="str">
        <f t="shared" si="1"/>
        <v>C</v>
      </c>
      <c r="M181" s="241"/>
      <c r="P181" s="229"/>
      <c r="Q181" s="229"/>
      <c r="R181" s="229"/>
      <c r="S181" s="229"/>
      <c r="T181" s="229"/>
      <c r="U181" s="229"/>
      <c r="V181" s="229"/>
      <c r="W181" s="229"/>
      <c r="X181" s="229"/>
      <c r="Y181" s="229"/>
      <c r="Z181" s="241"/>
    </row>
    <row r="182" spans="1:26" ht="30" x14ac:dyDescent="0.2">
      <c r="A182" s="242" t="str">
        <f>P.O.!A202</f>
        <v>S</v>
      </c>
      <c r="B182" s="243" t="str">
        <f>P.O.!C202</f>
        <v>SINAPI - MATERIAL</v>
      </c>
      <c r="C182" s="244" t="str">
        <f>P.O.!D202</f>
        <v>406</v>
      </c>
      <c r="D182" s="245" t="str">
        <f>P.O.!E202</f>
        <v>FITA ACO INOX PARA CINTAR POSTE, L = 19 MM, E = 0,5 MM (ROLO DE 30M)</v>
      </c>
      <c r="E182" s="244">
        <f>P.O.!H202</f>
        <v>3</v>
      </c>
      <c r="F182" s="244" t="str">
        <f>P.O.!F202</f>
        <v>UN</v>
      </c>
      <c r="G182" s="246">
        <f>P.O.!J202</f>
        <v>114.11</v>
      </c>
      <c r="H182" s="246"/>
      <c r="I182" s="246">
        <f>P.O.!K202</f>
        <v>342.33</v>
      </c>
      <c r="J182" s="247">
        <f t="shared" si="0"/>
        <v>5.2933484228734871E-4</v>
      </c>
      <c r="K182" s="248">
        <f t="shared" si="2"/>
        <v>0.97032418956474475</v>
      </c>
      <c r="L182" s="249" t="str">
        <f t="shared" si="1"/>
        <v>C</v>
      </c>
      <c r="M182" s="241"/>
      <c r="P182" s="229"/>
      <c r="Q182" s="229"/>
      <c r="R182" s="229"/>
      <c r="S182" s="229"/>
      <c r="T182" s="229"/>
      <c r="U182" s="229"/>
      <c r="V182" s="229"/>
      <c r="W182" s="229"/>
      <c r="X182" s="229"/>
      <c r="Y182" s="229"/>
      <c r="Z182" s="241"/>
    </row>
    <row r="183" spans="1:26" ht="30" x14ac:dyDescent="0.2">
      <c r="A183" s="242" t="str">
        <f>P.O.!A209</f>
        <v>S</v>
      </c>
      <c r="B183" s="243" t="str">
        <f>P.O.!C209</f>
        <v>SINAPI</v>
      </c>
      <c r="C183" s="244" t="str">
        <f>P.O.!D209</f>
        <v>96977</v>
      </c>
      <c r="D183" s="245" t="str">
        <f>P.O.!E209</f>
        <v>CORDOALHA DE COBRE NU 50 MM², ENTERRADA - FORNECIMENTO E INSTALAÇÃO. AF_08/2023</v>
      </c>
      <c r="E183" s="244">
        <f>P.O.!H209</f>
        <v>4.4000000000000004</v>
      </c>
      <c r="F183" s="244" t="str">
        <f>P.O.!F209</f>
        <v>M</v>
      </c>
      <c r="G183" s="246">
        <f>P.O.!J209</f>
        <v>77.510000000000005</v>
      </c>
      <c r="H183" s="246"/>
      <c r="I183" s="246">
        <f>P.O.!K209</f>
        <v>341.04</v>
      </c>
      <c r="J183" s="247">
        <f t="shared" si="0"/>
        <v>5.2734015310863032E-4</v>
      </c>
      <c r="K183" s="248">
        <f t="shared" si="2"/>
        <v>0.97085152971785338</v>
      </c>
      <c r="L183" s="249" t="str">
        <f t="shared" si="1"/>
        <v>C</v>
      </c>
      <c r="M183" s="241"/>
      <c r="P183" s="229"/>
      <c r="Q183" s="229"/>
      <c r="R183" s="229"/>
      <c r="S183" s="229"/>
      <c r="T183" s="229"/>
      <c r="U183" s="229"/>
      <c r="V183" s="229"/>
      <c r="W183" s="229"/>
      <c r="X183" s="229"/>
      <c r="Y183" s="229"/>
      <c r="Z183" s="241"/>
    </row>
    <row r="184" spans="1:26" ht="30" x14ac:dyDescent="0.2">
      <c r="A184" s="242" t="str">
        <f>P.O.!A87</f>
        <v>S</v>
      </c>
      <c r="B184" s="243" t="str">
        <f>P.O.!C87</f>
        <v xml:space="preserve">SEINFRA </v>
      </c>
      <c r="C184" s="244" t="str">
        <f>P.O.!D87</f>
        <v>ED-29550</v>
      </c>
      <c r="D184" s="245" t="str">
        <f>P.O.!E87</f>
        <v>CORTE, DOBRA E MONTAGEM DE AÇO CA-50, DIÂMETRO 8MM, INCLUSIVE ESPAÇADOR</v>
      </c>
      <c r="E184" s="244">
        <f>P.O.!H87</f>
        <v>19.7</v>
      </c>
      <c r="F184" s="244" t="str">
        <f>P.O.!F87</f>
        <v>Kg</v>
      </c>
      <c r="G184" s="246">
        <f>P.O.!J87</f>
        <v>17.2</v>
      </c>
      <c r="H184" s="246"/>
      <c r="I184" s="246">
        <f>P.O.!K87</f>
        <v>338.84</v>
      </c>
      <c r="J184" s="247">
        <f t="shared" si="0"/>
        <v>5.239383576100407E-4</v>
      </c>
      <c r="K184" s="248">
        <f t="shared" si="2"/>
        <v>0.97137546807546338</v>
      </c>
      <c r="L184" s="249" t="str">
        <f t="shared" si="1"/>
        <v>C</v>
      </c>
      <c r="M184" s="241"/>
      <c r="P184" s="229"/>
      <c r="Q184" s="229"/>
      <c r="R184" s="229"/>
      <c r="S184" s="229"/>
      <c r="T184" s="229"/>
      <c r="U184" s="229"/>
      <c r="V184" s="229"/>
      <c r="W184" s="229"/>
      <c r="X184" s="229"/>
      <c r="Y184" s="229"/>
      <c r="Z184" s="241"/>
    </row>
    <row r="185" spans="1:26" ht="30" x14ac:dyDescent="0.2">
      <c r="A185" s="242" t="str">
        <f>P.O.!A93</f>
        <v>S</v>
      </c>
      <c r="B185" s="243" t="str">
        <f>P.O.!C93</f>
        <v xml:space="preserve">SEINFRA </v>
      </c>
      <c r="C185" s="244" t="str">
        <f>P.O.!D93</f>
        <v>ED-29550</v>
      </c>
      <c r="D185" s="245" t="str">
        <f>P.O.!E93</f>
        <v>CORTE, DOBRA E MONTAGEM DE AÇO CA-50, DIÂMETRO 8MM, INCLUSIVE ESPAÇADOR</v>
      </c>
      <c r="E185" s="244">
        <f>P.O.!H93</f>
        <v>19.600000000000001</v>
      </c>
      <c r="F185" s="244" t="str">
        <f>P.O.!F93</f>
        <v>Kg</v>
      </c>
      <c r="G185" s="246">
        <f>P.O.!J93</f>
        <v>17.2</v>
      </c>
      <c r="H185" s="246"/>
      <c r="I185" s="246">
        <f>P.O.!K93</f>
        <v>337.12</v>
      </c>
      <c r="J185" s="247">
        <f t="shared" si="0"/>
        <v>5.2127877203841618E-4</v>
      </c>
      <c r="K185" s="248">
        <f t="shared" si="2"/>
        <v>0.97189674684750182</v>
      </c>
      <c r="L185" s="249" t="str">
        <f t="shared" si="1"/>
        <v>C</v>
      </c>
      <c r="M185" s="241"/>
      <c r="P185" s="229"/>
      <c r="Q185" s="229"/>
      <c r="R185" s="229"/>
      <c r="S185" s="229"/>
      <c r="T185" s="229"/>
      <c r="U185" s="229"/>
      <c r="V185" s="229"/>
      <c r="W185" s="229"/>
      <c r="X185" s="229"/>
      <c r="Y185" s="229"/>
      <c r="Z185" s="241"/>
    </row>
    <row r="186" spans="1:26" ht="15" x14ac:dyDescent="0.2">
      <c r="A186" s="242" t="str">
        <f>P.O.!A140</f>
        <v>S</v>
      </c>
      <c r="B186" s="243" t="str">
        <f>P.O.!C140</f>
        <v>ORSE</v>
      </c>
      <c r="C186" s="244" t="str">
        <f>P.O.!D140</f>
        <v>01540</v>
      </c>
      <c r="D186" s="245" t="str">
        <f>P.O.!E140</f>
        <v>Curva 90° curta em pvc rígido soldável, diâm = 100mm</v>
      </c>
      <c r="E186" s="244">
        <f>P.O.!H140</f>
        <v>6</v>
      </c>
      <c r="F186" s="244" t="str">
        <f>P.O.!F140</f>
        <v>UN</v>
      </c>
      <c r="G186" s="246">
        <f>P.O.!J140</f>
        <v>51.17</v>
      </c>
      <c r="H186" s="246"/>
      <c r="I186" s="246">
        <f>P.O.!K140</f>
        <v>307.02</v>
      </c>
      <c r="J186" s="247">
        <f t="shared" si="0"/>
        <v>4.7473602453498609E-4</v>
      </c>
      <c r="K186" s="248">
        <f t="shared" si="2"/>
        <v>0.97237148287203679</v>
      </c>
      <c r="L186" s="249" t="str">
        <f t="shared" si="1"/>
        <v>C</v>
      </c>
      <c r="M186" s="241"/>
      <c r="P186" s="229"/>
      <c r="Q186" s="229"/>
      <c r="R186" s="229"/>
      <c r="S186" s="229"/>
      <c r="T186" s="229"/>
      <c r="U186" s="229"/>
      <c r="V186" s="229"/>
      <c r="W186" s="229"/>
      <c r="X186" s="229"/>
      <c r="Y186" s="229"/>
      <c r="Z186" s="241"/>
    </row>
    <row r="187" spans="1:26" ht="60" x14ac:dyDescent="0.2">
      <c r="A187" s="242" t="str">
        <f>P.O.!A142</f>
        <v>S</v>
      </c>
      <c r="B187" s="243" t="str">
        <f>P.O.!C142</f>
        <v>SINAPI</v>
      </c>
      <c r="C187" s="244" t="str">
        <f>P.O.!D142</f>
        <v>89726</v>
      </c>
      <c r="D187" s="245" t="str">
        <f>P.O.!E142</f>
        <v>JOELHO 45 GRAUS, PVC, SERIE NORMAL, ESGOTO PREDIAL, DN 40 MM, JUNTA SOLDÁVEL, FORNECIDO E INSTALADO EM RAMAL DE DESCARGA OU RAMAL DE ESGOTO SANITÁRIO. AF_08/2022</v>
      </c>
      <c r="E187" s="244">
        <f>P.O.!H142</f>
        <v>21</v>
      </c>
      <c r="F187" s="244" t="str">
        <f>P.O.!F142</f>
        <v>UN</v>
      </c>
      <c r="G187" s="246">
        <f>P.O.!J142</f>
        <v>14.5</v>
      </c>
      <c r="H187" s="246"/>
      <c r="I187" s="246">
        <f>P.O.!K142</f>
        <v>304.5</v>
      </c>
      <c r="J187" s="247">
        <f t="shared" si="0"/>
        <v>4.7083942241841987E-4</v>
      </c>
      <c r="K187" s="248">
        <f t="shared" si="2"/>
        <v>0.97284232229445522</v>
      </c>
      <c r="L187" s="249" t="str">
        <f t="shared" si="1"/>
        <v>C</v>
      </c>
      <c r="M187" s="241"/>
      <c r="P187" s="229"/>
      <c r="Q187" s="229"/>
      <c r="R187" s="229"/>
      <c r="S187" s="229"/>
      <c r="T187" s="229"/>
      <c r="U187" s="229"/>
      <c r="V187" s="229"/>
      <c r="W187" s="229"/>
      <c r="X187" s="229"/>
      <c r="Y187" s="229"/>
      <c r="Z187" s="241"/>
    </row>
    <row r="188" spans="1:26" ht="75" x14ac:dyDescent="0.2">
      <c r="A188" s="242" t="str">
        <f>P.O.!A162</f>
        <v>S</v>
      </c>
      <c r="B188" s="243" t="str">
        <f>P.O.!C162</f>
        <v xml:space="preserve">SEINFRA </v>
      </c>
      <c r="C188" s="244" t="str">
        <f>P.O.!D162</f>
        <v>ED-49939</v>
      </c>
      <c r="D188" s="245" t="str">
        <f>P.O.!E162</f>
        <v>CAIXA DE GORDURA SIMPLES (CGS), CIRCULAR, EM CONCRETO PRÉ-MOLDADO, CAPACIDADE DE 31L, INCLUSIVE ESCAVAÇÃO, REATERRO, TRANSPORTE E RETIRADA DO MATERIAL ESCAVADO (EM CAÇAMBA)</v>
      </c>
      <c r="E188" s="244">
        <f>P.O.!H162</f>
        <v>1</v>
      </c>
      <c r="F188" s="244" t="str">
        <f>P.O.!F162</f>
        <v>un</v>
      </c>
      <c r="G188" s="246">
        <f>P.O.!J162</f>
        <v>303.64999999999998</v>
      </c>
      <c r="H188" s="246"/>
      <c r="I188" s="246">
        <f>P.O.!K162</f>
        <v>303.64999999999998</v>
      </c>
      <c r="J188" s="247">
        <f t="shared" si="0"/>
        <v>4.6952509233941936E-4</v>
      </c>
      <c r="K188" s="248">
        <f t="shared" si="2"/>
        <v>0.97331184738679466</v>
      </c>
      <c r="L188" s="249" t="str">
        <f t="shared" si="1"/>
        <v>C</v>
      </c>
      <c r="M188" s="241"/>
      <c r="P188" s="229"/>
      <c r="Q188" s="229"/>
      <c r="R188" s="229"/>
      <c r="S188" s="229"/>
      <c r="T188" s="229"/>
      <c r="U188" s="229"/>
      <c r="V188" s="229"/>
      <c r="W188" s="229"/>
      <c r="X188" s="229"/>
      <c r="Y188" s="229"/>
      <c r="Z188" s="241"/>
    </row>
    <row r="189" spans="1:26" ht="60" x14ac:dyDescent="0.2">
      <c r="A189" s="242" t="str">
        <f>P.O.!A160</f>
        <v>S</v>
      </c>
      <c r="B189" s="243" t="str">
        <f>P.O.!C160</f>
        <v>SINAPI</v>
      </c>
      <c r="C189" s="244" t="str">
        <f>P.O.!D160</f>
        <v>89713</v>
      </c>
      <c r="D189" s="245" t="str">
        <f>P.O.!E160</f>
        <v>TUBO PVC, SERIE NORMAL, ESGOTO PREDIAL, DN 75 MM, FORNECIDO E INSTALADO EM RAMAL DE DESCARGA OU RAMAL DE ESGOTO SANITÁRIO. AF_08/2022</v>
      </c>
      <c r="E189" s="244">
        <f>P.O.!H160</f>
        <v>6.5</v>
      </c>
      <c r="F189" s="244" t="str">
        <f>P.O.!F160</f>
        <v>M</v>
      </c>
      <c r="G189" s="246">
        <f>P.O.!J160</f>
        <v>46.58</v>
      </c>
      <c r="H189" s="246"/>
      <c r="I189" s="246">
        <f>P.O.!K160</f>
        <v>302.77</v>
      </c>
      <c r="J189" s="247">
        <f t="shared" si="0"/>
        <v>4.6816437413998351E-4</v>
      </c>
      <c r="K189" s="248">
        <f t="shared" si="2"/>
        <v>0.97378001176093465</v>
      </c>
      <c r="L189" s="249" t="str">
        <f t="shared" si="1"/>
        <v>C</v>
      </c>
      <c r="M189" s="241"/>
      <c r="P189" s="229"/>
      <c r="Q189" s="229"/>
      <c r="R189" s="229"/>
      <c r="S189" s="229"/>
      <c r="T189" s="229"/>
      <c r="U189" s="229"/>
      <c r="V189" s="229"/>
      <c r="W189" s="229"/>
      <c r="X189" s="229"/>
      <c r="Y189" s="229"/>
      <c r="Z189" s="241"/>
    </row>
    <row r="190" spans="1:26" ht="45" x14ac:dyDescent="0.2">
      <c r="A190" s="242" t="str">
        <f>P.O.!A333</f>
        <v>S</v>
      </c>
      <c r="B190" s="243" t="str">
        <f>P.O.!C333</f>
        <v>SINAPI - MATERIAL</v>
      </c>
      <c r="C190" s="244" t="str">
        <f>P.O.!D333</f>
        <v>123</v>
      </c>
      <c r="D190" s="245" t="str">
        <f>P.O.!E333</f>
        <v>ADITIVO IMPERMEABILIZANTE DE PEGA NORMAL PARA ARGAMASSAS E CONCRETOS SEM ARMACAO, LIQUIDO E ISENTO DE CLORETOS</v>
      </c>
      <c r="E190" s="244">
        <f>P.O.!H333</f>
        <v>37</v>
      </c>
      <c r="F190" s="244" t="str">
        <f>P.O.!F333</f>
        <v>L</v>
      </c>
      <c r="G190" s="246">
        <f>P.O.!J333</f>
        <v>7.95</v>
      </c>
      <c r="H190" s="246"/>
      <c r="I190" s="246">
        <f>P.O.!K333</f>
        <v>294.14999999999998</v>
      </c>
      <c r="J190" s="247">
        <f t="shared" si="0"/>
        <v>4.5483552086823711E-4</v>
      </c>
      <c r="K190" s="248">
        <f t="shared" si="2"/>
        <v>0.97423484728180287</v>
      </c>
      <c r="L190" s="249" t="str">
        <f t="shared" si="1"/>
        <v>C</v>
      </c>
      <c r="M190" s="241"/>
      <c r="P190" s="229"/>
      <c r="Q190" s="229"/>
      <c r="R190" s="229"/>
      <c r="S190" s="229"/>
      <c r="T190" s="229"/>
      <c r="U190" s="229"/>
      <c r="V190" s="229"/>
      <c r="W190" s="229"/>
      <c r="X190" s="229"/>
      <c r="Y190" s="229"/>
      <c r="Z190" s="241"/>
    </row>
    <row r="191" spans="1:26" ht="75" x14ac:dyDescent="0.2">
      <c r="A191" s="242" t="str">
        <f>P.O.!A336</f>
        <v>S</v>
      </c>
      <c r="B191" s="243" t="str">
        <f>P.O.!C336</f>
        <v>SINAPI</v>
      </c>
      <c r="C191" s="244" t="str">
        <f>P.O.!D336</f>
        <v>87905</v>
      </c>
      <c r="D191" s="245" t="str">
        <f>P.O.!E336</f>
        <v>CHAPISCO APLICADO EM ALVENARIA (COM PRESENÇA DE VÃOS) E ESTRUTURAS DE CONCRETO DE FACHADA, COM COLHER DE PEDREIRO. ARGAMASSA TRAÇO 1:3 COM PREPARO EM BETONEIRA 400L. AF_10/2022</v>
      </c>
      <c r="E191" s="244">
        <f>P.O.!H336</f>
        <v>26.11</v>
      </c>
      <c r="F191" s="244" t="str">
        <f>P.O.!F336</f>
        <v>M2</v>
      </c>
      <c r="G191" s="246">
        <f>P.O.!J336</f>
        <v>11.22</v>
      </c>
      <c r="H191" s="246"/>
      <c r="I191" s="246">
        <f>P.O.!K336</f>
        <v>292.95</v>
      </c>
      <c r="J191" s="247">
        <f t="shared" si="0"/>
        <v>4.5297999605082461E-4</v>
      </c>
      <c r="K191" s="248">
        <f t="shared" si="2"/>
        <v>0.97468782727785375</v>
      </c>
      <c r="L191" s="249" t="str">
        <f t="shared" si="1"/>
        <v>C</v>
      </c>
      <c r="M191" s="241"/>
      <c r="P191" s="229"/>
      <c r="Q191" s="229"/>
      <c r="R191" s="229"/>
      <c r="S191" s="229"/>
      <c r="T191" s="229"/>
      <c r="U191" s="229"/>
      <c r="V191" s="229"/>
      <c r="W191" s="229"/>
      <c r="X191" s="229"/>
      <c r="Y191" s="229"/>
      <c r="Z191" s="241"/>
    </row>
    <row r="192" spans="1:26" ht="30" x14ac:dyDescent="0.2">
      <c r="A192" s="242" t="str">
        <f>P.O.!A81</f>
        <v>S</v>
      </c>
      <c r="B192" s="243" t="str">
        <f>P.O.!C81</f>
        <v xml:space="preserve">SEINFRA </v>
      </c>
      <c r="C192" s="244" t="str">
        <f>P.O.!D81</f>
        <v>ED-29548</v>
      </c>
      <c r="D192" s="245" t="str">
        <f>P.O.!E81</f>
        <v>CORTE, DOBRA E MONTAGEM DE AÇO CA-60, DIÂMETRO 5MM, INCLUSIVE ESPAÇADOR</v>
      </c>
      <c r="E192" s="244">
        <f>P.O.!H81</f>
        <v>16.600000000000001</v>
      </c>
      <c r="F192" s="244" t="str">
        <f>P.O.!F81</f>
        <v>Kg</v>
      </c>
      <c r="G192" s="246">
        <f>P.O.!J81</f>
        <v>17.62</v>
      </c>
      <c r="H192" s="246"/>
      <c r="I192" s="246">
        <f>P.O.!K81</f>
        <v>292.49</v>
      </c>
      <c r="J192" s="247">
        <f t="shared" si="0"/>
        <v>4.522687115374832E-4</v>
      </c>
      <c r="K192" s="248">
        <f t="shared" si="2"/>
        <v>0.97514009598939122</v>
      </c>
      <c r="L192" s="249" t="str">
        <f t="shared" si="1"/>
        <v>C</v>
      </c>
      <c r="M192" s="241"/>
      <c r="P192" s="229"/>
      <c r="Q192" s="229"/>
      <c r="R192" s="229"/>
      <c r="S192" s="229"/>
      <c r="T192" s="229"/>
      <c r="U192" s="229"/>
      <c r="V192" s="229"/>
      <c r="W192" s="229"/>
      <c r="X192" s="229"/>
      <c r="Y192" s="229"/>
      <c r="Z192" s="241"/>
    </row>
    <row r="193" spans="1:26" ht="60" x14ac:dyDescent="0.2">
      <c r="A193" s="242" t="str">
        <f>P.O.!A16</f>
        <v>S</v>
      </c>
      <c r="B193" s="243" t="str">
        <f>P.O.!C16</f>
        <v>SINAPI</v>
      </c>
      <c r="C193" s="244" t="str">
        <f>P.O.!D16</f>
        <v>103694</v>
      </c>
      <c r="D193" s="245" t="str">
        <f>P.O.!E16</f>
        <v>FORNECIMENTO E INSTALAÇÃO DE SUPORTE DE MADEIRA PARA PLACAS DE SINALIZAÇÃO, EM SOLO, COM H= DE 2,5 M E SEÇÃO DE 7,5 X 7,5 CM. AF_03/2022</v>
      </c>
      <c r="E193" s="244">
        <f>P.O.!H16</f>
        <v>2</v>
      </c>
      <c r="F193" s="244" t="str">
        <f>P.O.!F16</f>
        <v>UN</v>
      </c>
      <c r="G193" s="246">
        <f>P.O.!J16</f>
        <v>143.75</v>
      </c>
      <c r="H193" s="246"/>
      <c r="I193" s="246">
        <f>P.O.!K16</f>
        <v>287.5</v>
      </c>
      <c r="J193" s="247">
        <f t="shared" si="0"/>
        <v>4.4455282083840958E-4</v>
      </c>
      <c r="K193" s="248">
        <f t="shared" si="2"/>
        <v>0.97558464881022966</v>
      </c>
      <c r="L193" s="249" t="str">
        <f t="shared" si="1"/>
        <v>C</v>
      </c>
      <c r="M193" s="241"/>
      <c r="P193" s="229"/>
      <c r="Q193" s="229"/>
      <c r="R193" s="229"/>
      <c r="S193" s="229"/>
      <c r="T193" s="229"/>
      <c r="U193" s="229"/>
      <c r="V193" s="229"/>
      <c r="W193" s="229"/>
      <c r="X193" s="229"/>
      <c r="Y193" s="229"/>
      <c r="Z193" s="241"/>
    </row>
    <row r="194" spans="1:26" ht="30" x14ac:dyDescent="0.2">
      <c r="A194" s="242" t="str">
        <f>P.O.!A146</f>
        <v>S</v>
      </c>
      <c r="B194" s="243" t="str">
        <f>P.O.!C146</f>
        <v>ORSE</v>
      </c>
      <c r="C194" s="244" t="str">
        <f>P.O.!D146</f>
        <v>01636</v>
      </c>
      <c r="D194" s="245" t="str">
        <f>P.O.!E146</f>
        <v>Junção simples em pvc rígido c/ anéis, para esgoto primário, diâm =100 x 50mm</v>
      </c>
      <c r="E194" s="244">
        <f>P.O.!H146</f>
        <v>5</v>
      </c>
      <c r="F194" s="244" t="str">
        <f>P.O.!F146</f>
        <v>UN</v>
      </c>
      <c r="G194" s="246">
        <f>P.O.!J146</f>
        <v>57.06</v>
      </c>
      <c r="H194" s="246"/>
      <c r="I194" s="246">
        <f>P.O.!K146</f>
        <v>285.3</v>
      </c>
      <c r="J194" s="247">
        <f t="shared" si="0"/>
        <v>4.4115102533982001E-4</v>
      </c>
      <c r="K194" s="248">
        <f t="shared" si="2"/>
        <v>0.97602579983556947</v>
      </c>
      <c r="L194" s="249" t="str">
        <f t="shared" si="1"/>
        <v>C</v>
      </c>
      <c r="M194" s="241"/>
      <c r="P194" s="229"/>
      <c r="Q194" s="229"/>
      <c r="R194" s="229"/>
      <c r="S194" s="229"/>
      <c r="T194" s="229"/>
      <c r="U194" s="229"/>
      <c r="V194" s="229"/>
      <c r="W194" s="229"/>
      <c r="X194" s="229"/>
      <c r="Y194" s="229"/>
      <c r="Z194" s="241"/>
    </row>
    <row r="195" spans="1:26" ht="30" x14ac:dyDescent="0.2">
      <c r="A195" s="242" t="str">
        <f>P.O.!A346</f>
        <v>S</v>
      </c>
      <c r="B195" s="243" t="str">
        <f>P.O.!C346</f>
        <v>SINAPI</v>
      </c>
      <c r="C195" s="244" t="str">
        <f>P.O.!D346</f>
        <v>98557</v>
      </c>
      <c r="D195" s="245" t="str">
        <f>P.O.!E346</f>
        <v>IMPERMEABILIZAÇÃO DE SUPERFÍCIE COM EMULSÃO ASFÁLTICA, 2 DEMÃOS. AF_09/2023</v>
      </c>
      <c r="E195" s="244">
        <f>P.O.!H346</f>
        <v>5.57</v>
      </c>
      <c r="F195" s="244" t="str">
        <f>P.O.!F346</f>
        <v>M2</v>
      </c>
      <c r="G195" s="246">
        <f>P.O.!J346</f>
        <v>50.92</v>
      </c>
      <c r="H195" s="246"/>
      <c r="I195" s="246">
        <f>P.O.!K346</f>
        <v>283.62</v>
      </c>
      <c r="J195" s="247">
        <f t="shared" si="0"/>
        <v>4.3855329059544251E-4</v>
      </c>
      <c r="K195" s="248">
        <f t="shared" si="2"/>
        <v>0.97646435312616486</v>
      </c>
      <c r="L195" s="249" t="str">
        <f t="shared" si="1"/>
        <v>C</v>
      </c>
      <c r="M195" s="241"/>
      <c r="P195" s="229"/>
      <c r="Q195" s="229"/>
      <c r="R195" s="229"/>
      <c r="S195" s="229"/>
      <c r="T195" s="229"/>
      <c r="U195" s="229"/>
      <c r="V195" s="229"/>
      <c r="W195" s="229"/>
      <c r="X195" s="229"/>
      <c r="Y195" s="229"/>
      <c r="Z195" s="241"/>
    </row>
    <row r="196" spans="1:26" ht="45" x14ac:dyDescent="0.2">
      <c r="A196" s="242" t="str">
        <f>P.O.!A50</f>
        <v>S</v>
      </c>
      <c r="B196" s="243" t="str">
        <f>P.O.!C50</f>
        <v>SINAPI</v>
      </c>
      <c r="C196" s="244" t="str">
        <f>P.O.!D50</f>
        <v>96622</v>
      </c>
      <c r="D196" s="245" t="str">
        <f>P.O.!E50</f>
        <v>LASTRO COM MATERIAL GRANULAR, APLICADO EM PISOS OU LAJES SOBRE SOLO, ESPESSURA DE *5 CM*. AF_01/2024</v>
      </c>
      <c r="E196" s="244">
        <f>P.O.!H50</f>
        <v>0.87</v>
      </c>
      <c r="F196" s="244" t="str">
        <f>P.O.!F50</f>
        <v>M3</v>
      </c>
      <c r="G196" s="246">
        <f>P.O.!J50</f>
        <v>325.08999999999997</v>
      </c>
      <c r="H196" s="246"/>
      <c r="I196" s="246">
        <f>P.O.!K50</f>
        <v>282.83</v>
      </c>
      <c r="J196" s="247">
        <f t="shared" si="0"/>
        <v>4.3733173675731261E-4</v>
      </c>
      <c r="K196" s="248">
        <f t="shared" si="2"/>
        <v>0.97690168486292217</v>
      </c>
      <c r="L196" s="249" t="str">
        <f t="shared" si="1"/>
        <v>C</v>
      </c>
      <c r="M196" s="241"/>
      <c r="P196" s="229"/>
      <c r="Q196" s="229"/>
      <c r="R196" s="229"/>
      <c r="S196" s="229"/>
      <c r="T196" s="229"/>
      <c r="U196" s="229"/>
      <c r="V196" s="229"/>
      <c r="W196" s="229"/>
      <c r="X196" s="229"/>
      <c r="Y196" s="229"/>
      <c r="Z196" s="241"/>
    </row>
    <row r="197" spans="1:26" ht="60" x14ac:dyDescent="0.2">
      <c r="A197" s="242" t="str">
        <f>P.O.!A131</f>
        <v>S</v>
      </c>
      <c r="B197" s="243" t="str">
        <f>P.O.!C131</f>
        <v>SINAPI</v>
      </c>
      <c r="C197" s="244" t="str">
        <f>P.O.!D131</f>
        <v>89708</v>
      </c>
      <c r="D197" s="245" t="str">
        <f>P.O.!E131</f>
        <v>CAIXA SIFONADA, PVC, DN 150 X 185 X 75 MM, JUNTA ELÁSTICA, FORNECIDA E INSTALADA EM RAMAL DE DESCARGA OU EM RAMAL DE ESGOTO SANITÁRIO. AF_08/2022</v>
      </c>
      <c r="E197" s="244">
        <f>P.O.!H131</f>
        <v>2</v>
      </c>
      <c r="F197" s="244" t="str">
        <f>P.O.!F131</f>
        <v>UN</v>
      </c>
      <c r="G197" s="246">
        <f>P.O.!J131</f>
        <v>140.03</v>
      </c>
      <c r="H197" s="246"/>
      <c r="I197" s="246">
        <f>P.O.!K131</f>
        <v>280.06</v>
      </c>
      <c r="J197" s="247">
        <f t="shared" si="0"/>
        <v>4.3304856697045215E-4</v>
      </c>
      <c r="K197" s="248">
        <f t="shared" si="2"/>
        <v>0.97733473342989263</v>
      </c>
      <c r="L197" s="249" t="str">
        <f t="shared" si="1"/>
        <v>C</v>
      </c>
      <c r="M197" s="241"/>
      <c r="P197" s="229"/>
      <c r="Q197" s="229"/>
      <c r="R197" s="229"/>
      <c r="S197" s="229"/>
      <c r="T197" s="229"/>
      <c r="U197" s="229"/>
      <c r="V197" s="229"/>
      <c r="W197" s="229"/>
      <c r="X197" s="229"/>
      <c r="Y197" s="229"/>
      <c r="Z197" s="241"/>
    </row>
    <row r="198" spans="1:26" ht="30" x14ac:dyDescent="0.2">
      <c r="A198" s="242" t="str">
        <f>P.O.!A147</f>
        <v>S</v>
      </c>
      <c r="B198" s="243" t="str">
        <f>P.O.!C147</f>
        <v>ORSE</v>
      </c>
      <c r="C198" s="244" t="str">
        <f>P.O.!D147</f>
        <v>01638</v>
      </c>
      <c r="D198" s="245" t="str">
        <f>P.O.!E147</f>
        <v>Junção simples em pvc rígido c/ anéis, para esgoto primário, diâm = 100 x 100mm</v>
      </c>
      <c r="E198" s="244">
        <f>P.O.!H147</f>
        <v>4</v>
      </c>
      <c r="F198" s="244" t="str">
        <f>P.O.!F147</f>
        <v>UN</v>
      </c>
      <c r="G198" s="246">
        <f>P.O.!J147</f>
        <v>65.92</v>
      </c>
      <c r="H198" s="246"/>
      <c r="I198" s="246">
        <f>P.O.!K147</f>
        <v>263.68</v>
      </c>
      <c r="J198" s="247">
        <f t="shared" si="0"/>
        <v>4.0772065321277161E-4</v>
      </c>
      <c r="K198" s="248">
        <f t="shared" si="2"/>
        <v>0.97774245408310545</v>
      </c>
      <c r="L198" s="249" t="str">
        <f t="shared" si="1"/>
        <v>C</v>
      </c>
      <c r="M198" s="241"/>
      <c r="P198" s="229"/>
      <c r="Q198" s="229"/>
      <c r="R198" s="229"/>
      <c r="S198" s="229"/>
      <c r="T198" s="229"/>
      <c r="U198" s="229"/>
      <c r="V198" s="229"/>
      <c r="W198" s="229"/>
      <c r="X198" s="229"/>
      <c r="Y198" s="229"/>
      <c r="Z198" s="241"/>
    </row>
    <row r="199" spans="1:26" ht="45" x14ac:dyDescent="0.2">
      <c r="A199" s="242" t="str">
        <f>P.O.!A223</f>
        <v>S</v>
      </c>
      <c r="B199" s="243" t="str">
        <f>P.O.!C223</f>
        <v>SINAPI</v>
      </c>
      <c r="C199" s="244" t="str">
        <f>P.O.!D223</f>
        <v>93660</v>
      </c>
      <c r="D199" s="245" t="str">
        <f>P.O.!E223</f>
        <v>DISJUNTOR BIPOLAR TIPO DIN, CORRENTE NOMINAL DE 10A - FORNECIMENTO E INSTALAÇÃO. AF_07/2025</v>
      </c>
      <c r="E199" s="244">
        <f>P.O.!H223</f>
        <v>3</v>
      </c>
      <c r="F199" s="244" t="str">
        <f>P.O.!F223</f>
        <v>UN</v>
      </c>
      <c r="G199" s="246">
        <f>P.O.!J223</f>
        <v>87.8</v>
      </c>
      <c r="H199" s="246"/>
      <c r="I199" s="246">
        <f>P.O.!K223</f>
        <v>263.39999999999998</v>
      </c>
      <c r="J199" s="247">
        <f t="shared" si="0"/>
        <v>4.0728769742204198E-4</v>
      </c>
      <c r="K199" s="248">
        <f t="shared" si="2"/>
        <v>0.97814974178052749</v>
      </c>
      <c r="L199" s="249" t="str">
        <f t="shared" si="1"/>
        <v>C</v>
      </c>
      <c r="M199" s="241"/>
      <c r="P199" s="229"/>
      <c r="Q199" s="229"/>
      <c r="R199" s="229"/>
      <c r="S199" s="229"/>
      <c r="T199" s="229"/>
      <c r="U199" s="229"/>
      <c r="V199" s="229"/>
      <c r="W199" s="229"/>
      <c r="X199" s="229"/>
      <c r="Y199" s="229"/>
      <c r="Z199" s="241"/>
    </row>
    <row r="200" spans="1:26" ht="45" x14ac:dyDescent="0.2">
      <c r="A200" s="242" t="str">
        <f>P.O.!A224</f>
        <v>S</v>
      </c>
      <c r="B200" s="243" t="str">
        <f>P.O.!C224</f>
        <v>SINAPI</v>
      </c>
      <c r="C200" s="244" t="str">
        <f>P.O.!D224</f>
        <v>93661</v>
      </c>
      <c r="D200" s="245" t="str">
        <f>P.O.!E224</f>
        <v>DISJUNTOR BIPOLAR TIPO DIN, CORRENTE NOMINAL DE 16A - FORNECIMENTO E INSTALAÇÃO. AF_07/2025</v>
      </c>
      <c r="E200" s="244">
        <f>P.O.!H224</f>
        <v>3</v>
      </c>
      <c r="F200" s="244" t="str">
        <f>P.O.!F224</f>
        <v>UN</v>
      </c>
      <c r="G200" s="246">
        <f>P.O.!J224</f>
        <v>87.8</v>
      </c>
      <c r="H200" s="246"/>
      <c r="I200" s="246">
        <f>P.O.!K224</f>
        <v>263.39999999999998</v>
      </c>
      <c r="J200" s="247">
        <f t="shared" si="0"/>
        <v>4.0728769742204198E-4</v>
      </c>
      <c r="K200" s="248">
        <f t="shared" si="2"/>
        <v>0.97855702947794954</v>
      </c>
      <c r="L200" s="249" t="str">
        <f t="shared" si="1"/>
        <v>C</v>
      </c>
      <c r="M200" s="241"/>
      <c r="P200" s="229"/>
      <c r="Q200" s="229"/>
      <c r="R200" s="229"/>
      <c r="S200" s="229"/>
      <c r="T200" s="229"/>
      <c r="U200" s="229"/>
      <c r="V200" s="229"/>
      <c r="W200" s="229"/>
      <c r="X200" s="229"/>
      <c r="Y200" s="229"/>
      <c r="Z200" s="241"/>
    </row>
    <row r="201" spans="1:26" ht="60" x14ac:dyDescent="0.2">
      <c r="A201" s="242" t="str">
        <f>P.O.!A357</f>
        <v>S</v>
      </c>
      <c r="B201" s="243" t="str">
        <f>P.O.!C357</f>
        <v>SINAPI</v>
      </c>
      <c r="C201" s="244" t="str">
        <f>P.O.!D357</f>
        <v>87246</v>
      </c>
      <c r="D201" s="245" t="str">
        <f>P.O.!E357</f>
        <v>REVESTIMENTO CERÂMICO PARA PISO COM PLACAS TIPO ESMALTADA DE DIMENSÕES 35X35 CM APLICADA EM AMBIENTES DE ÁREA MENOR QUE 5 M2. AF_02/2023_PE</v>
      </c>
      <c r="E201" s="244">
        <f>P.O.!H357</f>
        <v>2.88</v>
      </c>
      <c r="F201" s="244" t="str">
        <f>P.O.!F357</f>
        <v>M2</v>
      </c>
      <c r="G201" s="246">
        <f>P.O.!J357</f>
        <v>86</v>
      </c>
      <c r="H201" s="246"/>
      <c r="I201" s="246">
        <f>P.O.!K357</f>
        <v>247.68</v>
      </c>
      <c r="J201" s="247">
        <f t="shared" si="0"/>
        <v>3.8298032231393839E-4</v>
      </c>
      <c r="K201" s="248">
        <f t="shared" si="2"/>
        <v>0.97894000980026352</v>
      </c>
      <c r="L201" s="249" t="str">
        <f t="shared" si="1"/>
        <v>C</v>
      </c>
      <c r="M201" s="241"/>
      <c r="P201" s="229"/>
      <c r="Q201" s="229"/>
      <c r="R201" s="229"/>
      <c r="S201" s="229"/>
      <c r="T201" s="229"/>
      <c r="U201" s="229"/>
      <c r="V201" s="229"/>
      <c r="W201" s="229"/>
      <c r="X201" s="229"/>
      <c r="Y201" s="229"/>
      <c r="Z201" s="241"/>
    </row>
    <row r="202" spans="1:26" ht="45" x14ac:dyDescent="0.2">
      <c r="A202" s="242" t="str">
        <f>P.O.!A216</f>
        <v>S</v>
      </c>
      <c r="B202" s="243" t="str">
        <f>P.O.!C216</f>
        <v>SINAPI</v>
      </c>
      <c r="C202" s="244" t="str">
        <f>P.O.!D216</f>
        <v>91997</v>
      </c>
      <c r="D202" s="245" t="str">
        <f>P.O.!E216</f>
        <v>TOMADA MÉDIA DE EMBUTIR (1 MÓDULO), 2P+T 20 A, INCLUINDO SUPORTE E PLACA - FORNECIMENTO E INSTALAÇÃO. AF_03/2023</v>
      </c>
      <c r="E202" s="244">
        <f>P.O.!H216</f>
        <v>5</v>
      </c>
      <c r="F202" s="244" t="str">
        <f>P.O.!F216</f>
        <v>UN</v>
      </c>
      <c r="G202" s="246">
        <f>P.O.!J216</f>
        <v>48.65</v>
      </c>
      <c r="H202" s="246"/>
      <c r="I202" s="246">
        <f>P.O.!K216</f>
        <v>243.25</v>
      </c>
      <c r="J202" s="247">
        <f t="shared" si="0"/>
        <v>3.7613034319632392E-4</v>
      </c>
      <c r="K202" s="248">
        <f t="shared" si="2"/>
        <v>0.9793161401434598</v>
      </c>
      <c r="L202" s="249" t="str">
        <f t="shared" si="1"/>
        <v>C</v>
      </c>
      <c r="M202" s="241"/>
      <c r="P202" s="229"/>
      <c r="Q202" s="229"/>
      <c r="R202" s="229"/>
      <c r="S202" s="229"/>
      <c r="T202" s="229"/>
      <c r="U202" s="229"/>
      <c r="V202" s="229"/>
      <c r="W202" s="229"/>
      <c r="X202" s="229"/>
      <c r="Y202" s="229"/>
      <c r="Z202" s="241"/>
    </row>
    <row r="203" spans="1:26" ht="60" x14ac:dyDescent="0.2">
      <c r="A203" s="242" t="str">
        <f>P.O.!A153</f>
        <v>S</v>
      </c>
      <c r="B203" s="243" t="str">
        <f>P.O.!C153</f>
        <v>SINAPI</v>
      </c>
      <c r="C203" s="244" t="str">
        <f>P.O.!D153</f>
        <v>89753</v>
      </c>
      <c r="D203" s="245" t="str">
        <f>P.O.!E153</f>
        <v>LUVA SIMPLES, PVC, SERIE NORMAL, ESGOTO PREDIAL, DN 50 MM, JUNTA ELÁSTICA, FORNECIDO E INSTALADO EM RAMAL DE DESCARGA OU RAMAL DE ESGOTO SANITÁRIO. AF_08/2022</v>
      </c>
      <c r="E203" s="244">
        <f>P.O.!H153</f>
        <v>19</v>
      </c>
      <c r="F203" s="244" t="str">
        <f>P.O.!F153</f>
        <v>UN</v>
      </c>
      <c r="G203" s="246">
        <f>P.O.!J153</f>
        <v>12.77</v>
      </c>
      <c r="H203" s="246"/>
      <c r="I203" s="246">
        <f>P.O.!K153</f>
        <v>242.63</v>
      </c>
      <c r="J203" s="247">
        <f t="shared" si="0"/>
        <v>3.7517165537399416E-4</v>
      </c>
      <c r="K203" s="248">
        <f t="shared" si="2"/>
        <v>0.97969131179883384</v>
      </c>
      <c r="L203" s="249" t="str">
        <f t="shared" si="1"/>
        <v>C</v>
      </c>
      <c r="M203" s="241"/>
      <c r="P203" s="229"/>
      <c r="Q203" s="229"/>
      <c r="R203" s="229"/>
      <c r="S203" s="229"/>
      <c r="T203" s="229"/>
      <c r="U203" s="229"/>
      <c r="V203" s="229"/>
      <c r="W203" s="229"/>
      <c r="X203" s="229"/>
      <c r="Y203" s="229"/>
      <c r="Z203" s="241"/>
    </row>
    <row r="204" spans="1:26" ht="45" x14ac:dyDescent="0.2">
      <c r="A204" s="242" t="str">
        <f>P.O.!A288</f>
        <v>S</v>
      </c>
      <c r="B204" s="243" t="str">
        <f>P.O.!C288</f>
        <v>SINAPI</v>
      </c>
      <c r="C204" s="244" t="str">
        <f>P.O.!D288</f>
        <v>89507</v>
      </c>
      <c r="D204" s="245" t="str">
        <f>P.O.!E288</f>
        <v>CURVA 90 GRAUS, PVC, SOLDÁVEL, DN 60MM, INSTALADO EM PRUMADA DE ÁGUA - FORNECIMENTO E INSTALAÇÃO. AF_06/2022</v>
      </c>
      <c r="E204" s="244">
        <f>P.O.!H288</f>
        <v>4</v>
      </c>
      <c r="F204" s="244" t="str">
        <f>P.O.!F288</f>
        <v>UN</v>
      </c>
      <c r="G204" s="246">
        <f>P.O.!J288</f>
        <v>59.54</v>
      </c>
      <c r="H204" s="246"/>
      <c r="I204" s="246">
        <f>P.O.!K288</f>
        <v>238.16</v>
      </c>
      <c r="J204" s="247">
        <f t="shared" si="0"/>
        <v>3.6825982542913261E-4</v>
      </c>
      <c r="K204" s="248">
        <f t="shared" si="2"/>
        <v>0.98005957162426294</v>
      </c>
      <c r="L204" s="249" t="str">
        <f t="shared" si="1"/>
        <v>C</v>
      </c>
      <c r="M204" s="241"/>
      <c r="P204" s="229"/>
      <c r="Q204" s="229"/>
      <c r="R204" s="229"/>
      <c r="S204" s="229"/>
      <c r="T204" s="229"/>
      <c r="U204" s="229"/>
      <c r="V204" s="229"/>
      <c r="W204" s="229"/>
      <c r="X204" s="229"/>
      <c r="Y204" s="229"/>
      <c r="Z204" s="241"/>
    </row>
    <row r="205" spans="1:26" ht="45" x14ac:dyDescent="0.2">
      <c r="A205" s="242" t="str">
        <f>P.O.!A293</f>
        <v>S</v>
      </c>
      <c r="B205" s="243" t="str">
        <f>P.O.!C293</f>
        <v>SINAPI</v>
      </c>
      <c r="C205" s="244" t="str">
        <f>P.O.!D293</f>
        <v>89597</v>
      </c>
      <c r="D205" s="245" t="str">
        <f>P.O.!E293</f>
        <v>LUVA, PVC, SOLDÁVEL, DN 60MM, INSTALADO EM PRUMADA DE ÁGUA - FORNECIMENTO E INSTALAÇÃO. AF_06/2022</v>
      </c>
      <c r="E205" s="244">
        <f>P.O.!H293</f>
        <v>8</v>
      </c>
      <c r="F205" s="244" t="str">
        <f>P.O.!F293</f>
        <v>UN</v>
      </c>
      <c r="G205" s="246">
        <f>P.O.!J293</f>
        <v>29.32</v>
      </c>
      <c r="H205" s="246"/>
      <c r="I205" s="246">
        <f>P.O.!K293</f>
        <v>234.56</v>
      </c>
      <c r="J205" s="247">
        <f t="shared" si="0"/>
        <v>3.6269325097689511E-4</v>
      </c>
      <c r="K205" s="248">
        <f t="shared" si="2"/>
        <v>0.98042226487523987</v>
      </c>
      <c r="L205" s="249" t="str">
        <f t="shared" si="1"/>
        <v>C</v>
      </c>
      <c r="M205" s="241"/>
      <c r="P205" s="229"/>
      <c r="Q205" s="229"/>
      <c r="R205" s="229"/>
      <c r="S205" s="229"/>
      <c r="T205" s="229"/>
      <c r="U205" s="229"/>
      <c r="V205" s="229"/>
      <c r="W205" s="229"/>
      <c r="X205" s="229"/>
      <c r="Y205" s="229"/>
      <c r="Z205" s="241"/>
    </row>
    <row r="206" spans="1:26" ht="45" x14ac:dyDescent="0.2">
      <c r="A206" s="242" t="str">
        <f>P.O.!A222</f>
        <v>S</v>
      </c>
      <c r="B206" s="243" t="str">
        <f>P.O.!C222</f>
        <v xml:space="preserve">SEINFRA </v>
      </c>
      <c r="C206" s="244" t="str">
        <f>P.O.!D222</f>
        <v>ED-34495</v>
      </c>
      <c r="D206" s="245" t="str">
        <f>P.O.!E222</f>
        <v>DISJUNTOR TRIPOLAR TIPO DIN, CORRENTE NOMINAL DE 80A, FORNECIMENTO E INSTALAÇÃO, INCLUSIVE TERMINAL ILHÓS</v>
      </c>
      <c r="E206" s="244">
        <f>P.O.!H222</f>
        <v>1</v>
      </c>
      <c r="F206" s="244" t="str">
        <f>P.O.!F222</f>
        <v>un</v>
      </c>
      <c r="G206" s="246">
        <f>P.O.!J222</f>
        <v>233.71</v>
      </c>
      <c r="H206" s="246"/>
      <c r="I206" s="246">
        <f>P.O.!K222</f>
        <v>233.71</v>
      </c>
      <c r="J206" s="247">
        <f t="shared" si="0"/>
        <v>3.6137892089789465E-4</v>
      </c>
      <c r="K206" s="248">
        <f t="shared" si="2"/>
        <v>0.98078364379613781</v>
      </c>
      <c r="L206" s="249" t="str">
        <f t="shared" si="1"/>
        <v>C</v>
      </c>
      <c r="M206" s="241"/>
      <c r="P206" s="229"/>
      <c r="Q206" s="229"/>
      <c r="R206" s="229"/>
      <c r="S206" s="229"/>
      <c r="T206" s="229"/>
      <c r="U206" s="229"/>
      <c r="V206" s="229"/>
      <c r="W206" s="229"/>
      <c r="X206" s="229"/>
      <c r="Y206" s="229"/>
      <c r="Z206" s="241"/>
    </row>
    <row r="207" spans="1:26" ht="60" x14ac:dyDescent="0.2">
      <c r="A207" s="242" t="str">
        <f>P.O.!A86</f>
        <v>S</v>
      </c>
      <c r="B207" s="243" t="str">
        <f>P.O.!C86</f>
        <v xml:space="preserve">SEINFRA </v>
      </c>
      <c r="C207" s="244" t="str">
        <f>P.O.!D86</f>
        <v>ED-29801</v>
      </c>
      <c r="D207" s="245" t="str">
        <f>P.O.!E86</f>
        <v>PERFURAÇÃO MANUAL DE ESTACA TIPO BROCA A TRADO, INCLUSIVE AFASTAMENTO, EXCLUSIVE ARMAÇÃO, CONCRETO ESTRUTURAL, TRANSPORTE E RETIRADA DO MATERIAL ESCAVADO</v>
      </c>
      <c r="E207" s="244">
        <f>P.O.!H86</f>
        <v>0.75</v>
      </c>
      <c r="F207" s="244" t="str">
        <f>P.O.!F86</f>
        <v>m3</v>
      </c>
      <c r="G207" s="246">
        <f>P.O.!J86</f>
        <v>310.87</v>
      </c>
      <c r="H207" s="246"/>
      <c r="I207" s="246">
        <f>P.O.!K86</f>
        <v>233.15</v>
      </c>
      <c r="J207" s="247">
        <f t="shared" si="0"/>
        <v>3.6051300931643545E-4</v>
      </c>
      <c r="K207" s="248">
        <f t="shared" si="2"/>
        <v>0.98114415680545419</v>
      </c>
      <c r="L207" s="249" t="str">
        <f t="shared" si="1"/>
        <v>C</v>
      </c>
      <c r="M207" s="241"/>
      <c r="P207" s="229"/>
      <c r="Q207" s="229"/>
      <c r="R207" s="229"/>
      <c r="S207" s="229"/>
      <c r="T207" s="229"/>
      <c r="U207" s="229"/>
      <c r="V207" s="229"/>
      <c r="W207" s="229"/>
      <c r="X207" s="229"/>
      <c r="Y207" s="229"/>
      <c r="Z207" s="241"/>
    </row>
    <row r="208" spans="1:26" ht="45" x14ac:dyDescent="0.2">
      <c r="A208" s="242" t="str">
        <f>P.O.!A258</f>
        <v>S</v>
      </c>
      <c r="B208" s="243" t="str">
        <f>P.O.!C258</f>
        <v>SINAPI</v>
      </c>
      <c r="C208" s="244" t="str">
        <f>P.O.!D258</f>
        <v>89401</v>
      </c>
      <c r="D208" s="245" t="str">
        <f>P.O.!E258</f>
        <v>TUBO, PVC, SOLDÁVEL, DE 20MM, INSTALADO EM RAMAL DE DISTRIBUIÇÃO DE ÁGUA - FORNECIMENTO E INSTALAÇÃO. AF_06/2022</v>
      </c>
      <c r="E208" s="244">
        <f>P.O.!H258</f>
        <v>15.9</v>
      </c>
      <c r="F208" s="244" t="str">
        <f>P.O.!F258</f>
        <v>M</v>
      </c>
      <c r="G208" s="246">
        <f>P.O.!J258</f>
        <v>14.6</v>
      </c>
      <c r="H208" s="246"/>
      <c r="I208" s="246">
        <f>P.O.!K258</f>
        <v>232.14</v>
      </c>
      <c r="J208" s="247">
        <f t="shared" si="0"/>
        <v>3.5895127592844658E-4</v>
      </c>
      <c r="K208" s="248">
        <f t="shared" si="2"/>
        <v>0.98150310808138264</v>
      </c>
      <c r="L208" s="249" t="str">
        <f t="shared" si="1"/>
        <v>C</v>
      </c>
      <c r="M208" s="241"/>
      <c r="P208" s="229"/>
      <c r="Q208" s="229"/>
      <c r="R208" s="229"/>
      <c r="S208" s="229"/>
      <c r="T208" s="229"/>
      <c r="U208" s="229"/>
      <c r="V208" s="229"/>
      <c r="W208" s="229"/>
      <c r="X208" s="229"/>
      <c r="Y208" s="229"/>
      <c r="Z208" s="241"/>
    </row>
    <row r="209" spans="1:26" ht="45" x14ac:dyDescent="0.2">
      <c r="A209" s="242" t="str">
        <f>P.O.!A281</f>
        <v>S</v>
      </c>
      <c r="B209" s="243" t="str">
        <f>P.O.!C281</f>
        <v>SINAPI</v>
      </c>
      <c r="C209" s="244" t="str">
        <f>P.O.!D281</f>
        <v>103969</v>
      </c>
      <c r="D209" s="245" t="str">
        <f>P.O.!E281</f>
        <v>BUCHA DE REDUÇÃO, LONGA, PVC, SOLDÁVEL, DN 60 X 32 MM, INSTALADO EM PRUMADA DE ÁGUA - FORNECIMENTO E INSTALAÇÃO. AF_06/2022</v>
      </c>
      <c r="E209" s="244">
        <f>P.O.!H281</f>
        <v>9</v>
      </c>
      <c r="F209" s="244" t="str">
        <f>P.O.!F281</f>
        <v>UN</v>
      </c>
      <c r="G209" s="246">
        <f>P.O.!J281</f>
        <v>25.38</v>
      </c>
      <c r="H209" s="246"/>
      <c r="I209" s="246">
        <f>P.O.!K281</f>
        <v>228.42</v>
      </c>
      <c r="J209" s="247">
        <f t="shared" si="0"/>
        <v>3.5319914899446786E-4</v>
      </c>
      <c r="K209" s="248">
        <f t="shared" si="2"/>
        <v>0.98185630723037709</v>
      </c>
      <c r="L209" s="249" t="str">
        <f t="shared" si="1"/>
        <v>C</v>
      </c>
      <c r="M209" s="241"/>
      <c r="P209" s="229"/>
      <c r="Q209" s="229"/>
      <c r="R209" s="229"/>
      <c r="S209" s="229"/>
      <c r="T209" s="229"/>
      <c r="U209" s="229"/>
      <c r="V209" s="229"/>
      <c r="W209" s="229"/>
      <c r="X209" s="229"/>
      <c r="Y209" s="229"/>
      <c r="Z209" s="241"/>
    </row>
    <row r="210" spans="1:26" ht="45" x14ac:dyDescent="0.2">
      <c r="A210" s="242" t="str">
        <f>P.O.!A268</f>
        <v>S</v>
      </c>
      <c r="B210" s="243" t="str">
        <f>P.O.!C268</f>
        <v>SINAPI</v>
      </c>
      <c r="C210" s="244" t="str">
        <f>P.O.!D268</f>
        <v>94493</v>
      </c>
      <c r="D210" s="245" t="str">
        <f>P.O.!E268</f>
        <v>REGISTRO DE ESFERA, PVC, SOLDÁVEL, COM VOLANTE, DN 60 MM - FORNECIMENTO E INSTALAÇÃO. AF_08/2021</v>
      </c>
      <c r="E210" s="244">
        <f>P.O.!H268</f>
        <v>2</v>
      </c>
      <c r="F210" s="244" t="str">
        <f>P.O.!F268</f>
        <v>UN</v>
      </c>
      <c r="G210" s="246">
        <f>P.O.!J268</f>
        <v>111.15</v>
      </c>
      <c r="H210" s="246"/>
      <c r="I210" s="246">
        <f>P.O.!K268</f>
        <v>222.3</v>
      </c>
      <c r="J210" s="247">
        <f t="shared" si="0"/>
        <v>3.437359724256642E-4</v>
      </c>
      <c r="K210" s="248">
        <f t="shared" si="2"/>
        <v>0.98220004320280274</v>
      </c>
      <c r="L210" s="249" t="str">
        <f t="shared" si="1"/>
        <v>C</v>
      </c>
      <c r="M210" s="241"/>
      <c r="P210" s="229"/>
      <c r="Q210" s="229"/>
      <c r="R210" s="229"/>
      <c r="S210" s="229"/>
      <c r="T210" s="229"/>
      <c r="U210" s="229"/>
      <c r="V210" s="229"/>
      <c r="W210" s="229"/>
      <c r="X210" s="229"/>
      <c r="Y210" s="229"/>
      <c r="Z210" s="241"/>
    </row>
    <row r="211" spans="1:26" ht="75" x14ac:dyDescent="0.2">
      <c r="A211" s="242" t="str">
        <f>P.O.!A184</f>
        <v>S</v>
      </c>
      <c r="B211" s="243" t="str">
        <f>P.O.!C184</f>
        <v>SINAPI</v>
      </c>
      <c r="C211" s="244" t="str">
        <f>P.O.!D184</f>
        <v>103818</v>
      </c>
      <c r="D211" s="245" t="str">
        <f>P.O.!E184</f>
        <v>CONECTOR EM BRONZE/LATÃO, DN 15 MM X 1/2", SEM ANEL DE SOLDA, BOLSA X ROSCA F, INSTALADO EM RAMAL E SUB-RAMAL DE GÁS COMBUSTÍVEL - FORNECIMENTO E INSTALAÇÃO. AF_04/2022</v>
      </c>
      <c r="E211" s="244">
        <f>P.O.!H184</f>
        <v>8</v>
      </c>
      <c r="F211" s="244" t="str">
        <f>P.O.!F184</f>
        <v>UN</v>
      </c>
      <c r="G211" s="246">
        <f>P.O.!J184</f>
        <v>27.09</v>
      </c>
      <c r="H211" s="246"/>
      <c r="I211" s="246">
        <f>P.O.!K184</f>
        <v>216.72</v>
      </c>
      <c r="J211" s="247">
        <f t="shared" si="0"/>
        <v>3.351077820246961E-4</v>
      </c>
      <c r="K211" s="248">
        <f t="shared" si="2"/>
        <v>0.98253515098482747</v>
      </c>
      <c r="L211" s="249" t="str">
        <f t="shared" si="1"/>
        <v>C</v>
      </c>
      <c r="M211" s="241"/>
      <c r="P211" s="229"/>
      <c r="Q211" s="229"/>
      <c r="R211" s="229"/>
      <c r="S211" s="229"/>
      <c r="T211" s="229"/>
      <c r="U211" s="229"/>
      <c r="V211" s="229"/>
      <c r="W211" s="229"/>
      <c r="X211" s="229"/>
      <c r="Y211" s="229"/>
      <c r="Z211" s="241"/>
    </row>
    <row r="212" spans="1:26" ht="60" x14ac:dyDescent="0.2">
      <c r="A212" s="242" t="str">
        <f>P.O.!A226</f>
        <v>S</v>
      </c>
      <c r="B212" s="243" t="str">
        <f>P.O.!C226</f>
        <v xml:space="preserve">SEINFRA </v>
      </c>
      <c r="C212" s="244" t="str">
        <f>P.O.!D226</f>
        <v>ED-15117</v>
      </c>
      <c r="D212" s="245" t="str">
        <f>P.O.!E226</f>
        <v>DISJUNTOR DE PROTEÇÃO DIFERENCIAL RESIDUAL (DR), TETRAPOLAR TIPO DIN, CORRENTE NOMINAL DE 63A, SENSIBILIDADE DE 30MA, FORNECIMENTO E INSTALAÇÃO, INCLUSIVE TERMINAL ILHÓS</v>
      </c>
      <c r="E212" s="244">
        <f>P.O.!H226</f>
        <v>1</v>
      </c>
      <c r="F212" s="244" t="str">
        <f>P.O.!F226</f>
        <v>un</v>
      </c>
      <c r="G212" s="246">
        <f>P.O.!J226</f>
        <v>215.96</v>
      </c>
      <c r="H212" s="246"/>
      <c r="I212" s="246">
        <f>P.O.!K226</f>
        <v>215.96</v>
      </c>
      <c r="J212" s="247">
        <f t="shared" si="0"/>
        <v>3.3393261630700153E-4</v>
      </c>
      <c r="K212" s="248">
        <f t="shared" si="2"/>
        <v>0.98286908360113445</v>
      </c>
      <c r="L212" s="249" t="str">
        <f t="shared" si="1"/>
        <v>C</v>
      </c>
      <c r="M212" s="241"/>
      <c r="P212" s="229"/>
      <c r="Q212" s="229"/>
      <c r="R212" s="229"/>
      <c r="S212" s="229"/>
      <c r="T212" s="229"/>
      <c r="U212" s="229"/>
      <c r="V212" s="229"/>
      <c r="W212" s="229"/>
      <c r="X212" s="229"/>
      <c r="Y212" s="229"/>
      <c r="Z212" s="241"/>
    </row>
    <row r="213" spans="1:26" ht="60" x14ac:dyDescent="0.2">
      <c r="A213" s="242" t="str">
        <f>P.O.!A231</f>
        <v>S</v>
      </c>
      <c r="B213" s="243" t="str">
        <f>P.O.!C231</f>
        <v xml:space="preserve">SEINFRA </v>
      </c>
      <c r="C213" s="244" t="str">
        <f>P.O.!D231</f>
        <v>ED-15117</v>
      </c>
      <c r="D213" s="245" t="str">
        <f>P.O.!E231</f>
        <v>DISJUNTOR DE PROTEÇÃO DIFERENCIAL RESIDUAL (DR), TETRAPOLAR TIPO DIN, CORRENTE NOMINAL DE 63A, SENSIBILIDADE DE 30MA, FORNECIMENTO E INSTALAÇÃO, INCLUSIVE TERMINAL ILHÓS</v>
      </c>
      <c r="E213" s="244">
        <f>P.O.!H231</f>
        <v>1</v>
      </c>
      <c r="F213" s="244" t="str">
        <f>P.O.!F231</f>
        <v>un</v>
      </c>
      <c r="G213" s="246">
        <f>P.O.!J231</f>
        <v>215.96</v>
      </c>
      <c r="H213" s="246"/>
      <c r="I213" s="246">
        <f>P.O.!K231</f>
        <v>215.96</v>
      </c>
      <c r="J213" s="247">
        <f t="shared" si="0"/>
        <v>3.3393261630700153E-4</v>
      </c>
      <c r="K213" s="248">
        <f t="shared" si="2"/>
        <v>0.98320301621744144</v>
      </c>
      <c r="L213" s="249" t="str">
        <f t="shared" si="1"/>
        <v>C</v>
      </c>
      <c r="M213" s="241"/>
      <c r="P213" s="229"/>
      <c r="Q213" s="229"/>
      <c r="R213" s="229"/>
      <c r="S213" s="229"/>
      <c r="T213" s="229"/>
      <c r="U213" s="229"/>
      <c r="V213" s="229"/>
      <c r="W213" s="229"/>
      <c r="X213" s="229"/>
      <c r="Y213" s="229"/>
      <c r="Z213" s="241"/>
    </row>
    <row r="214" spans="1:26" ht="30" x14ac:dyDescent="0.2">
      <c r="A214" s="242" t="str">
        <f>P.O.!A41</f>
        <v>S</v>
      </c>
      <c r="B214" s="243" t="str">
        <f>P.O.!C41</f>
        <v>SICRO</v>
      </c>
      <c r="C214" s="244" t="str">
        <f>P.O.!D41</f>
        <v>2306247</v>
      </c>
      <c r="D214" s="245" t="str">
        <f>P.O.!E41</f>
        <v>Arrasamento de estacas de concreto com seção de até 900 cm²</v>
      </c>
      <c r="E214" s="244">
        <f>P.O.!H41</f>
        <v>0.65</v>
      </c>
      <c r="F214" s="244" t="str">
        <f>P.O.!F41</f>
        <v>m³</v>
      </c>
      <c r="G214" s="246">
        <f>P.O.!J41</f>
        <v>331.3</v>
      </c>
      <c r="H214" s="246"/>
      <c r="I214" s="246">
        <f>P.O.!K41</f>
        <v>215.35</v>
      </c>
      <c r="J214" s="247">
        <f t="shared" si="0"/>
        <v>3.3298939119148346E-4</v>
      </c>
      <c r="K214" s="248">
        <f t="shared" si="2"/>
        <v>0.98353600560863297</v>
      </c>
      <c r="L214" s="249" t="str">
        <f t="shared" si="1"/>
        <v>C</v>
      </c>
      <c r="M214" s="241"/>
      <c r="P214" s="229"/>
      <c r="Q214" s="229"/>
      <c r="R214" s="229"/>
      <c r="S214" s="229"/>
      <c r="T214" s="229"/>
      <c r="U214" s="229"/>
      <c r="V214" s="229"/>
      <c r="W214" s="229"/>
      <c r="X214" s="229"/>
      <c r="Y214" s="229"/>
      <c r="Z214" s="241"/>
    </row>
    <row r="215" spans="1:26" ht="45" x14ac:dyDescent="0.2">
      <c r="A215" s="242" t="str">
        <f>P.O.!A349</f>
        <v>S</v>
      </c>
      <c r="B215" s="243" t="str">
        <f>P.O.!C349</f>
        <v xml:space="preserve">SEINFRA </v>
      </c>
      <c r="C215" s="244" t="str">
        <f>P.O.!D349</f>
        <v>ED-51120</v>
      </c>
      <c r="D215" s="245" t="str">
        <f>P.O.!E349</f>
        <v>REATERRO MANUAL DE VALA, INCLUSIVE ESPALHAMENTO E COMPACTAÇÃO MANUAL COM SOQUETE</v>
      </c>
      <c r="E215" s="244">
        <f>P.O.!H349</f>
        <v>2.2400000000000002</v>
      </c>
      <c r="F215" s="244" t="str">
        <f>P.O.!F349</f>
        <v>m3</v>
      </c>
      <c r="G215" s="246">
        <f>P.O.!J349</f>
        <v>95.39</v>
      </c>
      <c r="H215" s="246"/>
      <c r="I215" s="246">
        <f>P.O.!K349</f>
        <v>213.67</v>
      </c>
      <c r="J215" s="247">
        <f t="shared" si="0"/>
        <v>3.3039165644710596E-4</v>
      </c>
      <c r="K215" s="248">
        <f t="shared" si="2"/>
        <v>0.98386639726508007</v>
      </c>
      <c r="L215" s="249" t="str">
        <f t="shared" si="1"/>
        <v>C</v>
      </c>
      <c r="M215" s="241"/>
      <c r="P215" s="229"/>
      <c r="Q215" s="229"/>
      <c r="R215" s="229"/>
      <c r="S215" s="229"/>
      <c r="T215" s="229"/>
      <c r="U215" s="229"/>
      <c r="V215" s="229"/>
      <c r="W215" s="229"/>
      <c r="X215" s="229"/>
      <c r="Y215" s="229"/>
      <c r="Z215" s="241"/>
    </row>
    <row r="216" spans="1:26" ht="45" x14ac:dyDescent="0.2">
      <c r="A216" s="242" t="str">
        <f>P.O.!A203</f>
        <v>S</v>
      </c>
      <c r="B216" s="243" t="str">
        <f>P.O.!C203</f>
        <v>SINAPI</v>
      </c>
      <c r="C216" s="244" t="str">
        <f>P.O.!D203</f>
        <v>98111</v>
      </c>
      <c r="D216" s="245" t="str">
        <f>P.O.!E203</f>
        <v>CAIXA DE INSPEÇÃO PARA ATERRAMENTO, CIRCULAR, EM POLIETILENO, DIÂMETRO INTERNO = 0,3 M. AF_12/2020</v>
      </c>
      <c r="E216" s="244">
        <f>P.O.!H203</f>
        <v>3</v>
      </c>
      <c r="F216" s="244" t="str">
        <f>P.O.!F203</f>
        <v>UN</v>
      </c>
      <c r="G216" s="246">
        <f>P.O.!J203</f>
        <v>71.069999999999993</v>
      </c>
      <c r="H216" s="246"/>
      <c r="I216" s="246">
        <f>P.O.!K203</f>
        <v>213.21</v>
      </c>
      <c r="J216" s="247">
        <f t="shared" si="0"/>
        <v>3.2968037193376455E-4</v>
      </c>
      <c r="K216" s="248">
        <f t="shared" si="2"/>
        <v>0.98419607763701389</v>
      </c>
      <c r="L216" s="249" t="str">
        <f t="shared" si="1"/>
        <v>C</v>
      </c>
      <c r="M216" s="241"/>
      <c r="P216" s="229"/>
      <c r="Q216" s="229"/>
      <c r="R216" s="229"/>
      <c r="S216" s="229"/>
      <c r="T216" s="229"/>
      <c r="U216" s="229"/>
      <c r="V216" s="229"/>
      <c r="W216" s="229"/>
      <c r="X216" s="229"/>
      <c r="Y216" s="229"/>
      <c r="Z216" s="241"/>
    </row>
    <row r="217" spans="1:26" ht="60" x14ac:dyDescent="0.2">
      <c r="A217" s="242" t="str">
        <f>P.O.!A181</f>
        <v>S</v>
      </c>
      <c r="B217" s="243" t="str">
        <f>P.O.!C181</f>
        <v>SINAPI</v>
      </c>
      <c r="C217" s="244" t="str">
        <f>P.O.!D181</f>
        <v>103001</v>
      </c>
      <c r="D217" s="245" t="str">
        <f>P.O.!E181</f>
        <v>GRELHA DE FERRO FUNDIDO SIMPLES COM REQUADRO, 150 X 1000 MM, ASSENTADA COM ARGAMASSA 1 : 3 CIMENTO: AREIA - FORNECIMENTO E INSTALAÇÃO. AF_05/2025</v>
      </c>
      <c r="E217" s="244">
        <f>P.O.!H181</f>
        <v>1</v>
      </c>
      <c r="F217" s="244" t="str">
        <f>P.O.!F181</f>
        <v>UN</v>
      </c>
      <c r="G217" s="246">
        <f>P.O.!J181</f>
        <v>212.29</v>
      </c>
      <c r="H217" s="246"/>
      <c r="I217" s="246">
        <f>P.O.!K181</f>
        <v>212.29</v>
      </c>
      <c r="J217" s="247">
        <f t="shared" si="0"/>
        <v>3.2825780290708163E-4</v>
      </c>
      <c r="K217" s="248">
        <f t="shared" si="2"/>
        <v>0.98452433543992102</v>
      </c>
      <c r="L217" s="249" t="str">
        <f t="shared" si="1"/>
        <v>C</v>
      </c>
      <c r="M217" s="241"/>
      <c r="P217" s="229"/>
      <c r="Q217" s="229"/>
      <c r="R217" s="229"/>
      <c r="S217" s="229"/>
      <c r="T217" s="229"/>
      <c r="U217" s="229"/>
      <c r="V217" s="229"/>
      <c r="W217" s="229"/>
      <c r="X217" s="229"/>
      <c r="Y217" s="229"/>
      <c r="Z217" s="241"/>
    </row>
    <row r="218" spans="1:26" ht="60" x14ac:dyDescent="0.2">
      <c r="A218" s="242" t="str">
        <f>P.O.!A230</f>
        <v>S</v>
      </c>
      <c r="B218" s="243" t="str">
        <f>P.O.!C230</f>
        <v xml:space="preserve">SEINFRA </v>
      </c>
      <c r="C218" s="244" t="str">
        <f>P.O.!D230</f>
        <v>ED-15115</v>
      </c>
      <c r="D218" s="245" t="str">
        <f>P.O.!E230</f>
        <v>DISJUNTOR DE PROTEÇÃO DIFERENCIAL RESIDUAL (DR), BIPOLAR TIPO DIN, CORRENTE NOMINAL DE 40A, SENSIBILIDADE DE 30MA, FORNECIMENTO E INSTALAÇÃO, INCLUSIVE TERMINAL ILHÓS</v>
      </c>
      <c r="E218" s="244">
        <f>P.O.!H230</f>
        <v>1</v>
      </c>
      <c r="F218" s="244" t="str">
        <f>P.O.!F230</f>
        <v>un</v>
      </c>
      <c r="G218" s="246">
        <f>P.O.!J230</f>
        <v>212.12</v>
      </c>
      <c r="H218" s="246"/>
      <c r="I218" s="246">
        <f>P.O.!K230</f>
        <v>212.12</v>
      </c>
      <c r="J218" s="247">
        <f t="shared" si="0"/>
        <v>3.2799493689128153E-4</v>
      </c>
      <c r="K218" s="248">
        <f t="shared" si="2"/>
        <v>0.9848523303768123</v>
      </c>
      <c r="L218" s="249" t="str">
        <f t="shared" si="1"/>
        <v>C</v>
      </c>
      <c r="M218" s="241"/>
      <c r="P218" s="229"/>
      <c r="Q218" s="229"/>
      <c r="R218" s="229"/>
      <c r="S218" s="229"/>
      <c r="T218" s="229"/>
      <c r="U218" s="229"/>
      <c r="V218" s="229"/>
      <c r="W218" s="229"/>
      <c r="X218" s="229"/>
      <c r="Y218" s="229"/>
      <c r="Z218" s="241"/>
    </row>
    <row r="219" spans="1:26" ht="30" x14ac:dyDescent="0.2">
      <c r="A219" s="242" t="str">
        <f>P.O.!A260</f>
        <v>S</v>
      </c>
      <c r="B219" s="243" t="str">
        <f>P.O.!C260</f>
        <v>SINAPI</v>
      </c>
      <c r="C219" s="244" t="str">
        <f>P.O.!D260</f>
        <v>95674</v>
      </c>
      <c r="D219" s="245" t="str">
        <f>P.O.!E260</f>
        <v>HIDRÔMETRO DN 1/2", 3,0 M3/H - FORNECIMENTO E INSTALAÇÃO. AF_03/2024</v>
      </c>
      <c r="E219" s="244">
        <f>P.O.!H260</f>
        <v>1</v>
      </c>
      <c r="F219" s="244" t="str">
        <f>P.O.!F260</f>
        <v>UN</v>
      </c>
      <c r="G219" s="246">
        <f>P.O.!J260</f>
        <v>212.08</v>
      </c>
      <c r="H219" s="246"/>
      <c r="I219" s="246">
        <f>P.O.!K260</f>
        <v>212.08</v>
      </c>
      <c r="J219" s="247">
        <f t="shared" si="0"/>
        <v>3.2793308606403446E-4</v>
      </c>
      <c r="K219" s="248">
        <f t="shared" si="2"/>
        <v>0.98518026346287635</v>
      </c>
      <c r="L219" s="249" t="str">
        <f t="shared" si="1"/>
        <v>C</v>
      </c>
      <c r="M219" s="241"/>
      <c r="P219" s="229"/>
      <c r="Q219" s="229"/>
      <c r="R219" s="229"/>
      <c r="S219" s="229"/>
      <c r="T219" s="229"/>
      <c r="U219" s="229"/>
      <c r="V219" s="229"/>
      <c r="W219" s="229"/>
      <c r="X219" s="229"/>
      <c r="Y219" s="229"/>
      <c r="Z219" s="241"/>
    </row>
    <row r="220" spans="1:26" ht="45" x14ac:dyDescent="0.2">
      <c r="A220" s="242" t="str">
        <f>P.O.!A213</f>
        <v>S</v>
      </c>
      <c r="B220" s="243" t="str">
        <f>P.O.!C213</f>
        <v>SINAPI</v>
      </c>
      <c r="C220" s="244" t="str">
        <f>P.O.!D213</f>
        <v>91941</v>
      </c>
      <c r="D220" s="245" t="str">
        <f>P.O.!E213</f>
        <v>CAIXA RETANGULAR 4" X 2" BAIXA (0,30 M DO PISO), PVC, INSTALADA EM PAREDE - FORNECIMENTO E INSTALAÇÃO. AF_03/2023</v>
      </c>
      <c r="E220" s="244">
        <f>P.O.!H213</f>
        <v>13</v>
      </c>
      <c r="F220" s="244" t="str">
        <f>P.O.!F213</f>
        <v>UN</v>
      </c>
      <c r="G220" s="246">
        <f>P.O.!J213</f>
        <v>16.25</v>
      </c>
      <c r="H220" s="246"/>
      <c r="I220" s="246">
        <f>P.O.!K213</f>
        <v>211.25</v>
      </c>
      <c r="J220" s="247">
        <f t="shared" si="0"/>
        <v>3.2664968139865748E-4</v>
      </c>
      <c r="K220" s="248">
        <f t="shared" si="2"/>
        <v>0.98550691314427497</v>
      </c>
      <c r="L220" s="249" t="str">
        <f t="shared" si="1"/>
        <v>C</v>
      </c>
      <c r="M220" s="241"/>
      <c r="P220" s="229"/>
      <c r="Q220" s="229"/>
      <c r="R220" s="229"/>
      <c r="S220" s="229"/>
      <c r="T220" s="229"/>
      <c r="U220" s="229"/>
      <c r="V220" s="229"/>
      <c r="W220" s="229"/>
      <c r="X220" s="229"/>
      <c r="Y220" s="229"/>
      <c r="Z220" s="241"/>
    </row>
    <row r="221" spans="1:26" ht="60" x14ac:dyDescent="0.2">
      <c r="A221" s="242" t="str">
        <f>P.O.!A154</f>
        <v>S</v>
      </c>
      <c r="B221" s="243" t="str">
        <f>P.O.!C154</f>
        <v>SINAPI</v>
      </c>
      <c r="C221" s="244" t="str">
        <f>P.O.!D154</f>
        <v>89774</v>
      </c>
      <c r="D221" s="245" t="str">
        <f>P.O.!E154</f>
        <v>LUVA SIMPLES, PVC, SERIE NORMAL, ESGOTO PREDIAL, DN 75 MM, JUNTA ELÁSTICA, FORNECIDO E INSTALADO EM RAMAL DE DESCARGA OU RAMAL DE ESGOTO SANITÁRIO. AF_08/2022</v>
      </c>
      <c r="E221" s="244">
        <f>P.O.!H154</f>
        <v>10</v>
      </c>
      <c r="F221" s="244" t="str">
        <f>P.O.!F154</f>
        <v>UN</v>
      </c>
      <c r="G221" s="246">
        <f>P.O.!J154</f>
        <v>21.08</v>
      </c>
      <c r="H221" s="246"/>
      <c r="I221" s="246">
        <f>P.O.!K154</f>
        <v>210.8</v>
      </c>
      <c r="J221" s="247">
        <f t="shared" si="0"/>
        <v>3.2595385959212781E-4</v>
      </c>
      <c r="K221" s="248">
        <f t="shared" si="2"/>
        <v>0.98583286700386707</v>
      </c>
      <c r="L221" s="249" t="str">
        <f t="shared" si="1"/>
        <v>C</v>
      </c>
      <c r="M221" s="241"/>
      <c r="P221" s="229"/>
      <c r="Q221" s="229"/>
      <c r="R221" s="229"/>
      <c r="S221" s="229"/>
      <c r="T221" s="229"/>
      <c r="U221" s="229"/>
      <c r="V221" s="229"/>
      <c r="W221" s="229"/>
      <c r="X221" s="229"/>
      <c r="Y221" s="229"/>
      <c r="Z221" s="241"/>
    </row>
    <row r="222" spans="1:26" ht="60" x14ac:dyDescent="0.2">
      <c r="A222" s="242" t="str">
        <f>P.O.!A168</f>
        <v>S</v>
      </c>
      <c r="B222" s="243" t="str">
        <f>P.O.!C168</f>
        <v>SINAPI</v>
      </c>
      <c r="C222" s="244" t="str">
        <f>P.O.!D168</f>
        <v>89801</v>
      </c>
      <c r="D222" s="245" t="str">
        <f>P.O.!E168</f>
        <v>JOELHO 90 GRAUS, PVC, SERIE NORMAL, ESGOTO PREDIAL, DN 50 MM, JUNTA ELÁSTICA, FORNECIDO E INSTALADO EM PRUMADA DE ESGOTO SANITÁRIO OU VENTILAÇÃO. AF_08/2022</v>
      </c>
      <c r="E222" s="244">
        <f>P.O.!H168</f>
        <v>16</v>
      </c>
      <c r="F222" s="244" t="str">
        <f>P.O.!F168</f>
        <v>UN</v>
      </c>
      <c r="G222" s="246">
        <f>P.O.!J168</f>
        <v>12.55</v>
      </c>
      <c r="H222" s="246"/>
      <c r="I222" s="246">
        <f>P.O.!K168</f>
        <v>200.8</v>
      </c>
      <c r="J222" s="247">
        <f t="shared" si="0"/>
        <v>3.1049115278035703E-4</v>
      </c>
      <c r="K222" s="248">
        <f t="shared" si="2"/>
        <v>0.98614335815664744</v>
      </c>
      <c r="L222" s="249" t="str">
        <f t="shared" si="1"/>
        <v>C</v>
      </c>
      <c r="M222" s="241"/>
      <c r="P222" s="229"/>
      <c r="Q222" s="229"/>
      <c r="R222" s="229"/>
      <c r="S222" s="229"/>
      <c r="T222" s="229"/>
      <c r="U222" s="229"/>
      <c r="V222" s="229"/>
      <c r="W222" s="229"/>
      <c r="X222" s="229"/>
      <c r="Y222" s="229"/>
      <c r="Z222" s="241"/>
    </row>
    <row r="223" spans="1:26" ht="45" x14ac:dyDescent="0.2">
      <c r="A223" s="242" t="str">
        <f>P.O.!A192</f>
        <v>S</v>
      </c>
      <c r="B223" s="243" t="str">
        <f>P.O.!C192</f>
        <v>SINAPI</v>
      </c>
      <c r="C223" s="244" t="str">
        <f>P.O.!D192</f>
        <v>101917</v>
      </c>
      <c r="D223" s="245" t="str">
        <f>P.O.!E192</f>
        <v>MANÔMETRO 0 A 200 PSI (0 A 14 KGF/CM2), D = 50MM - FORNECIMENTO E INSTALAÇÃO. AF_10/2020</v>
      </c>
      <c r="E223" s="244">
        <f>P.O.!H192</f>
        <v>1</v>
      </c>
      <c r="F223" s="244" t="str">
        <f>P.O.!F192</f>
        <v>UN</v>
      </c>
      <c r="G223" s="246">
        <f>P.O.!J192</f>
        <v>195.44</v>
      </c>
      <c r="H223" s="246"/>
      <c r="I223" s="246">
        <f>P.O.!K192</f>
        <v>195.44</v>
      </c>
      <c r="J223" s="247">
        <f t="shared" si="0"/>
        <v>3.0220314192924789E-4</v>
      </c>
      <c r="K223" s="248">
        <f t="shared" si="2"/>
        <v>0.98644556129857675</v>
      </c>
      <c r="L223" s="249" t="str">
        <f t="shared" si="1"/>
        <v>C</v>
      </c>
      <c r="M223" s="241"/>
      <c r="P223" s="229"/>
      <c r="Q223" s="229"/>
      <c r="R223" s="229"/>
      <c r="S223" s="229"/>
      <c r="T223" s="229"/>
      <c r="U223" s="229"/>
      <c r="V223" s="229"/>
      <c r="W223" s="229"/>
      <c r="X223" s="229"/>
      <c r="Y223" s="229"/>
      <c r="Z223" s="241"/>
    </row>
    <row r="224" spans="1:26" ht="45" x14ac:dyDescent="0.2">
      <c r="A224" s="242" t="str">
        <f>P.O.!A135</f>
        <v>S</v>
      </c>
      <c r="B224" s="243" t="str">
        <f>P.O.!C135</f>
        <v xml:space="preserve">SEINFRA </v>
      </c>
      <c r="C224" s="244" t="str">
        <f>P.O.!D135</f>
        <v>ED-50335</v>
      </c>
      <c r="D224" s="245" t="str">
        <f>P.O.!E135</f>
        <v>VÁLVULA DE ESCOAMENTO METÁLICA, PARA PIA DE COZINHA AMERICANA, ACABAMENTO CROMADO, DIÂMETRO DE 3.1/2", INCLUSIVE ACESSÓRIOS</v>
      </c>
      <c r="E224" s="244">
        <f>P.O.!H135</f>
        <v>2</v>
      </c>
      <c r="F224" s="244" t="str">
        <f>P.O.!F135</f>
        <v>un</v>
      </c>
      <c r="G224" s="246">
        <f>P.O.!J135</f>
        <v>96.95</v>
      </c>
      <c r="H224" s="246"/>
      <c r="I224" s="246">
        <f>P.O.!K135</f>
        <v>193.9</v>
      </c>
      <c r="J224" s="247">
        <f t="shared" si="0"/>
        <v>2.998218850802352E-4</v>
      </c>
      <c r="K224" s="248">
        <f t="shared" si="2"/>
        <v>0.98674538318365701</v>
      </c>
      <c r="L224" s="249" t="str">
        <f t="shared" si="1"/>
        <v>C</v>
      </c>
      <c r="M224" s="241"/>
      <c r="P224" s="229"/>
      <c r="Q224" s="229"/>
      <c r="R224" s="229"/>
      <c r="S224" s="229"/>
      <c r="T224" s="229"/>
      <c r="U224" s="229"/>
      <c r="V224" s="229"/>
      <c r="W224" s="229"/>
      <c r="X224" s="229"/>
      <c r="Y224" s="229"/>
      <c r="Z224" s="241"/>
    </row>
    <row r="225" spans="1:26" ht="45" x14ac:dyDescent="0.2">
      <c r="A225" s="242" t="str">
        <f>P.O.!A271</f>
        <v>S</v>
      </c>
      <c r="B225" s="243" t="str">
        <f>P.O.!C271</f>
        <v xml:space="preserve">SEINFRA </v>
      </c>
      <c r="C225" s="244" t="str">
        <f>P.O.!D271</f>
        <v>ED-50309</v>
      </c>
      <c r="D225" s="245" t="str">
        <f>P.O.!E271</f>
        <v>BOLSA DE LIGAÇÃO DE BORRACHA, DIÂMETRO DE 1.1/2", PARA VASO SANITÁRIO, EXCLUSIVE TUBO DE LIGAÇÃO</v>
      </c>
      <c r="E225" s="244">
        <f>P.O.!H271</f>
        <v>6</v>
      </c>
      <c r="F225" s="244" t="str">
        <f>P.O.!F271</f>
        <v>un</v>
      </c>
      <c r="G225" s="246">
        <f>P.O.!J271</f>
        <v>30.23</v>
      </c>
      <c r="H225" s="246"/>
      <c r="I225" s="246">
        <f>P.O.!K271</f>
        <v>181.38</v>
      </c>
      <c r="J225" s="247">
        <f t="shared" si="0"/>
        <v>2.804625761518982E-4</v>
      </c>
      <c r="K225" s="248">
        <f t="shared" si="2"/>
        <v>0.9870258457598089</v>
      </c>
      <c r="L225" s="249" t="str">
        <f t="shared" si="1"/>
        <v>C</v>
      </c>
      <c r="M225" s="241"/>
      <c r="P225" s="229"/>
      <c r="Q225" s="229"/>
      <c r="R225" s="229"/>
      <c r="S225" s="229"/>
      <c r="T225" s="229"/>
      <c r="U225" s="229"/>
      <c r="V225" s="229"/>
      <c r="W225" s="229"/>
      <c r="X225" s="229"/>
      <c r="Y225" s="229"/>
      <c r="Z225" s="241"/>
    </row>
    <row r="226" spans="1:26" ht="45" x14ac:dyDescent="0.2">
      <c r="A226" s="242" t="str">
        <f>P.O.!A218</f>
        <v>S</v>
      </c>
      <c r="B226" s="243" t="str">
        <f>P.O.!C218</f>
        <v>SINAPI</v>
      </c>
      <c r="C226" s="244" t="str">
        <f>P.O.!D218</f>
        <v>91992</v>
      </c>
      <c r="D226" s="245" t="str">
        <f>P.O.!E218</f>
        <v>TOMADA ALTA DE EMBUTIR (1 MÓDULO), 2P+T 10 A, INCLUINDO SUPORTE E PLACA - FORNECIMENTO E INSTALAÇÃO. AF_03/2023</v>
      </c>
      <c r="E226" s="244">
        <f>P.O.!H218</f>
        <v>3</v>
      </c>
      <c r="F226" s="244" t="str">
        <f>P.O.!F218</f>
        <v>UN</v>
      </c>
      <c r="G226" s="246">
        <f>P.O.!J218</f>
        <v>60.19</v>
      </c>
      <c r="H226" s="246"/>
      <c r="I226" s="246">
        <f>P.O.!K218</f>
        <v>180.57</v>
      </c>
      <c r="J226" s="247">
        <f t="shared" si="0"/>
        <v>2.7921009690014476E-4</v>
      </c>
      <c r="K226" s="248">
        <f t="shared" si="2"/>
        <v>0.98730505585670902</v>
      </c>
      <c r="L226" s="249" t="str">
        <f t="shared" si="1"/>
        <v>C</v>
      </c>
      <c r="M226" s="241"/>
      <c r="P226" s="229"/>
      <c r="Q226" s="229"/>
      <c r="R226" s="229"/>
      <c r="S226" s="229"/>
      <c r="T226" s="229"/>
      <c r="U226" s="229"/>
      <c r="V226" s="229"/>
      <c r="W226" s="229"/>
      <c r="X226" s="229"/>
      <c r="Y226" s="229"/>
      <c r="Z226" s="241"/>
    </row>
    <row r="227" spans="1:26" ht="45" x14ac:dyDescent="0.2">
      <c r="A227" s="242" t="str">
        <f>P.O.!A355</f>
        <v>S</v>
      </c>
      <c r="B227" s="243" t="str">
        <f>P.O.!C355</f>
        <v>PRÓPRIA</v>
      </c>
      <c r="C227" s="244" t="str">
        <f>P.O.!D355</f>
        <v>CPU 004</v>
      </c>
      <c r="D227" s="245" t="str">
        <f>P.O.!E355</f>
        <v xml:space="preserve">RODAPÉ DE 10 CM DE ALTURA, EM PORCELANATO,  COM PLACAS TIPO ESMALTADA DE DIMENSÕES 60X60CM.
</v>
      </c>
      <c r="E227" s="244">
        <f>P.O.!H355</f>
        <v>6</v>
      </c>
      <c r="F227" s="244" t="str">
        <f>P.O.!F355</f>
        <v>M2</v>
      </c>
      <c r="G227" s="246">
        <f>P.O.!J355</f>
        <v>29.92</v>
      </c>
      <c r="H227" s="246"/>
      <c r="I227" s="246">
        <f>P.O.!K355</f>
        <v>179.52</v>
      </c>
      <c r="J227" s="247">
        <f t="shared" si="0"/>
        <v>2.7758651268490882E-4</v>
      </c>
      <c r="K227" s="248">
        <f t="shared" si="2"/>
        <v>0.98758264236939397</v>
      </c>
      <c r="L227" s="249" t="str">
        <f t="shared" si="1"/>
        <v>C</v>
      </c>
      <c r="M227" s="241"/>
      <c r="P227" s="229"/>
      <c r="Q227" s="229"/>
      <c r="R227" s="229"/>
      <c r="S227" s="229"/>
      <c r="T227" s="229"/>
      <c r="U227" s="229"/>
      <c r="V227" s="229"/>
      <c r="W227" s="229"/>
      <c r="X227" s="229"/>
      <c r="Y227" s="229"/>
      <c r="Z227" s="241"/>
    </row>
    <row r="228" spans="1:26" ht="30" x14ac:dyDescent="0.2">
      <c r="A228" s="242" t="str">
        <f>P.O.!A75</f>
        <v>S</v>
      </c>
      <c r="B228" s="243" t="str">
        <f>P.O.!C75</f>
        <v xml:space="preserve">SEINFRA </v>
      </c>
      <c r="C228" s="244" t="str">
        <f>P.O.!D75</f>
        <v>ED-29548</v>
      </c>
      <c r="D228" s="245" t="str">
        <f>P.O.!E75</f>
        <v>CORTE, DOBRA E MONTAGEM DE AÇO CA-60, DIÂMETRO 5MM, INCLUSIVE ESPAÇADOR</v>
      </c>
      <c r="E228" s="244">
        <f>P.O.!H75</f>
        <v>10.1</v>
      </c>
      <c r="F228" s="244" t="str">
        <f>P.O.!F75</f>
        <v>Kg</v>
      </c>
      <c r="G228" s="246">
        <f>P.O.!J75</f>
        <v>17.62</v>
      </c>
      <c r="H228" s="246"/>
      <c r="I228" s="246">
        <f>P.O.!K75</f>
        <v>177.96</v>
      </c>
      <c r="J228" s="247">
        <f t="shared" si="0"/>
        <v>2.751743304222726E-4</v>
      </c>
      <c r="K228" s="248">
        <f t="shared" si="2"/>
        <v>0.9878578166998162</v>
      </c>
      <c r="L228" s="249" t="str">
        <f t="shared" si="1"/>
        <v>C</v>
      </c>
      <c r="M228" s="241"/>
      <c r="P228" s="229"/>
      <c r="Q228" s="229"/>
      <c r="R228" s="229"/>
      <c r="S228" s="229"/>
      <c r="T228" s="229"/>
      <c r="U228" s="229"/>
      <c r="V228" s="229"/>
      <c r="W228" s="229"/>
      <c r="X228" s="229"/>
      <c r="Y228" s="229"/>
      <c r="Z228" s="241"/>
    </row>
    <row r="229" spans="1:26" ht="30" x14ac:dyDescent="0.2">
      <c r="A229" s="242" t="str">
        <f>P.O.!A172</f>
        <v>S</v>
      </c>
      <c r="B229" s="243" t="str">
        <f>P.O.!C172</f>
        <v>ORSE</v>
      </c>
      <c r="C229" s="244" t="str">
        <f>P.O.!D172</f>
        <v>01585</v>
      </c>
      <c r="D229" s="245" t="str">
        <f>P.O.!E172</f>
        <v>Tê sanitário em pvc rígido soldável, para esgoto primário, diâm = 50 x 50mm</v>
      </c>
      <c r="E229" s="244">
        <f>P.O.!H172</f>
        <v>6</v>
      </c>
      <c r="F229" s="244" t="str">
        <f>P.O.!F172</f>
        <v>UN</v>
      </c>
      <c r="G229" s="246">
        <f>P.O.!J172</f>
        <v>29.5</v>
      </c>
      <c r="H229" s="246"/>
      <c r="I229" s="246">
        <f>P.O.!K172</f>
        <v>177</v>
      </c>
      <c r="J229" s="247">
        <f t="shared" si="0"/>
        <v>2.736899105683426E-4</v>
      </c>
      <c r="K229" s="248">
        <f t="shared" si="2"/>
        <v>0.98813150661038451</v>
      </c>
      <c r="L229" s="249" t="str">
        <f t="shared" si="1"/>
        <v>C</v>
      </c>
      <c r="M229" s="241"/>
      <c r="P229" s="229"/>
      <c r="Q229" s="229"/>
      <c r="R229" s="229"/>
      <c r="S229" s="229"/>
      <c r="T229" s="229"/>
      <c r="U229" s="229"/>
      <c r="V229" s="229"/>
      <c r="W229" s="229"/>
      <c r="X229" s="229"/>
      <c r="Y229" s="229"/>
      <c r="Z229" s="241"/>
    </row>
    <row r="230" spans="1:26" ht="90" x14ac:dyDescent="0.2">
      <c r="A230" s="242" t="str">
        <f>P.O.!A180</f>
        <v>S</v>
      </c>
      <c r="B230" s="243" t="str">
        <f>P.O.!C180</f>
        <v xml:space="preserve">SEINFRA </v>
      </c>
      <c r="C230" s="244" t="str">
        <f>P.O.!D180</f>
        <v>ED-14740</v>
      </c>
      <c r="D230" s="245" t="str">
        <f>P.O.!E180</f>
        <v>CANALETA PARA DRENAGEM, EM CONCRETO COM FCK 15MPA, MOLDADA IN LOCO, SEÇÃO 15X15CM, FORMA EM MADEIRA, EXCLUSIVE TAMPA, INCLUSIVE ESCAVAÇÃO, REATERRO COM TRANSPORTE E RETIRADA DO MATERIAL ESCAVADO (EM CAÇAMBA)</v>
      </c>
      <c r="E230" s="244">
        <f>P.O.!H180</f>
        <v>1</v>
      </c>
      <c r="F230" s="244" t="str">
        <f>P.O.!F180</f>
        <v>m</v>
      </c>
      <c r="G230" s="246">
        <f>P.O.!J180</f>
        <v>176.03</v>
      </c>
      <c r="H230" s="246"/>
      <c r="I230" s="246">
        <f>P.O.!K180</f>
        <v>176.03</v>
      </c>
      <c r="J230" s="247">
        <f t="shared" si="0"/>
        <v>2.721900280076008E-4</v>
      </c>
      <c r="K230" s="248">
        <f t="shared" si="2"/>
        <v>0.98840369663839212</v>
      </c>
      <c r="L230" s="249" t="str">
        <f t="shared" si="1"/>
        <v>C</v>
      </c>
      <c r="M230" s="241"/>
      <c r="P230" s="229"/>
      <c r="Q230" s="229"/>
      <c r="R230" s="229"/>
      <c r="S230" s="229"/>
      <c r="T230" s="229"/>
      <c r="U230" s="229"/>
      <c r="V230" s="229"/>
      <c r="W230" s="229"/>
      <c r="X230" s="229"/>
      <c r="Y230" s="229"/>
      <c r="Z230" s="241"/>
    </row>
    <row r="231" spans="1:26" ht="45" x14ac:dyDescent="0.2">
      <c r="A231" s="242" t="str">
        <f>P.O.!A177</f>
        <v>S</v>
      </c>
      <c r="B231" s="243" t="str">
        <f>P.O.!C177</f>
        <v>SINAPI</v>
      </c>
      <c r="C231" s="244" t="str">
        <f>P.O.!D177</f>
        <v>89512</v>
      </c>
      <c r="D231" s="245" t="str">
        <f>P.O.!E177</f>
        <v>TUBO PVC, SÉRIE R, ÁGUA PLUVIAL, DN 100 MM, FORNECIDO E INSTALADO EM RAMAL DE ENCAMINHAMENTO. AF_06/2022</v>
      </c>
      <c r="E231" s="244">
        <f>P.O.!H177</f>
        <v>2.6</v>
      </c>
      <c r="F231" s="244" t="str">
        <f>P.O.!F177</f>
        <v>M</v>
      </c>
      <c r="G231" s="246">
        <f>P.O.!J177</f>
        <v>67.02</v>
      </c>
      <c r="H231" s="246"/>
      <c r="I231" s="246">
        <f>P.O.!K177</f>
        <v>174.25</v>
      </c>
      <c r="J231" s="247">
        <f t="shared" si="0"/>
        <v>2.6943766619510562E-4</v>
      </c>
      <c r="K231" s="248">
        <f t="shared" si="2"/>
        <v>0.98867313430458725</v>
      </c>
      <c r="L231" s="249" t="str">
        <f t="shared" si="1"/>
        <v>C</v>
      </c>
      <c r="M231" s="241"/>
      <c r="P231" s="229"/>
      <c r="Q231" s="229"/>
      <c r="R231" s="229"/>
      <c r="S231" s="229"/>
      <c r="T231" s="229"/>
      <c r="U231" s="229"/>
      <c r="V231" s="229"/>
      <c r="W231" s="229"/>
      <c r="X231" s="229"/>
      <c r="Y231" s="229"/>
      <c r="Z231" s="241"/>
    </row>
    <row r="232" spans="1:26" ht="60" x14ac:dyDescent="0.2">
      <c r="A232" s="242" t="str">
        <f>P.O.!A92</f>
        <v>S</v>
      </c>
      <c r="B232" s="243" t="str">
        <f>P.O.!C92</f>
        <v>SINAPI</v>
      </c>
      <c r="C232" s="244" t="str">
        <f>P.O.!D92</f>
        <v>96523</v>
      </c>
      <c r="D232" s="245" t="str">
        <f>P.O.!E92</f>
        <v>ESCAVAÇÃO MANUAL PARA BLOCO DE COROAMENTO OU SAPATA (INCLUINDO ESCAVAÇÃO PARA COLOCAÇÃO DE FÔRMAS). AF_01/2024</v>
      </c>
      <c r="E232" s="244">
        <f>P.O.!H92</f>
        <v>1.35</v>
      </c>
      <c r="F232" s="244" t="str">
        <f>P.O.!F92</f>
        <v>M3</v>
      </c>
      <c r="G232" s="246">
        <f>P.O.!J92</f>
        <v>128.72999999999999</v>
      </c>
      <c r="H232" s="246"/>
      <c r="I232" s="246">
        <f>P.O.!K92</f>
        <v>173.79</v>
      </c>
      <c r="J232" s="247">
        <f t="shared" si="0"/>
        <v>2.6872638168176416E-4</v>
      </c>
      <c r="K232" s="248">
        <f t="shared" si="2"/>
        <v>0.98894186068626899</v>
      </c>
      <c r="L232" s="249" t="str">
        <f t="shared" si="1"/>
        <v>C</v>
      </c>
      <c r="M232" s="241"/>
      <c r="P232" s="229"/>
      <c r="Q232" s="229"/>
      <c r="R232" s="229"/>
      <c r="S232" s="229"/>
      <c r="T232" s="229"/>
      <c r="U232" s="229"/>
      <c r="V232" s="229"/>
      <c r="W232" s="229"/>
      <c r="X232" s="229"/>
      <c r="Y232" s="229"/>
      <c r="Z232" s="241"/>
    </row>
    <row r="233" spans="1:26" ht="60" x14ac:dyDescent="0.2">
      <c r="A233" s="242" t="str">
        <f>P.O.!A229</f>
        <v>S</v>
      </c>
      <c r="B233" s="243" t="str">
        <f>P.O.!C229</f>
        <v xml:space="preserve">SEINFRA </v>
      </c>
      <c r="C233" s="244" t="str">
        <f>P.O.!D229</f>
        <v>ED-15114</v>
      </c>
      <c r="D233" s="245" t="str">
        <f>P.O.!E229</f>
        <v>DISJUNTOR DE PROTEÇÃO DIFERENCIAL RESIDUAL (DR), BIPOLAR TIPO DIN, CORRENTE NOMINAL DE 25A, SENSIBILIDADE DE 30MA, FORNECIMENTO E INSTALAÇÃO, INCLUSIVE TERMINAL ILHÓS</v>
      </c>
      <c r="E233" s="244">
        <f>P.O.!H229</f>
        <v>1</v>
      </c>
      <c r="F233" s="244" t="str">
        <f>P.O.!F229</f>
        <v>un</v>
      </c>
      <c r="G233" s="246">
        <f>P.O.!J229</f>
        <v>169.71</v>
      </c>
      <c r="H233" s="246"/>
      <c r="I233" s="246">
        <f>P.O.!K229</f>
        <v>169.71</v>
      </c>
      <c r="J233" s="247">
        <f t="shared" si="0"/>
        <v>2.6241759730256172E-4</v>
      </c>
      <c r="K233" s="248">
        <f t="shared" si="2"/>
        <v>0.9892042782835716</v>
      </c>
      <c r="L233" s="249" t="str">
        <f t="shared" si="1"/>
        <v>C</v>
      </c>
      <c r="M233" s="241"/>
      <c r="P233" s="229"/>
      <c r="Q233" s="229"/>
      <c r="R233" s="229"/>
      <c r="S233" s="229"/>
      <c r="T233" s="229"/>
      <c r="U233" s="229"/>
      <c r="V233" s="229"/>
      <c r="W233" s="229"/>
      <c r="X233" s="229"/>
      <c r="Y233" s="229"/>
      <c r="Z233" s="241"/>
    </row>
    <row r="234" spans="1:26" ht="60" x14ac:dyDescent="0.2">
      <c r="A234" s="242" t="str">
        <f>P.O.!A194</f>
        <v>S</v>
      </c>
      <c r="B234" s="243" t="str">
        <f>P.O.!C194</f>
        <v>SINAPI</v>
      </c>
      <c r="C234" s="244" t="str">
        <f>P.O.!D194</f>
        <v>100807</v>
      </c>
      <c r="D234" s="245" t="str">
        <f>P.O.!E194</f>
        <v>TUBO, PEX, MULTICAMADA, COM TUBO LUVA, DN 16, INSTALADO EM RAMAL INTERNO DE INSTALAÇÕES DE GÁS - FORNECIMENTO E INSTALAÇÃO. AF_01/2020</v>
      </c>
      <c r="E234" s="244">
        <f>P.O.!H194</f>
        <v>5.3</v>
      </c>
      <c r="F234" s="244" t="str">
        <f>P.O.!F194</f>
        <v>M</v>
      </c>
      <c r="G234" s="246">
        <f>P.O.!J194</f>
        <v>31.82</v>
      </c>
      <c r="H234" s="246"/>
      <c r="I234" s="246">
        <f>P.O.!K194</f>
        <v>168.65</v>
      </c>
      <c r="J234" s="247">
        <f t="shared" si="0"/>
        <v>2.6077855038051403E-4</v>
      </c>
      <c r="K234" s="248">
        <f t="shared" si="2"/>
        <v>0.98946505683395214</v>
      </c>
      <c r="L234" s="249" t="str">
        <f t="shared" si="1"/>
        <v>C</v>
      </c>
      <c r="M234" s="241"/>
      <c r="P234" s="229"/>
      <c r="Q234" s="229"/>
      <c r="R234" s="229"/>
      <c r="S234" s="229"/>
      <c r="T234" s="229"/>
      <c r="U234" s="229"/>
      <c r="V234" s="229"/>
      <c r="W234" s="229"/>
      <c r="X234" s="229"/>
      <c r="Y234" s="229"/>
      <c r="Z234" s="241"/>
    </row>
    <row r="235" spans="1:26" ht="45" x14ac:dyDescent="0.2">
      <c r="A235" s="242" t="str">
        <f>P.O.!A259</f>
        <v>S</v>
      </c>
      <c r="B235" s="243" t="str">
        <f>P.O.!C259</f>
        <v>SINAPI</v>
      </c>
      <c r="C235" s="244" t="str">
        <f>P.O.!D259</f>
        <v>95676</v>
      </c>
      <c r="D235" s="245" t="str">
        <f>P.O.!E259</f>
        <v>CAIXA EM CONCRETO PRÉ-MOLDADO PARA ABRIGO DE HIDRÔMETRO COM DN 20 MM - FORNECIMENTO E INSTALAÇÃO. AF_03/2024</v>
      </c>
      <c r="E235" s="244">
        <f>P.O.!H259</f>
        <v>1</v>
      </c>
      <c r="F235" s="244" t="str">
        <f>P.O.!F259</f>
        <v>UN</v>
      </c>
      <c r="G235" s="246">
        <f>P.O.!J259</f>
        <v>167.04</v>
      </c>
      <c r="H235" s="246"/>
      <c r="I235" s="246">
        <f>P.O.!K259</f>
        <v>167.04</v>
      </c>
      <c r="J235" s="247">
        <f t="shared" si="0"/>
        <v>2.5828905458381889E-4</v>
      </c>
      <c r="K235" s="248">
        <f t="shared" si="2"/>
        <v>0.98972334588853594</v>
      </c>
      <c r="L235" s="249" t="str">
        <f t="shared" si="1"/>
        <v>C</v>
      </c>
      <c r="M235" s="241"/>
      <c r="P235" s="229"/>
      <c r="Q235" s="229"/>
      <c r="R235" s="229"/>
      <c r="S235" s="229"/>
      <c r="T235" s="229"/>
      <c r="U235" s="229"/>
      <c r="V235" s="229"/>
      <c r="W235" s="229"/>
      <c r="X235" s="229"/>
      <c r="Y235" s="229"/>
      <c r="Z235" s="241"/>
    </row>
    <row r="236" spans="1:26" ht="60" x14ac:dyDescent="0.2">
      <c r="A236" s="242" t="str">
        <f>P.O.!A278</f>
        <v>S</v>
      </c>
      <c r="B236" s="243" t="str">
        <f>P.O.!C278</f>
        <v>SINAPI</v>
      </c>
      <c r="C236" s="244" t="str">
        <f>P.O.!D278</f>
        <v>89596</v>
      </c>
      <c r="D236" s="245" t="str">
        <f>P.O.!E278</f>
        <v>ADAPTADOR CURTO COM BOLSA E ROSCA PARA REGISTRO, PVC, SOLDÁVEL, DN 50MM X 1.1/2, INSTALADO EM PRUMADA DE ÁGUA - FORNECIMENTO E INSTALAÇÃO. AF_06/2022</v>
      </c>
      <c r="E236" s="244">
        <f>P.O.!H278</f>
        <v>12</v>
      </c>
      <c r="F236" s="244" t="str">
        <f>P.O.!F278</f>
        <v>UN</v>
      </c>
      <c r="G236" s="246">
        <f>P.O.!J278</f>
        <v>13.82</v>
      </c>
      <c r="H236" s="246"/>
      <c r="I236" s="246">
        <f>P.O.!K278</f>
        <v>165.84</v>
      </c>
      <c r="J236" s="247">
        <f t="shared" si="0"/>
        <v>2.5643352976640645E-4</v>
      </c>
      <c r="K236" s="248">
        <f t="shared" si="2"/>
        <v>0.9899797794183024</v>
      </c>
      <c r="L236" s="249" t="str">
        <f t="shared" si="1"/>
        <v>C</v>
      </c>
      <c r="M236" s="241"/>
      <c r="P236" s="229"/>
      <c r="Q236" s="229"/>
      <c r="R236" s="229"/>
      <c r="S236" s="229"/>
      <c r="T236" s="229"/>
      <c r="U236" s="229"/>
      <c r="V236" s="229"/>
      <c r="W236" s="229"/>
      <c r="X236" s="229"/>
      <c r="Y236" s="229"/>
      <c r="Z236" s="241"/>
    </row>
    <row r="237" spans="1:26" ht="45" x14ac:dyDescent="0.2">
      <c r="A237" s="242" t="str">
        <f>P.O.!A285</f>
        <v>S</v>
      </c>
      <c r="B237" s="243" t="str">
        <f>P.O.!C285</f>
        <v>SINAPI</v>
      </c>
      <c r="C237" s="244" t="str">
        <f>P.O.!D285</f>
        <v>89410</v>
      </c>
      <c r="D237" s="245" t="str">
        <f>P.O.!E285</f>
        <v>CURVA 90 GRAUS, PVC, SOLDÁVEL, DN 25MM, INSTALADO EM RAMAL DE DISTRIBUIÇÃO DE ÁGUA - FORNECIMENTO E INSTALAÇÃO. AF_06/2022</v>
      </c>
      <c r="E237" s="244">
        <f>P.O.!H285</f>
        <v>11</v>
      </c>
      <c r="F237" s="244" t="str">
        <f>P.O.!F285</f>
        <v>UN</v>
      </c>
      <c r="G237" s="246">
        <f>P.O.!J285</f>
        <v>14.88</v>
      </c>
      <c r="H237" s="246"/>
      <c r="I237" s="246">
        <f>P.O.!K285</f>
        <v>163.68</v>
      </c>
      <c r="J237" s="247">
        <f t="shared" si="0"/>
        <v>2.5309358509506395E-4</v>
      </c>
      <c r="K237" s="248">
        <f t="shared" si="2"/>
        <v>0.99023287300339746</v>
      </c>
      <c r="L237" s="249" t="str">
        <f t="shared" si="1"/>
        <v>C</v>
      </c>
      <c r="M237" s="241"/>
      <c r="P237" s="229"/>
      <c r="Q237" s="229"/>
      <c r="R237" s="229"/>
      <c r="S237" s="229"/>
      <c r="T237" s="229"/>
      <c r="U237" s="229"/>
      <c r="V237" s="229"/>
      <c r="W237" s="229"/>
      <c r="X237" s="229"/>
      <c r="Y237" s="229"/>
      <c r="Z237" s="241"/>
    </row>
    <row r="238" spans="1:26" ht="30" x14ac:dyDescent="0.2">
      <c r="A238" s="242" t="str">
        <f>P.O.!A138</f>
        <v>S</v>
      </c>
      <c r="B238" s="243" t="str">
        <f>P.O.!C138</f>
        <v>ORSE</v>
      </c>
      <c r="C238" s="244" t="str">
        <f>P.O.!D138</f>
        <v>01620</v>
      </c>
      <c r="D238" s="245" t="str">
        <f>P.O.!E138</f>
        <v>Curva 45° longa em pvc rígido c/ anéis, diâm = 75mm Rev. 01 - 10/2022</v>
      </c>
      <c r="E238" s="244">
        <f>P.O.!H138</f>
        <v>2</v>
      </c>
      <c r="F238" s="244" t="str">
        <f>P.O.!F138</f>
        <v>UN</v>
      </c>
      <c r="G238" s="246">
        <f>P.O.!J138</f>
        <v>77.16</v>
      </c>
      <c r="H238" s="246"/>
      <c r="I238" s="246">
        <f>P.O.!K138</f>
        <v>154.32</v>
      </c>
      <c r="J238" s="247">
        <f t="shared" si="0"/>
        <v>2.3862049151924649E-4</v>
      </c>
      <c r="K238" s="248">
        <f t="shared" si="2"/>
        <v>0.9904714934949167</v>
      </c>
      <c r="L238" s="249" t="str">
        <f t="shared" si="1"/>
        <v>C</v>
      </c>
      <c r="M238" s="241"/>
      <c r="P238" s="229"/>
      <c r="Q238" s="229"/>
      <c r="R238" s="229"/>
      <c r="S238" s="229"/>
      <c r="T238" s="229"/>
      <c r="U238" s="229"/>
      <c r="V238" s="229"/>
      <c r="W238" s="229"/>
      <c r="X238" s="229"/>
      <c r="Y238" s="229"/>
      <c r="Z238" s="241"/>
    </row>
    <row r="239" spans="1:26" ht="60" x14ac:dyDescent="0.2">
      <c r="A239" s="242" t="str">
        <f>P.O.!A276</f>
        <v>S</v>
      </c>
      <c r="B239" s="243" t="str">
        <f>P.O.!C276</f>
        <v>SINAPI</v>
      </c>
      <c r="C239" s="244" t="str">
        <f>P.O.!D276</f>
        <v>94707</v>
      </c>
      <c r="D239" s="245" t="str">
        <f>P.O.!E276</f>
        <v>ADAPTADOR COM FLANGE E ANEL DE VEDAÇÃO, PVC, SOLDÁVEL, DN 60 MM X 2", INSTALADO EM RESERVAÇÃO PREDIAL DE ÁGUA - FORNECIMENTO E INSTALAÇÃO. AF_04/2024</v>
      </c>
      <c r="E239" s="244">
        <f>P.O.!H276</f>
        <v>2</v>
      </c>
      <c r="F239" s="244" t="str">
        <f>P.O.!F276</f>
        <v>UN</v>
      </c>
      <c r="G239" s="246">
        <f>P.O.!J276</f>
        <v>72.180000000000007</v>
      </c>
      <c r="H239" s="246"/>
      <c r="I239" s="246">
        <f>P.O.!K276</f>
        <v>144.36000000000001</v>
      </c>
      <c r="J239" s="247">
        <f t="shared" si="0"/>
        <v>2.2321963553472284E-4</v>
      </c>
      <c r="K239" s="248">
        <f t="shared" si="2"/>
        <v>0.99069471313045143</v>
      </c>
      <c r="L239" s="249" t="str">
        <f t="shared" si="1"/>
        <v>C</v>
      </c>
      <c r="M239" s="241"/>
      <c r="P239" s="229"/>
      <c r="Q239" s="229"/>
      <c r="R239" s="229"/>
      <c r="S239" s="229"/>
      <c r="T239" s="229"/>
      <c r="U239" s="229"/>
      <c r="V239" s="229"/>
      <c r="W239" s="229"/>
      <c r="X239" s="229"/>
      <c r="Y239" s="229"/>
      <c r="Z239" s="241"/>
    </row>
    <row r="240" spans="1:26" ht="45" x14ac:dyDescent="0.2">
      <c r="A240" s="242" t="str">
        <f>P.O.!A292</f>
        <v>S</v>
      </c>
      <c r="B240" s="243" t="str">
        <f>P.O.!C292</f>
        <v>SINAPI</v>
      </c>
      <c r="C240" s="244" t="str">
        <f>P.O.!D292</f>
        <v>103995</v>
      </c>
      <c r="D240" s="245" t="str">
        <f>P.O.!E292</f>
        <v>LUVA, PVC, SOLDÁVEL, DN 50MM, INSTALADO EM RAMAL DE DISTRIBUIÇÃO DE ÁGUA - FORNECIMENTO E INSTALAÇÃO. AF_06/2022</v>
      </c>
      <c r="E240" s="244">
        <f>P.O.!H292</f>
        <v>7</v>
      </c>
      <c r="F240" s="244" t="str">
        <f>P.O.!F292</f>
        <v>UN</v>
      </c>
      <c r="G240" s="246">
        <f>P.O.!J292</f>
        <v>20.28</v>
      </c>
      <c r="H240" s="246"/>
      <c r="I240" s="246">
        <f>P.O.!K292</f>
        <v>141.96</v>
      </c>
      <c r="J240" s="247">
        <f t="shared" si="0"/>
        <v>2.1950858589989784E-4</v>
      </c>
      <c r="K240" s="248">
        <f t="shared" si="2"/>
        <v>0.99091422171635135</v>
      </c>
      <c r="L240" s="249" t="str">
        <f t="shared" si="1"/>
        <v>C</v>
      </c>
      <c r="M240" s="241"/>
      <c r="P240" s="229"/>
      <c r="Q240" s="229"/>
      <c r="R240" s="229"/>
      <c r="S240" s="229"/>
      <c r="T240" s="229"/>
      <c r="U240" s="229"/>
      <c r="V240" s="229"/>
      <c r="W240" s="229"/>
      <c r="X240" s="229"/>
      <c r="Y240" s="229"/>
      <c r="Z240" s="241"/>
    </row>
    <row r="241" spans="1:26" ht="45" x14ac:dyDescent="0.2">
      <c r="A241" s="242" t="str">
        <f>P.O.!A272</f>
        <v>S</v>
      </c>
      <c r="B241" s="243" t="str">
        <f>P.O.!C272</f>
        <v>SINAPI</v>
      </c>
      <c r="C241" s="244" t="str">
        <f>P.O.!D272</f>
        <v>86884</v>
      </c>
      <c r="D241" s="245" t="str">
        <f>P.O.!E272</f>
        <v>ENGATE FLEXÍVEL EM PLÁSTICO BRANCO, 1/2" X 30CM - FORNECIMENTO E INSTALAÇÃO. AF_01/2020</v>
      </c>
      <c r="E241" s="244">
        <f>P.O.!H272</f>
        <v>9</v>
      </c>
      <c r="F241" s="244" t="str">
        <f>P.O.!F272</f>
        <v>UN</v>
      </c>
      <c r="G241" s="246">
        <f>P.O.!J272</f>
        <v>15.54</v>
      </c>
      <c r="H241" s="246"/>
      <c r="I241" s="246">
        <f>P.O.!K272</f>
        <v>139.86000000000001</v>
      </c>
      <c r="J241" s="247">
        <f t="shared" si="0"/>
        <v>2.1626141746942598E-4</v>
      </c>
      <c r="K241" s="248">
        <f t="shared" si="2"/>
        <v>0.99113048313382079</v>
      </c>
      <c r="L241" s="249" t="str">
        <f t="shared" si="1"/>
        <v>C</v>
      </c>
      <c r="M241" s="241"/>
      <c r="P241" s="229"/>
      <c r="Q241" s="229"/>
      <c r="R241" s="229"/>
      <c r="S241" s="229"/>
      <c r="T241" s="229"/>
      <c r="U241" s="229"/>
      <c r="V241" s="229"/>
      <c r="W241" s="229"/>
      <c r="X241" s="229"/>
      <c r="Y241" s="229"/>
      <c r="Z241" s="241"/>
    </row>
    <row r="242" spans="1:26" ht="60" x14ac:dyDescent="0.2">
      <c r="A242" s="242" t="str">
        <f>P.O.!A279</f>
        <v>S</v>
      </c>
      <c r="B242" s="243" t="str">
        <f>P.O.!C279</f>
        <v>SINAPI</v>
      </c>
      <c r="C242" s="244" t="str">
        <f>P.O.!D279</f>
        <v>104002</v>
      </c>
      <c r="D242" s="245" t="str">
        <f>P.O.!E279</f>
        <v>ADAPTADOR CURTO COM BOLSA E ROSCA PARA REGISTRO, PVC, SOLDÁVEL, DN 50MM X 1.1/4", INSTALADO EM RAMAL DE DISTRIBUIÇÃO DE ÁGUA - FORNECIMENTO E INSTALAÇÃO. AF_06/2022</v>
      </c>
      <c r="E242" s="244">
        <f>P.O.!H279</f>
        <v>6</v>
      </c>
      <c r="F242" s="244" t="str">
        <f>P.O.!F279</f>
        <v>UN</v>
      </c>
      <c r="G242" s="246">
        <f>P.O.!J279</f>
        <v>23.01</v>
      </c>
      <c r="H242" s="246"/>
      <c r="I242" s="246">
        <f>P.O.!K279</f>
        <v>138.06</v>
      </c>
      <c r="J242" s="247">
        <f t="shared" si="0"/>
        <v>2.1347813024330723E-4</v>
      </c>
      <c r="K242" s="248">
        <f t="shared" si="2"/>
        <v>0.9913439612640641</v>
      </c>
      <c r="L242" s="249" t="str">
        <f t="shared" si="1"/>
        <v>C</v>
      </c>
      <c r="M242" s="241"/>
      <c r="P242" s="229"/>
      <c r="Q242" s="229"/>
      <c r="R242" s="229"/>
      <c r="S242" s="229"/>
      <c r="T242" s="229"/>
      <c r="U242" s="229"/>
      <c r="V242" s="229"/>
      <c r="W242" s="229"/>
      <c r="X242" s="229"/>
      <c r="Y242" s="229"/>
      <c r="Z242" s="241"/>
    </row>
    <row r="243" spans="1:26" ht="45" x14ac:dyDescent="0.2">
      <c r="A243" s="242" t="str">
        <f>P.O.!A244</f>
        <v>S</v>
      </c>
      <c r="B243" s="243" t="str">
        <f>P.O.!C244</f>
        <v xml:space="preserve">SEINFRA </v>
      </c>
      <c r="C243" s="244" t="str">
        <f>P.O.!D244</f>
        <v>ED-49414</v>
      </c>
      <c r="D243" s="245" t="str">
        <f>P.O.!E244</f>
        <v>ELETRODUTO FLEXÍVEL CORRUGADO EM PVC, ANTI-CHAMA, DIÂMETRO DE 25MM (3/4"), APLICADO EM ALVENARIA, INCLUSIVE RASGO</v>
      </c>
      <c r="E243" s="244">
        <f>P.O.!H244</f>
        <v>11.6</v>
      </c>
      <c r="F243" s="244" t="str">
        <f>P.O.!F244</f>
        <v>m</v>
      </c>
      <c r="G243" s="246">
        <f>P.O.!J244</f>
        <v>11.75</v>
      </c>
      <c r="H243" s="246"/>
      <c r="I243" s="246">
        <f>P.O.!K244</f>
        <v>136.30000000000001</v>
      </c>
      <c r="J243" s="247">
        <f t="shared" si="0"/>
        <v>2.1075669384443559E-4</v>
      </c>
      <c r="K243" s="248">
        <f t="shared" si="2"/>
        <v>0.9915547179579085</v>
      </c>
      <c r="L243" s="249" t="str">
        <f t="shared" si="1"/>
        <v>C</v>
      </c>
      <c r="M243" s="241"/>
      <c r="P243" s="229"/>
      <c r="Q243" s="229"/>
      <c r="R243" s="229"/>
      <c r="S243" s="229"/>
      <c r="T243" s="229"/>
      <c r="U243" s="229"/>
      <c r="V243" s="229"/>
      <c r="W243" s="229"/>
      <c r="X243" s="229"/>
      <c r="Y243" s="229"/>
      <c r="Z243" s="241"/>
    </row>
    <row r="244" spans="1:26" ht="15" x14ac:dyDescent="0.2">
      <c r="A244" s="242" t="str">
        <f>P.O.!A246</f>
        <v>S</v>
      </c>
      <c r="B244" s="243" t="str">
        <f>P.O.!C246</f>
        <v>SINAPI</v>
      </c>
      <c r="C244" s="244" t="str">
        <f>P.O.!D246</f>
        <v>93358</v>
      </c>
      <c r="D244" s="245" t="str">
        <f>P.O.!E246</f>
        <v>ESCAVAÇÃO MANUAL DE VALA. AF_09/2024</v>
      </c>
      <c r="E244" s="244">
        <f>P.O.!H246</f>
        <v>1.18</v>
      </c>
      <c r="F244" s="244" t="str">
        <f>P.O.!F246</f>
        <v>M3</v>
      </c>
      <c r="G244" s="246">
        <f>P.O.!J246</f>
        <v>115.11</v>
      </c>
      <c r="H244" s="246"/>
      <c r="I244" s="246">
        <f>P.O.!K246</f>
        <v>135.83000000000001</v>
      </c>
      <c r="J244" s="247">
        <f t="shared" si="0"/>
        <v>2.1002994662428236E-4</v>
      </c>
      <c r="K244" s="248">
        <f t="shared" si="2"/>
        <v>0.99176474790453284</v>
      </c>
      <c r="L244" s="249" t="str">
        <f t="shared" si="1"/>
        <v>C</v>
      </c>
      <c r="M244" s="241"/>
      <c r="P244" s="229"/>
      <c r="Q244" s="229"/>
      <c r="R244" s="229"/>
      <c r="S244" s="229"/>
      <c r="T244" s="229"/>
      <c r="U244" s="229"/>
      <c r="V244" s="229"/>
      <c r="W244" s="229"/>
      <c r="X244" s="229"/>
      <c r="Y244" s="229"/>
      <c r="Z244" s="241"/>
    </row>
    <row r="245" spans="1:26" ht="45" x14ac:dyDescent="0.2">
      <c r="A245" s="242" t="str">
        <f>P.O.!A328</f>
        <v>S</v>
      </c>
      <c r="B245" s="243" t="str">
        <f>P.O.!C328</f>
        <v>SINAPI - MATERIAL</v>
      </c>
      <c r="C245" s="244" t="str">
        <f>P.O.!D328</f>
        <v>123</v>
      </c>
      <c r="D245" s="245" t="str">
        <f>P.O.!E328</f>
        <v>ADITIVO IMPERMEABILIZANTE DE PEGA NORMAL PARA ARGAMASSAS E CONCRETOS SEM ARMACAO, LIQUIDO E ISENTO DE CLORETOS</v>
      </c>
      <c r="E245" s="244">
        <f>P.O.!H328</f>
        <v>17</v>
      </c>
      <c r="F245" s="244" t="str">
        <f>P.O.!F328</f>
        <v>L</v>
      </c>
      <c r="G245" s="246">
        <f>P.O.!J328</f>
        <v>7.95</v>
      </c>
      <c r="H245" s="246"/>
      <c r="I245" s="246">
        <f>P.O.!K328</f>
        <v>135.15</v>
      </c>
      <c r="J245" s="247">
        <f t="shared" si="0"/>
        <v>2.0897848256108193E-4</v>
      </c>
      <c r="K245" s="248">
        <f t="shared" si="2"/>
        <v>0.99197372638709391</v>
      </c>
      <c r="L245" s="249" t="str">
        <f t="shared" si="1"/>
        <v>C</v>
      </c>
      <c r="M245" s="241"/>
      <c r="P245" s="229"/>
      <c r="Q245" s="229"/>
      <c r="R245" s="229"/>
      <c r="S245" s="229"/>
      <c r="T245" s="229"/>
      <c r="U245" s="229"/>
      <c r="V245" s="229"/>
      <c r="W245" s="229"/>
      <c r="X245" s="229"/>
      <c r="Y245" s="229"/>
      <c r="Z245" s="241"/>
    </row>
    <row r="246" spans="1:26" ht="75" x14ac:dyDescent="0.2">
      <c r="A246" s="242" t="str">
        <f>P.O.!A43</f>
        <v>S</v>
      </c>
      <c r="B246" s="243" t="str">
        <f>P.O.!C43</f>
        <v xml:space="preserve">SEINFRA </v>
      </c>
      <c r="C246" s="244" t="str">
        <f>P.O.!D43</f>
        <v>ED-29232</v>
      </c>
      <c r="D246" s="245" t="str">
        <f>P.O.!E43</f>
        <v>TRANSPORTE DE MATERIAL DE QUALQUER NATUREZA EM CAMINHÃO, DISTÂNCIA MAIOR QUE 5KM E MENOR OU IGUAL A 10KM, DENTRO DO PERÍMETRO URBANO, EXCLUSIVE CARGA, INCLUSIVE DESCARGA</v>
      </c>
      <c r="E246" s="244">
        <f>P.O.!H43</f>
        <v>54.4</v>
      </c>
      <c r="F246" s="244" t="str">
        <f>P.O.!F43</f>
        <v>M3xKM</v>
      </c>
      <c r="G246" s="246">
        <f>P.O.!J43</f>
        <v>2.48</v>
      </c>
      <c r="H246" s="246"/>
      <c r="I246" s="246">
        <f>P.O.!K43</f>
        <v>134.91</v>
      </c>
      <c r="J246" s="247">
        <f t="shared" si="0"/>
        <v>2.0860737759759943E-4</v>
      </c>
      <c r="K246" s="248">
        <f t="shared" si="2"/>
        <v>0.99218233376469156</v>
      </c>
      <c r="L246" s="249" t="str">
        <f t="shared" si="1"/>
        <v>C</v>
      </c>
      <c r="M246" s="241"/>
      <c r="P246" s="229"/>
      <c r="Q246" s="229"/>
      <c r="R246" s="229"/>
      <c r="S246" s="229"/>
      <c r="T246" s="229"/>
      <c r="U246" s="229"/>
      <c r="V246" s="229"/>
      <c r="W246" s="229"/>
      <c r="X246" s="229"/>
      <c r="Y246" s="229"/>
      <c r="Z246" s="241"/>
    </row>
    <row r="247" spans="1:26" ht="45" x14ac:dyDescent="0.2">
      <c r="A247" s="242" t="str">
        <f>P.O.!A219</f>
        <v>S</v>
      </c>
      <c r="B247" s="243" t="str">
        <f>P.O.!C219</f>
        <v>SINAPI</v>
      </c>
      <c r="C247" s="244" t="str">
        <f>P.O.!D219</f>
        <v>91939</v>
      </c>
      <c r="D247" s="245" t="str">
        <f>P.O.!E219</f>
        <v>CAIXA RETANGULAR 4" X 2" ALTA (2,00 M DO PISO), PVC, INSTALADA EM PAREDE - FORNECIMENTO E INSTALAÇÃO. AF_03/2023</v>
      </c>
      <c r="E247" s="244">
        <f>P.O.!H219</f>
        <v>3</v>
      </c>
      <c r="F247" s="244" t="str">
        <f>P.O.!F219</f>
        <v>UN</v>
      </c>
      <c r="G247" s="246">
        <f>P.O.!J219</f>
        <v>44.21</v>
      </c>
      <c r="H247" s="246"/>
      <c r="I247" s="246">
        <f>P.O.!K219</f>
        <v>132.63</v>
      </c>
      <c r="J247" s="247">
        <f t="shared" si="0"/>
        <v>2.0508188044451569E-4</v>
      </c>
      <c r="K247" s="248">
        <f t="shared" si="2"/>
        <v>0.99238741564513611</v>
      </c>
      <c r="L247" s="249" t="str">
        <f t="shared" si="1"/>
        <v>C</v>
      </c>
      <c r="M247" s="241"/>
      <c r="P247" s="229"/>
      <c r="Q247" s="229"/>
      <c r="R247" s="229"/>
      <c r="S247" s="229"/>
      <c r="T247" s="229"/>
      <c r="U247" s="229"/>
      <c r="V247" s="229"/>
      <c r="W247" s="229"/>
      <c r="X247" s="229"/>
      <c r="Y247" s="229"/>
      <c r="Z247" s="241"/>
    </row>
    <row r="248" spans="1:26" ht="60" x14ac:dyDescent="0.2">
      <c r="A248" s="242" t="str">
        <f>P.O.!A289</f>
        <v>S</v>
      </c>
      <c r="B248" s="243" t="str">
        <f>P.O.!C289</f>
        <v>SINAPI</v>
      </c>
      <c r="C248" s="244" t="str">
        <f>P.O.!D289</f>
        <v>103956</v>
      </c>
      <c r="D248" s="245" t="str">
        <f>P.O.!E289</f>
        <v>JOELHO DE REDUÇÃO, 90 GRAUS, PVC, SOLDÁVEL, DN 32 MM X 25 MM, INSTALADO EM RAMAL DE DISTRIBUIÇÃO DE ÁGUA - FORNECIMENTO E INSTALAÇÃO. AF_06/2022</v>
      </c>
      <c r="E248" s="244">
        <f>P.O.!H289</f>
        <v>7</v>
      </c>
      <c r="F248" s="244" t="str">
        <f>P.O.!F289</f>
        <v>UN</v>
      </c>
      <c r="G248" s="246">
        <f>P.O.!J289</f>
        <v>18.91</v>
      </c>
      <c r="H248" s="246"/>
      <c r="I248" s="246">
        <f>P.O.!K289</f>
        <v>132.37</v>
      </c>
      <c r="J248" s="247">
        <f t="shared" si="0"/>
        <v>2.0467985006740968E-4</v>
      </c>
      <c r="K248" s="248">
        <f t="shared" si="2"/>
        <v>0.99259209549520355</v>
      </c>
      <c r="L248" s="249" t="str">
        <f t="shared" si="1"/>
        <v>C</v>
      </c>
      <c r="M248" s="241"/>
      <c r="P248" s="229"/>
      <c r="Q248" s="229"/>
      <c r="R248" s="229"/>
      <c r="S248" s="229"/>
      <c r="T248" s="229"/>
      <c r="U248" s="229"/>
      <c r="V248" s="229"/>
      <c r="W248" s="229"/>
      <c r="X248" s="229"/>
      <c r="Y248" s="229"/>
      <c r="Z248" s="241"/>
    </row>
    <row r="249" spans="1:26" ht="75" x14ac:dyDescent="0.2">
      <c r="A249" s="242" t="str">
        <f>P.O.!A42</f>
        <v>S</v>
      </c>
      <c r="B249" s="243" t="str">
        <f>P.O.!C42</f>
        <v>SINAPI</v>
      </c>
      <c r="C249" s="244" t="str">
        <f>P.O.!D42</f>
        <v>100981</v>
      </c>
      <c r="D249" s="245" t="str">
        <f>P.O.!E42</f>
        <v>CARGA, MANOBRA E DESCARGA DE ENTULHO EM CAMINHÃO BASCULANTE 6 M³ - CARGA COM ESCAVADEIRA HIDRÁULICA (CAÇAMBA DE 0,80 M³ / 111 HP) E DESCARGA LIVRE (UNIDADE: M3). AF_07/2020</v>
      </c>
      <c r="E249" s="244">
        <f>P.O.!H42</f>
        <v>10.88</v>
      </c>
      <c r="F249" s="244" t="str">
        <f>P.O.!F42</f>
        <v>M3</v>
      </c>
      <c r="G249" s="246">
        <f>P.O.!J42</f>
        <v>12.03</v>
      </c>
      <c r="H249" s="246"/>
      <c r="I249" s="246">
        <f>P.O.!K42</f>
        <v>130.88999999999999</v>
      </c>
      <c r="J249" s="247">
        <f t="shared" si="0"/>
        <v>2.0239136945926755E-4</v>
      </c>
      <c r="K249" s="248">
        <f t="shared" si="2"/>
        <v>0.99279448686466287</v>
      </c>
      <c r="L249" s="249" t="str">
        <f t="shared" si="1"/>
        <v>C</v>
      </c>
      <c r="M249" s="241"/>
      <c r="P249" s="229"/>
      <c r="Q249" s="229"/>
      <c r="R249" s="229"/>
      <c r="S249" s="229"/>
      <c r="T249" s="229"/>
      <c r="U249" s="229"/>
      <c r="V249" s="229"/>
      <c r="W249" s="229"/>
      <c r="X249" s="229"/>
      <c r="Y249" s="229"/>
      <c r="Z249" s="241"/>
    </row>
    <row r="250" spans="1:26" ht="45" x14ac:dyDescent="0.2">
      <c r="A250" s="242" t="str">
        <f>P.O.!A255</f>
        <v>S</v>
      </c>
      <c r="B250" s="243" t="str">
        <f>P.O.!C255</f>
        <v>SINAPI</v>
      </c>
      <c r="C250" s="244" t="str">
        <f>P.O.!D255</f>
        <v>89360</v>
      </c>
      <c r="D250" s="245" t="str">
        <f>P.O.!E255</f>
        <v>CURVA 90 GRAUS, PVC, SOLDÁVEL, DN 20MM, INSTALADO EM RAMAL OU SUB-RAMAL DE ÁGUA - FORNECIMENTO E INSTALAÇÃO. AF_06/2022</v>
      </c>
      <c r="E250" s="244">
        <f>P.O.!H255</f>
        <v>10</v>
      </c>
      <c r="F250" s="244" t="str">
        <f>P.O.!F255</f>
        <v>UN</v>
      </c>
      <c r="G250" s="246">
        <f>P.O.!J255</f>
        <v>13.01</v>
      </c>
      <c r="H250" s="246"/>
      <c r="I250" s="246">
        <f>P.O.!K255</f>
        <v>130.1</v>
      </c>
      <c r="J250" s="247">
        <f t="shared" si="0"/>
        <v>2.0116981562113767E-4</v>
      </c>
      <c r="K250" s="248">
        <f t="shared" si="2"/>
        <v>0.992995656680284</v>
      </c>
      <c r="L250" s="249" t="str">
        <f t="shared" si="1"/>
        <v>C</v>
      </c>
      <c r="M250" s="241"/>
      <c r="P250" s="229"/>
      <c r="Q250" s="229"/>
      <c r="R250" s="229"/>
      <c r="S250" s="229"/>
      <c r="T250" s="229"/>
      <c r="U250" s="229"/>
      <c r="V250" s="229"/>
      <c r="W250" s="229"/>
      <c r="X250" s="229"/>
      <c r="Y250" s="229"/>
      <c r="Z250" s="241"/>
    </row>
    <row r="251" spans="1:26" ht="30" x14ac:dyDescent="0.2">
      <c r="A251" s="242" t="str">
        <f>P.O.!A148</f>
        <v>S</v>
      </c>
      <c r="B251" s="243" t="str">
        <f>P.O.!C148</f>
        <v>ORSE</v>
      </c>
      <c r="C251" s="244" t="str">
        <f>P.O.!D148</f>
        <v>01637</v>
      </c>
      <c r="D251" s="245" t="str">
        <f>P.O.!E148</f>
        <v>Junção simples em pvc rígido c/ anéis, para esgoto primário, diâm = 100 x 75mm</v>
      </c>
      <c r="E251" s="244">
        <f>P.O.!H148</f>
        <v>2</v>
      </c>
      <c r="F251" s="244" t="str">
        <f>P.O.!F148</f>
        <v>UN</v>
      </c>
      <c r="G251" s="246">
        <f>P.O.!J148</f>
        <v>64.86</v>
      </c>
      <c r="H251" s="246"/>
      <c r="I251" s="246">
        <f>P.O.!K148</f>
        <v>129.72</v>
      </c>
      <c r="J251" s="247">
        <f t="shared" si="0"/>
        <v>2.0058223276229041E-4</v>
      </c>
      <c r="K251" s="248">
        <f t="shared" si="2"/>
        <v>0.99319623891304631</v>
      </c>
      <c r="L251" s="249" t="str">
        <f t="shared" si="1"/>
        <v>C</v>
      </c>
      <c r="M251" s="241"/>
      <c r="P251" s="229"/>
      <c r="Q251" s="229"/>
      <c r="R251" s="229"/>
      <c r="S251" s="229"/>
      <c r="T251" s="229"/>
      <c r="U251" s="229"/>
      <c r="V251" s="229"/>
      <c r="W251" s="229"/>
      <c r="X251" s="229"/>
      <c r="Y251" s="229"/>
      <c r="Z251" s="241"/>
    </row>
    <row r="252" spans="1:26" ht="60" x14ac:dyDescent="0.2">
      <c r="A252" s="242" t="str">
        <f>P.O.!A303</f>
        <v>S</v>
      </c>
      <c r="B252" s="243" t="str">
        <f>P.O.!C303</f>
        <v>SINAPI</v>
      </c>
      <c r="C252" s="244" t="str">
        <f>P.O.!D303</f>
        <v>89366</v>
      </c>
      <c r="D252" s="245" t="str">
        <f>P.O.!E303</f>
        <v>JOELHO 90 GRAUS COM BUCHA DE LATÃO, PVC, SOLDÁVEL, DN 25MM, X 3/4 INSTALADO EM RAMAL OU SUB-RAMAL DE ÁGUA - FORNECIMENTO E INSTALAÇÃO. AF_06/2022</v>
      </c>
      <c r="E252" s="244">
        <f>P.O.!H303</f>
        <v>6</v>
      </c>
      <c r="F252" s="244" t="str">
        <f>P.O.!F303</f>
        <v>UN</v>
      </c>
      <c r="G252" s="246">
        <f>P.O.!J303</f>
        <v>21.62</v>
      </c>
      <c r="H252" s="246"/>
      <c r="I252" s="246">
        <f>P.O.!K303</f>
        <v>129.72</v>
      </c>
      <c r="J252" s="247">
        <f t="shared" si="0"/>
        <v>2.0058223276229041E-4</v>
      </c>
      <c r="K252" s="248">
        <f t="shared" si="2"/>
        <v>0.99339682114580863</v>
      </c>
      <c r="L252" s="249" t="str">
        <f t="shared" si="1"/>
        <v>C</v>
      </c>
      <c r="M252" s="241"/>
      <c r="P252" s="229"/>
      <c r="Q252" s="229"/>
      <c r="R252" s="229"/>
      <c r="S252" s="229"/>
      <c r="T252" s="229"/>
      <c r="U252" s="229"/>
      <c r="V252" s="229"/>
      <c r="W252" s="229"/>
      <c r="X252" s="229"/>
      <c r="Y252" s="229"/>
      <c r="Z252" s="241"/>
    </row>
    <row r="253" spans="1:26" ht="45" x14ac:dyDescent="0.2">
      <c r="A253" s="242" t="str">
        <f>P.O.!A392</f>
        <v>S</v>
      </c>
      <c r="B253" s="243" t="str">
        <f>P.O.!C392</f>
        <v>SINAPI</v>
      </c>
      <c r="C253" s="244" t="str">
        <f>P.O.!D392</f>
        <v>86914</v>
      </c>
      <c r="D253" s="245" t="str">
        <f>P.O.!E392</f>
        <v>TORNEIRA CROMADA 1/2" OU 3/4" PARA TANQUE, PADRÃO MÉDIO - FORNECIMENTO E INSTALAÇÃO. AF_01/2020</v>
      </c>
      <c r="E253" s="244">
        <f>P.O.!H392</f>
        <v>1</v>
      </c>
      <c r="F253" s="244" t="str">
        <f>P.O.!F392</f>
        <v>UN</v>
      </c>
      <c r="G253" s="246">
        <f>P.O.!J392</f>
        <v>123.84</v>
      </c>
      <c r="H253" s="246"/>
      <c r="I253" s="246">
        <f>P.O.!K392</f>
        <v>123.84</v>
      </c>
      <c r="J253" s="247">
        <f t="shared" si="0"/>
        <v>1.914901611569692E-4</v>
      </c>
      <c r="K253" s="248">
        <f t="shared" si="2"/>
        <v>0.99358831130696557</v>
      </c>
      <c r="L253" s="249" t="str">
        <f t="shared" si="1"/>
        <v>C</v>
      </c>
      <c r="M253" s="241"/>
      <c r="P253" s="229"/>
      <c r="Q253" s="229"/>
      <c r="R253" s="229"/>
      <c r="S253" s="229"/>
      <c r="T253" s="229"/>
      <c r="U253" s="229"/>
      <c r="V253" s="229"/>
      <c r="W253" s="229"/>
      <c r="X253" s="229"/>
      <c r="Y253" s="229"/>
      <c r="Z253" s="241"/>
    </row>
    <row r="254" spans="1:26" ht="60" x14ac:dyDescent="0.2">
      <c r="A254" s="242" t="str">
        <f>P.O.!A170</f>
        <v>S</v>
      </c>
      <c r="B254" s="243" t="str">
        <f>P.O.!C170</f>
        <v>SINAPI</v>
      </c>
      <c r="C254" s="244" t="str">
        <f>P.O.!D170</f>
        <v>104348</v>
      </c>
      <c r="D254" s="245" t="str">
        <f>P.O.!E170</f>
        <v>TERMINAL DE VENTILAÇÃO, PVC, SÉRIE NORMAL, ESGOTO PREDIAL, DN 50 MM, JUNTA SOLDÁVEL, FORNECIDO E INSTALADO EM PRUMADA DE ESGOTO SANITÁRIO OU VENTILAÇÃO. AF_08/2022</v>
      </c>
      <c r="E254" s="244">
        <f>P.O.!H170</f>
        <v>8</v>
      </c>
      <c r="F254" s="244" t="str">
        <f>P.O.!F170</f>
        <v>UN</v>
      </c>
      <c r="G254" s="246">
        <f>P.O.!J170</f>
        <v>14.84</v>
      </c>
      <c r="H254" s="246"/>
      <c r="I254" s="246">
        <f>P.O.!K170</f>
        <v>118.72</v>
      </c>
      <c r="J254" s="247">
        <f t="shared" si="0"/>
        <v>1.8357325526934256E-4</v>
      </c>
      <c r="K254" s="248">
        <f t="shared" si="2"/>
        <v>0.99377188456223486</v>
      </c>
      <c r="L254" s="249" t="str">
        <f t="shared" si="1"/>
        <v>C</v>
      </c>
      <c r="M254" s="241"/>
      <c r="P254" s="229"/>
      <c r="Q254" s="229"/>
      <c r="R254" s="229"/>
      <c r="S254" s="229"/>
      <c r="T254" s="229"/>
      <c r="U254" s="229"/>
      <c r="V254" s="229"/>
      <c r="W254" s="229"/>
      <c r="X254" s="229"/>
      <c r="Y254" s="229"/>
      <c r="Z254" s="241"/>
    </row>
    <row r="255" spans="1:26" ht="75" x14ac:dyDescent="0.2">
      <c r="A255" s="242" t="str">
        <f>P.O.!A341</f>
        <v>S</v>
      </c>
      <c r="B255" s="243" t="str">
        <f>P.O.!C341</f>
        <v>SINAPI</v>
      </c>
      <c r="C255" s="244" t="str">
        <f>P.O.!D341</f>
        <v>87905</v>
      </c>
      <c r="D255" s="245" t="str">
        <f>P.O.!E341</f>
        <v>CHAPISCO APLICADO EM ALVENARIA (COM PRESENÇA DE VÃOS) E ESTRUTURAS DE CONCRETO DE FACHADA, COM COLHER DE PEDREIRO. ARGAMASSA TRAÇO 1:3 COM PREPARO EM BETONEIRA 400L. AF_10/2022</v>
      </c>
      <c r="E255" s="244">
        <f>P.O.!H341</f>
        <v>10.53</v>
      </c>
      <c r="F255" s="244" t="str">
        <f>P.O.!F341</f>
        <v>M2</v>
      </c>
      <c r="G255" s="246">
        <f>P.O.!J341</f>
        <v>11.22</v>
      </c>
      <c r="H255" s="246"/>
      <c r="I255" s="246">
        <f>P.O.!K341</f>
        <v>118.15</v>
      </c>
      <c r="J255" s="247">
        <f t="shared" si="0"/>
        <v>1.8269188098107164E-4</v>
      </c>
      <c r="K255" s="248">
        <f t="shared" si="2"/>
        <v>0.99395457644321594</v>
      </c>
      <c r="L255" s="249" t="str">
        <f t="shared" si="1"/>
        <v>C</v>
      </c>
      <c r="M255" s="241"/>
      <c r="P255" s="229"/>
      <c r="Q255" s="229"/>
      <c r="R255" s="229"/>
      <c r="S255" s="229"/>
      <c r="T255" s="229"/>
      <c r="U255" s="229"/>
      <c r="V255" s="229"/>
      <c r="W255" s="229"/>
      <c r="X255" s="229"/>
      <c r="Y255" s="229"/>
      <c r="Z255" s="241"/>
    </row>
    <row r="256" spans="1:26" ht="45" x14ac:dyDescent="0.2">
      <c r="A256" s="242" t="str">
        <f>P.O.!A221</f>
        <v>S</v>
      </c>
      <c r="B256" s="243" t="str">
        <f>P.O.!C221</f>
        <v>SINAPI</v>
      </c>
      <c r="C256" s="244" t="str">
        <f>P.O.!D221</f>
        <v>91959</v>
      </c>
      <c r="D256" s="245" t="str">
        <f>P.O.!E221</f>
        <v>INTERRUPTOR SIMPLES (2 MÓDULOS), 10A/250V, INCLUINDO SUPORTE E PLACA - FORNECIMENTO E INSTALAÇÃO. AF_03/2023</v>
      </c>
      <c r="E256" s="244">
        <f>P.O.!H221</f>
        <v>2</v>
      </c>
      <c r="F256" s="244" t="str">
        <f>P.O.!F221</f>
        <v>UN</v>
      </c>
      <c r="G256" s="246">
        <f>P.O.!J221</f>
        <v>59.06</v>
      </c>
      <c r="H256" s="246"/>
      <c r="I256" s="246">
        <f>P.O.!K221</f>
        <v>118.12</v>
      </c>
      <c r="J256" s="247">
        <f t="shared" si="0"/>
        <v>1.8264549286063631E-4</v>
      </c>
      <c r="K256" s="248">
        <f t="shared" si="2"/>
        <v>0.99413722193607656</v>
      </c>
      <c r="L256" s="249" t="str">
        <f t="shared" si="1"/>
        <v>C</v>
      </c>
      <c r="M256" s="241"/>
      <c r="P256" s="229"/>
      <c r="Q256" s="229"/>
      <c r="R256" s="229"/>
      <c r="S256" s="229"/>
      <c r="T256" s="229"/>
      <c r="U256" s="229"/>
      <c r="V256" s="229"/>
      <c r="W256" s="229"/>
      <c r="X256" s="229"/>
      <c r="Y256" s="229"/>
      <c r="Z256" s="241"/>
    </row>
    <row r="257" spans="1:26" ht="60" x14ac:dyDescent="0.2">
      <c r="A257" s="242" t="str">
        <f>P.O.!A277</f>
        <v>S</v>
      </c>
      <c r="B257" s="243" t="str">
        <f>P.O.!C277</f>
        <v>SINAPI</v>
      </c>
      <c r="C257" s="244" t="str">
        <f>P.O.!D277</f>
        <v>89429</v>
      </c>
      <c r="D257" s="245" t="str">
        <f>P.O.!E277</f>
        <v>ADAPTADOR CURTO COM BOLSA E ROSCA PARA REGISTRO, PVC, SOLDÁVEL, DN 25MM X 3/4, INSTALADO EM RAMAL DE DISTRIBUIÇÃO DE ÁGUA - FORNECIMENTO E INSTALAÇÃO. AF_06/2022</v>
      </c>
      <c r="E257" s="244">
        <f>P.O.!H277</f>
        <v>14</v>
      </c>
      <c r="F257" s="244" t="str">
        <f>P.O.!F277</f>
        <v>UN</v>
      </c>
      <c r="G257" s="246">
        <f>P.O.!J277</f>
        <v>8.4</v>
      </c>
      <c r="H257" s="246"/>
      <c r="I257" s="246">
        <f>P.O.!K277</f>
        <v>117.6</v>
      </c>
      <c r="J257" s="247">
        <f t="shared" si="0"/>
        <v>1.8184143210642423E-4</v>
      </c>
      <c r="K257" s="248">
        <f t="shared" si="2"/>
        <v>0.99431906336818299</v>
      </c>
      <c r="L257" s="249" t="str">
        <f t="shared" si="1"/>
        <v>C</v>
      </c>
      <c r="M257" s="241"/>
      <c r="P257" s="229"/>
      <c r="Q257" s="229"/>
      <c r="R257" s="229"/>
      <c r="S257" s="229"/>
      <c r="T257" s="229"/>
      <c r="U257" s="229"/>
      <c r="V257" s="229"/>
      <c r="W257" s="229"/>
      <c r="X257" s="229"/>
      <c r="Y257" s="229"/>
      <c r="Z257" s="241"/>
    </row>
    <row r="258" spans="1:26" ht="45" x14ac:dyDescent="0.2">
      <c r="A258" s="242" t="str">
        <f>P.O.!A220</f>
        <v>S</v>
      </c>
      <c r="B258" s="243" t="str">
        <f>P.O.!C220</f>
        <v>SINAPI</v>
      </c>
      <c r="C258" s="244" t="str">
        <f>P.O.!D220</f>
        <v>91953</v>
      </c>
      <c r="D258" s="245" t="str">
        <f>P.O.!E220</f>
        <v>INTERRUPTOR SIMPLES (1 MÓDULO), 10A/250V, INCLUINDO SUPORTE E PLACA - FORNECIMENTO E INSTALAÇÃO. AF_03/2023</v>
      </c>
      <c r="E258" s="244">
        <f>P.O.!H220</f>
        <v>3</v>
      </c>
      <c r="F258" s="244" t="str">
        <f>P.O.!F220</f>
        <v>UN</v>
      </c>
      <c r="G258" s="246">
        <f>P.O.!J220</f>
        <v>38.93</v>
      </c>
      <c r="H258" s="246"/>
      <c r="I258" s="246">
        <f>P.O.!K220</f>
        <v>116.79</v>
      </c>
      <c r="J258" s="247">
        <f t="shared" si="0"/>
        <v>1.8058895285467082E-4</v>
      </c>
      <c r="K258" s="248">
        <f t="shared" si="2"/>
        <v>0.99449965232103765</v>
      </c>
      <c r="L258" s="249" t="str">
        <f t="shared" si="1"/>
        <v>C</v>
      </c>
      <c r="M258" s="241"/>
      <c r="P258" s="229"/>
      <c r="Q258" s="229"/>
      <c r="R258" s="229"/>
      <c r="S258" s="229"/>
      <c r="T258" s="229"/>
      <c r="U258" s="229"/>
      <c r="V258" s="229"/>
      <c r="W258" s="229"/>
      <c r="X258" s="229"/>
      <c r="Y258" s="229"/>
      <c r="Z258" s="241"/>
    </row>
    <row r="259" spans="1:26" ht="60" x14ac:dyDescent="0.2">
      <c r="A259" s="242" t="str">
        <f>P.O.!A210</f>
        <v>S</v>
      </c>
      <c r="B259" s="243" t="str">
        <f>P.O.!C210</f>
        <v xml:space="preserve">SEINFRA </v>
      </c>
      <c r="C259" s="244" t="str">
        <f>P.O.!D210</f>
        <v>ED-49148</v>
      </c>
      <c r="D259" s="245" t="str">
        <f>P.O.!E210</f>
        <v>CAIXA DE PASSAGEM, DIMENSÃO (15X15)CM, EM CHAPA DE AÇO, TIPO DE EMBUTIR, COM ACABAMENTO EM PINTURA ELETROSTÁTICA E TAMPA CEGA, INCLUSIVE FIXAÇÃO EM ALVENARIA</v>
      </c>
      <c r="E259" s="244">
        <f>P.O.!H210</f>
        <v>1</v>
      </c>
      <c r="F259" s="244" t="str">
        <f>P.O.!F210</f>
        <v>un</v>
      </c>
      <c r="G259" s="246">
        <f>P.O.!J210</f>
        <v>114.72</v>
      </c>
      <c r="H259" s="246"/>
      <c r="I259" s="246">
        <f>P.O.!K210</f>
        <v>114.72</v>
      </c>
      <c r="J259" s="247">
        <f t="shared" si="0"/>
        <v>1.7738817254463424E-4</v>
      </c>
      <c r="K259" s="248">
        <f t="shared" si="2"/>
        <v>0.9946770404935823</v>
      </c>
      <c r="L259" s="249" t="str">
        <f t="shared" si="1"/>
        <v>C</v>
      </c>
      <c r="M259" s="241"/>
      <c r="P259" s="229"/>
      <c r="Q259" s="229"/>
      <c r="R259" s="229"/>
      <c r="S259" s="229"/>
      <c r="T259" s="229"/>
      <c r="U259" s="229"/>
      <c r="V259" s="229"/>
      <c r="W259" s="229"/>
      <c r="X259" s="229"/>
      <c r="Y259" s="229"/>
      <c r="Z259" s="241"/>
    </row>
    <row r="260" spans="1:26" ht="60" x14ac:dyDescent="0.2">
      <c r="A260" s="242" t="str">
        <f>P.O.!A243</f>
        <v>S</v>
      </c>
      <c r="B260" s="243" t="str">
        <f>P.O.!C243</f>
        <v xml:space="preserve">SEINFRA </v>
      </c>
      <c r="C260" s="244" t="str">
        <f>P.O.!D243</f>
        <v>ED-49148</v>
      </c>
      <c r="D260" s="245" t="str">
        <f>P.O.!E243</f>
        <v>CAIXA DE PASSAGEM, DIMENSÃO (15X15)CM, EM CHAPA DE AÇO, TIPO DE EMBUTIR, COM ACABAMENTO EM PINTURA ELETROSTÁTICA E TAMPA CEGA, INCLUSIVE FIXAÇÃO EM ALVENARIA</v>
      </c>
      <c r="E260" s="244">
        <f>P.O.!H243</f>
        <v>1</v>
      </c>
      <c r="F260" s="244" t="str">
        <f>P.O.!F243</f>
        <v>un</v>
      </c>
      <c r="G260" s="246">
        <f>P.O.!J243</f>
        <v>114.72</v>
      </c>
      <c r="H260" s="246"/>
      <c r="I260" s="246">
        <f>P.O.!K243</f>
        <v>114.72</v>
      </c>
      <c r="J260" s="247">
        <f t="shared" si="0"/>
        <v>1.7738817254463424E-4</v>
      </c>
      <c r="K260" s="248">
        <f t="shared" si="2"/>
        <v>0.99485442866612694</v>
      </c>
      <c r="L260" s="249" t="str">
        <f t="shared" si="1"/>
        <v>C</v>
      </c>
      <c r="M260" s="241"/>
      <c r="P260" s="229"/>
      <c r="Q260" s="229"/>
      <c r="R260" s="229"/>
      <c r="S260" s="229"/>
      <c r="T260" s="229"/>
      <c r="U260" s="229"/>
      <c r="V260" s="229"/>
      <c r="W260" s="229"/>
      <c r="X260" s="229"/>
      <c r="Y260" s="229"/>
      <c r="Z260" s="241"/>
    </row>
    <row r="261" spans="1:26" ht="60" x14ac:dyDescent="0.2">
      <c r="A261" s="242" t="str">
        <f>P.O.!A302</f>
        <v>S</v>
      </c>
      <c r="B261" s="243" t="str">
        <f>P.O.!C302</f>
        <v>SINAPI</v>
      </c>
      <c r="C261" s="244" t="str">
        <f>P.O.!D302</f>
        <v>105144</v>
      </c>
      <c r="D261" s="245" t="str">
        <f>P.O.!E302</f>
        <v>LUVA DE REDUÇÃO SOLDÁVEL, PVC, DN 60 MM X 50 MM, INSTALADO EM RESERVAÇÃO PREDIAL DE ÁGUA - FORNECIMENTO E INSTALAÇÃO. AF_04/2024</v>
      </c>
      <c r="E261" s="244">
        <f>P.O.!H302</f>
        <v>4</v>
      </c>
      <c r="F261" s="244" t="str">
        <f>P.O.!F302</f>
        <v>UN</v>
      </c>
      <c r="G261" s="246">
        <f>P.O.!J302</f>
        <v>27.88</v>
      </c>
      <c r="H261" s="246"/>
      <c r="I261" s="246">
        <f>P.O.!K302</f>
        <v>111.52</v>
      </c>
      <c r="J261" s="247">
        <f t="shared" si="0"/>
        <v>1.7244010636486759E-4</v>
      </c>
      <c r="K261" s="248">
        <f t="shared" si="2"/>
        <v>0.9950268687724918</v>
      </c>
      <c r="L261" s="249" t="str">
        <f t="shared" si="1"/>
        <v>C</v>
      </c>
      <c r="M261" s="241"/>
      <c r="P261" s="229"/>
      <c r="Q261" s="229"/>
      <c r="R261" s="229"/>
      <c r="S261" s="229"/>
      <c r="T261" s="229"/>
      <c r="U261" s="229"/>
      <c r="V261" s="229"/>
      <c r="W261" s="229"/>
      <c r="X261" s="229"/>
      <c r="Y261" s="229"/>
      <c r="Z261" s="241"/>
    </row>
    <row r="262" spans="1:26" ht="60" x14ac:dyDescent="0.2">
      <c r="A262" s="242" t="str">
        <f>P.O.!A305</f>
        <v>S</v>
      </c>
      <c r="B262" s="243" t="str">
        <f>P.O.!C305</f>
        <v>SINAPI</v>
      </c>
      <c r="C262" s="244" t="str">
        <f>P.O.!D305</f>
        <v>89396</v>
      </c>
      <c r="D262" s="245" t="str">
        <f>P.O.!E305</f>
        <v>TÊ COM BUCHA DE LATÃO NA BOLSA CENTRAL, PVC, SOLDÁVEL, DN 25MM X 1/2, INSTALADO EM RAMAL OU SUB-RAMAL DE ÁGUA - FORNECIMENTO E INSTALAÇÃO. AF_06/2022</v>
      </c>
      <c r="E262" s="244">
        <f>P.O.!H305</f>
        <v>4</v>
      </c>
      <c r="F262" s="244" t="str">
        <f>P.O.!F305</f>
        <v>UN</v>
      </c>
      <c r="G262" s="246">
        <f>P.O.!J305</f>
        <v>27.13</v>
      </c>
      <c r="H262" s="246"/>
      <c r="I262" s="246">
        <f>P.O.!K305</f>
        <v>108.52</v>
      </c>
      <c r="J262" s="247">
        <f t="shared" si="0"/>
        <v>1.6780129432133637E-4</v>
      </c>
      <c r="K262" s="248">
        <f t="shared" si="2"/>
        <v>0.99519467006681317</v>
      </c>
      <c r="L262" s="249" t="str">
        <f t="shared" si="1"/>
        <v>C</v>
      </c>
      <c r="M262" s="241"/>
      <c r="P262" s="229"/>
      <c r="Q262" s="229"/>
      <c r="R262" s="229"/>
      <c r="S262" s="229"/>
      <c r="T262" s="229"/>
      <c r="U262" s="229"/>
      <c r="V262" s="229"/>
      <c r="W262" s="229"/>
      <c r="X262" s="229"/>
      <c r="Y262" s="229"/>
      <c r="Z262" s="241"/>
    </row>
    <row r="263" spans="1:26" ht="45" x14ac:dyDescent="0.2">
      <c r="A263" s="242" t="str">
        <f>P.O.!A215</f>
        <v>S</v>
      </c>
      <c r="B263" s="243" t="str">
        <f>P.O.!C215</f>
        <v>SINAPI</v>
      </c>
      <c r="C263" s="244" t="str">
        <f>P.O.!D215</f>
        <v>92013</v>
      </c>
      <c r="D263" s="245" t="str">
        <f>P.O.!E215</f>
        <v>TOMADA MÉDIA DE EMBUTIR (3 MÓDULOS), 2P+T 20 A, INCLUINDO SUPORTE E PLACA - FORNECIMENTO E INSTALAÇÃO. AF_03/2023</v>
      </c>
      <c r="E263" s="244">
        <f>P.O.!H215</f>
        <v>1</v>
      </c>
      <c r="F263" s="244" t="str">
        <f>P.O.!F215</f>
        <v>UN</v>
      </c>
      <c r="G263" s="246">
        <f>P.O.!J215</f>
        <v>108.31</v>
      </c>
      <c r="H263" s="246"/>
      <c r="I263" s="246">
        <f>P.O.!K215</f>
        <v>108.31</v>
      </c>
      <c r="J263" s="247">
        <f t="shared" si="0"/>
        <v>1.6747657747828918E-4</v>
      </c>
      <c r="K263" s="248">
        <f t="shared" si="2"/>
        <v>0.99536214664429146</v>
      </c>
      <c r="L263" s="249" t="str">
        <f t="shared" si="1"/>
        <v>C</v>
      </c>
      <c r="M263" s="241"/>
      <c r="P263" s="229"/>
      <c r="Q263" s="229"/>
      <c r="R263" s="229"/>
      <c r="S263" s="229"/>
      <c r="T263" s="229"/>
      <c r="U263" s="229"/>
      <c r="V263" s="229"/>
      <c r="W263" s="229"/>
      <c r="X263" s="229"/>
      <c r="Y263" s="229"/>
      <c r="Z263" s="241"/>
    </row>
    <row r="264" spans="1:26" ht="30" x14ac:dyDescent="0.2">
      <c r="A264" s="242" t="str">
        <f>P.O.!A173</f>
        <v>S</v>
      </c>
      <c r="B264" s="243" t="str">
        <f>P.O.!C173</f>
        <v>ORSE</v>
      </c>
      <c r="C264" s="244" t="str">
        <f>P.O.!D173</f>
        <v>01659</v>
      </c>
      <c r="D264" s="245" t="str">
        <f>P.O.!E173</f>
        <v>Tê sanitário em pvc rígido c/ anéis, para esgoto primário, diâm = 75 x 50mm Rev. 01 - 10/2022</v>
      </c>
      <c r="E264" s="244">
        <f>P.O.!H173</f>
        <v>2</v>
      </c>
      <c r="F264" s="244" t="str">
        <f>P.O.!F173</f>
        <v>UN</v>
      </c>
      <c r="G264" s="246">
        <f>P.O.!J173</f>
        <v>53.33</v>
      </c>
      <c r="H264" s="246"/>
      <c r="I264" s="246">
        <f>P.O.!K173</f>
        <v>106.66</v>
      </c>
      <c r="J264" s="247">
        <f t="shared" si="0"/>
        <v>1.6492523085434702E-4</v>
      </c>
      <c r="K264" s="248">
        <f t="shared" si="2"/>
        <v>0.99552707187514577</v>
      </c>
      <c r="L264" s="249" t="str">
        <f t="shared" si="1"/>
        <v>C</v>
      </c>
      <c r="M264" s="241"/>
      <c r="P264" s="229"/>
      <c r="Q264" s="229"/>
      <c r="R264" s="229"/>
      <c r="S264" s="229"/>
      <c r="T264" s="229"/>
      <c r="U264" s="229"/>
      <c r="V264" s="229"/>
      <c r="W264" s="229"/>
      <c r="X264" s="229"/>
      <c r="Y264" s="229"/>
      <c r="Z264" s="241"/>
    </row>
    <row r="265" spans="1:26" ht="75" x14ac:dyDescent="0.2">
      <c r="A265" s="242" t="str">
        <f>P.O.!A403</f>
        <v>S</v>
      </c>
      <c r="B265" s="243" t="str">
        <f>P.O.!C403</f>
        <v>SINAPI - MATERIAL</v>
      </c>
      <c r="C265" s="244" t="str">
        <f>P.O.!D403</f>
        <v>5090</v>
      </c>
      <c r="D265" s="245" t="str">
        <f>P.O.!E403</f>
        <v>CADEADO SIMPLES, CORPO EM LATAO MACICO, COM LARGURA DE 25 MM E ALTURA DE APROX 25 MM, HASTE CEMENTADA (NAO LONGA), EM ACO TEMPERADO COM DIAMETRO DE APROX 5,0 MM, INCLUINDO 2 CHAVES</v>
      </c>
      <c r="E265" s="244">
        <f>P.O.!H403</f>
        <v>4</v>
      </c>
      <c r="F265" s="244" t="str">
        <f>P.O.!F403</f>
        <v>UN</v>
      </c>
      <c r="G265" s="246">
        <f>P.O.!J403</f>
        <v>26.15</v>
      </c>
      <c r="H265" s="246"/>
      <c r="I265" s="246">
        <f>P.O.!K403</f>
        <v>104.6</v>
      </c>
      <c r="J265" s="247">
        <f t="shared" si="0"/>
        <v>1.6173991325112223E-4</v>
      </c>
      <c r="K265" s="248">
        <f t="shared" si="2"/>
        <v>0.99568881178839685</v>
      </c>
      <c r="L265" s="249" t="str">
        <f t="shared" si="1"/>
        <v>C</v>
      </c>
      <c r="M265" s="241"/>
      <c r="P265" s="229"/>
      <c r="Q265" s="229"/>
      <c r="R265" s="229"/>
      <c r="S265" s="229"/>
      <c r="T265" s="229"/>
      <c r="U265" s="229"/>
      <c r="V265" s="229"/>
      <c r="W265" s="229"/>
      <c r="X265" s="229"/>
      <c r="Y265" s="229"/>
      <c r="Z265" s="241"/>
    </row>
    <row r="266" spans="1:26" ht="60" x14ac:dyDescent="0.2">
      <c r="A266" s="242" t="str">
        <f>P.O.!A187</f>
        <v>S</v>
      </c>
      <c r="B266" s="243" t="str">
        <f>P.O.!C187</f>
        <v>SINAPI</v>
      </c>
      <c r="C266" s="244" t="str">
        <f>P.O.!D187</f>
        <v>103832</v>
      </c>
      <c r="D266" s="245" t="str">
        <f>P.O.!E187</f>
        <v>TÊ EM COBRE, DN 15 MM, SEM ANEL DE SOLDA, INSTALADO EM RAMAL E SUB-RAMAL DE GÁS COMBUSTÍVEL - FORNECIMENTO E INSTALAÇÃO. AF_04/2022</v>
      </c>
      <c r="E266" s="244">
        <f>P.O.!H187</f>
        <v>3</v>
      </c>
      <c r="F266" s="244" t="str">
        <f>P.O.!F187</f>
        <v>UN</v>
      </c>
      <c r="G266" s="246">
        <f>P.O.!J187</f>
        <v>33.880000000000003</v>
      </c>
      <c r="H266" s="246"/>
      <c r="I266" s="246">
        <f>P.O.!K187</f>
        <v>101.64</v>
      </c>
      <c r="J266" s="247">
        <f t="shared" si="0"/>
        <v>1.5716295203483809E-4</v>
      </c>
      <c r="K266" s="248">
        <f t="shared" si="2"/>
        <v>0.99584597474043168</v>
      </c>
      <c r="L266" s="249" t="str">
        <f t="shared" si="1"/>
        <v>C</v>
      </c>
      <c r="M266" s="241"/>
      <c r="P266" s="229"/>
      <c r="Q266" s="229"/>
      <c r="R266" s="229"/>
      <c r="S266" s="229"/>
      <c r="T266" s="229"/>
      <c r="U266" s="229"/>
      <c r="V266" s="229"/>
      <c r="W266" s="229"/>
      <c r="X266" s="229"/>
      <c r="Y266" s="229"/>
      <c r="Z266" s="241"/>
    </row>
    <row r="267" spans="1:26" ht="45" x14ac:dyDescent="0.2">
      <c r="A267" s="242" t="str">
        <f>P.O.!A242</f>
        <v>S</v>
      </c>
      <c r="B267" s="243" t="str">
        <f>P.O.!C242</f>
        <v>SINAPI</v>
      </c>
      <c r="C267" s="244" t="str">
        <f>P.O.!D242</f>
        <v>91942</v>
      </c>
      <c r="D267" s="245" t="str">
        <f>P.O.!E242</f>
        <v>CAIXA RETANGULAR 4" X 4" ALTA (2,00 M DO PISO), PVC, INSTALADA EM PAREDE - FORNECIMENTO E INSTALAÇÃO. AF_03/2023</v>
      </c>
      <c r="E267" s="244">
        <f>P.O.!H242</f>
        <v>2</v>
      </c>
      <c r="F267" s="244" t="str">
        <f>P.O.!F242</f>
        <v>UN</v>
      </c>
      <c r="G267" s="246">
        <f>P.O.!J242</f>
        <v>49.38</v>
      </c>
      <c r="H267" s="246"/>
      <c r="I267" s="246">
        <f>P.O.!K242</f>
        <v>98.76</v>
      </c>
      <c r="J267" s="247">
        <f t="shared" si="0"/>
        <v>1.5270969247304812E-4</v>
      </c>
      <c r="K267" s="248">
        <f t="shared" si="2"/>
        <v>0.99599868443290474</v>
      </c>
      <c r="L267" s="249" t="str">
        <f t="shared" si="1"/>
        <v>C</v>
      </c>
      <c r="M267" s="241"/>
      <c r="P267" s="229"/>
      <c r="Q267" s="229"/>
      <c r="R267" s="229"/>
      <c r="S267" s="229"/>
      <c r="T267" s="229"/>
      <c r="U267" s="229"/>
      <c r="V267" s="229"/>
      <c r="W267" s="229"/>
      <c r="X267" s="229"/>
      <c r="Y267" s="229"/>
      <c r="Z267" s="241"/>
    </row>
    <row r="268" spans="1:26" ht="45" x14ac:dyDescent="0.2">
      <c r="A268" s="242" t="str">
        <f>P.O.!A225</f>
        <v>S</v>
      </c>
      <c r="B268" s="243" t="str">
        <f>P.O.!C225</f>
        <v>SINAPI</v>
      </c>
      <c r="C268" s="244" t="str">
        <f>P.O.!D225</f>
        <v>93664</v>
      </c>
      <c r="D268" s="245" t="str">
        <f>P.O.!E225</f>
        <v>DISJUNTOR BIPOLAR TIPO DIN, CORRENTE NOMINAL DE 32A - FORNECIMENTO E INSTALAÇÃO. AF_07/2025</v>
      </c>
      <c r="E268" s="244">
        <f>P.O.!H225</f>
        <v>1</v>
      </c>
      <c r="F268" s="244" t="str">
        <f>P.O.!F225</f>
        <v>UN</v>
      </c>
      <c r="G268" s="246">
        <f>P.O.!J225</f>
        <v>97.14</v>
      </c>
      <c r="H268" s="246"/>
      <c r="I268" s="246">
        <f>P.O.!K225</f>
        <v>97.14</v>
      </c>
      <c r="J268" s="247">
        <f t="shared" si="0"/>
        <v>1.5020473396954123E-4</v>
      </c>
      <c r="K268" s="248">
        <f t="shared" si="2"/>
        <v>0.99614888916687427</v>
      </c>
      <c r="L268" s="249" t="str">
        <f t="shared" si="1"/>
        <v>C</v>
      </c>
      <c r="M268" s="241"/>
      <c r="P268" s="229"/>
      <c r="Q268" s="229"/>
      <c r="R268" s="229"/>
      <c r="S268" s="229"/>
      <c r="T268" s="229"/>
      <c r="U268" s="229"/>
      <c r="V268" s="229"/>
      <c r="W268" s="229"/>
      <c r="X268" s="229"/>
      <c r="Y268" s="229"/>
      <c r="Z268" s="241"/>
    </row>
    <row r="269" spans="1:26" ht="45" x14ac:dyDescent="0.2">
      <c r="A269" s="242" t="str">
        <f>P.O.!A284</f>
        <v>S</v>
      </c>
      <c r="B269" s="243" t="str">
        <f>P.O.!C284</f>
        <v>SINAPI</v>
      </c>
      <c r="C269" s="244" t="str">
        <f>P.O.!D284</f>
        <v>103987</v>
      </c>
      <c r="D269" s="245" t="str">
        <f>P.O.!E284</f>
        <v>CURVA 45 GRAUS, PVC, SOLDÁVEL, DN 50MM, INSTALADO EM RAMAL DE DISTRIBUIÇÃO DE ÁGUA - FORNECIMENTO E INSTALAÇÃO. AF_06/2022</v>
      </c>
      <c r="E269" s="244">
        <f>P.O.!H284</f>
        <v>3</v>
      </c>
      <c r="F269" s="244" t="str">
        <f>P.O.!F284</f>
        <v>UN</v>
      </c>
      <c r="G269" s="246">
        <f>P.O.!J284</f>
        <v>31.93</v>
      </c>
      <c r="H269" s="246"/>
      <c r="I269" s="246">
        <f>P.O.!K284</f>
        <v>95.79</v>
      </c>
      <c r="J269" s="247">
        <f t="shared" si="0"/>
        <v>1.4811726854995221E-4</v>
      </c>
      <c r="K269" s="248">
        <f t="shared" si="2"/>
        <v>0.99629700643542418</v>
      </c>
      <c r="L269" s="249" t="str">
        <f t="shared" si="1"/>
        <v>C</v>
      </c>
      <c r="M269" s="241"/>
      <c r="P269" s="229"/>
      <c r="Q269" s="229"/>
      <c r="R269" s="229"/>
      <c r="S269" s="229"/>
      <c r="T269" s="229"/>
      <c r="U269" s="229"/>
      <c r="V269" s="229"/>
      <c r="W269" s="229"/>
      <c r="X269" s="229"/>
      <c r="Y269" s="229"/>
      <c r="Z269" s="241"/>
    </row>
    <row r="270" spans="1:26" ht="60" x14ac:dyDescent="0.2">
      <c r="A270" s="242" t="str">
        <f>P.O.!A275</f>
        <v>S</v>
      </c>
      <c r="B270" s="243" t="str">
        <f>P.O.!C275</f>
        <v>SINAPI</v>
      </c>
      <c r="C270" s="244" t="str">
        <f>P.O.!D275</f>
        <v>94706</v>
      </c>
      <c r="D270" s="245" t="str">
        <f>P.O.!E275</f>
        <v>ADAPTADOR COM FLANGE E ANEL DE VEDAÇÃO, PVC, SOLDÁVEL, DN 50 MM X 1 1/2", INSTALADO EM RESERVAÇÃO PREDIAL DE ÁGUA - FORNECIMENTO E INSTALAÇÃO. AF_04/2024</v>
      </c>
      <c r="E270" s="244">
        <f>P.O.!H275</f>
        <v>2</v>
      </c>
      <c r="F270" s="244" t="str">
        <f>P.O.!F275</f>
        <v>UN</v>
      </c>
      <c r="G270" s="246">
        <f>P.O.!J275</f>
        <v>45.94</v>
      </c>
      <c r="H270" s="246"/>
      <c r="I270" s="246">
        <f>P.O.!K275</f>
        <v>91.88</v>
      </c>
      <c r="J270" s="247">
        <f t="shared" si="0"/>
        <v>1.420713501865498E-4</v>
      </c>
      <c r="K270" s="248">
        <f t="shared" si="2"/>
        <v>0.99643907778561069</v>
      </c>
      <c r="L270" s="249" t="str">
        <f t="shared" si="1"/>
        <v>C</v>
      </c>
      <c r="M270" s="241"/>
      <c r="P270" s="229"/>
      <c r="Q270" s="229"/>
      <c r="R270" s="229"/>
      <c r="S270" s="229"/>
      <c r="T270" s="229"/>
      <c r="U270" s="229"/>
      <c r="V270" s="229"/>
      <c r="W270" s="229"/>
      <c r="X270" s="229"/>
      <c r="Y270" s="229"/>
      <c r="Z270" s="241"/>
    </row>
    <row r="271" spans="1:26" ht="45" x14ac:dyDescent="0.2">
      <c r="A271" s="242" t="str">
        <f>P.O.!A247</f>
        <v>S</v>
      </c>
      <c r="B271" s="243" t="str">
        <f>P.O.!C247</f>
        <v xml:space="preserve">SEINFRA </v>
      </c>
      <c r="C271" s="244" t="str">
        <f>P.O.!D247</f>
        <v>ED-51121</v>
      </c>
      <c r="D271" s="245" t="str">
        <f>P.O.!E247</f>
        <v>REATERRO MANUAL DE VALA, INCLUSIVE ESPALHAMENTO E COMPACTAÇÃO MECANIZADA COM PLACA VIBRATÓRIA</v>
      </c>
      <c r="E271" s="244">
        <f>P.O.!H247</f>
        <v>1.53</v>
      </c>
      <c r="F271" s="244" t="str">
        <f>P.O.!F247</f>
        <v>m3</v>
      </c>
      <c r="G271" s="246">
        <f>P.O.!J247</f>
        <v>59.75</v>
      </c>
      <c r="H271" s="246"/>
      <c r="I271" s="246">
        <f>P.O.!K247</f>
        <v>91.42</v>
      </c>
      <c r="J271" s="247">
        <f t="shared" ref="J271:J327" si="3">I271/$J$13</f>
        <v>1.4136006567320837E-4</v>
      </c>
      <c r="K271" s="248">
        <f t="shared" si="2"/>
        <v>0.99658043785128392</v>
      </c>
      <c r="L271" s="249" t="str">
        <f t="shared" ref="L271:L327" si="4">IF(K271&lt;$C$11,$B$11,IF(K271&lt;$C$12,$B$12,$B$13))</f>
        <v>C</v>
      </c>
      <c r="M271" s="241"/>
      <c r="P271" s="229"/>
      <c r="Q271" s="229"/>
      <c r="R271" s="229"/>
      <c r="S271" s="229"/>
      <c r="T271" s="229"/>
      <c r="U271" s="229"/>
      <c r="V271" s="229"/>
      <c r="W271" s="229"/>
      <c r="X271" s="229"/>
      <c r="Y271" s="229"/>
      <c r="Z271" s="241"/>
    </row>
    <row r="272" spans="1:26" ht="30" x14ac:dyDescent="0.2">
      <c r="A272" s="242" t="str">
        <f>P.O.!A190</f>
        <v>S</v>
      </c>
      <c r="B272" s="243" t="str">
        <f>P.O.!C190</f>
        <v>SINAPI</v>
      </c>
      <c r="C272" s="244" t="str">
        <f>P.O.!D190</f>
        <v>103029</v>
      </c>
      <c r="D272" s="245" t="str">
        <f>P.O.!E190</f>
        <v>REGISTRO OU REGULADOR DE GÁS DE COZINHA - FORNECIMENTO E INSTALAÇÃO. AF_08/2021</v>
      </c>
      <c r="E272" s="244">
        <f>P.O.!H190</f>
        <v>1</v>
      </c>
      <c r="F272" s="244" t="str">
        <f>P.O.!F190</f>
        <v>UN</v>
      </c>
      <c r="G272" s="246">
        <f>P.O.!J190</f>
        <v>89.47</v>
      </c>
      <c r="H272" s="246"/>
      <c r="I272" s="246">
        <f>P.O.!K190</f>
        <v>89.47</v>
      </c>
      <c r="J272" s="247">
        <f t="shared" si="3"/>
        <v>1.3834483784491307E-4</v>
      </c>
      <c r="K272" s="248">
        <f t="shared" ref="K272:K327" si="5">J272+K271</f>
        <v>0.99671878268912883</v>
      </c>
      <c r="L272" s="249" t="str">
        <f t="shared" si="4"/>
        <v>C</v>
      </c>
      <c r="M272" s="241"/>
      <c r="P272" s="229"/>
      <c r="Q272" s="229"/>
      <c r="R272" s="229"/>
      <c r="S272" s="229"/>
      <c r="T272" s="229"/>
      <c r="U272" s="229"/>
      <c r="V272" s="229"/>
      <c r="W272" s="229"/>
      <c r="X272" s="229"/>
      <c r="Y272" s="229"/>
      <c r="Z272" s="241"/>
    </row>
    <row r="273" spans="1:26" ht="75" x14ac:dyDescent="0.2">
      <c r="A273" s="242" t="str">
        <f>P.O.!A185</f>
        <v>S</v>
      </c>
      <c r="B273" s="243" t="str">
        <f>P.O.!C185</f>
        <v>SINAPI</v>
      </c>
      <c r="C273" s="244" t="str">
        <f>P.O.!D185</f>
        <v>103807</v>
      </c>
      <c r="D273" s="245" t="str">
        <f>P.O.!E185</f>
        <v>COTOVELO EM BRONZE/LATÃO, DN 15 MM X 1/2", 90 GRAUS, SEM ANEL DE SOLDA, BOLSA X ROSCA F, INSTALADO EM RAMAL E SUB-RAMAL DE GÁS COMBUSTÍVEL - FORNECIMENTO E INSTALAÇÃO. AF_04/2022</v>
      </c>
      <c r="E273" s="244">
        <f>P.O.!H185</f>
        <v>3</v>
      </c>
      <c r="F273" s="244" t="str">
        <f>P.O.!F185</f>
        <v>UN</v>
      </c>
      <c r="G273" s="246">
        <f>P.O.!J185</f>
        <v>29.79</v>
      </c>
      <c r="H273" s="246"/>
      <c r="I273" s="246">
        <f>P.O.!K185</f>
        <v>89.37</v>
      </c>
      <c r="J273" s="247">
        <f t="shared" si="3"/>
        <v>1.3819021077679535E-4</v>
      </c>
      <c r="K273" s="248">
        <f t="shared" si="5"/>
        <v>0.9968569728999056</v>
      </c>
      <c r="L273" s="249" t="str">
        <f t="shared" si="4"/>
        <v>C</v>
      </c>
      <c r="M273" s="241"/>
      <c r="P273" s="229"/>
      <c r="Q273" s="229"/>
      <c r="R273" s="229"/>
      <c r="S273" s="229"/>
      <c r="T273" s="229"/>
      <c r="U273" s="229"/>
      <c r="V273" s="229"/>
      <c r="W273" s="229"/>
      <c r="X273" s="229"/>
      <c r="Y273" s="229"/>
      <c r="Z273" s="241"/>
    </row>
    <row r="274" spans="1:26" ht="60" x14ac:dyDescent="0.2">
      <c r="A274" s="242" t="str">
        <f>P.O.!A304</f>
        <v>S</v>
      </c>
      <c r="B274" s="243" t="str">
        <f>P.O.!C304</f>
        <v>SINAPI</v>
      </c>
      <c r="C274" s="244" t="str">
        <f>P.O.!D304</f>
        <v>90373</v>
      </c>
      <c r="D274" s="245" t="str">
        <f>P.O.!E304</f>
        <v>JOELHO 90 GRAUS COM BUCHA DE LATÃO, PVC, SOLDÁVEL, DN 25MM, X 1/2 INSTALADO EM RAMAL OU SUB-RAMAL DE ÁGUA - FORNECIMENTO E INSTALAÇÃO. AF_06/2022</v>
      </c>
      <c r="E274" s="244">
        <f>P.O.!H304</f>
        <v>5</v>
      </c>
      <c r="F274" s="244" t="str">
        <f>P.O.!F304</f>
        <v>UN</v>
      </c>
      <c r="G274" s="246">
        <f>P.O.!J304</f>
        <v>17.41</v>
      </c>
      <c r="H274" s="246"/>
      <c r="I274" s="246">
        <f>P.O.!K304</f>
        <v>87.05</v>
      </c>
      <c r="J274" s="247">
        <f t="shared" si="3"/>
        <v>1.3460286279646453E-4</v>
      </c>
      <c r="K274" s="248">
        <f t="shared" si="5"/>
        <v>0.99699157576270203</v>
      </c>
      <c r="L274" s="249" t="str">
        <f t="shared" si="4"/>
        <v>C</v>
      </c>
      <c r="M274" s="241"/>
      <c r="P274" s="229"/>
      <c r="Q274" s="229"/>
      <c r="R274" s="229"/>
      <c r="S274" s="229"/>
      <c r="T274" s="229"/>
      <c r="U274" s="229"/>
      <c r="V274" s="229"/>
      <c r="W274" s="229"/>
      <c r="X274" s="229"/>
      <c r="Y274" s="229"/>
      <c r="Z274" s="241"/>
    </row>
    <row r="275" spans="1:26" ht="45" x14ac:dyDescent="0.2">
      <c r="A275" s="242" t="str">
        <f>P.O.!A212</f>
        <v>S</v>
      </c>
      <c r="B275" s="243" t="str">
        <f>P.O.!C212</f>
        <v>SINAPI</v>
      </c>
      <c r="C275" s="244" t="str">
        <f>P.O.!D212</f>
        <v>92000</v>
      </c>
      <c r="D275" s="245" t="str">
        <f>P.O.!E212</f>
        <v>TOMADA BAIXA DE EMBUTIR (1 MÓDULO), 2P+T 10 A, INCLUINDO SUPORTE E PLACA - FORNECIMENTO E INSTALAÇÃO. AF_03/2023</v>
      </c>
      <c r="E275" s="244">
        <f>P.O.!H212</f>
        <v>2</v>
      </c>
      <c r="F275" s="244" t="str">
        <f>P.O.!F212</f>
        <v>UN</v>
      </c>
      <c r="G275" s="246">
        <f>P.O.!J212</f>
        <v>40.729999999999997</v>
      </c>
      <c r="H275" s="246"/>
      <c r="I275" s="246">
        <f>P.O.!K212</f>
        <v>81.459999999999994</v>
      </c>
      <c r="J275" s="247">
        <f t="shared" si="3"/>
        <v>1.2595920968868466E-4</v>
      </c>
      <c r="K275" s="248">
        <f t="shared" si="5"/>
        <v>0.99711753497239075</v>
      </c>
      <c r="L275" s="249" t="str">
        <f t="shared" si="4"/>
        <v>C</v>
      </c>
      <c r="M275" s="241"/>
      <c r="P275" s="229"/>
      <c r="Q275" s="229"/>
      <c r="R275" s="229"/>
      <c r="S275" s="229"/>
      <c r="T275" s="229"/>
      <c r="U275" s="229"/>
      <c r="V275" s="229"/>
      <c r="W275" s="229"/>
      <c r="X275" s="229"/>
      <c r="Y275" s="229"/>
      <c r="Z275" s="241"/>
    </row>
    <row r="276" spans="1:26" ht="90" x14ac:dyDescent="0.2">
      <c r="A276" s="242" t="str">
        <f>P.O.!A402</f>
        <v>S</v>
      </c>
      <c r="B276" s="243" t="str">
        <f>P.O.!C402</f>
        <v>SINAPI - MATERIAL</v>
      </c>
      <c r="C276" s="244" t="str">
        <f>P.O.!D402</f>
        <v>3106</v>
      </c>
      <c r="D276" s="245" t="str">
        <f>P.O.!E402</f>
        <v>FERROLHO COM FECHO CHATO E PORTA CADEADO, EM ACO GALVANIZADO / ZINCADO, DE SOBREPOR, COM COMPRIMENTO DE 6", CHAPA COM ESPESSURA MINIMA DE 1,70 MM E LARGURA /MINIMA DE 5,00 CM (FECHO REFORCADO) (INCLUI PARAFUSOS)</v>
      </c>
      <c r="E276" s="244">
        <f>P.O.!H402</f>
        <v>4</v>
      </c>
      <c r="F276" s="244" t="str">
        <f>P.O.!F402</f>
        <v>UN</v>
      </c>
      <c r="G276" s="246">
        <f>P.O.!J402</f>
        <v>20.36</v>
      </c>
      <c r="H276" s="246"/>
      <c r="I276" s="246">
        <f>P.O.!K402</f>
        <v>81.44</v>
      </c>
      <c r="J276" s="247">
        <f t="shared" si="3"/>
        <v>1.2592828427506112E-4</v>
      </c>
      <c r="K276" s="248">
        <f t="shared" si="5"/>
        <v>0.9972434632566658</v>
      </c>
      <c r="L276" s="249" t="str">
        <f t="shared" si="4"/>
        <v>C</v>
      </c>
      <c r="M276" s="241"/>
      <c r="P276" s="229"/>
      <c r="Q276" s="229"/>
      <c r="R276" s="229"/>
      <c r="S276" s="229"/>
      <c r="T276" s="229"/>
      <c r="U276" s="229"/>
      <c r="V276" s="229"/>
      <c r="W276" s="229"/>
      <c r="X276" s="229"/>
      <c r="Y276" s="229"/>
      <c r="Z276" s="241"/>
    </row>
    <row r="277" spans="1:26" ht="30" x14ac:dyDescent="0.2">
      <c r="A277" s="242" t="str">
        <f>P.O.!A156</f>
        <v>S</v>
      </c>
      <c r="B277" s="243" t="str">
        <f>P.O.!C156</f>
        <v>ORSE</v>
      </c>
      <c r="C277" s="244" t="str">
        <f>P.O.!D156</f>
        <v>01582</v>
      </c>
      <c r="D277" s="245" t="str">
        <f>P.O.!E156</f>
        <v>Redução excentrica em pvc rígido soldável, para esgoto primário, diâm = 75 x 50mm</v>
      </c>
      <c r="E277" s="244">
        <f>P.O.!H156</f>
        <v>3</v>
      </c>
      <c r="F277" s="244" t="str">
        <f>P.O.!F156</f>
        <v>UN</v>
      </c>
      <c r="G277" s="246">
        <f>P.O.!J156</f>
        <v>24.97</v>
      </c>
      <c r="H277" s="246"/>
      <c r="I277" s="246">
        <f>P.O.!K156</f>
        <v>74.91</v>
      </c>
      <c r="J277" s="247">
        <f t="shared" si="3"/>
        <v>1.1583113672697482E-4</v>
      </c>
      <c r="K277" s="248">
        <f t="shared" si="5"/>
        <v>0.99735929439339277</v>
      </c>
      <c r="L277" s="249" t="str">
        <f t="shared" si="4"/>
        <v>C</v>
      </c>
      <c r="M277" s="241"/>
      <c r="P277" s="229"/>
      <c r="Q277" s="229"/>
      <c r="R277" s="229"/>
      <c r="S277" s="229"/>
      <c r="T277" s="229"/>
      <c r="U277" s="229"/>
      <c r="V277" s="229"/>
      <c r="W277" s="229"/>
      <c r="X277" s="229"/>
      <c r="Y277" s="229"/>
      <c r="Z277" s="241"/>
    </row>
    <row r="278" spans="1:26" ht="45" x14ac:dyDescent="0.2">
      <c r="A278" s="242" t="str">
        <f>P.O.!A227</f>
        <v>S</v>
      </c>
      <c r="B278" s="244" t="str">
        <f>P.O.!C227</f>
        <v>SINAPI</v>
      </c>
      <c r="C278" s="244" t="str">
        <f>P.O.!D227</f>
        <v>93653</v>
      </c>
      <c r="D278" s="245" t="str">
        <f>P.O.!E227</f>
        <v>DISJUNTOR MONOPOLAR TIPO DIN, CORRENTE NOMINAL DE 10A - FORNECIMENTO E INSTALAÇÃO. AF_07/2025</v>
      </c>
      <c r="E278" s="244">
        <f>P.O.!H227</f>
        <v>4</v>
      </c>
      <c r="F278" s="244" t="str">
        <f>P.O.!F227</f>
        <v>UN</v>
      </c>
      <c r="G278" s="246">
        <f>P.O.!J227</f>
        <v>18.079999999999998</v>
      </c>
      <c r="H278" s="246"/>
      <c r="I278" s="246">
        <f>P.O.!K227</f>
        <v>72.319999999999993</v>
      </c>
      <c r="J278" s="247">
        <f t="shared" si="3"/>
        <v>1.1182629566272618E-4</v>
      </c>
      <c r="K278" s="248">
        <f t="shared" si="5"/>
        <v>0.99747112068905552</v>
      </c>
      <c r="L278" s="249" t="str">
        <f t="shared" si="4"/>
        <v>C</v>
      </c>
      <c r="M278" s="241"/>
      <c r="P278" s="229"/>
      <c r="Q278" s="229"/>
      <c r="R278" s="229"/>
      <c r="S278" s="229"/>
      <c r="T278" s="229"/>
      <c r="U278" s="229"/>
      <c r="V278" s="229"/>
      <c r="W278" s="229"/>
      <c r="X278" s="229"/>
      <c r="Y278" s="229"/>
      <c r="Z278" s="241"/>
    </row>
    <row r="279" spans="1:26" ht="45" x14ac:dyDescent="0.2">
      <c r="A279" s="242" t="str">
        <f>P.O.!A291</f>
        <v>S</v>
      </c>
      <c r="B279" s="243" t="str">
        <f>P.O.!C291</f>
        <v>SINAPI</v>
      </c>
      <c r="C279" s="244" t="str">
        <f>P.O.!D291</f>
        <v>89378</v>
      </c>
      <c r="D279" s="245" t="str">
        <f>P.O.!E291</f>
        <v>LUVA, PVC, SOLDÁVEL, DN 25MM, INSTALADO EM RAMAL OU SUB-RAMAL DE ÁGUA - FORNECIMENTO E INSTALAÇÃO. AF_06/2022</v>
      </c>
      <c r="E279" s="244">
        <f>P.O.!H291</f>
        <v>7</v>
      </c>
      <c r="F279" s="244" t="str">
        <f>P.O.!F291</f>
        <v>UN</v>
      </c>
      <c r="G279" s="246">
        <f>P.O.!J291</f>
        <v>9.6999999999999993</v>
      </c>
      <c r="H279" s="246"/>
      <c r="I279" s="246">
        <f>P.O.!K291</f>
        <v>67.900000000000006</v>
      </c>
      <c r="J279" s="247">
        <f t="shared" si="3"/>
        <v>1.0499177925192353E-4</v>
      </c>
      <c r="K279" s="248">
        <f t="shared" si="5"/>
        <v>0.99757611246830746</v>
      </c>
      <c r="L279" s="249" t="str">
        <f t="shared" si="4"/>
        <v>C</v>
      </c>
      <c r="M279" s="241"/>
      <c r="P279" s="229"/>
      <c r="Q279" s="229"/>
      <c r="R279" s="229"/>
      <c r="S279" s="229"/>
      <c r="T279" s="229"/>
      <c r="U279" s="229"/>
      <c r="V279" s="229"/>
      <c r="W279" s="229"/>
      <c r="X279" s="229"/>
      <c r="Y279" s="229"/>
      <c r="Z279" s="241"/>
    </row>
    <row r="280" spans="1:26" ht="45" x14ac:dyDescent="0.2">
      <c r="A280" s="242" t="str">
        <f>P.O.!A286</f>
        <v>S</v>
      </c>
      <c r="B280" s="243" t="str">
        <f>P.O.!C286</f>
        <v>SINAPI</v>
      </c>
      <c r="C280" s="244" t="str">
        <f>P.O.!D286</f>
        <v>89415</v>
      </c>
      <c r="D280" s="245" t="str">
        <f>P.O.!E286</f>
        <v>CURVA 90 GRAUS, PVC, SOLDÁVEL, DN 32MM, INSTALADO EM RAMAL DE DISTRIBUIÇÃO DE ÁGUA - FORNECIMENTO E INSTALAÇÃO. AF_06/2022</v>
      </c>
      <c r="E280" s="244">
        <f>P.O.!H286</f>
        <v>3</v>
      </c>
      <c r="F280" s="244" t="str">
        <f>P.O.!F286</f>
        <v>UN</v>
      </c>
      <c r="G280" s="246">
        <f>P.O.!J286</f>
        <v>21.75</v>
      </c>
      <c r="H280" s="246"/>
      <c r="I280" s="246">
        <f>P.O.!K286</f>
        <v>65.25</v>
      </c>
      <c r="J280" s="247">
        <f t="shared" si="3"/>
        <v>1.0089416194680426E-4</v>
      </c>
      <c r="K280" s="248">
        <f t="shared" si="5"/>
        <v>0.99767700663025427</v>
      </c>
      <c r="L280" s="249" t="str">
        <f t="shared" si="4"/>
        <v>C</v>
      </c>
      <c r="M280" s="241"/>
      <c r="P280" s="229"/>
      <c r="Q280" s="229"/>
      <c r="R280" s="229"/>
      <c r="S280" s="229"/>
      <c r="T280" s="229"/>
      <c r="U280" s="229"/>
      <c r="V280" s="229"/>
      <c r="W280" s="229"/>
      <c r="X280" s="229"/>
      <c r="Y280" s="229"/>
      <c r="Z280" s="241"/>
    </row>
    <row r="281" spans="1:26" ht="30" x14ac:dyDescent="0.2">
      <c r="A281" s="242" t="str">
        <f>P.O.!A88</f>
        <v>S</v>
      </c>
      <c r="B281" s="243" t="str">
        <f>P.O.!C88</f>
        <v xml:space="preserve">SEINFRA </v>
      </c>
      <c r="C281" s="244" t="str">
        <f>P.O.!D88</f>
        <v>ED-29548</v>
      </c>
      <c r="D281" s="245" t="str">
        <f>P.O.!E88</f>
        <v>CORTE, DOBRA E MONTAGEM DE AÇO CA-60, DIÂMETRO 5MM, INCLUSIVE ESPAÇADOR</v>
      </c>
      <c r="E281" s="244">
        <f>P.O.!H88</f>
        <v>3.7</v>
      </c>
      <c r="F281" s="244" t="str">
        <f>P.O.!F88</f>
        <v>Kg</v>
      </c>
      <c r="G281" s="246">
        <f>P.O.!J88</f>
        <v>17.62</v>
      </c>
      <c r="H281" s="246"/>
      <c r="I281" s="246">
        <f>P.O.!K88</f>
        <v>65.19</v>
      </c>
      <c r="J281" s="247">
        <f t="shared" si="3"/>
        <v>1.0080138570593364E-4</v>
      </c>
      <c r="K281" s="248">
        <f t="shared" si="5"/>
        <v>0.99777780801596017</v>
      </c>
      <c r="L281" s="249" t="str">
        <f t="shared" si="4"/>
        <v>C</v>
      </c>
      <c r="M281" s="241"/>
      <c r="P281" s="229"/>
      <c r="Q281" s="229"/>
      <c r="R281" s="229"/>
      <c r="S281" s="229"/>
      <c r="T281" s="229"/>
      <c r="U281" s="229"/>
      <c r="V281" s="229"/>
      <c r="W281" s="229"/>
      <c r="X281" s="229"/>
      <c r="Y281" s="229"/>
      <c r="Z281" s="241"/>
    </row>
    <row r="282" spans="1:26" ht="30" x14ac:dyDescent="0.2">
      <c r="A282" s="242" t="str">
        <f>P.O.!A161</f>
        <v>S</v>
      </c>
      <c r="B282" s="243" t="str">
        <f>P.O.!C161</f>
        <v>ORSE</v>
      </c>
      <c r="C282" s="244" t="str">
        <f>P.O.!D161</f>
        <v>01588</v>
      </c>
      <c r="D282" s="245" t="str">
        <f>P.O.!E161</f>
        <v>Tê sanitário em pvc rígido soldável, para esgoto primário, diâm = 100 x 50mm</v>
      </c>
      <c r="E282" s="244">
        <f>P.O.!H161</f>
        <v>1</v>
      </c>
      <c r="F282" s="244" t="str">
        <f>P.O.!F161</f>
        <v>UN</v>
      </c>
      <c r="G282" s="246">
        <f>P.O.!J161</f>
        <v>61.91</v>
      </c>
      <c r="H282" s="246"/>
      <c r="I282" s="246">
        <f>P.O.!K161</f>
        <v>61.91</v>
      </c>
      <c r="J282" s="247">
        <f t="shared" si="3"/>
        <v>9.5729617871672816E-5</v>
      </c>
      <c r="K282" s="248">
        <f t="shared" si="5"/>
        <v>0.9978735376338318</v>
      </c>
      <c r="L282" s="249" t="str">
        <f t="shared" si="4"/>
        <v>C</v>
      </c>
      <c r="M282" s="241"/>
      <c r="P282" s="229"/>
      <c r="Q282" s="229"/>
      <c r="R282" s="229"/>
      <c r="S282" s="229"/>
      <c r="T282" s="229"/>
      <c r="U282" s="229"/>
      <c r="V282" s="229"/>
      <c r="W282" s="229"/>
      <c r="X282" s="229"/>
      <c r="Y282" s="229"/>
      <c r="Z282" s="241"/>
    </row>
    <row r="283" spans="1:26" ht="45" x14ac:dyDescent="0.2">
      <c r="A283" s="242" t="str">
        <f>P.O.!A283</f>
        <v>S</v>
      </c>
      <c r="B283" s="243" t="str">
        <f>P.O.!C283</f>
        <v>SINAPI</v>
      </c>
      <c r="C283" s="244" t="str">
        <f>P.O.!D283</f>
        <v>89370</v>
      </c>
      <c r="D283" s="245" t="str">
        <f>P.O.!E283</f>
        <v>CURVA 45 GRAUS, PVC, SOLDÁVEL, DN 32MM, INSTALADO EM RAMAL OU SUB-RAMAL DE ÁGUA - FORNECIMENTO E INSTALAÇÃO. AF_06/2022</v>
      </c>
      <c r="E283" s="244">
        <f>P.O.!H283</f>
        <v>3</v>
      </c>
      <c r="F283" s="244" t="str">
        <f>P.O.!F283</f>
        <v>UN</v>
      </c>
      <c r="G283" s="246">
        <f>P.O.!J283</f>
        <v>20.54</v>
      </c>
      <c r="H283" s="246"/>
      <c r="I283" s="246">
        <f>P.O.!K283</f>
        <v>61.62</v>
      </c>
      <c r="J283" s="247">
        <f t="shared" si="3"/>
        <v>9.5281199374131474E-5</v>
      </c>
      <c r="K283" s="248">
        <f t="shared" si="5"/>
        <v>0.99796881883320598</v>
      </c>
      <c r="L283" s="249" t="str">
        <f t="shared" si="4"/>
        <v>C</v>
      </c>
      <c r="M283" s="241"/>
      <c r="P283" s="229"/>
      <c r="Q283" s="229"/>
      <c r="R283" s="229"/>
      <c r="S283" s="229"/>
      <c r="T283" s="229"/>
      <c r="U283" s="229"/>
      <c r="V283" s="229"/>
      <c r="W283" s="229"/>
      <c r="X283" s="229"/>
      <c r="Y283" s="229"/>
      <c r="Z283" s="241"/>
    </row>
    <row r="284" spans="1:26" ht="45" x14ac:dyDescent="0.2">
      <c r="A284" s="242" t="str">
        <f>P.O.!A267</f>
        <v>S</v>
      </c>
      <c r="B284" s="243" t="str">
        <f>P.O.!C267</f>
        <v>SINAPI</v>
      </c>
      <c r="C284" s="244" t="str">
        <f>P.O.!D267</f>
        <v>94492</v>
      </c>
      <c r="D284" s="245" t="str">
        <f>P.O.!E267</f>
        <v>REGISTRO DE ESFERA, PVC, SOLDÁVEL, COM VOLANTE, DN 50 MM - FORNECIMENTO E INSTALAÇÃO. AF_08/2021</v>
      </c>
      <c r="E284" s="244">
        <f>P.O.!H267</f>
        <v>1</v>
      </c>
      <c r="F284" s="244" t="str">
        <f>P.O.!F267</f>
        <v>UN</v>
      </c>
      <c r="G284" s="246">
        <f>P.O.!J267</f>
        <v>60.72</v>
      </c>
      <c r="H284" s="246"/>
      <c r="I284" s="246">
        <f>P.O.!K267</f>
        <v>60.72</v>
      </c>
      <c r="J284" s="247">
        <f t="shared" si="3"/>
        <v>9.38895557610721E-5</v>
      </c>
      <c r="K284" s="248">
        <f t="shared" si="5"/>
        <v>0.99806270838896705</v>
      </c>
      <c r="L284" s="249" t="str">
        <f t="shared" si="4"/>
        <v>C</v>
      </c>
      <c r="M284" s="241"/>
      <c r="P284" s="229"/>
      <c r="Q284" s="229"/>
      <c r="R284" s="229"/>
      <c r="S284" s="229"/>
      <c r="T284" s="229"/>
      <c r="U284" s="229"/>
      <c r="V284" s="229"/>
      <c r="W284" s="229"/>
      <c r="X284" s="229"/>
      <c r="Y284" s="229"/>
      <c r="Z284" s="241"/>
    </row>
    <row r="285" spans="1:26" ht="30" x14ac:dyDescent="0.2">
      <c r="A285" s="242" t="str">
        <f>P.O.!A139</f>
        <v>S</v>
      </c>
      <c r="B285" s="243" t="str">
        <f>P.O.!C139</f>
        <v>ORSE</v>
      </c>
      <c r="C285" s="244" t="str">
        <f>P.O.!D139</f>
        <v>01619</v>
      </c>
      <c r="D285" s="245" t="str">
        <f>P.O.!E139</f>
        <v>Curva 45° longa em pvc rígido c/ anéis, diâm = 50mm - Rev 01_10/2022</v>
      </c>
      <c r="E285" s="244">
        <f>P.O.!H139</f>
        <v>2</v>
      </c>
      <c r="F285" s="244" t="str">
        <f>P.O.!F139</f>
        <v>UN</v>
      </c>
      <c r="G285" s="246">
        <f>P.O.!J139</f>
        <v>28.58</v>
      </c>
      <c r="H285" s="246"/>
      <c r="I285" s="246">
        <f>P.O.!K139</f>
        <v>57.16</v>
      </c>
      <c r="J285" s="247">
        <f t="shared" si="3"/>
        <v>8.8384832136081707E-5</v>
      </c>
      <c r="K285" s="248">
        <f t="shared" si="5"/>
        <v>0.99815109322110318</v>
      </c>
      <c r="L285" s="249" t="str">
        <f t="shared" si="4"/>
        <v>C</v>
      </c>
      <c r="M285" s="241"/>
      <c r="P285" s="229"/>
      <c r="Q285" s="229"/>
      <c r="R285" s="229"/>
      <c r="S285" s="229"/>
      <c r="T285" s="229"/>
      <c r="U285" s="229"/>
      <c r="V285" s="229"/>
      <c r="W285" s="229"/>
      <c r="X285" s="229"/>
      <c r="Y285" s="229"/>
      <c r="Z285" s="241"/>
    </row>
    <row r="286" spans="1:26" ht="15" x14ac:dyDescent="0.2">
      <c r="A286" s="242" t="str">
        <f>P.O.!A238</f>
        <v>S</v>
      </c>
      <c r="B286" s="243" t="str">
        <f>P.O.!C238</f>
        <v>SINAPI</v>
      </c>
      <c r="C286" s="244" t="str">
        <f>P.O.!D238</f>
        <v>93358</v>
      </c>
      <c r="D286" s="245" t="str">
        <f>P.O.!E238</f>
        <v>ESCAVAÇÃO MANUAL DE VALA. AF_09/2024</v>
      </c>
      <c r="E286" s="244">
        <f>P.O.!H238</f>
        <v>0.48</v>
      </c>
      <c r="F286" s="244" t="str">
        <f>P.O.!F238</f>
        <v>M3</v>
      </c>
      <c r="G286" s="246">
        <f>P.O.!J238</f>
        <v>115.11</v>
      </c>
      <c r="H286" s="246"/>
      <c r="I286" s="246">
        <f>P.O.!K238</f>
        <v>55.25</v>
      </c>
      <c r="J286" s="247">
        <f t="shared" si="3"/>
        <v>8.5431455135033491E-5</v>
      </c>
      <c r="K286" s="248">
        <f t="shared" si="5"/>
        <v>0.99823652467623825</v>
      </c>
      <c r="L286" s="249" t="str">
        <f t="shared" si="4"/>
        <v>C</v>
      </c>
      <c r="M286" s="241"/>
      <c r="P286" s="229"/>
      <c r="Q286" s="229"/>
      <c r="R286" s="229"/>
      <c r="S286" s="229"/>
      <c r="T286" s="229"/>
      <c r="U286" s="229"/>
      <c r="V286" s="229"/>
      <c r="W286" s="229"/>
      <c r="X286" s="229"/>
      <c r="Y286" s="229"/>
      <c r="Z286" s="241"/>
    </row>
    <row r="287" spans="1:26" ht="30" x14ac:dyDescent="0.2">
      <c r="A287" s="242" t="str">
        <f>P.O.!A150</f>
        <v>S</v>
      </c>
      <c r="B287" s="243" t="str">
        <f>P.O.!C150</f>
        <v>ORSE</v>
      </c>
      <c r="C287" s="244" t="str">
        <f>P.O.!D150</f>
        <v>01635</v>
      </c>
      <c r="D287" s="245" t="str">
        <f>P.O.!E150</f>
        <v>Junção simples em pvc rígido c/ anéis, para esgoto primário, diâm = 75 x 75mm</v>
      </c>
      <c r="E287" s="244">
        <f>P.O.!H150</f>
        <v>1</v>
      </c>
      <c r="F287" s="244" t="str">
        <f>P.O.!F150</f>
        <v>UN</v>
      </c>
      <c r="G287" s="246">
        <f>P.O.!J150</f>
        <v>51.6</v>
      </c>
      <c r="H287" s="246"/>
      <c r="I287" s="246">
        <f>P.O.!K150</f>
        <v>51.6</v>
      </c>
      <c r="J287" s="247">
        <f t="shared" si="3"/>
        <v>7.9787567148737167E-5</v>
      </c>
      <c r="K287" s="248">
        <f t="shared" si="5"/>
        <v>0.99831631224338702</v>
      </c>
      <c r="L287" s="249" t="str">
        <f t="shared" si="4"/>
        <v>C</v>
      </c>
      <c r="M287" s="241"/>
      <c r="P287" s="229"/>
      <c r="Q287" s="229"/>
      <c r="R287" s="229"/>
      <c r="S287" s="229"/>
      <c r="T287" s="229"/>
      <c r="U287" s="229"/>
      <c r="V287" s="229"/>
      <c r="W287" s="229"/>
      <c r="X287" s="229"/>
      <c r="Y287" s="229"/>
      <c r="Z287" s="241"/>
    </row>
    <row r="288" spans="1:26" ht="45" x14ac:dyDescent="0.2">
      <c r="A288" s="242" t="str">
        <f>P.O.!A251</f>
        <v>S</v>
      </c>
      <c r="B288" s="243" t="str">
        <f>P.O.!C251</f>
        <v>SINAPI</v>
      </c>
      <c r="C288" s="244" t="str">
        <f>P.O.!D251</f>
        <v>103047</v>
      </c>
      <c r="D288" s="245" t="str">
        <f>P.O.!E251</f>
        <v>REGISTRO DE ESFERA, PVC, SOLDÁVEL, COM VOLANTE, DN 20 MM - FORNECIMENTO E INSTALAÇÃO. AF_08/2021</v>
      </c>
      <c r="E288" s="244">
        <f>P.O.!H251</f>
        <v>2</v>
      </c>
      <c r="F288" s="244" t="str">
        <f>P.O.!F251</f>
        <v>UN</v>
      </c>
      <c r="G288" s="246">
        <f>P.O.!J251</f>
        <v>24.88</v>
      </c>
      <c r="H288" s="246"/>
      <c r="I288" s="246">
        <f>P.O.!K251</f>
        <v>49.76</v>
      </c>
      <c r="J288" s="247">
        <f t="shared" si="3"/>
        <v>7.6942429095371332E-5</v>
      </c>
      <c r="K288" s="248">
        <f t="shared" si="5"/>
        <v>0.99839325467248241</v>
      </c>
      <c r="L288" s="249" t="str">
        <f t="shared" si="4"/>
        <v>C</v>
      </c>
      <c r="M288" s="241"/>
      <c r="P288" s="229"/>
      <c r="Q288" s="229"/>
      <c r="R288" s="229"/>
      <c r="S288" s="229"/>
      <c r="T288" s="229"/>
      <c r="U288" s="229"/>
      <c r="V288" s="229"/>
      <c r="W288" s="229"/>
      <c r="X288" s="229"/>
      <c r="Y288" s="229"/>
      <c r="Z288" s="241"/>
    </row>
    <row r="289" spans="1:26" ht="60" x14ac:dyDescent="0.2">
      <c r="A289" s="242" t="str">
        <f>P.O.!A176</f>
        <v>S</v>
      </c>
      <c r="B289" s="243" t="str">
        <f>P.O.!C176</f>
        <v>SINAPI</v>
      </c>
      <c r="C289" s="244" t="str">
        <f>P.O.!D176</f>
        <v>89529</v>
      </c>
      <c r="D289" s="245" t="str">
        <f>P.O.!E176</f>
        <v>JOELHO 90 GRAUS, PVC, SERIE R, ÁGUA PLUVIAL, DN 100 MM, JUNTA ELÁSTICA, FORNECIDO E INSTALADO EM RAMAL DE ENCAMINHAMENTO. AF_06/2022</v>
      </c>
      <c r="E289" s="244">
        <f>P.O.!H176</f>
        <v>1</v>
      </c>
      <c r="F289" s="244" t="str">
        <f>P.O.!F176</f>
        <v>UN</v>
      </c>
      <c r="G289" s="246">
        <f>P.O.!J176</f>
        <v>48</v>
      </c>
      <c r="H289" s="246"/>
      <c r="I289" s="246">
        <f>P.O.!K176</f>
        <v>48</v>
      </c>
      <c r="J289" s="247">
        <f t="shared" si="3"/>
        <v>7.4220992696499686E-5</v>
      </c>
      <c r="K289" s="248">
        <f t="shared" si="5"/>
        <v>0.99846747566517891</v>
      </c>
      <c r="L289" s="249" t="str">
        <f t="shared" si="4"/>
        <v>C</v>
      </c>
      <c r="M289" s="241"/>
      <c r="P289" s="229"/>
      <c r="Q289" s="229"/>
      <c r="R289" s="229"/>
      <c r="S289" s="229"/>
      <c r="T289" s="229"/>
      <c r="U289" s="229"/>
      <c r="V289" s="229"/>
      <c r="W289" s="229"/>
      <c r="X289" s="229"/>
      <c r="Y289" s="229"/>
      <c r="Z289" s="241"/>
    </row>
    <row r="290" spans="1:26" ht="30" x14ac:dyDescent="0.2">
      <c r="A290" s="242" t="str">
        <f>P.O.!A149</f>
        <v>S</v>
      </c>
      <c r="B290" s="243" t="str">
        <f>P.O.!C149</f>
        <v>ORSE</v>
      </c>
      <c r="C290" s="244" t="str">
        <f>P.O.!D149</f>
        <v>01634</v>
      </c>
      <c r="D290" s="245" t="str">
        <f>P.O.!E149</f>
        <v>Junção simples em pvc rígido c/ anéis, para esgoto primário, diâm = 75 x 50mm Rev. 01 - 10/2022</v>
      </c>
      <c r="E290" s="244">
        <f>P.O.!H149</f>
        <v>1</v>
      </c>
      <c r="F290" s="244" t="str">
        <f>P.O.!F149</f>
        <v>UN</v>
      </c>
      <c r="G290" s="246">
        <f>P.O.!J149</f>
        <v>44.86</v>
      </c>
      <c r="H290" s="246"/>
      <c r="I290" s="246">
        <f>P.O.!K149</f>
        <v>44.86</v>
      </c>
      <c r="J290" s="247">
        <f t="shared" si="3"/>
        <v>6.9365702757603667E-5</v>
      </c>
      <c r="K290" s="248">
        <f t="shared" si="5"/>
        <v>0.99853684136793652</v>
      </c>
      <c r="L290" s="249" t="str">
        <f t="shared" si="4"/>
        <v>C</v>
      </c>
      <c r="M290" s="241"/>
      <c r="P290" s="229"/>
      <c r="Q290" s="229"/>
      <c r="R290" s="229"/>
      <c r="S290" s="229"/>
      <c r="T290" s="229"/>
      <c r="U290" s="229"/>
      <c r="V290" s="229"/>
      <c r="W290" s="229"/>
      <c r="X290" s="229"/>
      <c r="Y290" s="229"/>
      <c r="Z290" s="241"/>
    </row>
    <row r="291" spans="1:26" ht="75" x14ac:dyDescent="0.2">
      <c r="A291" s="242" t="str">
        <f>P.O.!A136</f>
        <v>S</v>
      </c>
      <c r="B291" s="243" t="str">
        <f>P.O.!C136</f>
        <v>SINAPI</v>
      </c>
      <c r="C291" s="244" t="str">
        <f>P.O.!D136</f>
        <v>104341</v>
      </c>
      <c r="D291" s="245" t="str">
        <f>P.O.!E136</f>
        <v>BUCHA DE REDUÇÃO LONGA, PVC, SÉRIE NORMAL, ESGOTO PREDIAL, DN 50 X 40 MM, JUNTA SOLDÁVEL E ELÁSTICA, FORNECIDO E INSTALADO EM RAMAL DE DESCARGA OU RAMAL DE ESGOTO SANITÁRIO. AF_08/2022</v>
      </c>
      <c r="E291" s="244">
        <f>P.O.!H136</f>
        <v>3</v>
      </c>
      <c r="F291" s="244" t="str">
        <f>P.O.!F136</f>
        <v>UN</v>
      </c>
      <c r="G291" s="246">
        <f>P.O.!J136</f>
        <v>14.56</v>
      </c>
      <c r="H291" s="246"/>
      <c r="I291" s="246">
        <f>P.O.!K136</f>
        <v>43.68</v>
      </c>
      <c r="J291" s="247">
        <f t="shared" si="3"/>
        <v>6.754110335381472E-5</v>
      </c>
      <c r="K291" s="248">
        <f t="shared" si="5"/>
        <v>0.99860438247129035</v>
      </c>
      <c r="L291" s="249" t="str">
        <f t="shared" si="4"/>
        <v>C</v>
      </c>
      <c r="M291" s="241"/>
      <c r="P291" s="229"/>
      <c r="Q291" s="229"/>
      <c r="R291" s="229"/>
      <c r="S291" s="229"/>
      <c r="T291" s="229"/>
      <c r="U291" s="229"/>
      <c r="V291" s="229"/>
      <c r="W291" s="229"/>
      <c r="X291" s="229"/>
      <c r="Y291" s="229"/>
      <c r="Z291" s="241"/>
    </row>
    <row r="292" spans="1:26" ht="60" x14ac:dyDescent="0.2">
      <c r="A292" s="242" t="str">
        <f>P.O.!A144</f>
        <v>S</v>
      </c>
      <c r="B292" s="243" t="str">
        <f>P.O.!C144</f>
        <v>SINAPI</v>
      </c>
      <c r="C292" s="244" t="str">
        <f>P.O.!D144</f>
        <v>89724</v>
      </c>
      <c r="D292" s="245" t="str">
        <f>P.O.!E144</f>
        <v>JOELHO 90 GRAUS, PVC, SERIE NORMAL, ESGOTO PREDIAL, DN 40 MM, JUNTA SOLDÁVEL, FORNECIDO E INSTALADO EM RAMAL DE DESCARGA OU RAMAL DE ESGOTO SANITÁRIO. AF_08/2022</v>
      </c>
      <c r="E292" s="244">
        <f>P.O.!H144</f>
        <v>3</v>
      </c>
      <c r="F292" s="244" t="str">
        <f>P.O.!F144</f>
        <v>UN</v>
      </c>
      <c r="G292" s="246">
        <f>P.O.!J144</f>
        <v>14.19</v>
      </c>
      <c r="H292" s="246"/>
      <c r="I292" s="246">
        <f>P.O.!K144</f>
        <v>42.57</v>
      </c>
      <c r="J292" s="247">
        <f t="shared" si="3"/>
        <v>6.5824742897708166E-5</v>
      </c>
      <c r="K292" s="248">
        <f t="shared" si="5"/>
        <v>0.99867020721418809</v>
      </c>
      <c r="L292" s="249" t="str">
        <f t="shared" si="4"/>
        <v>C</v>
      </c>
      <c r="M292" s="241"/>
      <c r="P292" s="229"/>
      <c r="Q292" s="229"/>
      <c r="R292" s="229"/>
      <c r="S292" s="229"/>
      <c r="T292" s="229"/>
      <c r="U292" s="229"/>
      <c r="V292" s="229"/>
      <c r="W292" s="229"/>
      <c r="X292" s="229"/>
      <c r="Y292" s="229"/>
      <c r="Z292" s="241"/>
    </row>
    <row r="293" spans="1:26" ht="60" x14ac:dyDescent="0.2">
      <c r="A293" s="242" t="str">
        <f>P.O.!A143</f>
        <v>S</v>
      </c>
      <c r="B293" s="243" t="str">
        <f>P.O.!C143</f>
        <v>SINAPI</v>
      </c>
      <c r="C293" s="244" t="str">
        <f>P.O.!D143</f>
        <v>89802</v>
      </c>
      <c r="D293" s="245" t="str">
        <f>P.O.!E143</f>
        <v>JOELHO 45 GRAUS, PVC, SERIE NORMAL, ESGOTO PREDIAL, DN 50 MM, JUNTA ELÁSTICA, FORNECIDO E INSTALADO EM PRUMADA DE ESGOTO SANITÁRIO OU VENTILAÇÃO. AF_08/2022</v>
      </c>
      <c r="E293" s="244">
        <f>P.O.!H143</f>
        <v>3</v>
      </c>
      <c r="F293" s="244" t="str">
        <f>P.O.!F143</f>
        <v>UN</v>
      </c>
      <c r="G293" s="246">
        <f>P.O.!J143</f>
        <v>13.51</v>
      </c>
      <c r="H293" s="246"/>
      <c r="I293" s="246">
        <f>P.O.!K143</f>
        <v>40.53</v>
      </c>
      <c r="J293" s="247">
        <f t="shared" si="3"/>
        <v>6.2670350708106918E-5</v>
      </c>
      <c r="K293" s="248">
        <f t="shared" si="5"/>
        <v>0.99873287756489615</v>
      </c>
      <c r="L293" s="249" t="str">
        <f t="shared" si="4"/>
        <v>C</v>
      </c>
      <c r="M293" s="241"/>
      <c r="P293" s="229"/>
      <c r="Q293" s="229"/>
      <c r="R293" s="229"/>
      <c r="S293" s="229"/>
      <c r="T293" s="229"/>
      <c r="U293" s="229"/>
      <c r="V293" s="229"/>
      <c r="W293" s="229"/>
      <c r="X293" s="229"/>
      <c r="Y293" s="229"/>
      <c r="Z293" s="241"/>
    </row>
    <row r="294" spans="1:26" ht="45" x14ac:dyDescent="0.2">
      <c r="A294" s="242" t="str">
        <f>P.O.!A257</f>
        <v>S</v>
      </c>
      <c r="B294" s="243" t="str">
        <f>P.O.!C257</f>
        <v>SINAPI</v>
      </c>
      <c r="C294" s="244" t="str">
        <f>P.O.!D257</f>
        <v>94795</v>
      </c>
      <c r="D294" s="245" t="str">
        <f>P.O.!E257</f>
        <v>TORNEIRA DE BOIA PARA CAIXA D'ÁGUA, ROSCÁVEL, 1/2" - FORNECIMENTO E INSTALAÇÃO. AF_08/2021</v>
      </c>
      <c r="E294" s="244">
        <f>P.O.!H257</f>
        <v>1</v>
      </c>
      <c r="F294" s="244" t="str">
        <f>P.O.!F257</f>
        <v>UN</v>
      </c>
      <c r="G294" s="246">
        <f>P.O.!J257</f>
        <v>40.049999999999997</v>
      </c>
      <c r="H294" s="246"/>
      <c r="I294" s="246">
        <f>P.O.!K257</f>
        <v>40.049999999999997</v>
      </c>
      <c r="J294" s="247">
        <f t="shared" si="3"/>
        <v>6.1928140781141919E-5</v>
      </c>
      <c r="K294" s="248">
        <f t="shared" si="5"/>
        <v>0.99879480570567725</v>
      </c>
      <c r="L294" s="249" t="str">
        <f t="shared" si="4"/>
        <v>C</v>
      </c>
      <c r="M294" s="241"/>
      <c r="P294" s="229"/>
      <c r="Q294" s="229"/>
      <c r="R294" s="229"/>
      <c r="S294" s="229"/>
      <c r="T294" s="229"/>
      <c r="U294" s="229"/>
      <c r="V294" s="229"/>
      <c r="W294" s="229"/>
      <c r="X294" s="229"/>
      <c r="Y294" s="229"/>
      <c r="Z294" s="241"/>
    </row>
    <row r="295" spans="1:26" ht="45" x14ac:dyDescent="0.2">
      <c r="A295" s="242" t="str">
        <f>P.O.!A280</f>
        <v>S</v>
      </c>
      <c r="B295" s="243" t="str">
        <f>P.O.!C280</f>
        <v>SINAPI</v>
      </c>
      <c r="C295" s="244" t="str">
        <f>P.O.!D280</f>
        <v>103959</v>
      </c>
      <c r="D295" s="245" t="str">
        <f>P.O.!E280</f>
        <v>BUCHA DE REDUÇÃO, CURTA, PVC, SOLDÁVEL, DN 60 X 50 MM, INSTALADO EM PRUMADA DE ÁGUA - FORNECIMENTO E INSTALAÇÃO. AF_06/2022</v>
      </c>
      <c r="E295" s="244">
        <f>P.O.!H280</f>
        <v>2</v>
      </c>
      <c r="F295" s="244" t="str">
        <f>P.O.!F280</f>
        <v>UN</v>
      </c>
      <c r="G295" s="246">
        <f>P.O.!J280</f>
        <v>19.71</v>
      </c>
      <c r="H295" s="246"/>
      <c r="I295" s="246">
        <f>P.O.!K280</f>
        <v>39.42</v>
      </c>
      <c r="J295" s="247">
        <f t="shared" si="3"/>
        <v>6.0953990252000371E-5</v>
      </c>
      <c r="K295" s="248">
        <f t="shared" si="5"/>
        <v>0.99885575969592921</v>
      </c>
      <c r="L295" s="249" t="str">
        <f t="shared" si="4"/>
        <v>C</v>
      </c>
      <c r="M295" s="241"/>
      <c r="P295" s="229"/>
      <c r="Q295" s="229"/>
      <c r="R295" s="229"/>
      <c r="S295" s="229"/>
      <c r="T295" s="229"/>
      <c r="U295" s="229"/>
      <c r="V295" s="229"/>
      <c r="W295" s="229"/>
      <c r="X295" s="229"/>
      <c r="Y295" s="229"/>
      <c r="Z295" s="241"/>
    </row>
    <row r="296" spans="1:26" ht="60" x14ac:dyDescent="0.2">
      <c r="A296" s="242" t="str">
        <f>P.O.!A235</f>
        <v>S</v>
      </c>
      <c r="B296" s="243" t="str">
        <f>P.O.!C235</f>
        <v>SINAPI</v>
      </c>
      <c r="C296" s="244" t="str">
        <f>P.O.!D235</f>
        <v>91850</v>
      </c>
      <c r="D296" s="245" t="str">
        <f>P.O.!E235</f>
        <v>ELETRODUTO FLEXÍVEL CORRUGADO, PEAD, DN 40 MM (1 1/4"), PARA CIRCUITOS TERMINAIS, INSTALADO EM LAJE - FORNECIMENTO E INSTALAÇÃO. AF_03/2023</v>
      </c>
      <c r="E296" s="244">
        <f>P.O.!H235</f>
        <v>3.4</v>
      </c>
      <c r="F296" s="244" t="str">
        <f>P.O.!F235</f>
        <v>M</v>
      </c>
      <c r="G296" s="246">
        <f>P.O.!J235</f>
        <v>11.53</v>
      </c>
      <c r="H296" s="246"/>
      <c r="I296" s="246">
        <f>P.O.!K235</f>
        <v>39.200000000000003</v>
      </c>
      <c r="J296" s="247">
        <f t="shared" si="3"/>
        <v>6.0613810702141415E-5</v>
      </c>
      <c r="K296" s="248">
        <f t="shared" si="5"/>
        <v>0.99891637350663132</v>
      </c>
      <c r="L296" s="249" t="str">
        <f t="shared" si="4"/>
        <v>C</v>
      </c>
      <c r="M296" s="241"/>
      <c r="P296" s="229"/>
      <c r="Q296" s="229"/>
      <c r="R296" s="229"/>
      <c r="S296" s="229"/>
      <c r="T296" s="229"/>
      <c r="U296" s="229"/>
      <c r="V296" s="229"/>
      <c r="W296" s="229"/>
      <c r="X296" s="229"/>
      <c r="Y296" s="229"/>
      <c r="Z296" s="241"/>
    </row>
    <row r="297" spans="1:26" ht="60" x14ac:dyDescent="0.2">
      <c r="A297" s="242" t="str">
        <f>P.O.!A191</f>
        <v>S</v>
      </c>
      <c r="B297" s="243" t="str">
        <f>P.O.!C191</f>
        <v xml:space="preserve">SEINFRA </v>
      </c>
      <c r="C297" s="244" t="str">
        <f>P.O.!D191</f>
        <v>ED-49826</v>
      </c>
      <c r="D297" s="245" t="str">
        <f>P.O.!E191</f>
        <v>REGISTRO REGULADOR DE GÁS EM LATÃO, DIÂMETRO ENTRADA DE 1/4" COM ROSCA NPT, SAÍDA EM TERMINAL DE MANGUEIRA DE 3/8", INCLUSIVE ACESSÓRIOS DE VEDAÇÃO</v>
      </c>
      <c r="E297" s="244">
        <f>P.O.!H191</f>
        <v>1</v>
      </c>
      <c r="F297" s="244" t="str">
        <f>P.O.!F191</f>
        <v>un</v>
      </c>
      <c r="G297" s="246">
        <f>P.O.!J191</f>
        <v>38.840000000000003</v>
      </c>
      <c r="H297" s="246"/>
      <c r="I297" s="246">
        <f>P.O.!K191</f>
        <v>38.840000000000003</v>
      </c>
      <c r="J297" s="247">
        <f t="shared" si="3"/>
        <v>6.0057153256917666E-5</v>
      </c>
      <c r="K297" s="248">
        <f t="shared" si="5"/>
        <v>0.99897643065988828</v>
      </c>
      <c r="L297" s="249" t="str">
        <f t="shared" si="4"/>
        <v>C</v>
      </c>
      <c r="M297" s="241"/>
      <c r="P297" s="229"/>
      <c r="Q297" s="229"/>
      <c r="R297" s="229"/>
      <c r="S297" s="229"/>
      <c r="T297" s="229"/>
      <c r="U297" s="229"/>
      <c r="V297" s="229"/>
      <c r="W297" s="229"/>
      <c r="X297" s="229"/>
      <c r="Y297" s="229"/>
      <c r="Z297" s="241"/>
    </row>
    <row r="298" spans="1:26" ht="60" x14ac:dyDescent="0.2">
      <c r="A298" s="242" t="str">
        <f>P.O.!A145</f>
        <v>S</v>
      </c>
      <c r="B298" s="243" t="str">
        <f>P.O.!C145</f>
        <v>SINAPI</v>
      </c>
      <c r="C298" s="244" t="str">
        <f>P.O.!D145</f>
        <v>89801</v>
      </c>
      <c r="D298" s="245" t="str">
        <f>P.O.!E145</f>
        <v>JOELHO 90 GRAUS, PVC, SERIE NORMAL, ESGOTO PREDIAL, DN 50 MM, JUNTA ELÁSTICA, FORNECIDO E INSTALADO EM PRUMADA DE ESGOTO SANITÁRIO OU VENTILAÇÃO. AF_08/2022</v>
      </c>
      <c r="E298" s="244">
        <f>P.O.!H145</f>
        <v>3</v>
      </c>
      <c r="F298" s="244" t="str">
        <f>P.O.!F145</f>
        <v>UN</v>
      </c>
      <c r="G298" s="246">
        <f>P.O.!J145</f>
        <v>12.55</v>
      </c>
      <c r="H298" s="246"/>
      <c r="I298" s="246">
        <f>P.O.!K145</f>
        <v>37.65</v>
      </c>
      <c r="J298" s="247">
        <f t="shared" si="3"/>
        <v>5.8217091146316936E-5</v>
      </c>
      <c r="K298" s="248">
        <f t="shared" si="5"/>
        <v>0.99903464775103457</v>
      </c>
      <c r="L298" s="249" t="str">
        <f t="shared" si="4"/>
        <v>C</v>
      </c>
      <c r="M298" s="241"/>
      <c r="P298" s="229"/>
      <c r="Q298" s="229"/>
      <c r="R298" s="229"/>
      <c r="S298" s="229"/>
      <c r="T298" s="229"/>
      <c r="U298" s="229"/>
      <c r="V298" s="229"/>
      <c r="W298" s="229"/>
      <c r="X298" s="229"/>
      <c r="Y298" s="229"/>
      <c r="Z298" s="241"/>
    </row>
    <row r="299" spans="1:26" ht="45" x14ac:dyDescent="0.2">
      <c r="A299" s="242" t="str">
        <f>P.O.!A239</f>
        <v>S</v>
      </c>
      <c r="B299" s="243" t="str">
        <f>P.O.!C239</f>
        <v xml:space="preserve">SEINFRA </v>
      </c>
      <c r="C299" s="244" t="str">
        <f>P.O.!D239</f>
        <v>ED-51121</v>
      </c>
      <c r="D299" s="245" t="str">
        <f>P.O.!E239</f>
        <v>REATERRO MANUAL DE VALA, INCLUSIVE ESPALHAMENTO E COMPACTAÇÃO MECANIZADA COM PLACA VIBRATÓRIA</v>
      </c>
      <c r="E299" s="244">
        <f>P.O.!H239</f>
        <v>0.62</v>
      </c>
      <c r="F299" s="244" t="str">
        <f>P.O.!F239</f>
        <v>m3</v>
      </c>
      <c r="G299" s="246">
        <f>P.O.!J239</f>
        <v>59.75</v>
      </c>
      <c r="H299" s="246"/>
      <c r="I299" s="246">
        <f>P.O.!K239</f>
        <v>37.049999999999997</v>
      </c>
      <c r="J299" s="247">
        <f t="shared" si="3"/>
        <v>5.7289328737610694E-5</v>
      </c>
      <c r="K299" s="248">
        <f t="shared" si="5"/>
        <v>0.99909193707977217</v>
      </c>
      <c r="L299" s="249" t="str">
        <f t="shared" si="4"/>
        <v>C</v>
      </c>
      <c r="M299" s="241"/>
      <c r="P299" s="229"/>
      <c r="Q299" s="229"/>
      <c r="R299" s="229"/>
      <c r="S299" s="229"/>
      <c r="T299" s="229"/>
      <c r="U299" s="229"/>
      <c r="V299" s="229"/>
      <c r="W299" s="229"/>
      <c r="X299" s="229"/>
      <c r="Y299" s="229"/>
      <c r="Z299" s="241"/>
    </row>
    <row r="300" spans="1:26" ht="60" x14ac:dyDescent="0.2">
      <c r="A300" s="242" t="str">
        <f>P.O.!A301</f>
        <v>S</v>
      </c>
      <c r="B300" s="243" t="str">
        <f>P.O.!C301</f>
        <v>SINAPI</v>
      </c>
      <c r="C300" s="244" t="str">
        <f>P.O.!D301</f>
        <v>104006</v>
      </c>
      <c r="D300" s="245" t="str">
        <f>P.O.!E301</f>
        <v>TÊ DE REDUÇÃO, PVC, SOLDÁVEL, DN 50MM X 25MM, INSTALADO EM RAMAL DE DISTRIBUIÇÃO DE ÁGUA - FORNECIMENTO E INSTALAÇÃO. AF_06/2022</v>
      </c>
      <c r="E300" s="244">
        <f>P.O.!H301</f>
        <v>1</v>
      </c>
      <c r="F300" s="244" t="str">
        <f>P.O.!F301</f>
        <v>UN</v>
      </c>
      <c r="G300" s="246">
        <f>P.O.!J301</f>
        <v>33.409999999999997</v>
      </c>
      <c r="H300" s="246"/>
      <c r="I300" s="246">
        <f>P.O.!K301</f>
        <v>33.409999999999997</v>
      </c>
      <c r="J300" s="247">
        <f t="shared" si="3"/>
        <v>5.1660903458126132E-5</v>
      </c>
      <c r="K300" s="248">
        <f t="shared" si="5"/>
        <v>0.99914359798323027</v>
      </c>
      <c r="L300" s="249" t="str">
        <f t="shared" si="4"/>
        <v>C</v>
      </c>
      <c r="M300" s="241"/>
      <c r="P300" s="229"/>
      <c r="Q300" s="229"/>
      <c r="R300" s="229"/>
      <c r="S300" s="229"/>
      <c r="T300" s="229"/>
      <c r="U300" s="229"/>
      <c r="V300" s="229"/>
      <c r="W300" s="229"/>
      <c r="X300" s="229"/>
      <c r="Y300" s="229"/>
      <c r="Z300" s="241"/>
    </row>
    <row r="301" spans="1:26" ht="30" x14ac:dyDescent="0.2">
      <c r="A301" s="242" t="str">
        <f>P.O.!A199</f>
        <v>S</v>
      </c>
      <c r="B301" s="243" t="str">
        <f>P.O.!C199</f>
        <v>SINAPI - MATERIAL</v>
      </c>
      <c r="C301" s="244" t="str">
        <f>P.O.!D199</f>
        <v>39215</v>
      </c>
      <c r="D301" s="245" t="str">
        <f>P.O.!E199</f>
        <v>ARRUELA EM ALUMINIO, COM ROSCA, DE 3", PARA ELETRODUTO</v>
      </c>
      <c r="E301" s="244">
        <f>P.O.!H199</f>
        <v>3</v>
      </c>
      <c r="F301" s="244" t="str">
        <f>P.O.!F199</f>
        <v>UN</v>
      </c>
      <c r="G301" s="246">
        <f>P.O.!J199</f>
        <v>10.58</v>
      </c>
      <c r="H301" s="246"/>
      <c r="I301" s="246">
        <f>P.O.!K199</f>
        <v>31.74</v>
      </c>
      <c r="J301" s="247">
        <f t="shared" si="3"/>
        <v>4.9078631420560416E-5</v>
      </c>
      <c r="K301" s="248">
        <f t="shared" si="5"/>
        <v>0.99919267661465083</v>
      </c>
      <c r="L301" s="249" t="str">
        <f t="shared" si="4"/>
        <v>C</v>
      </c>
      <c r="M301" s="241"/>
      <c r="P301" s="229"/>
      <c r="Q301" s="229"/>
      <c r="R301" s="229"/>
      <c r="S301" s="229"/>
      <c r="T301" s="229"/>
      <c r="U301" s="229"/>
      <c r="V301" s="229"/>
      <c r="W301" s="229"/>
      <c r="X301" s="229"/>
      <c r="Y301" s="229"/>
      <c r="Z301" s="241"/>
    </row>
    <row r="302" spans="1:26" ht="45" x14ac:dyDescent="0.2">
      <c r="A302" s="242" t="str">
        <f>P.O.!A299</f>
        <v>S</v>
      </c>
      <c r="B302" s="243" t="str">
        <f>P.O.!C299</f>
        <v>SINAPI</v>
      </c>
      <c r="C302" s="244" t="str">
        <f>P.O.!D299</f>
        <v>94694</v>
      </c>
      <c r="D302" s="245" t="str">
        <f>P.O.!E299</f>
        <v>TÊ, PVC, SOLDÁVEL, DN 50 MM INSTALADO EM RESERVAÇÃO PREDIAL DE ÁGUA - FORNECIMENTO E INSTALAÇÃO. AF_04/2024</v>
      </c>
      <c r="E302" s="244">
        <f>P.O.!H299</f>
        <v>1</v>
      </c>
      <c r="F302" s="244" t="str">
        <f>P.O.!F299</f>
        <v>UN</v>
      </c>
      <c r="G302" s="246">
        <f>P.O.!J299</f>
        <v>31.24</v>
      </c>
      <c r="H302" s="246"/>
      <c r="I302" s="246">
        <f>P.O.!K299</f>
        <v>31.24</v>
      </c>
      <c r="J302" s="247">
        <f t="shared" si="3"/>
        <v>4.830549607997188E-5</v>
      </c>
      <c r="K302" s="248">
        <f t="shared" si="5"/>
        <v>0.99924098211073076</v>
      </c>
      <c r="L302" s="249" t="str">
        <f t="shared" si="4"/>
        <v>C</v>
      </c>
      <c r="M302" s="241"/>
      <c r="P302" s="229"/>
      <c r="Q302" s="229"/>
      <c r="R302" s="229"/>
      <c r="S302" s="229"/>
      <c r="T302" s="229"/>
      <c r="U302" s="229"/>
      <c r="V302" s="229"/>
      <c r="W302" s="229"/>
      <c r="X302" s="229"/>
      <c r="Y302" s="229"/>
      <c r="Z302" s="241"/>
    </row>
    <row r="303" spans="1:26" ht="45" x14ac:dyDescent="0.2">
      <c r="A303" s="242" t="str">
        <f>P.O.!A282</f>
        <v>S</v>
      </c>
      <c r="B303" s="243" t="str">
        <f>P.O.!C282</f>
        <v>SINAPI</v>
      </c>
      <c r="C303" s="244" t="str">
        <f>P.O.!D282</f>
        <v>89365</v>
      </c>
      <c r="D303" s="245" t="str">
        <f>P.O.!E282</f>
        <v>CURVA 45 GRAUS, PVC, SOLDÁVEL, DN 25MM, INSTALADO EM RAMAL OU SUB-RAMAL DE ÁGUA - FORNECIMENTO E INSTALAÇÃO. AF_06/2022</v>
      </c>
      <c r="E303" s="244">
        <f>P.O.!H282</f>
        <v>2</v>
      </c>
      <c r="F303" s="244" t="str">
        <f>P.O.!F282</f>
        <v>UN</v>
      </c>
      <c r="G303" s="246">
        <f>P.O.!J282</f>
        <v>15.35</v>
      </c>
      <c r="H303" s="246"/>
      <c r="I303" s="246">
        <f>P.O.!K282</f>
        <v>30.7</v>
      </c>
      <c r="J303" s="247">
        <f t="shared" si="3"/>
        <v>4.7470509912136256E-5</v>
      </c>
      <c r="K303" s="248">
        <f t="shared" si="5"/>
        <v>0.99928845262064292</v>
      </c>
      <c r="L303" s="249" t="str">
        <f t="shared" si="4"/>
        <v>C</v>
      </c>
      <c r="M303" s="241"/>
      <c r="P303" s="229"/>
      <c r="Q303" s="229"/>
      <c r="R303" s="229"/>
      <c r="S303" s="229"/>
      <c r="T303" s="229"/>
      <c r="U303" s="229"/>
      <c r="V303" s="229"/>
      <c r="W303" s="229"/>
      <c r="X303" s="229"/>
      <c r="Y303" s="229"/>
      <c r="Z303" s="241"/>
    </row>
    <row r="304" spans="1:26" ht="30" x14ac:dyDescent="0.2">
      <c r="A304" s="242" t="str">
        <f>P.O.!A169</f>
        <v>S</v>
      </c>
      <c r="B304" s="243" t="str">
        <f>P.O.!C169</f>
        <v>ORSE</v>
      </c>
      <c r="C304" s="244" t="str">
        <f>P.O.!D169</f>
        <v>01559</v>
      </c>
      <c r="D304" s="245" t="str">
        <f>P.O.!E169</f>
        <v>Junção simples em PVC rígido soldável, para esgoto primário, diâm. = 50x50 mm</v>
      </c>
      <c r="E304" s="244">
        <f>P.O.!H169</f>
        <v>1</v>
      </c>
      <c r="F304" s="244" t="str">
        <f>P.O.!F169</f>
        <v>UN</v>
      </c>
      <c r="G304" s="246">
        <f>P.O.!J169</f>
        <v>30.58</v>
      </c>
      <c r="H304" s="246"/>
      <c r="I304" s="246">
        <f>P.O.!K169</f>
        <v>30.58</v>
      </c>
      <c r="J304" s="247">
        <f t="shared" si="3"/>
        <v>4.7284957430395006E-5</v>
      </c>
      <c r="K304" s="248">
        <f t="shared" si="5"/>
        <v>0.99933573757807337</v>
      </c>
      <c r="L304" s="249" t="str">
        <f t="shared" si="4"/>
        <v>C</v>
      </c>
      <c r="M304" s="241"/>
      <c r="P304" s="229"/>
      <c r="Q304" s="229"/>
      <c r="R304" s="229"/>
      <c r="S304" s="229"/>
      <c r="T304" s="229"/>
      <c r="U304" s="229"/>
      <c r="V304" s="229"/>
      <c r="W304" s="229"/>
      <c r="X304" s="229"/>
      <c r="Y304" s="229"/>
      <c r="Z304" s="241"/>
    </row>
    <row r="305" spans="1:26" ht="30" x14ac:dyDescent="0.2">
      <c r="A305" s="242" t="str">
        <f>P.O.!A155</f>
        <v>S</v>
      </c>
      <c r="B305" s="243" t="str">
        <f>P.O.!C155</f>
        <v>ORSE</v>
      </c>
      <c r="C305" s="244" t="str">
        <f>P.O.!D155</f>
        <v>01657</v>
      </c>
      <c r="D305" s="245" t="str">
        <f>P.O.!E155</f>
        <v>Redução excêntrica em pvc rígido c/ anéis, para esgoto primário, diâm =100 x 75mm</v>
      </c>
      <c r="E305" s="244">
        <f>P.O.!H155</f>
        <v>1</v>
      </c>
      <c r="F305" s="244" t="str">
        <f>P.O.!F155</f>
        <v>UN</v>
      </c>
      <c r="G305" s="246">
        <f>P.O.!J155</f>
        <v>30.09</v>
      </c>
      <c r="H305" s="246"/>
      <c r="I305" s="246">
        <f>P.O.!K155</f>
        <v>30.09</v>
      </c>
      <c r="J305" s="247">
        <f t="shared" si="3"/>
        <v>4.6527284796618238E-5</v>
      </c>
      <c r="K305" s="248">
        <f t="shared" si="5"/>
        <v>0.99938226486286996</v>
      </c>
      <c r="L305" s="249" t="str">
        <f t="shared" si="4"/>
        <v>C</v>
      </c>
      <c r="M305" s="241"/>
      <c r="P305" s="229"/>
      <c r="Q305" s="229"/>
      <c r="R305" s="229"/>
      <c r="S305" s="229"/>
      <c r="T305" s="229"/>
      <c r="U305" s="229"/>
      <c r="V305" s="229"/>
      <c r="W305" s="229"/>
      <c r="X305" s="229"/>
      <c r="Y305" s="229"/>
      <c r="Z305" s="241"/>
    </row>
    <row r="306" spans="1:26" ht="60" x14ac:dyDescent="0.2">
      <c r="A306" s="242" t="str">
        <f>P.O.!A306</f>
        <v>S</v>
      </c>
      <c r="B306" s="243" t="str">
        <f>P.O.!C306</f>
        <v>SINAPI</v>
      </c>
      <c r="C306" s="244" t="str">
        <f>P.O.!D306</f>
        <v>90374</v>
      </c>
      <c r="D306" s="245" t="str">
        <f>P.O.!E306</f>
        <v>TÊ COM BUCHA DE LATÃO NA BOLSA CENTRAL, PVC, SOLDÁVEL, DN 25MM X 3/4, INSTALADO EM RAMAL OU SUB-RAMAL DE ÁGUA - FORNECIMENTO E INSTALAÇÃO. AF_06/2022</v>
      </c>
      <c r="E306" s="244">
        <f>P.O.!H306</f>
        <v>1</v>
      </c>
      <c r="F306" s="244" t="str">
        <f>P.O.!F306</f>
        <v>UN</v>
      </c>
      <c r="G306" s="246">
        <f>P.O.!J306</f>
        <v>29.39</v>
      </c>
      <c r="H306" s="246"/>
      <c r="I306" s="246">
        <f>P.O.!K306</f>
        <v>29.39</v>
      </c>
      <c r="J306" s="247">
        <f t="shared" si="3"/>
        <v>4.544489531979429E-5</v>
      </c>
      <c r="K306" s="248">
        <f t="shared" si="5"/>
        <v>0.99942770975818973</v>
      </c>
      <c r="L306" s="249" t="str">
        <f t="shared" si="4"/>
        <v>C</v>
      </c>
      <c r="M306" s="241"/>
      <c r="P306" s="229"/>
      <c r="Q306" s="229"/>
      <c r="R306" s="229"/>
      <c r="S306" s="229"/>
      <c r="T306" s="229"/>
      <c r="U306" s="229"/>
      <c r="V306" s="229"/>
      <c r="W306" s="229"/>
      <c r="X306" s="229"/>
      <c r="Y306" s="229"/>
      <c r="Z306" s="241"/>
    </row>
    <row r="307" spans="1:26" ht="45" x14ac:dyDescent="0.2">
      <c r="A307" s="242" t="str">
        <f>P.O.!A298</f>
        <v>S</v>
      </c>
      <c r="B307" s="243" t="str">
        <f>P.O.!C298</f>
        <v>SINAPI</v>
      </c>
      <c r="C307" s="244" t="str">
        <f>P.O.!D298</f>
        <v>94688</v>
      </c>
      <c r="D307" s="245" t="str">
        <f>P.O.!E298</f>
        <v>TÊ, PVC, SOLDÁVEL, DN 25 MM INSTALADO EM RESERVAÇÃO PREDIAL DE ÁGUA - FORNECIMENTO E INSTALAÇÃO. AF_04/2024</v>
      </c>
      <c r="E307" s="244">
        <f>P.O.!H298</f>
        <v>3</v>
      </c>
      <c r="F307" s="244" t="str">
        <f>P.O.!F298</f>
        <v>UN</v>
      </c>
      <c r="G307" s="246">
        <f>P.O.!J298</f>
        <v>9.1300000000000008</v>
      </c>
      <c r="H307" s="246"/>
      <c r="I307" s="246">
        <f>P.O.!K298</f>
        <v>27.39</v>
      </c>
      <c r="J307" s="247">
        <f t="shared" si="3"/>
        <v>4.2352353957440137E-5</v>
      </c>
      <c r="K307" s="248">
        <f t="shared" si="5"/>
        <v>0.99947006211214717</v>
      </c>
      <c r="L307" s="249" t="str">
        <f t="shared" si="4"/>
        <v>C</v>
      </c>
      <c r="M307" s="241"/>
      <c r="P307" s="229"/>
      <c r="Q307" s="229"/>
      <c r="R307" s="229"/>
      <c r="S307" s="229"/>
      <c r="T307" s="229"/>
      <c r="U307" s="229"/>
      <c r="V307" s="229"/>
      <c r="W307" s="229"/>
      <c r="X307" s="229"/>
      <c r="Y307" s="229"/>
      <c r="Z307" s="241"/>
    </row>
    <row r="308" spans="1:26" ht="60" x14ac:dyDescent="0.2">
      <c r="A308" s="242" t="str">
        <f>P.O.!A290</f>
        <v>S</v>
      </c>
      <c r="B308" s="243" t="str">
        <f>P.O.!C290</f>
        <v>SINAPI</v>
      </c>
      <c r="C308" s="244" t="str">
        <f>P.O.!D290</f>
        <v>89380</v>
      </c>
      <c r="D308" s="245" t="str">
        <f>P.O.!E290</f>
        <v>LUVA DE REDUÇÃO, PVC, SOLDÁVEL, DN 32MM X 25MM, INSTALADO EM RAMAL OU SUB-RAMAL DE ÁGUA - FORNECIMENTO E INSTALAÇÃO. AF_06/2022</v>
      </c>
      <c r="E308" s="244">
        <f>P.O.!H290</f>
        <v>2</v>
      </c>
      <c r="F308" s="244" t="str">
        <f>P.O.!F290</f>
        <v>UN</v>
      </c>
      <c r="G308" s="246">
        <f>P.O.!J290</f>
        <v>13.6</v>
      </c>
      <c r="H308" s="246"/>
      <c r="I308" s="246">
        <f>P.O.!K290</f>
        <v>27.2</v>
      </c>
      <c r="J308" s="247">
        <f t="shared" si="3"/>
        <v>4.2058562528016487E-5</v>
      </c>
      <c r="K308" s="248">
        <f t="shared" si="5"/>
        <v>0.99951212067467521</v>
      </c>
      <c r="L308" s="249" t="str">
        <f t="shared" si="4"/>
        <v>C</v>
      </c>
      <c r="M308" s="241"/>
      <c r="P308" s="229"/>
      <c r="Q308" s="229"/>
      <c r="R308" s="229"/>
      <c r="S308" s="229"/>
      <c r="T308" s="229"/>
      <c r="U308" s="229"/>
      <c r="V308" s="229"/>
      <c r="W308" s="229"/>
      <c r="X308" s="229"/>
      <c r="Y308" s="229"/>
      <c r="Z308" s="241"/>
    </row>
    <row r="309" spans="1:26" ht="60" x14ac:dyDescent="0.2">
      <c r="A309" s="242" t="str">
        <f>P.O.!A167</f>
        <v>S</v>
      </c>
      <c r="B309" s="243" t="str">
        <f>P.O.!C167</f>
        <v>SINAPI</v>
      </c>
      <c r="C309" s="244" t="str">
        <f>P.O.!D167</f>
        <v>89802</v>
      </c>
      <c r="D309" s="245" t="str">
        <f>P.O.!E167</f>
        <v>JOELHO 45 GRAUS, PVC, SERIE NORMAL, ESGOTO PREDIAL, DN 50 MM, JUNTA ELÁSTICA, FORNECIDO E INSTALADO EM PRUMADA DE ESGOTO SANITÁRIO OU VENTILAÇÃO. AF_08/2022</v>
      </c>
      <c r="E309" s="244">
        <f>P.O.!H167</f>
        <v>2</v>
      </c>
      <c r="F309" s="244" t="str">
        <f>P.O.!F167</f>
        <v>UN</v>
      </c>
      <c r="G309" s="246">
        <f>P.O.!J167</f>
        <v>13.51</v>
      </c>
      <c r="H309" s="246"/>
      <c r="I309" s="246">
        <f>P.O.!K167</f>
        <v>27.02</v>
      </c>
      <c r="J309" s="247">
        <f t="shared" si="3"/>
        <v>4.1780233805404612E-5</v>
      </c>
      <c r="K309" s="248">
        <f t="shared" si="5"/>
        <v>0.99955390090848062</v>
      </c>
      <c r="L309" s="249" t="str">
        <f t="shared" si="4"/>
        <v>C</v>
      </c>
      <c r="M309" s="241"/>
      <c r="P309" s="229"/>
      <c r="Q309" s="229"/>
      <c r="R309" s="229"/>
      <c r="S309" s="229"/>
      <c r="T309" s="229"/>
      <c r="U309" s="229"/>
      <c r="V309" s="229"/>
      <c r="W309" s="229"/>
      <c r="X309" s="229"/>
      <c r="Y309" s="229"/>
      <c r="Z309" s="241"/>
    </row>
    <row r="310" spans="1:26" ht="75" x14ac:dyDescent="0.2">
      <c r="A310" s="242" t="str">
        <f>P.O.!A188</f>
        <v>S</v>
      </c>
      <c r="B310" s="243" t="str">
        <f>P.O.!C188</f>
        <v>SINAPI</v>
      </c>
      <c r="C310" s="244" t="str">
        <f>P.O.!D188</f>
        <v>103823</v>
      </c>
      <c r="D310" s="245" t="str">
        <f>P.O.!E188</f>
        <v>BUCHA DE REDUÇÃO EM COBRE, DN 22 MM X 15 MM, SEM ANEL DE SOLDA, PONTA X BOLSA, INSTALADO EM RAMAL E SUB-RAMAL DE GÁS COMBUSTÍVEL - FORNECIMENTO E INSTALAÇÃO. AF_04/2022</v>
      </c>
      <c r="E310" s="244">
        <f>P.O.!H188</f>
        <v>1</v>
      </c>
      <c r="F310" s="244" t="str">
        <f>P.O.!F188</f>
        <v>UN</v>
      </c>
      <c r="G310" s="246">
        <f>P.O.!J188</f>
        <v>24.99</v>
      </c>
      <c r="H310" s="246"/>
      <c r="I310" s="246">
        <f>P.O.!K188</f>
        <v>24.99</v>
      </c>
      <c r="J310" s="247">
        <f t="shared" si="3"/>
        <v>3.8641304322615147E-5</v>
      </c>
      <c r="K310" s="248">
        <f t="shared" si="5"/>
        <v>0.99959254221280325</v>
      </c>
      <c r="L310" s="249" t="str">
        <f t="shared" si="4"/>
        <v>C</v>
      </c>
      <c r="M310" s="241"/>
      <c r="P310" s="229"/>
      <c r="Q310" s="229"/>
      <c r="R310" s="229"/>
      <c r="S310" s="229"/>
      <c r="T310" s="229"/>
      <c r="U310" s="229"/>
      <c r="V310" s="229"/>
      <c r="W310" s="229"/>
      <c r="X310" s="229"/>
      <c r="Y310" s="229"/>
      <c r="Z310" s="241"/>
    </row>
    <row r="311" spans="1:26" ht="60" x14ac:dyDescent="0.2">
      <c r="A311" s="242" t="str">
        <f>P.O.!A253</f>
        <v>S</v>
      </c>
      <c r="B311" s="243" t="str">
        <f>P.O.!C253</f>
        <v>SINAPI</v>
      </c>
      <c r="C311" s="244" t="str">
        <f>P.O.!D253</f>
        <v>94783</v>
      </c>
      <c r="D311" s="245" t="str">
        <f>P.O.!E253</f>
        <v>ADAPTADOR COM FLANGE E ANEL DE VEDAÇÃO, PVC, SOLDÁVEL, DN 20 MM X 1/2", INSTALADO EM RESERVAÇÃO PREDIAL DE ÁGUA - FORNECIMENTO E INSTALAÇÃO. AF_04/2024</v>
      </c>
      <c r="E311" s="244">
        <f>P.O.!H253</f>
        <v>1</v>
      </c>
      <c r="F311" s="244" t="str">
        <f>P.O.!F253</f>
        <v>UN</v>
      </c>
      <c r="G311" s="246">
        <f>P.O.!J253</f>
        <v>24.24</v>
      </c>
      <c r="H311" s="246"/>
      <c r="I311" s="246">
        <f>P.O.!K253</f>
        <v>24.24</v>
      </c>
      <c r="J311" s="247">
        <f t="shared" si="3"/>
        <v>3.7481601311732336E-5</v>
      </c>
      <c r="K311" s="248">
        <f t="shared" si="5"/>
        <v>0.99963002381411503</v>
      </c>
      <c r="L311" s="249" t="str">
        <f t="shared" si="4"/>
        <v>C</v>
      </c>
      <c r="M311" s="241"/>
      <c r="P311" s="229"/>
      <c r="Q311" s="229"/>
      <c r="R311" s="229"/>
      <c r="S311" s="229"/>
      <c r="T311" s="229"/>
      <c r="U311" s="229"/>
      <c r="V311" s="229"/>
      <c r="W311" s="229"/>
      <c r="X311" s="229"/>
      <c r="Y311" s="229"/>
      <c r="Z311" s="241"/>
    </row>
    <row r="312" spans="1:26" ht="15" x14ac:dyDescent="0.2">
      <c r="A312" s="242" t="str">
        <f>P.O.!A178</f>
        <v>S</v>
      </c>
      <c r="B312" s="243" t="str">
        <f>P.O.!C178</f>
        <v>SINAPI</v>
      </c>
      <c r="C312" s="244" t="str">
        <f>P.O.!D178</f>
        <v>93358</v>
      </c>
      <c r="D312" s="245" t="str">
        <f>P.O.!E178</f>
        <v>ESCAVAÇÃO MANUAL DE VALA. AF_09/2024</v>
      </c>
      <c r="E312" s="244">
        <f>P.O.!H178</f>
        <v>0.21</v>
      </c>
      <c r="F312" s="244" t="str">
        <f>P.O.!F178</f>
        <v>M3</v>
      </c>
      <c r="G312" s="246">
        <f>P.O.!J178</f>
        <v>115.11</v>
      </c>
      <c r="H312" s="246"/>
      <c r="I312" s="246">
        <f>P.O.!K178</f>
        <v>24.17</v>
      </c>
      <c r="J312" s="247">
        <f t="shared" si="3"/>
        <v>3.7373362364049949E-5</v>
      </c>
      <c r="K312" s="248">
        <f t="shared" si="5"/>
        <v>0.99966739717647912</v>
      </c>
      <c r="L312" s="249" t="str">
        <f t="shared" si="4"/>
        <v>C</v>
      </c>
      <c r="M312" s="241"/>
      <c r="P312" s="229"/>
      <c r="Q312" s="229"/>
      <c r="R312" s="229"/>
      <c r="S312" s="229"/>
      <c r="T312" s="229"/>
      <c r="U312" s="229"/>
      <c r="V312" s="229"/>
      <c r="W312" s="229"/>
      <c r="X312" s="229"/>
      <c r="Y312" s="229"/>
      <c r="Z312" s="241"/>
    </row>
    <row r="313" spans="1:26" ht="45" x14ac:dyDescent="0.2">
      <c r="A313" s="242" t="str">
        <f>P.O.!A338</f>
        <v>S</v>
      </c>
      <c r="B313" s="243" t="str">
        <f>P.O.!C338</f>
        <v>SINAPI - MATERIAL</v>
      </c>
      <c r="C313" s="244" t="str">
        <f>P.O.!D338</f>
        <v>123</v>
      </c>
      <c r="D313" s="245" t="str">
        <f>P.O.!E338</f>
        <v>ADITIVO IMPERMEABILIZANTE DE PEGA NORMAL PARA ARGAMASSAS E CONCRETOS SEM ARMACAO, LIQUIDO E ISENTO DE CLORETOS</v>
      </c>
      <c r="E313" s="244">
        <f>P.O.!H338</f>
        <v>3</v>
      </c>
      <c r="F313" s="244" t="str">
        <f>P.O.!F338</f>
        <v>L</v>
      </c>
      <c r="G313" s="246">
        <f>P.O.!J338</f>
        <v>7.95</v>
      </c>
      <c r="H313" s="246"/>
      <c r="I313" s="246">
        <f>P.O.!K338</f>
        <v>23.85</v>
      </c>
      <c r="J313" s="247">
        <f t="shared" si="3"/>
        <v>3.6878555746073281E-5</v>
      </c>
      <c r="K313" s="248">
        <f t="shared" si="5"/>
        <v>0.9997042757322252</v>
      </c>
      <c r="L313" s="249" t="str">
        <f t="shared" si="4"/>
        <v>C</v>
      </c>
      <c r="M313" s="241"/>
      <c r="P313" s="229"/>
      <c r="Q313" s="229"/>
      <c r="R313" s="229"/>
      <c r="S313" s="229"/>
      <c r="T313" s="229"/>
      <c r="U313" s="229"/>
      <c r="V313" s="229"/>
      <c r="W313" s="229"/>
      <c r="X313" s="229"/>
      <c r="Y313" s="229"/>
      <c r="Z313" s="241"/>
    </row>
    <row r="314" spans="1:26" ht="30" x14ac:dyDescent="0.2">
      <c r="A314" s="242" t="str">
        <f>P.O.!A250</f>
        <v>S</v>
      </c>
      <c r="B314" s="243" t="str">
        <f>P.O.!C250</f>
        <v>SINAPI</v>
      </c>
      <c r="C314" s="244" t="str">
        <f>P.O.!D250</f>
        <v>104056</v>
      </c>
      <c r="D314" s="245" t="str">
        <f>P.O.!E250</f>
        <v>REGISTRO ESFERA, PVC, COM ROSCA, 1/2", PARA LIGAÇÃO PREDIAL DE ÁGUA. AF_06/2022</v>
      </c>
      <c r="E314" s="244">
        <f>P.O.!H250</f>
        <v>1</v>
      </c>
      <c r="F314" s="244" t="str">
        <f>P.O.!F250</f>
        <v>UN</v>
      </c>
      <c r="G314" s="246">
        <f>P.O.!J250</f>
        <v>23.19</v>
      </c>
      <c r="H314" s="246"/>
      <c r="I314" s="246">
        <f>P.O.!K250</f>
        <v>23.19</v>
      </c>
      <c r="J314" s="247">
        <f t="shared" si="3"/>
        <v>3.5858017096496414E-5</v>
      </c>
      <c r="K314" s="248">
        <f t="shared" si="5"/>
        <v>0.99974013374932169</v>
      </c>
      <c r="L314" s="249" t="str">
        <f t="shared" si="4"/>
        <v>C</v>
      </c>
      <c r="M314" s="241"/>
      <c r="P314" s="229"/>
      <c r="Q314" s="229"/>
      <c r="R314" s="229"/>
      <c r="S314" s="229"/>
      <c r="T314" s="229"/>
      <c r="U314" s="229"/>
      <c r="V314" s="229"/>
      <c r="W314" s="229"/>
      <c r="X314" s="229"/>
      <c r="Y314" s="229"/>
      <c r="Z314" s="241"/>
    </row>
    <row r="315" spans="1:26" ht="15" x14ac:dyDescent="0.2">
      <c r="A315" s="242" t="str">
        <f>P.O.!A308</f>
        <v>S</v>
      </c>
      <c r="B315" s="243" t="str">
        <f>P.O.!C308</f>
        <v>SINAPI</v>
      </c>
      <c r="C315" s="244" t="str">
        <f>P.O.!D308</f>
        <v>93358</v>
      </c>
      <c r="D315" s="245" t="str">
        <f>P.O.!E308</f>
        <v>ESCAVAÇÃO MANUAL DE VALA. AF_09/2024</v>
      </c>
      <c r="E315" s="244">
        <f>P.O.!H308</f>
        <v>0.18</v>
      </c>
      <c r="F315" s="244" t="str">
        <f>P.O.!F308</f>
        <v>M3</v>
      </c>
      <c r="G315" s="246">
        <f>P.O.!J308</f>
        <v>115.11</v>
      </c>
      <c r="H315" s="246"/>
      <c r="I315" s="246">
        <f>P.O.!K308</f>
        <v>20.72</v>
      </c>
      <c r="J315" s="247">
        <f t="shared" si="3"/>
        <v>3.203872851398903E-5</v>
      </c>
      <c r="K315" s="248">
        <f t="shared" si="5"/>
        <v>0.99977217247783567</v>
      </c>
      <c r="L315" s="249" t="str">
        <f t="shared" si="4"/>
        <v>C</v>
      </c>
      <c r="M315" s="241"/>
      <c r="P315" s="229"/>
      <c r="Q315" s="229"/>
      <c r="R315" s="229"/>
      <c r="S315" s="229"/>
      <c r="T315" s="229"/>
      <c r="U315" s="229"/>
      <c r="V315" s="229"/>
      <c r="W315" s="229"/>
      <c r="X315" s="229"/>
      <c r="Y315" s="229"/>
      <c r="Z315" s="241"/>
    </row>
    <row r="316" spans="1:26" ht="60" x14ac:dyDescent="0.2">
      <c r="A316" s="242" t="str">
        <f>P.O.!A274</f>
        <v>S</v>
      </c>
      <c r="B316" s="243" t="str">
        <f>P.O.!C274</f>
        <v>SINAPI</v>
      </c>
      <c r="C316" s="244" t="str">
        <f>P.O.!D274</f>
        <v>89385</v>
      </c>
      <c r="D316" s="245" t="str">
        <f>P.O.!E274</f>
        <v>LUVA SOLDÁVEL E COM ROSCA, PVC, SOLDÁVEL, DN 25MM X 3/4, INSTALADO EM RAMAL OU SUB-RAMAL DE ÁGUA - FORNECIMENTO E INSTALAÇÃO. AF_06/2022</v>
      </c>
      <c r="E316" s="244">
        <f>P.O.!H274</f>
        <v>2</v>
      </c>
      <c r="F316" s="244" t="str">
        <f>P.O.!F274</f>
        <v>UN</v>
      </c>
      <c r="G316" s="246">
        <f>P.O.!J274</f>
        <v>9.92</v>
      </c>
      <c r="H316" s="246"/>
      <c r="I316" s="246">
        <f>P.O.!K274</f>
        <v>19.84</v>
      </c>
      <c r="J316" s="247">
        <f t="shared" si="3"/>
        <v>3.0678010314553201E-5</v>
      </c>
      <c r="K316" s="248">
        <f t="shared" si="5"/>
        <v>0.99980285048815021</v>
      </c>
      <c r="L316" s="249" t="str">
        <f t="shared" si="4"/>
        <v>C</v>
      </c>
      <c r="M316" s="241"/>
      <c r="P316" s="229"/>
      <c r="Q316" s="229"/>
      <c r="R316" s="229"/>
      <c r="S316" s="229"/>
      <c r="T316" s="229"/>
      <c r="U316" s="229"/>
      <c r="V316" s="229"/>
      <c r="W316" s="229"/>
      <c r="X316" s="229"/>
      <c r="Y316" s="229"/>
      <c r="Z316" s="241"/>
    </row>
    <row r="317" spans="1:26" ht="15" x14ac:dyDescent="0.2">
      <c r="A317" s="242" t="str">
        <f>P.O.!A261</f>
        <v>S</v>
      </c>
      <c r="B317" s="243" t="str">
        <f>P.O.!C261</f>
        <v>SINAPI</v>
      </c>
      <c r="C317" s="244" t="str">
        <f>P.O.!D261</f>
        <v>93358</v>
      </c>
      <c r="D317" s="245" t="str">
        <f>P.O.!E261</f>
        <v>ESCAVAÇÃO MANUAL DE VALA. AF_09/2024</v>
      </c>
      <c r="E317" s="244">
        <f>P.O.!H261</f>
        <v>0.16</v>
      </c>
      <c r="F317" s="244" t="str">
        <f>P.O.!F261</f>
        <v>M3</v>
      </c>
      <c r="G317" s="246">
        <f>P.O.!J261</f>
        <v>115.11</v>
      </c>
      <c r="H317" s="246"/>
      <c r="I317" s="246">
        <f>P.O.!K261</f>
        <v>18.420000000000002</v>
      </c>
      <c r="J317" s="247">
        <f t="shared" si="3"/>
        <v>2.8482305947281757E-5</v>
      </c>
      <c r="K317" s="248">
        <f t="shared" si="5"/>
        <v>0.99983133279409753</v>
      </c>
      <c r="L317" s="249" t="str">
        <f t="shared" si="4"/>
        <v>C</v>
      </c>
      <c r="M317" s="241"/>
      <c r="P317" s="229"/>
      <c r="Q317" s="229"/>
      <c r="R317" s="229"/>
      <c r="S317" s="229"/>
      <c r="T317" s="229"/>
      <c r="U317" s="229"/>
      <c r="V317" s="229"/>
      <c r="W317" s="229"/>
      <c r="X317" s="229"/>
      <c r="Y317" s="229"/>
      <c r="Z317" s="241"/>
    </row>
    <row r="318" spans="1:26" ht="15" x14ac:dyDescent="0.2">
      <c r="A318" s="242" t="str">
        <f>P.O.!A195</f>
        <v>S</v>
      </c>
      <c r="B318" s="243" t="str">
        <f>P.O.!C195</f>
        <v>SINAPI</v>
      </c>
      <c r="C318" s="244" t="str">
        <f>P.O.!D195</f>
        <v>93358</v>
      </c>
      <c r="D318" s="245" t="str">
        <f>P.O.!E195</f>
        <v>ESCAVAÇÃO MANUAL DE VALA. AF_09/2024</v>
      </c>
      <c r="E318" s="244">
        <f>P.O.!H195</f>
        <v>0.15</v>
      </c>
      <c r="F318" s="244" t="str">
        <f>P.O.!F195</f>
        <v>M3</v>
      </c>
      <c r="G318" s="246">
        <f>P.O.!J195</f>
        <v>115.11</v>
      </c>
      <c r="H318" s="246"/>
      <c r="I318" s="246">
        <f>P.O.!K195</f>
        <v>17.27</v>
      </c>
      <c r="J318" s="247">
        <f t="shared" si="3"/>
        <v>2.6704094663928115E-5</v>
      </c>
      <c r="K318" s="248">
        <f t="shared" si="5"/>
        <v>0.9998580368887614</v>
      </c>
      <c r="L318" s="249" t="str">
        <f t="shared" si="4"/>
        <v>C</v>
      </c>
      <c r="M318" s="241"/>
      <c r="P318" s="229"/>
      <c r="Q318" s="229"/>
      <c r="R318" s="229"/>
      <c r="S318" s="229"/>
      <c r="T318" s="229"/>
      <c r="U318" s="229"/>
      <c r="V318" s="229"/>
      <c r="W318" s="229"/>
      <c r="X318" s="229"/>
      <c r="Y318" s="229"/>
      <c r="Z318" s="241"/>
    </row>
    <row r="319" spans="1:26" ht="45" x14ac:dyDescent="0.2">
      <c r="A319" s="242" t="str">
        <f>P.O.!A179</f>
        <v>S</v>
      </c>
      <c r="B319" s="243" t="str">
        <f>P.O.!C179</f>
        <v xml:space="preserve">SEINFRA </v>
      </c>
      <c r="C319" s="244" t="str">
        <f>P.O.!D179</f>
        <v>ED-51121</v>
      </c>
      <c r="D319" s="245" t="str">
        <f>P.O.!E179</f>
        <v>REATERRO MANUAL DE VALA, INCLUSIVE ESPALHAMENTO E COMPACTAÇÃO MECANIZADA COM PLACA VIBRATÓRIA</v>
      </c>
      <c r="E319" s="244">
        <f>P.O.!H179</f>
        <v>0.27</v>
      </c>
      <c r="F319" s="244" t="str">
        <f>P.O.!F179</f>
        <v>m3</v>
      </c>
      <c r="G319" s="246">
        <f>P.O.!J179</f>
        <v>59.75</v>
      </c>
      <c r="H319" s="246"/>
      <c r="I319" s="246">
        <f>P.O.!K179</f>
        <v>16.13</v>
      </c>
      <c r="J319" s="247">
        <f t="shared" si="3"/>
        <v>2.4941346087386248E-5</v>
      </c>
      <c r="K319" s="248">
        <f t="shared" si="5"/>
        <v>0.99988297823484884</v>
      </c>
      <c r="L319" s="249" t="str">
        <f t="shared" si="4"/>
        <v>C</v>
      </c>
      <c r="M319" s="241"/>
      <c r="P319" s="229"/>
      <c r="Q319" s="229"/>
      <c r="R319" s="229"/>
      <c r="S319" s="229"/>
      <c r="T319" s="229"/>
      <c r="U319" s="229"/>
      <c r="V319" s="229"/>
      <c r="W319" s="229"/>
      <c r="X319" s="229"/>
      <c r="Y319" s="229"/>
      <c r="Z319" s="241"/>
    </row>
    <row r="320" spans="1:26" ht="45" x14ac:dyDescent="0.2">
      <c r="A320" s="242" t="str">
        <f>P.O.!A309</f>
        <v>S</v>
      </c>
      <c r="B320" s="243" t="str">
        <f>P.O.!C309</f>
        <v xml:space="preserve">SEINFRA </v>
      </c>
      <c r="C320" s="244" t="str">
        <f>P.O.!D309</f>
        <v>ED-51121</v>
      </c>
      <c r="D320" s="245" t="str">
        <f>P.O.!E309</f>
        <v>REATERRO MANUAL DE VALA, INCLUSIVE ESPALHAMENTO E COMPACTAÇÃO MECANIZADA COM PLACA VIBRATÓRIA</v>
      </c>
      <c r="E320" s="244">
        <f>P.O.!H309</f>
        <v>0.23</v>
      </c>
      <c r="F320" s="244" t="str">
        <f>P.O.!F309</f>
        <v>m3</v>
      </c>
      <c r="G320" s="246">
        <f>P.O.!J309</f>
        <v>59.75</v>
      </c>
      <c r="H320" s="246"/>
      <c r="I320" s="246">
        <f>P.O.!K309</f>
        <v>13.74</v>
      </c>
      <c r="J320" s="247">
        <f t="shared" si="3"/>
        <v>2.1245759159373034E-5</v>
      </c>
      <c r="K320" s="248">
        <f t="shared" si="5"/>
        <v>0.99990422399400825</v>
      </c>
      <c r="L320" s="249" t="str">
        <f t="shared" si="4"/>
        <v>C</v>
      </c>
      <c r="M320" s="241"/>
      <c r="P320" s="229"/>
      <c r="Q320" s="229"/>
      <c r="R320" s="229"/>
      <c r="S320" s="229"/>
      <c r="T320" s="229"/>
      <c r="U320" s="229"/>
      <c r="V320" s="229"/>
      <c r="W320" s="229"/>
      <c r="X320" s="229"/>
      <c r="Y320" s="229"/>
      <c r="Z320" s="241"/>
    </row>
    <row r="321" spans="1:26" ht="45" x14ac:dyDescent="0.2">
      <c r="A321" s="242" t="str">
        <f>P.O.!A262</f>
        <v>S</v>
      </c>
      <c r="B321" s="243" t="str">
        <f>P.O.!C262</f>
        <v xml:space="preserve">SEINFRA </v>
      </c>
      <c r="C321" s="244" t="str">
        <f>P.O.!D262</f>
        <v>ED-51121</v>
      </c>
      <c r="D321" s="245" t="str">
        <f>P.O.!E262</f>
        <v>REATERRO MANUAL DE VALA, INCLUSIVE ESPALHAMENTO E COMPACTAÇÃO MECANIZADA COM PLACA VIBRATÓRIA</v>
      </c>
      <c r="E321" s="244">
        <f>P.O.!H262</f>
        <v>0.21</v>
      </c>
      <c r="F321" s="244" t="str">
        <f>P.O.!F262</f>
        <v>m3</v>
      </c>
      <c r="G321" s="246">
        <f>P.O.!J262</f>
        <v>59.75</v>
      </c>
      <c r="H321" s="246"/>
      <c r="I321" s="246">
        <f>P.O.!K262</f>
        <v>12.55</v>
      </c>
      <c r="J321" s="247">
        <f t="shared" si="3"/>
        <v>1.9405697048772314E-5</v>
      </c>
      <c r="K321" s="248">
        <f t="shared" si="5"/>
        <v>0.99992362969105697</v>
      </c>
      <c r="L321" s="249" t="str">
        <f t="shared" si="4"/>
        <v>C</v>
      </c>
      <c r="M321" s="241"/>
      <c r="P321" s="229"/>
      <c r="Q321" s="229"/>
      <c r="R321" s="229"/>
      <c r="S321" s="229"/>
      <c r="T321" s="229"/>
      <c r="U321" s="229"/>
      <c r="V321" s="229"/>
      <c r="W321" s="229"/>
      <c r="X321" s="229"/>
      <c r="Y321" s="229"/>
      <c r="Z321" s="241"/>
    </row>
    <row r="322" spans="1:26" ht="45" x14ac:dyDescent="0.2">
      <c r="A322" s="242" t="str">
        <f>P.O.!A196</f>
        <v>S</v>
      </c>
      <c r="B322" s="243" t="str">
        <f>P.O.!C196</f>
        <v xml:space="preserve">SEINFRA </v>
      </c>
      <c r="C322" s="244" t="str">
        <f>P.O.!D196</f>
        <v>ED-51121</v>
      </c>
      <c r="D322" s="245" t="str">
        <f>P.O.!E196</f>
        <v>REATERRO MANUAL DE VALA, INCLUSIVE ESPALHAMENTO E COMPACTAÇÃO MECANIZADA COM PLACA VIBRATÓRIA</v>
      </c>
      <c r="E322" s="244">
        <f>P.O.!H196</f>
        <v>0.2</v>
      </c>
      <c r="F322" s="244" t="str">
        <f>P.O.!F196</f>
        <v>m3</v>
      </c>
      <c r="G322" s="246">
        <f>P.O.!J196</f>
        <v>59.75</v>
      </c>
      <c r="H322" s="246"/>
      <c r="I322" s="246">
        <f>P.O.!K196</f>
        <v>11.95</v>
      </c>
      <c r="J322" s="247">
        <f t="shared" si="3"/>
        <v>1.8477934640066065E-5</v>
      </c>
      <c r="K322" s="248">
        <f t="shared" si="5"/>
        <v>0.99994210762569702</v>
      </c>
      <c r="L322" s="249" t="str">
        <f t="shared" si="4"/>
        <v>C</v>
      </c>
      <c r="M322" s="241"/>
      <c r="P322" s="229"/>
      <c r="Q322" s="229"/>
      <c r="R322" s="229"/>
      <c r="S322" s="229"/>
      <c r="T322" s="229"/>
      <c r="U322" s="229"/>
      <c r="V322" s="229"/>
      <c r="W322" s="229"/>
      <c r="X322" s="229"/>
      <c r="Y322" s="229"/>
      <c r="Z322" s="241"/>
    </row>
    <row r="323" spans="1:26" ht="30" x14ac:dyDescent="0.2">
      <c r="A323" s="242" t="str">
        <f>P.O.!A200</f>
        <v>S</v>
      </c>
      <c r="B323" s="243" t="str">
        <f>P.O.!C200</f>
        <v xml:space="preserve">SEINFRA </v>
      </c>
      <c r="C323" s="244" t="str">
        <f>P.O.!D200</f>
        <v>MATED-13033</v>
      </c>
      <c r="D323" s="245" t="str">
        <f>P.O.!E200</f>
        <v>CABEÇOTE DE ALUMÍNIO (APLICAÇÃO: POSTE|MATERIAL: ALUMÍNIO|BITOLA: 25MM [1"])</v>
      </c>
      <c r="E323" s="244">
        <f>P.O.!H200</f>
        <v>2</v>
      </c>
      <c r="F323" s="244" t="str">
        <f>P.O.!F200</f>
        <v>un</v>
      </c>
      <c r="G323" s="246">
        <f>P.O.!J200</f>
        <v>5.46</v>
      </c>
      <c r="H323" s="246"/>
      <c r="I323" s="246">
        <f>P.O.!K200</f>
        <v>10.92</v>
      </c>
      <c r="J323" s="247">
        <f t="shared" si="3"/>
        <v>1.688527583845368E-5</v>
      </c>
      <c r="K323" s="248">
        <f t="shared" si="5"/>
        <v>0.99995899290153545</v>
      </c>
      <c r="L323" s="249" t="str">
        <f t="shared" si="4"/>
        <v>C</v>
      </c>
      <c r="M323" s="241"/>
      <c r="P323" s="229"/>
      <c r="Q323" s="229"/>
      <c r="R323" s="229"/>
      <c r="S323" s="229"/>
      <c r="T323" s="229"/>
      <c r="U323" s="229"/>
      <c r="V323" s="229"/>
      <c r="W323" s="229"/>
      <c r="X323" s="229"/>
      <c r="Y323" s="229"/>
      <c r="Z323" s="241"/>
    </row>
    <row r="324" spans="1:26" ht="45" x14ac:dyDescent="0.2">
      <c r="A324" s="242" t="str">
        <f>P.O.!A256</f>
        <v>S</v>
      </c>
      <c r="B324" s="243" t="str">
        <f>P.O.!C256</f>
        <v>SINAPI</v>
      </c>
      <c r="C324" s="244" t="str">
        <f>P.O.!D256</f>
        <v>89371</v>
      </c>
      <c r="D324" s="245" t="str">
        <f>P.O.!E256</f>
        <v>LUVA, PVC, SOLDÁVEL, DN 20MM, INSTALADO EM RAMAL OU SUB-RAMAL DE ÁGUA - FORNECIMENTO E INSTALAÇÃO. AF_06/2022</v>
      </c>
      <c r="E324" s="244">
        <f>P.O.!H256</f>
        <v>1</v>
      </c>
      <c r="F324" s="244" t="str">
        <f>P.O.!F256</f>
        <v>UN</v>
      </c>
      <c r="G324" s="246">
        <f>P.O.!J256</f>
        <v>8.23</v>
      </c>
      <c r="H324" s="246"/>
      <c r="I324" s="246">
        <f>P.O.!K256</f>
        <v>8.23</v>
      </c>
      <c r="J324" s="247">
        <f t="shared" si="3"/>
        <v>1.2725807706087343E-5</v>
      </c>
      <c r="K324" s="248">
        <f t="shared" si="5"/>
        <v>0.99997171870924151</v>
      </c>
      <c r="L324" s="249" t="str">
        <f t="shared" si="4"/>
        <v>C</v>
      </c>
      <c r="M324" s="241"/>
      <c r="P324" s="229"/>
      <c r="Q324" s="229"/>
      <c r="R324" s="229"/>
      <c r="S324" s="229"/>
      <c r="T324" s="229"/>
      <c r="U324" s="229"/>
      <c r="V324" s="229"/>
      <c r="W324" s="229"/>
      <c r="X324" s="229"/>
      <c r="Y324" s="229"/>
      <c r="Z324" s="241"/>
    </row>
    <row r="325" spans="1:26" ht="45" x14ac:dyDescent="0.2">
      <c r="A325" s="242" t="str">
        <f>P.O.!A343</f>
        <v>S</v>
      </c>
      <c r="B325" s="243" t="str">
        <f>P.O.!C343</f>
        <v>SINAPI - MATERIAL</v>
      </c>
      <c r="C325" s="244" t="str">
        <f>P.O.!D343</f>
        <v>123</v>
      </c>
      <c r="D325" s="245" t="str">
        <f>P.O.!E343</f>
        <v>ADITIVO IMPERMEABILIZANTE DE PEGA NORMAL PARA ARGAMASSAS E CONCRETOS SEM ARMACAO, LIQUIDO E ISENTO DE CLORETOS</v>
      </c>
      <c r="E325" s="244">
        <f>P.O.!H343</f>
        <v>1</v>
      </c>
      <c r="F325" s="244" t="str">
        <f>P.O.!F343</f>
        <v>L</v>
      </c>
      <c r="G325" s="246">
        <f>P.O.!J343</f>
        <v>7.95</v>
      </c>
      <c r="H325" s="246"/>
      <c r="I325" s="246">
        <f>P.O.!K343</f>
        <v>7.95</v>
      </c>
      <c r="J325" s="247">
        <f t="shared" si="3"/>
        <v>1.229285191535776E-5</v>
      </c>
      <c r="K325" s="248">
        <f t="shared" si="5"/>
        <v>0.9999840115611569</v>
      </c>
      <c r="L325" s="249" t="str">
        <f t="shared" si="4"/>
        <v>C</v>
      </c>
      <c r="M325" s="241"/>
      <c r="P325" s="229"/>
      <c r="Q325" s="229"/>
      <c r="R325" s="229"/>
      <c r="S325" s="229"/>
      <c r="T325" s="229"/>
      <c r="U325" s="229"/>
      <c r="V325" s="229"/>
      <c r="W325" s="229"/>
      <c r="X325" s="229"/>
      <c r="Y325" s="229"/>
      <c r="Z325" s="241"/>
    </row>
    <row r="326" spans="1:26" ht="60" x14ac:dyDescent="0.2">
      <c r="A326" s="242" t="str">
        <f>P.O.!A254</f>
        <v>S</v>
      </c>
      <c r="B326" s="243" t="str">
        <f>P.O.!C254</f>
        <v>SINAPI</v>
      </c>
      <c r="C326" s="244" t="str">
        <f>P.O.!D254</f>
        <v>89376</v>
      </c>
      <c r="D326" s="245" t="str">
        <f>P.O.!E254</f>
        <v>ADAPTADOR CURTO COM BOLSA E ROSCA PARA REGISTRO, PVC, SOLDÁVEL, DN 20MM X 1/2, INSTALADO EM RAMAL OU SUB-RAMAL DE ÁGUA - FORNECIMENTO E INSTALAÇÃO. AF_06/2022</v>
      </c>
      <c r="E326" s="244">
        <f>P.O.!H254</f>
        <v>1</v>
      </c>
      <c r="F326" s="244" t="str">
        <f>P.O.!F254</f>
        <v>UN</v>
      </c>
      <c r="G326" s="246">
        <f>P.O.!J254</f>
        <v>7.8</v>
      </c>
      <c r="H326" s="246"/>
      <c r="I326" s="246">
        <f>P.O.!K254</f>
        <v>7.8</v>
      </c>
      <c r="J326" s="247">
        <f t="shared" si="3"/>
        <v>1.2060911313181198E-5</v>
      </c>
      <c r="K326" s="248">
        <f t="shared" si="5"/>
        <v>0.99999607247247013</v>
      </c>
      <c r="L326" s="249" t="str">
        <f t="shared" si="4"/>
        <v>C</v>
      </c>
      <c r="M326" s="241"/>
      <c r="P326" s="229"/>
      <c r="Q326" s="229"/>
      <c r="R326" s="229"/>
      <c r="S326" s="229"/>
      <c r="T326" s="229"/>
      <c r="U326" s="229"/>
      <c r="V326" s="229"/>
      <c r="W326" s="229"/>
      <c r="X326" s="229"/>
      <c r="Y326" s="229"/>
      <c r="Z326" s="241"/>
    </row>
    <row r="327" spans="1:26" ht="30" x14ac:dyDescent="0.2">
      <c r="A327" s="242" t="str">
        <f>P.O.!A252</f>
        <v>S</v>
      </c>
      <c r="B327" s="243" t="str">
        <f>P.O.!C252</f>
        <v>SINAPI - MATERIAL</v>
      </c>
      <c r="C327" s="244" t="str">
        <f>P.O.!D252</f>
        <v>3521</v>
      </c>
      <c r="D327" s="245" t="str">
        <f>P.O.!E252</f>
        <v>JOELHO PVC, SOLDAVEL COM ROSCA, 90 GRAUS, 20 MM X 1/2", COR MARROM, PARA AGUA FRIA PREDIAL</v>
      </c>
      <c r="E327" s="244">
        <f>P.O.!H252</f>
        <v>1</v>
      </c>
      <c r="F327" s="244" t="str">
        <f>P.O.!F252</f>
        <v>UN</v>
      </c>
      <c r="G327" s="246">
        <f>P.O.!J252</f>
        <v>2.54</v>
      </c>
      <c r="H327" s="246"/>
      <c r="I327" s="246">
        <f>P.O.!K252</f>
        <v>2.54</v>
      </c>
      <c r="J327" s="247">
        <f t="shared" si="3"/>
        <v>3.927527530189775E-6</v>
      </c>
      <c r="K327" s="248">
        <f t="shared" si="5"/>
        <v>1.0000000000000002</v>
      </c>
      <c r="L327" s="249" t="str">
        <f t="shared" si="4"/>
        <v>C</v>
      </c>
      <c r="M327" s="241"/>
      <c r="P327" s="229"/>
      <c r="Q327" s="229"/>
      <c r="R327" s="229"/>
      <c r="S327" s="229"/>
      <c r="T327" s="229"/>
      <c r="U327" s="229"/>
      <c r="V327" s="229"/>
      <c r="W327" s="229"/>
      <c r="X327" s="229"/>
      <c r="Y327" s="229"/>
      <c r="Z327" s="241"/>
    </row>
    <row r="328" spans="1:26" ht="15" x14ac:dyDescent="0.2">
      <c r="A328" s="242">
        <f>P.O.!A419</f>
        <v>0</v>
      </c>
      <c r="B328" s="243">
        <f>P.O.!C419</f>
        <v>0</v>
      </c>
      <c r="C328" s="243">
        <f>P.O.!D419</f>
        <v>0</v>
      </c>
      <c r="D328" s="245">
        <f>P.O.!E419</f>
        <v>0</v>
      </c>
      <c r="E328" s="244">
        <f>P.O.!H419</f>
        <v>0</v>
      </c>
      <c r="F328" s="244">
        <f>P.O.!F419</f>
        <v>0</v>
      </c>
      <c r="G328" s="246">
        <f>P.O.!J419</f>
        <v>0</v>
      </c>
      <c r="H328" s="246"/>
      <c r="I328" s="246">
        <f>P.O.!K419</f>
        <v>0</v>
      </c>
      <c r="J328" s="247"/>
      <c r="K328" s="237"/>
      <c r="L328" s="238"/>
      <c r="M328" s="241"/>
      <c r="P328" s="229"/>
      <c r="Q328" s="229"/>
      <c r="R328" s="229"/>
      <c r="S328" s="229"/>
      <c r="T328" s="229"/>
      <c r="U328" s="229"/>
      <c r="V328" s="229"/>
      <c r="W328" s="229"/>
      <c r="X328" s="229"/>
      <c r="Y328" s="229"/>
      <c r="Z328" s="241"/>
    </row>
    <row r="329" spans="1:26" ht="15" x14ac:dyDescent="0.2">
      <c r="A329" s="242">
        <f>P.O.!A420</f>
        <v>0</v>
      </c>
      <c r="B329" s="243">
        <f>P.O.!C420</f>
        <v>0</v>
      </c>
      <c r="C329" s="243">
        <f>P.O.!D420</f>
        <v>0</v>
      </c>
      <c r="D329" s="245">
        <f>P.O.!E420</f>
        <v>0</v>
      </c>
      <c r="E329" s="244">
        <f>P.O.!H420</f>
        <v>0</v>
      </c>
      <c r="F329" s="244">
        <f>P.O.!F420</f>
        <v>0</v>
      </c>
      <c r="G329" s="246">
        <f>P.O.!J420</f>
        <v>0</v>
      </c>
      <c r="H329" s="246"/>
      <c r="I329" s="246">
        <f>P.O.!K420</f>
        <v>0</v>
      </c>
      <c r="J329" s="247"/>
      <c r="K329" s="237"/>
      <c r="L329" s="238"/>
      <c r="M329" s="241"/>
      <c r="P329" s="229"/>
      <c r="Q329" s="229"/>
      <c r="R329" s="229"/>
      <c r="S329" s="229"/>
      <c r="T329" s="229"/>
      <c r="U329" s="229"/>
      <c r="V329" s="229"/>
      <c r="W329" s="229"/>
      <c r="X329" s="229"/>
      <c r="Y329" s="229"/>
      <c r="Z329" s="241"/>
    </row>
    <row r="330" spans="1:26" ht="15" x14ac:dyDescent="0.2">
      <c r="A330" s="242">
        <f>P.O.!A421</f>
        <v>0</v>
      </c>
      <c r="B330" s="243">
        <f>P.O.!C421</f>
        <v>0</v>
      </c>
      <c r="C330" s="243">
        <f>P.O.!D421</f>
        <v>0</v>
      </c>
      <c r="J330" s="247"/>
      <c r="K330" s="237"/>
      <c r="L330" s="238"/>
      <c r="M330" s="241"/>
      <c r="P330" s="229"/>
      <c r="Q330" s="229"/>
      <c r="R330" s="229"/>
      <c r="S330" s="229"/>
      <c r="T330" s="229"/>
      <c r="U330" s="229"/>
      <c r="V330" s="229"/>
      <c r="W330" s="229"/>
      <c r="X330" s="229"/>
      <c r="Y330" s="229"/>
      <c r="Z330" s="241"/>
    </row>
    <row r="331" spans="1:26" ht="15" x14ac:dyDescent="0.3">
      <c r="A331" s="242">
        <f>P.O.!A422</f>
        <v>0</v>
      </c>
      <c r="B331" s="243">
        <f>P.O.!C422</f>
        <v>0</v>
      </c>
      <c r="C331" s="243">
        <f>P.O.!D422</f>
        <v>0</v>
      </c>
      <c r="D331" s="16" t="s">
        <v>34</v>
      </c>
      <c r="E331" s="16"/>
      <c r="F331" s="16"/>
      <c r="G331" s="289" t="s">
        <v>35</v>
      </c>
      <c r="H331" s="287"/>
      <c r="I331" s="287"/>
      <c r="J331" s="247"/>
      <c r="K331" s="237"/>
      <c r="L331" s="238"/>
      <c r="M331" s="241"/>
      <c r="P331" s="229"/>
      <c r="Q331" s="229"/>
      <c r="R331" s="229"/>
      <c r="S331" s="229"/>
      <c r="T331" s="229"/>
      <c r="U331" s="229"/>
      <c r="V331" s="229"/>
      <c r="W331" s="229"/>
      <c r="X331" s="229"/>
      <c r="Y331" s="229"/>
      <c r="Z331" s="241"/>
    </row>
    <row r="332" spans="1:26" ht="15" x14ac:dyDescent="0.3">
      <c r="A332" s="242">
        <f>P.O.!A423</f>
        <v>0</v>
      </c>
      <c r="B332" s="243">
        <f>P.O.!C423</f>
        <v>0</v>
      </c>
      <c r="C332" s="243">
        <f>P.O.!D423</f>
        <v>0</v>
      </c>
      <c r="D332" s="16" t="s">
        <v>36</v>
      </c>
      <c r="E332" s="16"/>
      <c r="F332" s="16"/>
      <c r="G332" s="289" t="s">
        <v>37</v>
      </c>
      <c r="H332" s="287"/>
      <c r="I332" s="287"/>
      <c r="J332" s="247"/>
      <c r="K332" s="237"/>
      <c r="L332" s="238"/>
      <c r="M332" s="241"/>
      <c r="P332" s="229"/>
      <c r="Q332" s="229"/>
      <c r="R332" s="229"/>
      <c r="S332" s="229"/>
      <c r="T332" s="229"/>
      <c r="U332" s="229"/>
      <c r="V332" s="229"/>
      <c r="W332" s="229"/>
      <c r="X332" s="229"/>
      <c r="Y332" s="229"/>
      <c r="Z332" s="241"/>
    </row>
    <row r="333" spans="1:26" ht="15" x14ac:dyDescent="0.3">
      <c r="A333" s="242">
        <f>P.O.!A424</f>
        <v>0</v>
      </c>
      <c r="B333" s="243">
        <f>P.O.!C424</f>
        <v>0</v>
      </c>
      <c r="C333" s="243">
        <f>P.O.!D424</f>
        <v>0</v>
      </c>
      <c r="D333" s="1"/>
      <c r="E333" s="1"/>
      <c r="F333" s="1"/>
      <c r="G333" s="1"/>
      <c r="H333" s="1"/>
      <c r="I333" s="1"/>
      <c r="J333" s="247"/>
      <c r="K333" s="237"/>
      <c r="L333" s="238"/>
      <c r="M333" s="241"/>
      <c r="P333" s="229"/>
      <c r="Q333" s="229"/>
      <c r="R333" s="229"/>
      <c r="S333" s="229"/>
      <c r="T333" s="229"/>
      <c r="U333" s="229"/>
      <c r="V333" s="229"/>
      <c r="W333" s="229"/>
      <c r="X333" s="229"/>
      <c r="Y333" s="229"/>
      <c r="Z333" s="241"/>
    </row>
    <row r="334" spans="1:26" ht="15" x14ac:dyDescent="0.2">
      <c r="A334" s="242">
        <f>P.O.!A425</f>
        <v>0</v>
      </c>
      <c r="B334" s="243">
        <f>P.O.!C425</f>
        <v>0</v>
      </c>
      <c r="C334" s="243">
        <f>P.O.!D425</f>
        <v>0</v>
      </c>
      <c r="J334" s="247"/>
      <c r="K334" s="237"/>
      <c r="L334" s="238"/>
      <c r="M334" s="241"/>
      <c r="P334" s="229"/>
      <c r="Q334" s="229"/>
      <c r="R334" s="229"/>
      <c r="S334" s="229"/>
      <c r="T334" s="229"/>
      <c r="U334" s="229"/>
      <c r="V334" s="229"/>
      <c r="W334" s="229"/>
      <c r="X334" s="229"/>
      <c r="Y334" s="229"/>
      <c r="Z334" s="241"/>
    </row>
    <row r="335" spans="1:26" ht="15" x14ac:dyDescent="0.2">
      <c r="A335" s="242">
        <f>P.O.!A426</f>
        <v>0</v>
      </c>
      <c r="B335" s="243">
        <f>P.O.!C426</f>
        <v>0</v>
      </c>
      <c r="C335" s="243"/>
      <c r="D335" s="245"/>
      <c r="E335" s="244">
        <f>P.O.!H426</f>
        <v>0</v>
      </c>
      <c r="F335" s="244">
        <f>P.O.!F426</f>
        <v>0</v>
      </c>
      <c r="G335" s="246">
        <f>P.O.!J426</f>
        <v>0</v>
      </c>
      <c r="H335" s="246"/>
      <c r="I335" s="246">
        <f>P.O.!K426</f>
        <v>0</v>
      </c>
      <c r="J335" s="247"/>
      <c r="K335" s="237"/>
      <c r="L335" s="238"/>
      <c r="M335" s="241"/>
      <c r="P335" s="229"/>
      <c r="Q335" s="229"/>
      <c r="R335" s="229"/>
      <c r="S335" s="229"/>
      <c r="T335" s="229"/>
      <c r="U335" s="229"/>
      <c r="V335" s="229"/>
      <c r="W335" s="229"/>
      <c r="X335" s="229"/>
      <c r="Y335" s="229"/>
      <c r="Z335" s="241"/>
    </row>
    <row r="336" spans="1:26" ht="15" x14ac:dyDescent="0.2">
      <c r="A336" s="242">
        <f>P.O.!A427</f>
        <v>0</v>
      </c>
      <c r="B336" s="243">
        <f>P.O.!C427</f>
        <v>0</v>
      </c>
      <c r="C336" s="243"/>
      <c r="D336" s="245"/>
      <c r="E336" s="244">
        <f>P.O.!H427</f>
        <v>0</v>
      </c>
      <c r="F336" s="244">
        <f>P.O.!F427</f>
        <v>0</v>
      </c>
      <c r="G336" s="246">
        <f>P.O.!J427</f>
        <v>0</v>
      </c>
      <c r="H336" s="246"/>
      <c r="I336" s="246">
        <f>P.O.!K427</f>
        <v>0</v>
      </c>
      <c r="J336" s="247"/>
      <c r="K336" s="237"/>
      <c r="L336" s="238"/>
      <c r="M336" s="241"/>
      <c r="P336" s="229"/>
      <c r="Q336" s="229"/>
      <c r="R336" s="229"/>
      <c r="S336" s="229"/>
      <c r="T336" s="229"/>
      <c r="U336" s="229"/>
      <c r="V336" s="229"/>
      <c r="W336" s="229"/>
      <c r="X336" s="229"/>
      <c r="Y336" s="229"/>
      <c r="Z336" s="241"/>
    </row>
    <row r="337" spans="1:26" ht="15" x14ac:dyDescent="0.2">
      <c r="A337" s="242">
        <f>P.O.!A428</f>
        <v>0</v>
      </c>
      <c r="B337" s="243">
        <f>P.O.!C428</f>
        <v>0</v>
      </c>
      <c r="C337" s="243"/>
      <c r="D337" s="245"/>
      <c r="E337" s="244">
        <f>P.O.!H428</f>
        <v>0</v>
      </c>
      <c r="F337" s="244">
        <f>P.O.!F428</f>
        <v>0</v>
      </c>
      <c r="G337" s="246">
        <f>P.O.!J428</f>
        <v>0</v>
      </c>
      <c r="H337" s="246"/>
      <c r="I337" s="246">
        <f>P.O.!K428</f>
        <v>0</v>
      </c>
      <c r="J337" s="247"/>
      <c r="K337" s="237"/>
      <c r="L337" s="238"/>
      <c r="M337" s="241"/>
      <c r="P337" s="229"/>
      <c r="Q337" s="229"/>
      <c r="R337" s="229"/>
      <c r="S337" s="229"/>
      <c r="T337" s="229"/>
      <c r="U337" s="229"/>
      <c r="V337" s="229"/>
      <c r="W337" s="229"/>
      <c r="X337" s="229"/>
      <c r="Y337" s="229"/>
      <c r="Z337" s="241"/>
    </row>
    <row r="338" spans="1:26" ht="15" x14ac:dyDescent="0.2">
      <c r="A338" s="242">
        <f>P.O.!A429</f>
        <v>0</v>
      </c>
      <c r="B338" s="243">
        <f>P.O.!C429</f>
        <v>0</v>
      </c>
      <c r="C338" s="243"/>
      <c r="D338" s="245"/>
      <c r="E338" s="244">
        <f>P.O.!H429</f>
        <v>0</v>
      </c>
      <c r="F338" s="244">
        <f>P.O.!F429</f>
        <v>0</v>
      </c>
      <c r="G338" s="246">
        <f>P.O.!J429</f>
        <v>0</v>
      </c>
      <c r="H338" s="246"/>
      <c r="I338" s="246">
        <f>P.O.!K429</f>
        <v>0</v>
      </c>
      <c r="J338" s="247"/>
      <c r="K338" s="237"/>
      <c r="L338" s="238"/>
      <c r="M338" s="241"/>
      <c r="P338" s="229"/>
      <c r="Q338" s="229"/>
      <c r="R338" s="229"/>
      <c r="S338" s="229"/>
      <c r="T338" s="229"/>
      <c r="U338" s="229"/>
      <c r="V338" s="229"/>
      <c r="W338" s="229"/>
      <c r="X338" s="229"/>
      <c r="Y338" s="229"/>
      <c r="Z338" s="241"/>
    </row>
    <row r="339" spans="1:26" ht="15" x14ac:dyDescent="0.2">
      <c r="A339" s="242">
        <f>P.O.!A430</f>
        <v>0</v>
      </c>
      <c r="B339" s="243">
        <f>P.O.!C430</f>
        <v>0</v>
      </c>
      <c r="C339" s="243">
        <f>P.O.!D430</f>
        <v>0</v>
      </c>
      <c r="D339" s="245">
        <f>P.O.!E430</f>
        <v>0</v>
      </c>
      <c r="E339" s="244">
        <f>P.O.!H430</f>
        <v>0</v>
      </c>
      <c r="F339" s="244">
        <f>P.O.!F430</f>
        <v>0</v>
      </c>
      <c r="G339" s="246">
        <f>P.O.!J430</f>
        <v>0</v>
      </c>
      <c r="H339" s="246"/>
      <c r="I339" s="246">
        <f>P.O.!K430</f>
        <v>0</v>
      </c>
      <c r="J339" s="247"/>
      <c r="K339" s="237"/>
      <c r="L339" s="238"/>
      <c r="M339" s="241"/>
      <c r="P339" s="229"/>
      <c r="Q339" s="229"/>
      <c r="R339" s="229"/>
      <c r="S339" s="229"/>
      <c r="T339" s="229"/>
      <c r="U339" s="229"/>
      <c r="V339" s="229"/>
      <c r="W339" s="229"/>
      <c r="X339" s="229"/>
      <c r="Y339" s="229"/>
      <c r="Z339" s="241"/>
    </row>
    <row r="340" spans="1:26" ht="15" x14ac:dyDescent="0.2">
      <c r="A340" s="242">
        <f>P.O.!A431</f>
        <v>0</v>
      </c>
      <c r="B340" s="243">
        <f>P.O.!C431</f>
        <v>0</v>
      </c>
      <c r="C340" s="243">
        <f>P.O.!D431</f>
        <v>0</v>
      </c>
      <c r="D340" s="245">
        <f>P.O.!E431</f>
        <v>0</v>
      </c>
      <c r="E340" s="244">
        <f>P.O.!H431</f>
        <v>0</v>
      </c>
      <c r="F340" s="244">
        <f>P.O.!F431</f>
        <v>0</v>
      </c>
      <c r="G340" s="246">
        <f>P.O.!J431</f>
        <v>0</v>
      </c>
      <c r="H340" s="246"/>
      <c r="I340" s="246">
        <f>P.O.!K431</f>
        <v>0</v>
      </c>
      <c r="J340" s="247"/>
      <c r="K340" s="237"/>
      <c r="L340" s="238"/>
      <c r="M340" s="241"/>
      <c r="P340" s="229"/>
      <c r="Q340" s="229"/>
      <c r="R340" s="229"/>
      <c r="S340" s="229"/>
      <c r="T340" s="229"/>
      <c r="U340" s="229"/>
      <c r="V340" s="229"/>
      <c r="W340" s="229"/>
      <c r="X340" s="229"/>
      <c r="Y340" s="229"/>
      <c r="Z340" s="241"/>
    </row>
    <row r="341" spans="1:26" ht="15" x14ac:dyDescent="0.2">
      <c r="A341" s="242">
        <f>P.O.!A432</f>
        <v>0</v>
      </c>
      <c r="B341" s="243">
        <f>P.O.!C432</f>
        <v>0</v>
      </c>
      <c r="C341" s="243">
        <f>P.O.!D432</f>
        <v>0</v>
      </c>
      <c r="D341" s="245">
        <f>P.O.!E432</f>
        <v>0</v>
      </c>
      <c r="E341" s="244">
        <f>P.O.!H432</f>
        <v>0</v>
      </c>
      <c r="F341" s="244">
        <f>P.O.!F432</f>
        <v>0</v>
      </c>
      <c r="G341" s="246">
        <f>P.O.!J432</f>
        <v>0</v>
      </c>
      <c r="H341" s="246"/>
      <c r="I341" s="246">
        <f>P.O.!K432</f>
        <v>0</v>
      </c>
      <c r="J341" s="247"/>
      <c r="K341" s="237"/>
      <c r="L341" s="238"/>
      <c r="M341" s="241"/>
      <c r="P341" s="229"/>
      <c r="Q341" s="229"/>
      <c r="R341" s="229"/>
      <c r="S341" s="229"/>
      <c r="T341" s="229"/>
      <c r="U341" s="229"/>
      <c r="V341" s="229"/>
      <c r="W341" s="229"/>
      <c r="X341" s="229"/>
      <c r="Y341" s="229"/>
      <c r="Z341" s="241"/>
    </row>
    <row r="342" spans="1:26" ht="15" x14ac:dyDescent="0.2">
      <c r="A342" s="242">
        <f>P.O.!A433</f>
        <v>0</v>
      </c>
      <c r="B342" s="243">
        <f>P.O.!C433</f>
        <v>0</v>
      </c>
      <c r="C342" s="243">
        <f>P.O.!D433</f>
        <v>0</v>
      </c>
      <c r="D342" s="245">
        <f>P.O.!E433</f>
        <v>0</v>
      </c>
      <c r="E342" s="244">
        <f>P.O.!H433</f>
        <v>0</v>
      </c>
      <c r="F342" s="244">
        <f>P.O.!F433</f>
        <v>0</v>
      </c>
      <c r="G342" s="246">
        <f>P.O.!J433</f>
        <v>0</v>
      </c>
      <c r="H342" s="246"/>
      <c r="I342" s="246">
        <f>P.O.!K433</f>
        <v>0</v>
      </c>
      <c r="J342" s="247"/>
      <c r="K342" s="237"/>
      <c r="L342" s="238"/>
      <c r="M342" s="241"/>
      <c r="P342" s="229"/>
      <c r="Q342" s="229"/>
      <c r="R342" s="229"/>
      <c r="S342" s="229"/>
      <c r="T342" s="229"/>
      <c r="U342" s="229"/>
      <c r="V342" s="229"/>
      <c r="W342" s="229"/>
      <c r="X342" s="229"/>
      <c r="Y342" s="229"/>
      <c r="Z342" s="241"/>
    </row>
    <row r="343" spans="1:26" ht="15" x14ac:dyDescent="0.2">
      <c r="A343" s="242">
        <f>P.O.!A434</f>
        <v>0</v>
      </c>
      <c r="B343" s="243">
        <f>P.O.!C434</f>
        <v>0</v>
      </c>
      <c r="C343" s="243">
        <f>P.O.!D434</f>
        <v>0</v>
      </c>
      <c r="D343" s="245">
        <f>P.O.!E434</f>
        <v>0</v>
      </c>
      <c r="E343" s="244">
        <f>P.O.!H434</f>
        <v>0</v>
      </c>
      <c r="F343" s="244">
        <f>P.O.!F434</f>
        <v>0</v>
      </c>
      <c r="G343" s="246">
        <f>P.O.!J434</f>
        <v>0</v>
      </c>
      <c r="H343" s="246"/>
      <c r="I343" s="246">
        <f>P.O.!K434</f>
        <v>0</v>
      </c>
      <c r="J343" s="247"/>
      <c r="K343" s="237"/>
      <c r="L343" s="238"/>
      <c r="M343" s="241"/>
      <c r="P343" s="229"/>
      <c r="Q343" s="229"/>
      <c r="R343" s="229"/>
      <c r="S343" s="229"/>
      <c r="T343" s="229"/>
      <c r="U343" s="229"/>
      <c r="V343" s="229"/>
      <c r="W343" s="229"/>
      <c r="X343" s="229"/>
      <c r="Y343" s="229"/>
      <c r="Z343" s="241"/>
    </row>
    <row r="344" spans="1:26" ht="15" x14ac:dyDescent="0.2">
      <c r="A344" s="242">
        <f>P.O.!A435</f>
        <v>0</v>
      </c>
      <c r="B344" s="243">
        <f>P.O.!C435</f>
        <v>0</v>
      </c>
      <c r="C344" s="243">
        <f>P.O.!D435</f>
        <v>0</v>
      </c>
      <c r="D344" s="245">
        <f>P.O.!E435</f>
        <v>0</v>
      </c>
      <c r="E344" s="244">
        <f>P.O.!H435</f>
        <v>0</v>
      </c>
      <c r="F344" s="244">
        <f>P.O.!F435</f>
        <v>0</v>
      </c>
      <c r="G344" s="246">
        <f>P.O.!J435</f>
        <v>0</v>
      </c>
      <c r="H344" s="246"/>
      <c r="I344" s="246">
        <f>P.O.!K435</f>
        <v>0</v>
      </c>
      <c r="J344" s="247"/>
      <c r="K344" s="237"/>
      <c r="L344" s="238"/>
      <c r="M344" s="241"/>
      <c r="P344" s="229"/>
      <c r="Q344" s="229"/>
      <c r="R344" s="229"/>
      <c r="S344" s="229"/>
      <c r="T344" s="229"/>
      <c r="U344" s="229"/>
      <c r="V344" s="229"/>
      <c r="W344" s="229"/>
      <c r="X344" s="229"/>
      <c r="Y344" s="229"/>
      <c r="Z344" s="241"/>
    </row>
    <row r="345" spans="1:26" ht="15" x14ac:dyDescent="0.2">
      <c r="A345" s="242">
        <f>P.O.!A436</f>
        <v>0</v>
      </c>
      <c r="B345" s="243">
        <f>P.O.!C436</f>
        <v>0</v>
      </c>
      <c r="C345" s="243">
        <f>P.O.!D436</f>
        <v>0</v>
      </c>
      <c r="D345" s="245">
        <f>P.O.!E436</f>
        <v>0</v>
      </c>
      <c r="E345" s="244">
        <f>P.O.!H436</f>
        <v>0</v>
      </c>
      <c r="F345" s="244">
        <f>P.O.!F436</f>
        <v>0</v>
      </c>
      <c r="G345" s="246">
        <f>P.O.!J436</f>
        <v>0</v>
      </c>
      <c r="H345" s="246"/>
      <c r="I345" s="246">
        <f>P.O.!K436</f>
        <v>0</v>
      </c>
      <c r="J345" s="247"/>
      <c r="K345" s="237"/>
      <c r="L345" s="238"/>
      <c r="M345" s="241"/>
      <c r="P345" s="229"/>
      <c r="Q345" s="229"/>
      <c r="R345" s="229"/>
      <c r="S345" s="229"/>
      <c r="T345" s="229"/>
      <c r="U345" s="229"/>
      <c r="V345" s="229"/>
      <c r="W345" s="229"/>
      <c r="X345" s="229"/>
      <c r="Y345" s="229"/>
      <c r="Z345" s="241"/>
    </row>
    <row r="346" spans="1:26" ht="15" x14ac:dyDescent="0.2">
      <c r="A346" s="242">
        <f>P.O.!A437</f>
        <v>0</v>
      </c>
      <c r="B346" s="243">
        <f>P.O.!C437</f>
        <v>0</v>
      </c>
      <c r="C346" s="243">
        <f>P.O.!D437</f>
        <v>0</v>
      </c>
      <c r="D346" s="245">
        <f>P.O.!E437</f>
        <v>0</v>
      </c>
      <c r="E346" s="244">
        <f>P.O.!H437</f>
        <v>0</v>
      </c>
      <c r="F346" s="244">
        <f>P.O.!F437</f>
        <v>0</v>
      </c>
      <c r="G346" s="246">
        <f>P.O.!J437</f>
        <v>0</v>
      </c>
      <c r="H346" s="246"/>
      <c r="I346" s="246">
        <f>P.O.!K437</f>
        <v>0</v>
      </c>
      <c r="J346" s="247"/>
      <c r="K346" s="237"/>
      <c r="L346" s="238"/>
      <c r="M346" s="241"/>
      <c r="P346" s="229"/>
      <c r="Q346" s="229"/>
      <c r="R346" s="229"/>
      <c r="S346" s="229"/>
      <c r="T346" s="229"/>
      <c r="U346" s="229"/>
      <c r="V346" s="229"/>
      <c r="W346" s="229"/>
      <c r="X346" s="229"/>
      <c r="Y346" s="229"/>
      <c r="Z346" s="241"/>
    </row>
    <row r="347" spans="1:26" ht="15" x14ac:dyDescent="0.2">
      <c r="A347" s="242">
        <f>P.O.!A438</f>
        <v>0</v>
      </c>
      <c r="B347" s="243">
        <f>P.O.!C438</f>
        <v>0</v>
      </c>
      <c r="C347" s="243">
        <f>P.O.!D438</f>
        <v>0</v>
      </c>
      <c r="D347" s="245">
        <f>P.O.!E438</f>
        <v>0</v>
      </c>
      <c r="E347" s="244">
        <f>P.O.!H438</f>
        <v>0</v>
      </c>
      <c r="F347" s="244">
        <f>P.O.!F438</f>
        <v>0</v>
      </c>
      <c r="G347" s="246">
        <f>P.O.!J438</f>
        <v>0</v>
      </c>
      <c r="H347" s="246"/>
      <c r="I347" s="246">
        <f>P.O.!K438</f>
        <v>0</v>
      </c>
      <c r="J347" s="247"/>
      <c r="K347" s="237"/>
      <c r="L347" s="238"/>
      <c r="M347" s="241"/>
      <c r="P347" s="229"/>
      <c r="Q347" s="229"/>
      <c r="R347" s="229"/>
      <c r="S347" s="229"/>
      <c r="T347" s="229"/>
      <c r="U347" s="229"/>
      <c r="V347" s="229"/>
      <c r="W347" s="229"/>
      <c r="X347" s="229"/>
      <c r="Y347" s="229"/>
      <c r="Z347" s="241"/>
    </row>
    <row r="348" spans="1:26" ht="15" x14ac:dyDescent="0.2">
      <c r="A348" s="242">
        <f>P.O.!A439</f>
        <v>0</v>
      </c>
      <c r="B348" s="243">
        <f>P.O.!C439</f>
        <v>0</v>
      </c>
      <c r="C348" s="243">
        <f>P.O.!D439</f>
        <v>0</v>
      </c>
      <c r="D348" s="245">
        <f>P.O.!E439</f>
        <v>0</v>
      </c>
      <c r="E348" s="244">
        <f>P.O.!H439</f>
        <v>0</v>
      </c>
      <c r="F348" s="244">
        <f>P.O.!F439</f>
        <v>0</v>
      </c>
      <c r="G348" s="246">
        <f>P.O.!J439</f>
        <v>0</v>
      </c>
      <c r="H348" s="246"/>
      <c r="I348" s="246">
        <f>P.O.!K439</f>
        <v>0</v>
      </c>
      <c r="J348" s="247"/>
      <c r="K348" s="237"/>
      <c r="L348" s="238"/>
      <c r="M348" s="241"/>
      <c r="P348" s="229"/>
      <c r="Q348" s="229"/>
      <c r="R348" s="229"/>
      <c r="S348" s="229"/>
      <c r="T348" s="229"/>
      <c r="U348" s="229"/>
      <c r="V348" s="229"/>
      <c r="W348" s="229"/>
      <c r="X348" s="229"/>
      <c r="Y348" s="229"/>
      <c r="Z348" s="241"/>
    </row>
    <row r="349" spans="1:26" ht="15" x14ac:dyDescent="0.2">
      <c r="A349" s="242">
        <f>P.O.!A440</f>
        <v>0</v>
      </c>
      <c r="B349" s="243">
        <f>P.O.!C440</f>
        <v>0</v>
      </c>
      <c r="C349" s="243">
        <f>P.O.!D440</f>
        <v>0</v>
      </c>
      <c r="D349" s="245">
        <f>P.O.!E440</f>
        <v>0</v>
      </c>
      <c r="E349" s="244">
        <f>P.O.!H440</f>
        <v>0</v>
      </c>
      <c r="F349" s="244">
        <f>P.O.!F440</f>
        <v>0</v>
      </c>
      <c r="G349" s="246">
        <f>P.O.!J440</f>
        <v>0</v>
      </c>
      <c r="H349" s="246"/>
      <c r="I349" s="246">
        <f>P.O.!K440</f>
        <v>0</v>
      </c>
      <c r="J349" s="247"/>
      <c r="K349" s="237"/>
      <c r="L349" s="238"/>
      <c r="M349" s="241"/>
      <c r="P349" s="229"/>
      <c r="Q349" s="229"/>
      <c r="R349" s="229"/>
      <c r="S349" s="229"/>
      <c r="T349" s="229"/>
      <c r="U349" s="229"/>
      <c r="V349" s="229"/>
      <c r="W349" s="229"/>
      <c r="X349" s="229"/>
      <c r="Y349" s="229"/>
      <c r="Z349" s="241"/>
    </row>
    <row r="350" spans="1:26" ht="15" x14ac:dyDescent="0.2">
      <c r="A350" s="242">
        <f>P.O.!A441</f>
        <v>0</v>
      </c>
      <c r="B350" s="243">
        <f>P.O.!C441</f>
        <v>0</v>
      </c>
      <c r="C350" s="243">
        <f>P.O.!D441</f>
        <v>0</v>
      </c>
      <c r="D350" s="245">
        <f>P.O.!E441</f>
        <v>0</v>
      </c>
      <c r="E350" s="244">
        <f>P.O.!H441</f>
        <v>0</v>
      </c>
      <c r="F350" s="244">
        <f>P.O.!F441</f>
        <v>0</v>
      </c>
      <c r="G350" s="246">
        <f>P.O.!J441</f>
        <v>0</v>
      </c>
      <c r="H350" s="246"/>
      <c r="I350" s="246">
        <f>P.O.!K441</f>
        <v>0</v>
      </c>
      <c r="J350" s="247"/>
      <c r="K350" s="237"/>
      <c r="L350" s="238"/>
      <c r="M350" s="241"/>
      <c r="P350" s="229"/>
      <c r="Q350" s="229"/>
      <c r="R350" s="229"/>
      <c r="S350" s="229"/>
      <c r="T350" s="229"/>
      <c r="U350" s="229"/>
      <c r="V350" s="229"/>
      <c r="W350" s="229"/>
      <c r="X350" s="229"/>
      <c r="Y350" s="229"/>
      <c r="Z350" s="241"/>
    </row>
    <row r="351" spans="1:26" ht="15" x14ac:dyDescent="0.2">
      <c r="A351" s="242">
        <f>P.O.!A442</f>
        <v>0</v>
      </c>
      <c r="B351" s="243">
        <f>P.O.!C442</f>
        <v>0</v>
      </c>
      <c r="C351" s="243">
        <f>P.O.!D442</f>
        <v>0</v>
      </c>
      <c r="D351" s="245">
        <f>P.O.!E442</f>
        <v>0</v>
      </c>
      <c r="E351" s="244">
        <f>P.O.!H442</f>
        <v>0</v>
      </c>
      <c r="F351" s="244">
        <f>P.O.!F442</f>
        <v>0</v>
      </c>
      <c r="G351" s="246">
        <f>P.O.!J442</f>
        <v>0</v>
      </c>
      <c r="H351" s="246"/>
      <c r="I351" s="246">
        <f>P.O.!K442</f>
        <v>0</v>
      </c>
      <c r="J351" s="247"/>
      <c r="K351" s="237"/>
      <c r="L351" s="238"/>
      <c r="M351" s="241"/>
      <c r="P351" s="229"/>
      <c r="Q351" s="229"/>
      <c r="R351" s="229"/>
      <c r="S351" s="229"/>
      <c r="T351" s="229"/>
      <c r="U351" s="229"/>
      <c r="V351" s="229"/>
      <c r="W351" s="229"/>
      <c r="X351" s="229"/>
      <c r="Y351" s="229"/>
      <c r="Z351" s="241"/>
    </row>
    <row r="352" spans="1:26" ht="15" x14ac:dyDescent="0.2">
      <c r="A352" s="242">
        <f>P.O.!A443</f>
        <v>0</v>
      </c>
      <c r="B352" s="243">
        <f>P.O.!C443</f>
        <v>0</v>
      </c>
      <c r="C352" s="243">
        <f>P.O.!D443</f>
        <v>0</v>
      </c>
      <c r="D352" s="245">
        <f>P.O.!E443</f>
        <v>0</v>
      </c>
      <c r="E352" s="244">
        <f>P.O.!H443</f>
        <v>0</v>
      </c>
      <c r="F352" s="244">
        <f>P.O.!F443</f>
        <v>0</v>
      </c>
      <c r="G352" s="246">
        <f>P.O.!J443</f>
        <v>0</v>
      </c>
      <c r="H352" s="246"/>
      <c r="I352" s="246">
        <f>P.O.!K443</f>
        <v>0</v>
      </c>
      <c r="J352" s="247"/>
      <c r="K352" s="237"/>
      <c r="L352" s="238"/>
      <c r="M352" s="241"/>
      <c r="P352" s="229"/>
      <c r="Q352" s="229"/>
      <c r="R352" s="229"/>
      <c r="S352" s="229"/>
      <c r="T352" s="229"/>
      <c r="U352" s="229"/>
      <c r="V352" s="229"/>
      <c r="W352" s="229"/>
      <c r="X352" s="229"/>
      <c r="Y352" s="229"/>
      <c r="Z352" s="241"/>
    </row>
    <row r="353" spans="1:26" ht="15" x14ac:dyDescent="0.2">
      <c r="A353" s="242">
        <f>P.O.!A444</f>
        <v>0</v>
      </c>
      <c r="B353" s="243">
        <f>P.O.!C444</f>
        <v>0</v>
      </c>
      <c r="C353" s="243">
        <f>P.O.!D444</f>
        <v>0</v>
      </c>
      <c r="D353" s="245">
        <f>P.O.!E444</f>
        <v>0</v>
      </c>
      <c r="E353" s="244">
        <f>P.O.!H444</f>
        <v>0</v>
      </c>
      <c r="F353" s="244">
        <f>P.O.!F444</f>
        <v>0</v>
      </c>
      <c r="G353" s="246">
        <f>P.O.!J444</f>
        <v>0</v>
      </c>
      <c r="H353" s="246"/>
      <c r="I353" s="246">
        <f>P.O.!K444</f>
        <v>0</v>
      </c>
      <c r="J353" s="247"/>
      <c r="K353" s="237"/>
      <c r="L353" s="238"/>
      <c r="M353" s="241"/>
      <c r="P353" s="229"/>
      <c r="Q353" s="229"/>
      <c r="R353" s="229"/>
      <c r="S353" s="229"/>
      <c r="T353" s="229"/>
      <c r="U353" s="229"/>
      <c r="V353" s="229"/>
      <c r="W353" s="229"/>
      <c r="X353" s="229"/>
      <c r="Y353" s="229"/>
      <c r="Z353" s="241"/>
    </row>
    <row r="354" spans="1:26" ht="15" x14ac:dyDescent="0.2">
      <c r="A354" s="242">
        <f>P.O.!A445</f>
        <v>0</v>
      </c>
      <c r="B354" s="243">
        <f>P.O.!C445</f>
        <v>0</v>
      </c>
      <c r="C354" s="243">
        <f>P.O.!D445</f>
        <v>0</v>
      </c>
      <c r="D354" s="245">
        <f>P.O.!E445</f>
        <v>0</v>
      </c>
      <c r="E354" s="244">
        <f>P.O.!H445</f>
        <v>0</v>
      </c>
      <c r="F354" s="244">
        <f>P.O.!F445</f>
        <v>0</v>
      </c>
      <c r="G354" s="246">
        <f>P.O.!J445</f>
        <v>0</v>
      </c>
      <c r="H354" s="246"/>
      <c r="I354" s="246">
        <f>P.O.!K445</f>
        <v>0</v>
      </c>
      <c r="J354" s="247"/>
      <c r="K354" s="237"/>
      <c r="L354" s="238"/>
      <c r="M354" s="241"/>
      <c r="P354" s="229"/>
      <c r="Q354" s="229"/>
      <c r="R354" s="229"/>
      <c r="S354" s="229"/>
      <c r="T354" s="229"/>
      <c r="U354" s="229"/>
      <c r="V354" s="229"/>
      <c r="W354" s="229"/>
      <c r="X354" s="229"/>
      <c r="Y354" s="229"/>
      <c r="Z354" s="241"/>
    </row>
    <row r="355" spans="1:26" ht="15" x14ac:dyDescent="0.2">
      <c r="A355" s="242">
        <f>P.O.!A446</f>
        <v>0</v>
      </c>
      <c r="B355" s="243">
        <f>P.O.!C446</f>
        <v>0</v>
      </c>
      <c r="C355" s="243">
        <f>P.O.!D446</f>
        <v>0</v>
      </c>
      <c r="D355" s="245">
        <f>P.O.!E446</f>
        <v>0</v>
      </c>
      <c r="E355" s="244">
        <f>P.O.!H446</f>
        <v>0</v>
      </c>
      <c r="F355" s="244">
        <f>P.O.!F446</f>
        <v>0</v>
      </c>
      <c r="G355" s="246">
        <f>P.O.!J446</f>
        <v>0</v>
      </c>
      <c r="H355" s="246"/>
      <c r="I355" s="246">
        <f>P.O.!K446</f>
        <v>0</v>
      </c>
      <c r="J355" s="247"/>
      <c r="K355" s="237"/>
      <c r="L355" s="238"/>
      <c r="M355" s="241"/>
      <c r="P355" s="229"/>
      <c r="Q355" s="229"/>
      <c r="R355" s="229"/>
      <c r="S355" s="229"/>
      <c r="T355" s="229"/>
      <c r="U355" s="229"/>
      <c r="V355" s="229"/>
      <c r="W355" s="229"/>
      <c r="X355" s="229"/>
      <c r="Y355" s="229"/>
      <c r="Z355" s="241"/>
    </row>
    <row r="356" spans="1:26" ht="15" x14ac:dyDescent="0.2">
      <c r="A356" s="242">
        <f>P.O.!A447</f>
        <v>0</v>
      </c>
      <c r="B356" s="243">
        <f>P.O.!C447</f>
        <v>0</v>
      </c>
      <c r="C356" s="243">
        <f>P.O.!D447</f>
        <v>0</v>
      </c>
      <c r="D356" s="245">
        <f>P.O.!E447</f>
        <v>0</v>
      </c>
      <c r="E356" s="244">
        <f>P.O.!H447</f>
        <v>0</v>
      </c>
      <c r="F356" s="244">
        <f>P.O.!F447</f>
        <v>0</v>
      </c>
      <c r="G356" s="246">
        <f>P.O.!J447</f>
        <v>0</v>
      </c>
      <c r="H356" s="246"/>
      <c r="I356" s="246">
        <f>P.O.!K447</f>
        <v>0</v>
      </c>
      <c r="J356" s="247"/>
      <c r="K356" s="237"/>
      <c r="L356" s="238"/>
      <c r="M356" s="241"/>
      <c r="P356" s="229"/>
      <c r="Q356" s="229"/>
      <c r="R356" s="229"/>
      <c r="S356" s="229"/>
      <c r="T356" s="229"/>
      <c r="U356" s="229"/>
      <c r="V356" s="229"/>
      <c r="W356" s="229"/>
      <c r="X356" s="229"/>
      <c r="Y356" s="229"/>
      <c r="Z356" s="241"/>
    </row>
    <row r="357" spans="1:26" ht="15" x14ac:dyDescent="0.2">
      <c r="A357" s="242">
        <f>P.O.!A448</f>
        <v>0</v>
      </c>
      <c r="B357" s="243">
        <f>P.O.!C448</f>
        <v>0</v>
      </c>
      <c r="C357" s="243">
        <f>P.O.!D448</f>
        <v>0</v>
      </c>
      <c r="D357" s="245">
        <f>P.O.!E448</f>
        <v>0</v>
      </c>
      <c r="E357" s="244">
        <f>P.O.!H448</f>
        <v>0</v>
      </c>
      <c r="F357" s="244">
        <f>P.O.!F448</f>
        <v>0</v>
      </c>
      <c r="G357" s="246">
        <f>P.O.!J448</f>
        <v>0</v>
      </c>
      <c r="H357" s="246"/>
      <c r="I357" s="246">
        <f>P.O.!K448</f>
        <v>0</v>
      </c>
      <c r="J357" s="247"/>
      <c r="K357" s="237"/>
      <c r="L357" s="238"/>
      <c r="M357" s="241"/>
      <c r="P357" s="229"/>
      <c r="Q357" s="229"/>
      <c r="R357" s="229"/>
      <c r="S357" s="229"/>
      <c r="T357" s="229"/>
      <c r="U357" s="229"/>
      <c r="V357" s="229"/>
      <c r="W357" s="229"/>
      <c r="X357" s="229"/>
      <c r="Y357" s="229"/>
      <c r="Z357" s="241"/>
    </row>
    <row r="358" spans="1:26" ht="15" x14ac:dyDescent="0.2">
      <c r="A358" s="242">
        <f>P.O.!A449</f>
        <v>0</v>
      </c>
      <c r="B358" s="243">
        <f>P.O.!C449</f>
        <v>0</v>
      </c>
      <c r="C358" s="243">
        <f>P.O.!D449</f>
        <v>0</v>
      </c>
      <c r="D358" s="245">
        <f>P.O.!E449</f>
        <v>0</v>
      </c>
      <c r="E358" s="244">
        <f>P.O.!H449</f>
        <v>0</v>
      </c>
      <c r="F358" s="244">
        <f>P.O.!F449</f>
        <v>0</v>
      </c>
      <c r="G358" s="246">
        <f>P.O.!J449</f>
        <v>0</v>
      </c>
      <c r="H358" s="246"/>
      <c r="I358" s="246">
        <f>P.O.!K449</f>
        <v>0</v>
      </c>
      <c r="J358" s="247"/>
      <c r="K358" s="237"/>
      <c r="L358" s="238"/>
      <c r="M358" s="241"/>
      <c r="P358" s="229"/>
      <c r="Q358" s="229"/>
      <c r="R358" s="229"/>
      <c r="S358" s="229"/>
      <c r="T358" s="229"/>
      <c r="U358" s="229"/>
      <c r="V358" s="229"/>
      <c r="W358" s="229"/>
      <c r="X358" s="229"/>
      <c r="Y358" s="229"/>
      <c r="Z358" s="241"/>
    </row>
    <row r="359" spans="1:26" ht="15" x14ac:dyDescent="0.2">
      <c r="A359" s="242">
        <f>P.O.!A450</f>
        <v>0</v>
      </c>
      <c r="B359" s="243">
        <f>P.O.!C450</f>
        <v>0</v>
      </c>
      <c r="C359" s="243">
        <f>P.O.!D450</f>
        <v>0</v>
      </c>
      <c r="D359" s="245">
        <f>P.O.!E450</f>
        <v>0</v>
      </c>
      <c r="E359" s="244">
        <f>P.O.!H450</f>
        <v>0</v>
      </c>
      <c r="F359" s="244">
        <f>P.O.!F450</f>
        <v>0</v>
      </c>
      <c r="G359" s="246">
        <f>P.O.!J450</f>
        <v>0</v>
      </c>
      <c r="H359" s="246"/>
      <c r="I359" s="246">
        <f>P.O.!K450</f>
        <v>0</v>
      </c>
      <c r="J359" s="247"/>
      <c r="K359" s="237"/>
      <c r="L359" s="238"/>
      <c r="M359" s="241"/>
      <c r="P359" s="229"/>
      <c r="Q359" s="229"/>
      <c r="R359" s="229"/>
      <c r="S359" s="229"/>
      <c r="T359" s="229"/>
      <c r="U359" s="229"/>
      <c r="V359" s="229"/>
      <c r="W359" s="229"/>
      <c r="X359" s="229"/>
      <c r="Y359" s="229"/>
      <c r="Z359" s="241"/>
    </row>
    <row r="360" spans="1:26" ht="15" x14ac:dyDescent="0.2">
      <c r="A360" s="242">
        <f>P.O.!A451</f>
        <v>0</v>
      </c>
      <c r="B360" s="243">
        <f>P.O.!C451</f>
        <v>0</v>
      </c>
      <c r="C360" s="243">
        <f>P.O.!D451</f>
        <v>0</v>
      </c>
      <c r="D360" s="245">
        <f>P.O.!E451</f>
        <v>0</v>
      </c>
      <c r="E360" s="244">
        <f>P.O.!H451</f>
        <v>0</v>
      </c>
      <c r="F360" s="244">
        <f>P.O.!F451</f>
        <v>0</v>
      </c>
      <c r="G360" s="246">
        <f>P.O.!J451</f>
        <v>0</v>
      </c>
      <c r="H360" s="246"/>
      <c r="I360" s="246">
        <f>P.O.!K451</f>
        <v>0</v>
      </c>
      <c r="J360" s="247"/>
      <c r="K360" s="237"/>
      <c r="L360" s="238"/>
      <c r="M360" s="241"/>
      <c r="P360" s="229"/>
      <c r="Q360" s="229"/>
      <c r="R360" s="229"/>
      <c r="S360" s="229"/>
      <c r="T360" s="229"/>
      <c r="U360" s="229"/>
      <c r="V360" s="229"/>
      <c r="W360" s="229"/>
      <c r="X360" s="229"/>
      <c r="Y360" s="229"/>
      <c r="Z360" s="241"/>
    </row>
    <row r="361" spans="1:26" ht="15" x14ac:dyDescent="0.2">
      <c r="A361" s="242">
        <f>P.O.!A452</f>
        <v>0</v>
      </c>
      <c r="B361" s="243">
        <f>P.O.!C452</f>
        <v>0</v>
      </c>
      <c r="C361" s="243">
        <f>P.O.!D452</f>
        <v>0</v>
      </c>
      <c r="D361" s="245">
        <f>P.O.!E452</f>
        <v>0</v>
      </c>
      <c r="E361" s="244">
        <f>P.O.!H452</f>
        <v>0</v>
      </c>
      <c r="F361" s="244">
        <f>P.O.!F452</f>
        <v>0</v>
      </c>
      <c r="G361" s="246">
        <f>P.O.!J452</f>
        <v>0</v>
      </c>
      <c r="H361" s="246"/>
      <c r="I361" s="246">
        <f>P.O.!K452</f>
        <v>0</v>
      </c>
      <c r="J361" s="247"/>
      <c r="K361" s="237"/>
      <c r="L361" s="238"/>
      <c r="M361" s="241"/>
      <c r="P361" s="229"/>
      <c r="Q361" s="229"/>
      <c r="R361" s="229"/>
      <c r="S361" s="229"/>
      <c r="T361" s="229"/>
      <c r="U361" s="229"/>
      <c r="V361" s="229"/>
      <c r="W361" s="229"/>
      <c r="X361" s="229"/>
      <c r="Y361" s="229"/>
      <c r="Z361" s="241"/>
    </row>
    <row r="362" spans="1:26" ht="15" x14ac:dyDescent="0.2">
      <c r="A362" s="242">
        <f>P.O.!A453</f>
        <v>0</v>
      </c>
      <c r="B362" s="243">
        <f>P.O.!C453</f>
        <v>0</v>
      </c>
      <c r="C362" s="243">
        <f>P.O.!D453</f>
        <v>0</v>
      </c>
      <c r="D362" s="245">
        <f>P.O.!E453</f>
        <v>0</v>
      </c>
      <c r="E362" s="244">
        <f>P.O.!H453</f>
        <v>0</v>
      </c>
      <c r="F362" s="244">
        <f>P.O.!F453</f>
        <v>0</v>
      </c>
      <c r="G362" s="246">
        <f>P.O.!J453</f>
        <v>0</v>
      </c>
      <c r="H362" s="246"/>
      <c r="I362" s="246">
        <f>P.O.!K453</f>
        <v>0</v>
      </c>
      <c r="J362" s="247"/>
      <c r="K362" s="237"/>
      <c r="L362" s="238"/>
      <c r="M362" s="241"/>
      <c r="P362" s="229"/>
      <c r="Q362" s="229"/>
      <c r="R362" s="229"/>
      <c r="S362" s="229"/>
      <c r="T362" s="229"/>
      <c r="U362" s="229"/>
      <c r="V362" s="229"/>
      <c r="W362" s="229"/>
      <c r="X362" s="229"/>
      <c r="Y362" s="229"/>
      <c r="Z362" s="241"/>
    </row>
    <row r="363" spans="1:26" ht="15" x14ac:dyDescent="0.2">
      <c r="A363" s="242">
        <f>P.O.!A454</f>
        <v>0</v>
      </c>
      <c r="B363" s="243">
        <f>P.O.!C454</f>
        <v>0</v>
      </c>
      <c r="C363" s="243">
        <f>P.O.!D454</f>
        <v>0</v>
      </c>
      <c r="D363" s="245">
        <f>P.O.!E454</f>
        <v>0</v>
      </c>
      <c r="E363" s="244">
        <f>P.O.!H454</f>
        <v>0</v>
      </c>
      <c r="F363" s="244">
        <f>P.O.!F454</f>
        <v>0</v>
      </c>
      <c r="G363" s="246">
        <f>P.O.!J454</f>
        <v>0</v>
      </c>
      <c r="H363" s="246"/>
      <c r="I363" s="246">
        <f>P.O.!K454</f>
        <v>0</v>
      </c>
      <c r="J363" s="247"/>
      <c r="K363" s="237"/>
      <c r="L363" s="238"/>
      <c r="M363" s="241"/>
      <c r="P363" s="229"/>
      <c r="Q363" s="229"/>
      <c r="R363" s="229"/>
      <c r="S363" s="229"/>
      <c r="T363" s="229"/>
      <c r="U363" s="229"/>
      <c r="V363" s="229"/>
      <c r="W363" s="229"/>
      <c r="X363" s="229"/>
      <c r="Y363" s="229"/>
      <c r="Z363" s="241"/>
    </row>
    <row r="364" spans="1:26" ht="15" x14ac:dyDescent="0.2">
      <c r="A364" s="242">
        <f>P.O.!A455</f>
        <v>0</v>
      </c>
      <c r="B364" s="243">
        <f>P.O.!C455</f>
        <v>0</v>
      </c>
      <c r="C364" s="243">
        <f>P.O.!D455</f>
        <v>0</v>
      </c>
      <c r="D364" s="245">
        <f>P.O.!E455</f>
        <v>0</v>
      </c>
      <c r="E364" s="244">
        <f>P.O.!H455</f>
        <v>0</v>
      </c>
      <c r="F364" s="244">
        <f>P.O.!F455</f>
        <v>0</v>
      </c>
      <c r="G364" s="246">
        <f>P.O.!J455</f>
        <v>0</v>
      </c>
      <c r="H364" s="246"/>
      <c r="I364" s="246">
        <f>P.O.!K455</f>
        <v>0</v>
      </c>
      <c r="J364" s="247"/>
      <c r="K364" s="237"/>
      <c r="L364" s="238"/>
      <c r="M364" s="241"/>
      <c r="P364" s="229"/>
      <c r="Q364" s="229"/>
      <c r="R364" s="229"/>
      <c r="S364" s="229"/>
      <c r="T364" s="229"/>
      <c r="U364" s="229"/>
      <c r="V364" s="229"/>
      <c r="W364" s="229"/>
      <c r="X364" s="229"/>
      <c r="Y364" s="229"/>
      <c r="Z364" s="241"/>
    </row>
    <row r="365" spans="1:26" ht="15" x14ac:dyDescent="0.2">
      <c r="A365" s="242">
        <f>P.O.!A456</f>
        <v>0</v>
      </c>
      <c r="B365" s="243">
        <f>P.O.!C456</f>
        <v>0</v>
      </c>
      <c r="C365" s="243">
        <f>P.O.!D456</f>
        <v>0</v>
      </c>
      <c r="D365" s="245">
        <f>P.O.!E456</f>
        <v>0</v>
      </c>
      <c r="E365" s="244">
        <f>P.O.!H456</f>
        <v>0</v>
      </c>
      <c r="F365" s="244">
        <f>P.O.!F456</f>
        <v>0</v>
      </c>
      <c r="G365" s="246">
        <f>P.O.!J456</f>
        <v>0</v>
      </c>
      <c r="H365" s="246"/>
      <c r="I365" s="246">
        <f>P.O.!K456</f>
        <v>0</v>
      </c>
      <c r="J365" s="247"/>
      <c r="K365" s="237"/>
      <c r="L365" s="238"/>
      <c r="M365" s="241"/>
      <c r="P365" s="229"/>
      <c r="Q365" s="229"/>
      <c r="R365" s="229"/>
      <c r="S365" s="229"/>
      <c r="T365" s="229"/>
      <c r="U365" s="229"/>
      <c r="V365" s="229"/>
      <c r="W365" s="229"/>
      <c r="X365" s="229"/>
      <c r="Y365" s="229"/>
      <c r="Z365" s="241"/>
    </row>
    <row r="366" spans="1:26" ht="15" x14ac:dyDescent="0.2">
      <c r="A366" s="242">
        <f>P.O.!A457</f>
        <v>0</v>
      </c>
      <c r="B366" s="243">
        <f>P.O.!C457</f>
        <v>0</v>
      </c>
      <c r="C366" s="243">
        <f>P.O.!D457</f>
        <v>0</v>
      </c>
      <c r="D366" s="245">
        <f>P.O.!E457</f>
        <v>0</v>
      </c>
      <c r="E366" s="244">
        <f>P.O.!H457</f>
        <v>0</v>
      </c>
      <c r="F366" s="244">
        <f>P.O.!F457</f>
        <v>0</v>
      </c>
      <c r="G366" s="246">
        <f>P.O.!J457</f>
        <v>0</v>
      </c>
      <c r="H366" s="246"/>
      <c r="I366" s="246">
        <f>P.O.!K457</f>
        <v>0</v>
      </c>
      <c r="J366" s="247"/>
      <c r="K366" s="237"/>
      <c r="L366" s="238"/>
      <c r="M366" s="241"/>
      <c r="P366" s="229"/>
      <c r="Q366" s="229"/>
      <c r="R366" s="229"/>
      <c r="S366" s="229"/>
      <c r="T366" s="229"/>
      <c r="U366" s="229"/>
      <c r="V366" s="229"/>
      <c r="W366" s="229"/>
      <c r="X366" s="229"/>
      <c r="Y366" s="229"/>
      <c r="Z366" s="241"/>
    </row>
    <row r="367" spans="1:26" ht="15" x14ac:dyDescent="0.2">
      <c r="A367" s="242">
        <f>P.O.!A458</f>
        <v>0</v>
      </c>
      <c r="B367" s="243">
        <f>P.O.!C458</f>
        <v>0</v>
      </c>
      <c r="C367" s="243">
        <f>P.O.!D458</f>
        <v>0</v>
      </c>
      <c r="D367" s="245">
        <f>P.O.!E458</f>
        <v>0</v>
      </c>
      <c r="E367" s="244">
        <f>P.O.!H458</f>
        <v>0</v>
      </c>
      <c r="F367" s="244">
        <f>P.O.!F458</f>
        <v>0</v>
      </c>
      <c r="G367" s="246">
        <f>P.O.!J458</f>
        <v>0</v>
      </c>
      <c r="H367" s="246"/>
      <c r="I367" s="246">
        <f>P.O.!K458</f>
        <v>0</v>
      </c>
      <c r="J367" s="247"/>
      <c r="K367" s="237"/>
      <c r="L367" s="238"/>
      <c r="M367" s="241"/>
      <c r="P367" s="229"/>
      <c r="Q367" s="229"/>
      <c r="R367" s="229"/>
      <c r="S367" s="229"/>
      <c r="T367" s="229"/>
      <c r="U367" s="229"/>
      <c r="V367" s="229"/>
      <c r="W367" s="229"/>
      <c r="X367" s="229"/>
      <c r="Y367" s="229"/>
      <c r="Z367" s="241"/>
    </row>
    <row r="368" spans="1:26" ht="15" x14ac:dyDescent="0.2">
      <c r="A368" s="242">
        <f>P.O.!A459</f>
        <v>0</v>
      </c>
      <c r="B368" s="243">
        <f>P.O.!C459</f>
        <v>0</v>
      </c>
      <c r="C368" s="243">
        <f>P.O.!D459</f>
        <v>0</v>
      </c>
      <c r="D368" s="245">
        <f>P.O.!E459</f>
        <v>0</v>
      </c>
      <c r="E368" s="244">
        <f>P.O.!H459</f>
        <v>0</v>
      </c>
      <c r="F368" s="244">
        <f>P.O.!F459</f>
        <v>0</v>
      </c>
      <c r="G368" s="246">
        <f>P.O.!J459</f>
        <v>0</v>
      </c>
      <c r="H368" s="246"/>
      <c r="I368" s="246">
        <f>P.O.!K459</f>
        <v>0</v>
      </c>
      <c r="J368" s="247"/>
      <c r="K368" s="237"/>
      <c r="L368" s="238"/>
      <c r="M368" s="241"/>
      <c r="P368" s="229"/>
      <c r="Q368" s="229"/>
      <c r="R368" s="229"/>
      <c r="S368" s="229"/>
      <c r="T368" s="229"/>
      <c r="U368" s="229"/>
      <c r="V368" s="229"/>
      <c r="W368" s="229"/>
      <c r="X368" s="229"/>
      <c r="Y368" s="229"/>
      <c r="Z368" s="241"/>
    </row>
    <row r="369" spans="1:26" ht="15" x14ac:dyDescent="0.2">
      <c r="A369" s="242">
        <f>P.O.!A460</f>
        <v>0</v>
      </c>
      <c r="B369" s="243">
        <f>P.O.!C460</f>
        <v>0</v>
      </c>
      <c r="C369" s="243">
        <f>P.O.!D460</f>
        <v>0</v>
      </c>
      <c r="D369" s="245">
        <f>P.O.!E460</f>
        <v>0</v>
      </c>
      <c r="E369" s="244">
        <f>P.O.!H460</f>
        <v>0</v>
      </c>
      <c r="F369" s="244">
        <f>P.O.!F460</f>
        <v>0</v>
      </c>
      <c r="G369" s="246">
        <f>P.O.!J460</f>
        <v>0</v>
      </c>
      <c r="H369" s="246"/>
      <c r="I369" s="246">
        <f>P.O.!K460</f>
        <v>0</v>
      </c>
      <c r="J369" s="247"/>
      <c r="K369" s="237"/>
      <c r="L369" s="238"/>
      <c r="M369" s="241"/>
      <c r="P369" s="229"/>
      <c r="Q369" s="229"/>
      <c r="R369" s="229"/>
      <c r="S369" s="229"/>
      <c r="T369" s="229"/>
      <c r="U369" s="229"/>
      <c r="V369" s="229"/>
      <c r="W369" s="229"/>
      <c r="X369" s="229"/>
      <c r="Y369" s="229"/>
      <c r="Z369" s="241"/>
    </row>
    <row r="370" spans="1:26" ht="15" x14ac:dyDescent="0.2">
      <c r="A370" s="242">
        <f>P.O.!A461</f>
        <v>0</v>
      </c>
      <c r="B370" s="243">
        <f>P.O.!C461</f>
        <v>0</v>
      </c>
      <c r="C370" s="243">
        <f>P.O.!D461</f>
        <v>0</v>
      </c>
      <c r="D370" s="245">
        <f>P.O.!E461</f>
        <v>0</v>
      </c>
      <c r="E370" s="244">
        <f>P.O.!H461</f>
        <v>0</v>
      </c>
      <c r="F370" s="244">
        <f>P.O.!F461</f>
        <v>0</v>
      </c>
      <c r="G370" s="246">
        <f>P.O.!J461</f>
        <v>0</v>
      </c>
      <c r="H370" s="246"/>
      <c r="I370" s="246">
        <f>P.O.!K461</f>
        <v>0</v>
      </c>
      <c r="J370" s="247"/>
      <c r="K370" s="237"/>
      <c r="L370" s="238"/>
      <c r="M370" s="241"/>
      <c r="P370" s="229"/>
      <c r="Q370" s="229"/>
      <c r="R370" s="229"/>
      <c r="S370" s="229"/>
      <c r="T370" s="229"/>
      <c r="U370" s="229"/>
      <c r="V370" s="229"/>
      <c r="W370" s="229"/>
      <c r="X370" s="229"/>
      <c r="Y370" s="229"/>
      <c r="Z370" s="241"/>
    </row>
    <row r="371" spans="1:26" ht="15" x14ac:dyDescent="0.2">
      <c r="A371" s="242">
        <f>P.O.!A462</f>
        <v>0</v>
      </c>
      <c r="B371" s="243">
        <f>P.O.!C462</f>
        <v>0</v>
      </c>
      <c r="C371" s="243">
        <f>P.O.!D462</f>
        <v>0</v>
      </c>
      <c r="D371" s="245">
        <f>P.O.!E462</f>
        <v>0</v>
      </c>
      <c r="E371" s="244">
        <f>P.O.!H462</f>
        <v>0</v>
      </c>
      <c r="F371" s="244">
        <f>P.O.!F462</f>
        <v>0</v>
      </c>
      <c r="G371" s="246">
        <f>P.O.!J462</f>
        <v>0</v>
      </c>
      <c r="H371" s="246"/>
      <c r="I371" s="246">
        <f>P.O.!K462</f>
        <v>0</v>
      </c>
      <c r="J371" s="247"/>
      <c r="K371" s="237"/>
      <c r="L371" s="238"/>
      <c r="M371" s="241"/>
      <c r="P371" s="229"/>
      <c r="Q371" s="229"/>
      <c r="R371" s="229"/>
      <c r="S371" s="229"/>
      <c r="T371" s="229"/>
      <c r="U371" s="229"/>
      <c r="V371" s="229"/>
      <c r="W371" s="229"/>
      <c r="X371" s="229"/>
      <c r="Y371" s="229"/>
      <c r="Z371" s="241"/>
    </row>
    <row r="372" spans="1:26" ht="15" x14ac:dyDescent="0.2">
      <c r="A372" s="242">
        <f>P.O.!A463</f>
        <v>0</v>
      </c>
      <c r="B372" s="243">
        <f>P.O.!C463</f>
        <v>0</v>
      </c>
      <c r="C372" s="243">
        <f>P.O.!D463</f>
        <v>0</v>
      </c>
      <c r="D372" s="245">
        <f>P.O.!E463</f>
        <v>0</v>
      </c>
      <c r="E372" s="244">
        <f>P.O.!H463</f>
        <v>0</v>
      </c>
      <c r="F372" s="244">
        <f>P.O.!F463</f>
        <v>0</v>
      </c>
      <c r="G372" s="246">
        <f>P.O.!J463</f>
        <v>0</v>
      </c>
      <c r="H372" s="246"/>
      <c r="I372" s="246">
        <f>P.O.!K463</f>
        <v>0</v>
      </c>
      <c r="J372" s="247"/>
      <c r="K372" s="237"/>
      <c r="L372" s="238"/>
      <c r="M372" s="241"/>
      <c r="P372" s="229"/>
      <c r="Q372" s="229"/>
      <c r="R372" s="229"/>
      <c r="S372" s="229"/>
      <c r="T372" s="229"/>
      <c r="U372" s="229"/>
      <c r="V372" s="229"/>
      <c r="W372" s="229"/>
      <c r="X372" s="229"/>
      <c r="Y372" s="229"/>
      <c r="Z372" s="241"/>
    </row>
    <row r="373" spans="1:26" ht="15" x14ac:dyDescent="0.2">
      <c r="A373" s="242">
        <f>P.O.!A464</f>
        <v>0</v>
      </c>
      <c r="B373" s="243">
        <f>P.O.!C464</f>
        <v>0</v>
      </c>
      <c r="C373" s="243">
        <f>P.O.!D464</f>
        <v>0</v>
      </c>
      <c r="D373" s="245">
        <f>P.O.!E464</f>
        <v>0</v>
      </c>
      <c r="E373" s="244">
        <f>P.O.!H464</f>
        <v>0</v>
      </c>
      <c r="F373" s="244">
        <f>P.O.!F464</f>
        <v>0</v>
      </c>
      <c r="G373" s="246">
        <f>P.O.!J464</f>
        <v>0</v>
      </c>
      <c r="H373" s="246"/>
      <c r="I373" s="246">
        <f>P.O.!K464</f>
        <v>0</v>
      </c>
      <c r="J373" s="247"/>
      <c r="K373" s="237"/>
      <c r="L373" s="238"/>
      <c r="M373" s="241"/>
      <c r="P373" s="229"/>
      <c r="Q373" s="229"/>
      <c r="R373" s="229"/>
      <c r="S373" s="229"/>
      <c r="T373" s="229"/>
      <c r="U373" s="229"/>
      <c r="V373" s="229"/>
      <c r="W373" s="229"/>
      <c r="X373" s="229"/>
      <c r="Y373" s="229"/>
      <c r="Z373" s="241"/>
    </row>
    <row r="374" spans="1:26" ht="15" x14ac:dyDescent="0.2">
      <c r="A374" s="242">
        <f>P.O.!A465</f>
        <v>0</v>
      </c>
      <c r="B374" s="243">
        <f>P.O.!C465</f>
        <v>0</v>
      </c>
      <c r="C374" s="243">
        <f>P.O.!D465</f>
        <v>0</v>
      </c>
      <c r="D374" s="245">
        <f>P.O.!E465</f>
        <v>0</v>
      </c>
      <c r="E374" s="244">
        <f>P.O.!H465</f>
        <v>0</v>
      </c>
      <c r="F374" s="244">
        <f>P.O.!F465</f>
        <v>0</v>
      </c>
      <c r="G374" s="246">
        <f>P.O.!J465</f>
        <v>0</v>
      </c>
      <c r="H374" s="246"/>
      <c r="I374" s="246">
        <f>P.O.!K465</f>
        <v>0</v>
      </c>
      <c r="J374" s="247"/>
      <c r="K374" s="237"/>
      <c r="L374" s="238"/>
      <c r="M374" s="241"/>
      <c r="P374" s="229"/>
      <c r="Q374" s="229"/>
      <c r="R374" s="229"/>
      <c r="S374" s="229"/>
      <c r="T374" s="229"/>
      <c r="U374" s="229"/>
      <c r="V374" s="229"/>
      <c r="W374" s="229"/>
      <c r="X374" s="229"/>
      <c r="Y374" s="229"/>
      <c r="Z374" s="241"/>
    </row>
    <row r="375" spans="1:26" ht="15" x14ac:dyDescent="0.2">
      <c r="A375" s="242">
        <f>P.O.!A466</f>
        <v>0</v>
      </c>
      <c r="B375" s="243">
        <f>P.O.!C466</f>
        <v>0</v>
      </c>
      <c r="C375" s="243">
        <f>P.O.!D466</f>
        <v>0</v>
      </c>
      <c r="D375" s="245">
        <f>P.O.!E466</f>
        <v>0</v>
      </c>
      <c r="E375" s="244">
        <f>P.O.!H466</f>
        <v>0</v>
      </c>
      <c r="F375" s="244">
        <f>P.O.!F466</f>
        <v>0</v>
      </c>
      <c r="G375" s="246">
        <f>P.O.!J466</f>
        <v>0</v>
      </c>
      <c r="H375" s="246"/>
      <c r="I375" s="246">
        <f>P.O.!K466</f>
        <v>0</v>
      </c>
      <c r="J375" s="247"/>
      <c r="K375" s="237"/>
      <c r="L375" s="238"/>
      <c r="M375" s="241"/>
      <c r="P375" s="229"/>
      <c r="Q375" s="229"/>
      <c r="R375" s="229"/>
      <c r="S375" s="229"/>
      <c r="T375" s="229"/>
      <c r="U375" s="229"/>
      <c r="V375" s="229"/>
      <c r="W375" s="229"/>
      <c r="X375" s="229"/>
      <c r="Y375" s="229"/>
      <c r="Z375" s="241"/>
    </row>
    <row r="376" spans="1:26" ht="15" x14ac:dyDescent="0.2">
      <c r="A376" s="242">
        <f>P.O.!A467</f>
        <v>0</v>
      </c>
      <c r="B376" s="243">
        <f>P.O.!C467</f>
        <v>0</v>
      </c>
      <c r="C376" s="243">
        <f>P.O.!D467</f>
        <v>0</v>
      </c>
      <c r="D376" s="245">
        <f>P.O.!E467</f>
        <v>0</v>
      </c>
      <c r="E376" s="244">
        <f>P.O.!H467</f>
        <v>0</v>
      </c>
      <c r="F376" s="244">
        <f>P.O.!F467</f>
        <v>0</v>
      </c>
      <c r="G376" s="246">
        <f>P.O.!J467</f>
        <v>0</v>
      </c>
      <c r="H376" s="246"/>
      <c r="I376" s="246">
        <f>P.O.!K467</f>
        <v>0</v>
      </c>
      <c r="J376" s="247"/>
      <c r="K376" s="237"/>
      <c r="L376" s="238"/>
      <c r="M376" s="241"/>
      <c r="P376" s="229"/>
      <c r="Q376" s="229"/>
      <c r="R376" s="229"/>
      <c r="S376" s="229"/>
      <c r="T376" s="229"/>
      <c r="U376" s="229"/>
      <c r="V376" s="229"/>
      <c r="W376" s="229"/>
      <c r="X376" s="229"/>
      <c r="Y376" s="229"/>
      <c r="Z376" s="241"/>
    </row>
    <row r="377" spans="1:26" ht="15" x14ac:dyDescent="0.2">
      <c r="A377" s="242">
        <f>P.O.!A468</f>
        <v>0</v>
      </c>
      <c r="B377" s="243">
        <f>P.O.!C468</f>
        <v>0</v>
      </c>
      <c r="C377" s="243">
        <f>P.O.!D468</f>
        <v>0</v>
      </c>
      <c r="D377" s="245">
        <f>P.O.!E468</f>
        <v>0</v>
      </c>
      <c r="E377" s="244">
        <f>P.O.!H468</f>
        <v>0</v>
      </c>
      <c r="F377" s="244">
        <f>P.O.!F468</f>
        <v>0</v>
      </c>
      <c r="G377" s="246">
        <f>P.O.!J468</f>
        <v>0</v>
      </c>
      <c r="H377" s="246"/>
      <c r="I377" s="246">
        <f>P.O.!K468</f>
        <v>0</v>
      </c>
      <c r="J377" s="247"/>
      <c r="K377" s="237"/>
      <c r="L377" s="238"/>
      <c r="M377" s="241"/>
      <c r="P377" s="229"/>
      <c r="Q377" s="229"/>
      <c r="R377" s="229"/>
      <c r="S377" s="229"/>
      <c r="T377" s="229"/>
      <c r="U377" s="229"/>
      <c r="V377" s="229"/>
      <c r="W377" s="229"/>
      <c r="X377" s="229"/>
      <c r="Y377" s="229"/>
      <c r="Z377" s="241"/>
    </row>
    <row r="378" spans="1:26" ht="15" x14ac:dyDescent="0.2">
      <c r="A378" s="242">
        <f>P.O.!A469</f>
        <v>0</v>
      </c>
      <c r="B378" s="243">
        <f>P.O.!C469</f>
        <v>0</v>
      </c>
      <c r="C378" s="243">
        <f>P.O.!D469</f>
        <v>0</v>
      </c>
      <c r="D378" s="245">
        <f>P.O.!E469</f>
        <v>0</v>
      </c>
      <c r="E378" s="244">
        <f>P.O.!H469</f>
        <v>0</v>
      </c>
      <c r="F378" s="244">
        <f>P.O.!F469</f>
        <v>0</v>
      </c>
      <c r="G378" s="246">
        <f>P.O.!J469</f>
        <v>0</v>
      </c>
      <c r="H378" s="246"/>
      <c r="I378" s="246">
        <f>P.O.!K469</f>
        <v>0</v>
      </c>
      <c r="J378" s="247"/>
      <c r="K378" s="237"/>
      <c r="L378" s="238"/>
      <c r="M378" s="241"/>
      <c r="P378" s="229"/>
      <c r="Q378" s="229"/>
      <c r="R378" s="229"/>
      <c r="S378" s="229"/>
      <c r="T378" s="229"/>
      <c r="U378" s="229"/>
      <c r="V378" s="229"/>
      <c r="W378" s="229"/>
      <c r="X378" s="229"/>
      <c r="Y378" s="229"/>
      <c r="Z378" s="241"/>
    </row>
    <row r="379" spans="1:26" ht="15" x14ac:dyDescent="0.2">
      <c r="A379" s="242">
        <f>P.O.!A470</f>
        <v>0</v>
      </c>
      <c r="B379" s="243">
        <f>P.O.!C470</f>
        <v>0</v>
      </c>
      <c r="C379" s="243">
        <f>P.O.!D470</f>
        <v>0</v>
      </c>
      <c r="D379" s="245">
        <f>P.O.!E470</f>
        <v>0</v>
      </c>
      <c r="E379" s="244">
        <f>P.O.!H470</f>
        <v>0</v>
      </c>
      <c r="F379" s="244">
        <f>P.O.!F470</f>
        <v>0</v>
      </c>
      <c r="G379" s="246">
        <f>P.O.!J470</f>
        <v>0</v>
      </c>
      <c r="H379" s="246"/>
      <c r="I379" s="246">
        <f>P.O.!K470</f>
        <v>0</v>
      </c>
      <c r="J379" s="247"/>
      <c r="K379" s="237"/>
      <c r="L379" s="238"/>
      <c r="M379" s="241"/>
      <c r="P379" s="229"/>
      <c r="Q379" s="229"/>
      <c r="R379" s="229"/>
      <c r="S379" s="229"/>
      <c r="T379" s="229"/>
      <c r="U379" s="229"/>
      <c r="V379" s="229"/>
      <c r="W379" s="229"/>
      <c r="X379" s="229"/>
      <c r="Y379" s="229"/>
      <c r="Z379" s="241"/>
    </row>
    <row r="380" spans="1:26" ht="15" x14ac:dyDescent="0.2">
      <c r="A380" s="242">
        <f>P.O.!A471</f>
        <v>0</v>
      </c>
      <c r="B380" s="243">
        <f>P.O.!C471</f>
        <v>0</v>
      </c>
      <c r="C380" s="243">
        <f>P.O.!D471</f>
        <v>0</v>
      </c>
      <c r="D380" s="245">
        <f>P.O.!E471</f>
        <v>0</v>
      </c>
      <c r="E380" s="244">
        <f>P.O.!H471</f>
        <v>0</v>
      </c>
      <c r="F380" s="244">
        <f>P.O.!F471</f>
        <v>0</v>
      </c>
      <c r="G380" s="246">
        <f>P.O.!J471</f>
        <v>0</v>
      </c>
      <c r="H380" s="246"/>
      <c r="I380" s="246">
        <f>P.O.!K471</f>
        <v>0</v>
      </c>
      <c r="J380" s="247"/>
      <c r="K380" s="237"/>
      <c r="L380" s="238"/>
      <c r="M380" s="241"/>
      <c r="P380" s="229"/>
      <c r="Q380" s="229"/>
      <c r="R380" s="229"/>
      <c r="S380" s="229"/>
      <c r="T380" s="229"/>
      <c r="U380" s="229"/>
      <c r="V380" s="229"/>
      <c r="W380" s="229"/>
      <c r="X380" s="229"/>
      <c r="Y380" s="229"/>
      <c r="Z380" s="241"/>
    </row>
    <row r="381" spans="1:26" ht="15" x14ac:dyDescent="0.2">
      <c r="A381" s="242">
        <f>P.O.!A472</f>
        <v>0</v>
      </c>
      <c r="B381" s="243">
        <f>P.O.!C472</f>
        <v>0</v>
      </c>
      <c r="C381" s="243">
        <f>P.O.!D472</f>
        <v>0</v>
      </c>
      <c r="D381" s="245">
        <f>P.O.!E472</f>
        <v>0</v>
      </c>
      <c r="E381" s="244">
        <f>P.O.!H472</f>
        <v>0</v>
      </c>
      <c r="F381" s="244">
        <f>P.O.!F472</f>
        <v>0</v>
      </c>
      <c r="G381" s="246">
        <f>P.O.!J472</f>
        <v>0</v>
      </c>
      <c r="H381" s="246"/>
      <c r="I381" s="246">
        <f>P.O.!K472</f>
        <v>0</v>
      </c>
      <c r="J381" s="247"/>
      <c r="K381" s="237"/>
      <c r="L381" s="238"/>
      <c r="M381" s="241"/>
      <c r="P381" s="229"/>
      <c r="Q381" s="229"/>
      <c r="R381" s="229"/>
      <c r="S381" s="229"/>
      <c r="T381" s="229"/>
      <c r="U381" s="229"/>
      <c r="V381" s="229"/>
      <c r="W381" s="229"/>
      <c r="X381" s="229"/>
      <c r="Y381" s="229"/>
      <c r="Z381" s="241"/>
    </row>
    <row r="382" spans="1:26" ht="15" x14ac:dyDescent="0.2">
      <c r="A382" s="242">
        <f>P.O.!A473</f>
        <v>0</v>
      </c>
      <c r="B382" s="243">
        <f>P.O.!C473</f>
        <v>0</v>
      </c>
      <c r="C382" s="243">
        <f>P.O.!D473</f>
        <v>0</v>
      </c>
      <c r="D382" s="245">
        <f>P.O.!E473</f>
        <v>0</v>
      </c>
      <c r="E382" s="244">
        <f>P.O.!H473</f>
        <v>0</v>
      </c>
      <c r="F382" s="244">
        <f>P.O.!F473</f>
        <v>0</v>
      </c>
      <c r="G382" s="246">
        <f>P.O.!J473</f>
        <v>0</v>
      </c>
      <c r="H382" s="246"/>
      <c r="I382" s="246">
        <f>P.O.!K473</f>
        <v>0</v>
      </c>
      <c r="J382" s="247"/>
      <c r="K382" s="237"/>
      <c r="L382" s="238"/>
      <c r="M382" s="241"/>
      <c r="P382" s="229"/>
      <c r="Q382" s="229"/>
      <c r="R382" s="229"/>
      <c r="S382" s="229"/>
      <c r="T382" s="229"/>
      <c r="U382" s="229"/>
      <c r="V382" s="229"/>
      <c r="W382" s="229"/>
      <c r="X382" s="229"/>
      <c r="Y382" s="229"/>
      <c r="Z382" s="241"/>
    </row>
    <row r="383" spans="1:26" ht="15" x14ac:dyDescent="0.2">
      <c r="A383" s="242">
        <f>P.O.!A474</f>
        <v>0</v>
      </c>
      <c r="B383" s="243">
        <f>P.O.!C474</f>
        <v>0</v>
      </c>
      <c r="C383" s="243">
        <f>P.O.!D474</f>
        <v>0</v>
      </c>
      <c r="D383" s="245">
        <f>P.O.!E474</f>
        <v>0</v>
      </c>
      <c r="E383" s="244">
        <f>P.O.!H474</f>
        <v>0</v>
      </c>
      <c r="F383" s="244">
        <f>P.O.!F474</f>
        <v>0</v>
      </c>
      <c r="G383" s="246">
        <f>P.O.!J474</f>
        <v>0</v>
      </c>
      <c r="H383" s="246"/>
      <c r="I383" s="246">
        <f>P.O.!K474</f>
        <v>0</v>
      </c>
      <c r="J383" s="247"/>
      <c r="K383" s="237"/>
      <c r="L383" s="238"/>
      <c r="M383" s="241"/>
      <c r="P383" s="229"/>
      <c r="Q383" s="229"/>
      <c r="R383" s="229"/>
      <c r="S383" s="229"/>
      <c r="T383" s="229"/>
      <c r="U383" s="229"/>
      <c r="V383" s="229"/>
      <c r="W383" s="229"/>
      <c r="X383" s="229"/>
      <c r="Y383" s="229"/>
      <c r="Z383" s="241"/>
    </row>
    <row r="384" spans="1:26" ht="15" x14ac:dyDescent="0.2">
      <c r="A384" s="242">
        <f>P.O.!A475</f>
        <v>0</v>
      </c>
      <c r="B384" s="243">
        <f>P.O.!C475</f>
        <v>0</v>
      </c>
      <c r="C384" s="243">
        <f>P.O.!D475</f>
        <v>0</v>
      </c>
      <c r="D384" s="245">
        <f>P.O.!E475</f>
        <v>0</v>
      </c>
      <c r="E384" s="244">
        <f>P.O.!H475</f>
        <v>0</v>
      </c>
      <c r="F384" s="244">
        <f>P.O.!F475</f>
        <v>0</v>
      </c>
      <c r="G384" s="246">
        <f>P.O.!J475</f>
        <v>0</v>
      </c>
      <c r="H384" s="246"/>
      <c r="I384" s="246">
        <f>P.O.!K475</f>
        <v>0</v>
      </c>
      <c r="J384" s="247"/>
      <c r="K384" s="237"/>
      <c r="L384" s="238"/>
      <c r="M384" s="241"/>
      <c r="P384" s="229"/>
      <c r="Q384" s="229"/>
      <c r="R384" s="229"/>
      <c r="S384" s="229"/>
      <c r="T384" s="229"/>
      <c r="U384" s="229"/>
      <c r="V384" s="229"/>
      <c r="W384" s="229"/>
      <c r="X384" s="229"/>
      <c r="Y384" s="229"/>
      <c r="Z384" s="241"/>
    </row>
    <row r="385" spans="1:26" ht="15" x14ac:dyDescent="0.2">
      <c r="A385" s="242">
        <f>P.O.!A476</f>
        <v>0</v>
      </c>
      <c r="B385" s="243">
        <f>P.O.!C476</f>
        <v>0</v>
      </c>
      <c r="C385" s="243">
        <f>P.O.!D476</f>
        <v>0</v>
      </c>
      <c r="D385" s="245">
        <f>P.O.!E476</f>
        <v>0</v>
      </c>
      <c r="E385" s="244">
        <f>P.O.!H476</f>
        <v>0</v>
      </c>
      <c r="F385" s="244">
        <f>P.O.!F476</f>
        <v>0</v>
      </c>
      <c r="G385" s="246">
        <f>P.O.!J476</f>
        <v>0</v>
      </c>
      <c r="H385" s="246"/>
      <c r="I385" s="246">
        <f>P.O.!K476</f>
        <v>0</v>
      </c>
      <c r="J385" s="247"/>
      <c r="K385" s="237"/>
      <c r="L385" s="238"/>
      <c r="M385" s="241"/>
      <c r="P385" s="229"/>
      <c r="Q385" s="229"/>
      <c r="R385" s="229"/>
      <c r="S385" s="229"/>
      <c r="T385" s="229"/>
      <c r="U385" s="229"/>
      <c r="V385" s="229"/>
      <c r="W385" s="229"/>
      <c r="X385" s="229"/>
      <c r="Y385" s="229"/>
      <c r="Z385" s="241"/>
    </row>
    <row r="386" spans="1:26" ht="15" x14ac:dyDescent="0.2">
      <c r="A386" s="242">
        <f>P.O.!A477</f>
        <v>0</v>
      </c>
      <c r="B386" s="243">
        <f>P.O.!C477</f>
        <v>0</v>
      </c>
      <c r="C386" s="243">
        <f>P.O.!D477</f>
        <v>0</v>
      </c>
      <c r="D386" s="245">
        <f>P.O.!E477</f>
        <v>0</v>
      </c>
      <c r="E386" s="244">
        <f>P.O.!H477</f>
        <v>0</v>
      </c>
      <c r="F386" s="244">
        <f>P.O.!F477</f>
        <v>0</v>
      </c>
      <c r="G386" s="246">
        <f>P.O.!J477</f>
        <v>0</v>
      </c>
      <c r="H386" s="246"/>
      <c r="I386" s="246">
        <f>P.O.!K477</f>
        <v>0</v>
      </c>
      <c r="J386" s="247"/>
      <c r="K386" s="237"/>
      <c r="L386" s="238"/>
      <c r="M386" s="241"/>
      <c r="P386" s="229"/>
      <c r="Q386" s="229"/>
      <c r="R386" s="229"/>
      <c r="S386" s="229"/>
      <c r="T386" s="229"/>
      <c r="U386" s="229"/>
      <c r="V386" s="229"/>
      <c r="W386" s="229"/>
      <c r="X386" s="229"/>
      <c r="Y386" s="229"/>
      <c r="Z386" s="241"/>
    </row>
    <row r="387" spans="1:26" ht="15" x14ac:dyDescent="0.2">
      <c r="A387" s="242">
        <f>P.O.!A478</f>
        <v>0</v>
      </c>
      <c r="B387" s="243">
        <f>P.O.!C478</f>
        <v>0</v>
      </c>
      <c r="C387" s="243">
        <f>P.O.!D478</f>
        <v>0</v>
      </c>
      <c r="D387" s="245">
        <f>P.O.!E478</f>
        <v>0</v>
      </c>
      <c r="E387" s="244">
        <f>P.O.!H478</f>
        <v>0</v>
      </c>
      <c r="F387" s="244">
        <f>P.O.!F478</f>
        <v>0</v>
      </c>
      <c r="G387" s="246">
        <f>P.O.!J478</f>
        <v>0</v>
      </c>
      <c r="H387" s="246"/>
      <c r="I387" s="246">
        <f>P.O.!K478</f>
        <v>0</v>
      </c>
      <c r="J387" s="247"/>
      <c r="K387" s="237"/>
      <c r="L387" s="238"/>
      <c r="M387" s="241"/>
      <c r="P387" s="229"/>
      <c r="Q387" s="229"/>
      <c r="R387" s="229"/>
      <c r="S387" s="229"/>
      <c r="T387" s="229"/>
      <c r="U387" s="229"/>
      <c r="V387" s="229"/>
      <c r="W387" s="229"/>
      <c r="X387" s="229"/>
      <c r="Y387" s="229"/>
      <c r="Z387" s="241"/>
    </row>
    <row r="388" spans="1:26" ht="15" x14ac:dyDescent="0.2">
      <c r="A388" s="242">
        <f>P.O.!A479</f>
        <v>0</v>
      </c>
      <c r="B388" s="243">
        <f>P.O.!C479</f>
        <v>0</v>
      </c>
      <c r="C388" s="243">
        <f>P.O.!D479</f>
        <v>0</v>
      </c>
      <c r="D388" s="245">
        <f>P.O.!E479</f>
        <v>0</v>
      </c>
      <c r="E388" s="244">
        <f>P.O.!H479</f>
        <v>0</v>
      </c>
      <c r="F388" s="244">
        <f>P.O.!F479</f>
        <v>0</v>
      </c>
      <c r="G388" s="246">
        <f>P.O.!J479</f>
        <v>0</v>
      </c>
      <c r="H388" s="246"/>
      <c r="I388" s="246">
        <f>P.O.!K479</f>
        <v>0</v>
      </c>
      <c r="J388" s="247"/>
      <c r="K388" s="237"/>
      <c r="L388" s="238"/>
      <c r="M388" s="241"/>
      <c r="P388" s="229"/>
      <c r="Q388" s="229"/>
      <c r="R388" s="229"/>
      <c r="S388" s="229"/>
      <c r="T388" s="229"/>
      <c r="U388" s="229"/>
      <c r="V388" s="229"/>
      <c r="W388" s="229"/>
      <c r="X388" s="229"/>
      <c r="Y388" s="229"/>
      <c r="Z388" s="241"/>
    </row>
    <row r="389" spans="1:26" ht="15" x14ac:dyDescent="0.2">
      <c r="A389" s="242">
        <f>P.O.!A480</f>
        <v>0</v>
      </c>
      <c r="B389" s="243">
        <f>P.O.!C480</f>
        <v>0</v>
      </c>
      <c r="C389" s="243">
        <f>P.O.!D480</f>
        <v>0</v>
      </c>
      <c r="D389" s="245">
        <f>P.O.!E480</f>
        <v>0</v>
      </c>
      <c r="E389" s="244">
        <f>P.O.!H480</f>
        <v>0</v>
      </c>
      <c r="F389" s="244">
        <f>P.O.!F480</f>
        <v>0</v>
      </c>
      <c r="G389" s="246">
        <f>P.O.!J480</f>
        <v>0</v>
      </c>
      <c r="H389" s="246"/>
      <c r="I389" s="246">
        <f>P.O.!K480</f>
        <v>0</v>
      </c>
      <c r="J389" s="247"/>
      <c r="K389" s="237"/>
      <c r="L389" s="238"/>
      <c r="M389" s="241"/>
      <c r="P389" s="229"/>
      <c r="Q389" s="229"/>
      <c r="R389" s="229"/>
      <c r="S389" s="229"/>
      <c r="T389" s="229"/>
      <c r="U389" s="229"/>
      <c r="V389" s="229"/>
      <c r="W389" s="229"/>
      <c r="X389" s="229"/>
      <c r="Y389" s="229"/>
      <c r="Z389" s="241"/>
    </row>
    <row r="390" spans="1:26" ht="15" x14ac:dyDescent="0.2">
      <c r="A390" s="242">
        <f>P.O.!A481</f>
        <v>0</v>
      </c>
      <c r="B390" s="243">
        <f>P.O.!C481</f>
        <v>0</v>
      </c>
      <c r="C390" s="243">
        <f>P.O.!D481</f>
        <v>0</v>
      </c>
      <c r="D390" s="245">
        <f>P.O.!E481</f>
        <v>0</v>
      </c>
      <c r="E390" s="244">
        <f>P.O.!H481</f>
        <v>0</v>
      </c>
      <c r="F390" s="244">
        <f>P.O.!F481</f>
        <v>0</v>
      </c>
      <c r="G390" s="246">
        <f>P.O.!J481</f>
        <v>0</v>
      </c>
      <c r="H390" s="246"/>
      <c r="I390" s="246">
        <f>P.O.!K481</f>
        <v>0</v>
      </c>
      <c r="J390" s="247"/>
      <c r="K390" s="237"/>
      <c r="L390" s="238"/>
      <c r="M390" s="241"/>
      <c r="P390" s="229"/>
      <c r="Q390" s="229"/>
      <c r="R390" s="229"/>
      <c r="S390" s="229"/>
      <c r="T390" s="229"/>
      <c r="U390" s="229"/>
      <c r="V390" s="229"/>
      <c r="W390" s="229"/>
      <c r="X390" s="229"/>
      <c r="Y390" s="229"/>
      <c r="Z390" s="241"/>
    </row>
    <row r="391" spans="1:26" ht="15" x14ac:dyDescent="0.2">
      <c r="A391" s="242">
        <f>P.O.!A482</f>
        <v>0</v>
      </c>
      <c r="B391" s="243">
        <f>P.O.!C482</f>
        <v>0</v>
      </c>
      <c r="C391" s="243">
        <f>P.O.!D482</f>
        <v>0</v>
      </c>
      <c r="D391" s="245">
        <f>P.O.!E482</f>
        <v>0</v>
      </c>
      <c r="E391" s="244">
        <f>P.O.!H482</f>
        <v>0</v>
      </c>
      <c r="F391" s="244">
        <f>P.O.!F482</f>
        <v>0</v>
      </c>
      <c r="G391" s="246">
        <f>P.O.!J482</f>
        <v>0</v>
      </c>
      <c r="H391" s="246"/>
      <c r="I391" s="246">
        <f>P.O.!K482</f>
        <v>0</v>
      </c>
      <c r="J391" s="247"/>
      <c r="K391" s="237"/>
      <c r="L391" s="238"/>
      <c r="M391" s="241"/>
      <c r="P391" s="229"/>
      <c r="Q391" s="229"/>
      <c r="R391" s="229"/>
      <c r="S391" s="229"/>
      <c r="T391" s="229"/>
      <c r="U391" s="229"/>
      <c r="V391" s="229"/>
      <c r="W391" s="229"/>
      <c r="X391" s="229"/>
      <c r="Y391" s="229"/>
      <c r="Z391" s="241"/>
    </row>
    <row r="392" spans="1:26" ht="15" x14ac:dyDescent="0.2">
      <c r="A392" s="242">
        <f>P.O.!A483</f>
        <v>0</v>
      </c>
      <c r="B392" s="243">
        <f>P.O.!C483</f>
        <v>0</v>
      </c>
      <c r="C392" s="243">
        <f>P.O.!D483</f>
        <v>0</v>
      </c>
      <c r="D392" s="245">
        <f>P.O.!E483</f>
        <v>0</v>
      </c>
      <c r="E392" s="244">
        <f>P.O.!H483</f>
        <v>0</v>
      </c>
      <c r="F392" s="244">
        <f>P.O.!F483</f>
        <v>0</v>
      </c>
      <c r="G392" s="246">
        <f>P.O.!J483</f>
        <v>0</v>
      </c>
      <c r="H392" s="246"/>
      <c r="I392" s="246">
        <f>P.O.!K483</f>
        <v>0</v>
      </c>
      <c r="J392" s="247"/>
      <c r="K392" s="237"/>
      <c r="L392" s="238"/>
      <c r="M392" s="241"/>
      <c r="P392" s="229"/>
      <c r="Q392" s="229"/>
      <c r="R392" s="229"/>
      <c r="S392" s="229"/>
      <c r="T392" s="229"/>
      <c r="U392" s="229"/>
      <c r="V392" s="229"/>
      <c r="W392" s="229"/>
      <c r="X392" s="229"/>
      <c r="Y392" s="229"/>
      <c r="Z392" s="241"/>
    </row>
    <row r="393" spans="1:26" ht="15" x14ac:dyDescent="0.2">
      <c r="A393" s="242">
        <f>P.O.!A484</f>
        <v>0</v>
      </c>
      <c r="B393" s="243">
        <f>P.O.!C484</f>
        <v>0</v>
      </c>
      <c r="C393" s="243">
        <f>P.O.!D484</f>
        <v>0</v>
      </c>
      <c r="D393" s="245">
        <f>P.O.!E484</f>
        <v>0</v>
      </c>
      <c r="E393" s="244">
        <f>P.O.!H484</f>
        <v>0</v>
      </c>
      <c r="F393" s="244">
        <f>P.O.!F484</f>
        <v>0</v>
      </c>
      <c r="G393" s="246">
        <f>P.O.!J484</f>
        <v>0</v>
      </c>
      <c r="H393" s="246"/>
      <c r="I393" s="246">
        <f>P.O.!K484</f>
        <v>0</v>
      </c>
      <c r="J393" s="247"/>
      <c r="K393" s="237"/>
      <c r="L393" s="238"/>
      <c r="M393" s="241"/>
      <c r="P393" s="229"/>
      <c r="Q393" s="229"/>
      <c r="R393" s="229"/>
      <c r="S393" s="229"/>
      <c r="T393" s="229"/>
      <c r="U393" s="229"/>
      <c r="V393" s="229"/>
      <c r="W393" s="229"/>
      <c r="X393" s="229"/>
      <c r="Y393" s="229"/>
      <c r="Z393" s="241"/>
    </row>
    <row r="394" spans="1:26" ht="15" x14ac:dyDescent="0.2">
      <c r="A394" s="242">
        <f>P.O.!A485</f>
        <v>0</v>
      </c>
      <c r="B394" s="243">
        <f>P.O.!C485</f>
        <v>0</v>
      </c>
      <c r="C394" s="243">
        <f>P.O.!D485</f>
        <v>0</v>
      </c>
      <c r="D394" s="245">
        <f>P.O.!E485</f>
        <v>0</v>
      </c>
      <c r="E394" s="244">
        <f>P.O.!H485</f>
        <v>0</v>
      </c>
      <c r="F394" s="244">
        <f>P.O.!F485</f>
        <v>0</v>
      </c>
      <c r="G394" s="246">
        <f>P.O.!J485</f>
        <v>0</v>
      </c>
      <c r="H394" s="246"/>
      <c r="I394" s="246">
        <f>P.O.!K485</f>
        <v>0</v>
      </c>
      <c r="J394" s="247"/>
      <c r="K394" s="237"/>
      <c r="L394" s="238"/>
      <c r="M394" s="241"/>
      <c r="P394" s="229"/>
      <c r="Q394" s="229"/>
      <c r="R394" s="229"/>
      <c r="S394" s="229"/>
      <c r="T394" s="229"/>
      <c r="U394" s="229"/>
      <c r="V394" s="229"/>
      <c r="W394" s="229"/>
      <c r="X394" s="229"/>
      <c r="Y394" s="229"/>
      <c r="Z394" s="241"/>
    </row>
    <row r="395" spans="1:26" ht="15" x14ac:dyDescent="0.2">
      <c r="A395" s="242">
        <f>P.O.!A486</f>
        <v>0</v>
      </c>
      <c r="B395" s="243">
        <f>P.O.!C486</f>
        <v>0</v>
      </c>
      <c r="C395" s="243">
        <f>P.O.!D486</f>
        <v>0</v>
      </c>
      <c r="D395" s="245">
        <f>P.O.!E486</f>
        <v>0</v>
      </c>
      <c r="E395" s="244">
        <f>P.O.!H486</f>
        <v>0</v>
      </c>
      <c r="F395" s="244">
        <f>P.O.!F486</f>
        <v>0</v>
      </c>
      <c r="G395" s="246">
        <f>P.O.!J486</f>
        <v>0</v>
      </c>
      <c r="H395" s="246"/>
      <c r="I395" s="246">
        <f>P.O.!K486</f>
        <v>0</v>
      </c>
      <c r="J395" s="247"/>
      <c r="K395" s="237"/>
      <c r="L395" s="238"/>
      <c r="M395" s="241"/>
      <c r="P395" s="229"/>
      <c r="Q395" s="229"/>
      <c r="R395" s="229"/>
      <c r="S395" s="229"/>
      <c r="T395" s="229"/>
      <c r="U395" s="229"/>
      <c r="V395" s="229"/>
      <c r="W395" s="229"/>
      <c r="X395" s="229"/>
      <c r="Y395" s="229"/>
      <c r="Z395" s="241"/>
    </row>
    <row r="396" spans="1:26" ht="15" x14ac:dyDescent="0.2">
      <c r="A396" s="242">
        <f>P.O.!A487</f>
        <v>0</v>
      </c>
      <c r="B396" s="243">
        <f>P.O.!C487</f>
        <v>0</v>
      </c>
      <c r="C396" s="243">
        <f>P.O.!D487</f>
        <v>0</v>
      </c>
      <c r="D396" s="245">
        <f>P.O.!E487</f>
        <v>0</v>
      </c>
      <c r="E396" s="244">
        <f>P.O.!H487</f>
        <v>0</v>
      </c>
      <c r="F396" s="244">
        <f>P.O.!F487</f>
        <v>0</v>
      </c>
      <c r="G396" s="246">
        <f>P.O.!J487</f>
        <v>0</v>
      </c>
      <c r="H396" s="246"/>
      <c r="I396" s="246">
        <f>P.O.!K487</f>
        <v>0</v>
      </c>
      <c r="J396" s="247"/>
      <c r="K396" s="237"/>
      <c r="L396" s="238"/>
      <c r="M396" s="241"/>
      <c r="P396" s="229"/>
      <c r="Q396" s="229"/>
      <c r="R396" s="229"/>
      <c r="S396" s="229"/>
      <c r="T396" s="229"/>
      <c r="U396" s="229"/>
      <c r="V396" s="229"/>
      <c r="W396" s="229"/>
      <c r="X396" s="229"/>
      <c r="Y396" s="229"/>
      <c r="Z396" s="241"/>
    </row>
    <row r="397" spans="1:26" ht="15" x14ac:dyDescent="0.2">
      <c r="A397" s="242">
        <f>P.O.!A488</f>
        <v>0</v>
      </c>
      <c r="B397" s="243">
        <f>P.O.!C488</f>
        <v>0</v>
      </c>
      <c r="C397" s="243">
        <f>P.O.!D488</f>
        <v>0</v>
      </c>
      <c r="D397" s="245">
        <f>P.O.!E488</f>
        <v>0</v>
      </c>
      <c r="E397" s="244">
        <f>P.O.!H488</f>
        <v>0</v>
      </c>
      <c r="F397" s="244">
        <f>P.O.!F488</f>
        <v>0</v>
      </c>
      <c r="G397" s="246">
        <f>P.O.!J488</f>
        <v>0</v>
      </c>
      <c r="H397" s="246"/>
      <c r="I397" s="246">
        <f>P.O.!K488</f>
        <v>0</v>
      </c>
      <c r="J397" s="247"/>
      <c r="K397" s="237"/>
      <c r="L397" s="238"/>
      <c r="M397" s="241"/>
      <c r="P397" s="229"/>
      <c r="Q397" s="229"/>
      <c r="R397" s="229"/>
      <c r="S397" s="229"/>
      <c r="T397" s="229"/>
      <c r="U397" s="229"/>
      <c r="V397" s="229"/>
      <c r="W397" s="229"/>
      <c r="X397" s="229"/>
      <c r="Y397" s="229"/>
      <c r="Z397" s="241"/>
    </row>
    <row r="398" spans="1:26" ht="15" x14ac:dyDescent="0.2">
      <c r="A398" s="242">
        <f>P.O.!A489</f>
        <v>0</v>
      </c>
      <c r="B398" s="243">
        <f>P.O.!C489</f>
        <v>0</v>
      </c>
      <c r="C398" s="243">
        <f>P.O.!D489</f>
        <v>0</v>
      </c>
      <c r="D398" s="245">
        <f>P.O.!E489</f>
        <v>0</v>
      </c>
      <c r="E398" s="244">
        <f>P.O.!H489</f>
        <v>0</v>
      </c>
      <c r="F398" s="244">
        <f>P.O.!F489</f>
        <v>0</v>
      </c>
      <c r="G398" s="246">
        <f>P.O.!J489</f>
        <v>0</v>
      </c>
      <c r="H398" s="246"/>
      <c r="I398" s="246">
        <f>P.O.!K489</f>
        <v>0</v>
      </c>
      <c r="J398" s="247"/>
      <c r="K398" s="237"/>
      <c r="L398" s="238"/>
      <c r="M398" s="241"/>
      <c r="P398" s="229"/>
      <c r="Q398" s="229"/>
      <c r="R398" s="229"/>
      <c r="S398" s="229"/>
      <c r="T398" s="229"/>
      <c r="U398" s="229"/>
      <c r="V398" s="229"/>
      <c r="W398" s="229"/>
      <c r="X398" s="229"/>
      <c r="Y398" s="229"/>
      <c r="Z398" s="241"/>
    </row>
    <row r="399" spans="1:26" ht="15" x14ac:dyDescent="0.2">
      <c r="A399" s="242">
        <f>P.O.!A490</f>
        <v>0</v>
      </c>
      <c r="B399" s="243">
        <f>P.O.!C490</f>
        <v>0</v>
      </c>
      <c r="C399" s="243">
        <f>P.O.!D490</f>
        <v>0</v>
      </c>
      <c r="D399" s="245">
        <f>P.O.!E490</f>
        <v>0</v>
      </c>
      <c r="E399" s="244">
        <f>P.O.!H490</f>
        <v>0</v>
      </c>
      <c r="F399" s="244">
        <f>P.O.!F490</f>
        <v>0</v>
      </c>
      <c r="G399" s="246">
        <f>P.O.!J490</f>
        <v>0</v>
      </c>
      <c r="H399" s="246"/>
      <c r="I399" s="246">
        <f>P.O.!K490</f>
        <v>0</v>
      </c>
      <c r="J399" s="247"/>
      <c r="K399" s="237"/>
      <c r="L399" s="238"/>
      <c r="M399" s="241"/>
      <c r="P399" s="229"/>
      <c r="Q399" s="229"/>
      <c r="R399" s="229"/>
      <c r="S399" s="229"/>
      <c r="T399" s="229"/>
      <c r="U399" s="229"/>
      <c r="V399" s="229"/>
      <c r="W399" s="229"/>
      <c r="X399" s="229"/>
      <c r="Y399" s="229"/>
      <c r="Z399" s="241"/>
    </row>
    <row r="400" spans="1:26" ht="15" x14ac:dyDescent="0.2">
      <c r="A400" s="242">
        <f>P.O.!A491</f>
        <v>0</v>
      </c>
      <c r="B400" s="243">
        <f>P.O.!C491</f>
        <v>0</v>
      </c>
      <c r="C400" s="243">
        <f>P.O.!D491</f>
        <v>0</v>
      </c>
      <c r="D400" s="245">
        <f>P.O.!E491</f>
        <v>0</v>
      </c>
      <c r="E400" s="244">
        <f>P.O.!H491</f>
        <v>0</v>
      </c>
      <c r="F400" s="244">
        <f>P.O.!F491</f>
        <v>0</v>
      </c>
      <c r="G400" s="246">
        <f>P.O.!J491</f>
        <v>0</v>
      </c>
      <c r="H400" s="246"/>
      <c r="I400" s="246">
        <f>P.O.!K491</f>
        <v>0</v>
      </c>
      <c r="J400" s="247"/>
      <c r="K400" s="237"/>
      <c r="L400" s="238"/>
      <c r="M400" s="241"/>
      <c r="P400" s="229"/>
      <c r="Q400" s="229"/>
      <c r="R400" s="229"/>
      <c r="S400" s="229"/>
      <c r="T400" s="229"/>
      <c r="U400" s="229"/>
      <c r="V400" s="229"/>
      <c r="W400" s="229"/>
      <c r="X400" s="229"/>
      <c r="Y400" s="229"/>
      <c r="Z400" s="241"/>
    </row>
    <row r="401" spans="1:26" ht="15" x14ac:dyDescent="0.2">
      <c r="A401" s="242">
        <f>P.O.!A492</f>
        <v>0</v>
      </c>
      <c r="B401" s="243">
        <f>P.O.!C492</f>
        <v>0</v>
      </c>
      <c r="C401" s="243">
        <f>P.O.!D492</f>
        <v>0</v>
      </c>
      <c r="D401" s="245">
        <f>P.O.!E492</f>
        <v>0</v>
      </c>
      <c r="E401" s="244">
        <f>P.O.!H492</f>
        <v>0</v>
      </c>
      <c r="F401" s="244">
        <f>P.O.!F492</f>
        <v>0</v>
      </c>
      <c r="G401" s="246">
        <f>P.O.!J492</f>
        <v>0</v>
      </c>
      <c r="H401" s="246"/>
      <c r="I401" s="246">
        <f>P.O.!K492</f>
        <v>0</v>
      </c>
      <c r="J401" s="247"/>
      <c r="K401" s="237"/>
      <c r="L401" s="238"/>
      <c r="M401" s="241"/>
      <c r="P401" s="229"/>
      <c r="Q401" s="229"/>
      <c r="R401" s="229"/>
      <c r="S401" s="229"/>
      <c r="T401" s="229"/>
      <c r="U401" s="229"/>
      <c r="V401" s="229"/>
      <c r="W401" s="229"/>
      <c r="X401" s="229"/>
      <c r="Y401" s="229"/>
      <c r="Z401" s="241"/>
    </row>
    <row r="402" spans="1:26" ht="15" x14ac:dyDescent="0.2">
      <c r="A402" s="242">
        <f>P.O.!A493</f>
        <v>0</v>
      </c>
      <c r="B402" s="243">
        <f>P.O.!C493</f>
        <v>0</v>
      </c>
      <c r="C402" s="243">
        <f>P.O.!D493</f>
        <v>0</v>
      </c>
      <c r="D402" s="245">
        <f>P.O.!E493</f>
        <v>0</v>
      </c>
      <c r="E402" s="244">
        <f>P.O.!H493</f>
        <v>0</v>
      </c>
      <c r="F402" s="244">
        <f>P.O.!F493</f>
        <v>0</v>
      </c>
      <c r="G402" s="246">
        <f>P.O.!J493</f>
        <v>0</v>
      </c>
      <c r="H402" s="246"/>
      <c r="I402" s="246">
        <f>P.O.!K493</f>
        <v>0</v>
      </c>
      <c r="J402" s="247"/>
      <c r="K402" s="237"/>
      <c r="L402" s="238"/>
      <c r="M402" s="241"/>
      <c r="P402" s="229"/>
      <c r="Q402" s="229"/>
      <c r="R402" s="229"/>
      <c r="S402" s="229"/>
      <c r="T402" s="229"/>
      <c r="U402" s="229"/>
      <c r="V402" s="229"/>
      <c r="W402" s="229"/>
      <c r="X402" s="229"/>
      <c r="Y402" s="229"/>
      <c r="Z402" s="241"/>
    </row>
    <row r="403" spans="1:26" ht="15" x14ac:dyDescent="0.2">
      <c r="A403" s="242">
        <f>P.O.!A494</f>
        <v>0</v>
      </c>
      <c r="B403" s="243">
        <f>P.O.!C494</f>
        <v>0</v>
      </c>
      <c r="C403" s="243">
        <f>P.O.!D494</f>
        <v>0</v>
      </c>
      <c r="D403" s="245">
        <f>P.O.!E494</f>
        <v>0</v>
      </c>
      <c r="E403" s="244">
        <f>P.O.!H494</f>
        <v>0</v>
      </c>
      <c r="F403" s="244">
        <f>P.O.!F494</f>
        <v>0</v>
      </c>
      <c r="G403" s="246">
        <f>P.O.!J494</f>
        <v>0</v>
      </c>
      <c r="H403" s="246"/>
      <c r="I403" s="246">
        <f>P.O.!K494</f>
        <v>0</v>
      </c>
      <c r="J403" s="247"/>
      <c r="K403" s="237"/>
      <c r="L403" s="238"/>
      <c r="M403" s="241"/>
      <c r="P403" s="229"/>
      <c r="Q403" s="229"/>
      <c r="R403" s="229"/>
      <c r="S403" s="229"/>
      <c r="T403" s="229"/>
      <c r="U403" s="229"/>
      <c r="V403" s="229"/>
      <c r="W403" s="229"/>
      <c r="X403" s="229"/>
      <c r="Y403" s="229"/>
      <c r="Z403" s="241"/>
    </row>
    <row r="404" spans="1:26" ht="15" x14ac:dyDescent="0.2">
      <c r="A404" s="242">
        <f>P.O.!A495</f>
        <v>0</v>
      </c>
      <c r="B404" s="243">
        <f>P.O.!C495</f>
        <v>0</v>
      </c>
      <c r="C404" s="243">
        <f>P.O.!D495</f>
        <v>0</v>
      </c>
      <c r="D404" s="245">
        <f>P.O.!E495</f>
        <v>0</v>
      </c>
      <c r="E404" s="244">
        <f>P.O.!H495</f>
        <v>0</v>
      </c>
      <c r="F404" s="244">
        <f>P.O.!F495</f>
        <v>0</v>
      </c>
      <c r="G404" s="246">
        <f>P.O.!J495</f>
        <v>0</v>
      </c>
      <c r="H404" s="246"/>
      <c r="I404" s="246">
        <f>P.O.!K495</f>
        <v>0</v>
      </c>
      <c r="J404" s="247"/>
      <c r="K404" s="237"/>
      <c r="L404" s="238"/>
      <c r="M404" s="241"/>
      <c r="P404" s="229"/>
      <c r="Q404" s="229"/>
      <c r="R404" s="229"/>
      <c r="S404" s="229"/>
      <c r="T404" s="229"/>
      <c r="U404" s="229"/>
      <c r="V404" s="229"/>
      <c r="W404" s="229"/>
      <c r="X404" s="229"/>
      <c r="Y404" s="229"/>
      <c r="Z404" s="241"/>
    </row>
    <row r="405" spans="1:26" ht="15" x14ac:dyDescent="0.2">
      <c r="A405" s="242">
        <f>P.O.!A496</f>
        <v>0</v>
      </c>
      <c r="B405" s="243">
        <f>P.O.!C496</f>
        <v>0</v>
      </c>
      <c r="C405" s="243">
        <f>P.O.!D496</f>
        <v>0</v>
      </c>
      <c r="D405" s="245">
        <f>P.O.!E496</f>
        <v>0</v>
      </c>
      <c r="E405" s="244">
        <f>P.O.!H496</f>
        <v>0</v>
      </c>
      <c r="F405" s="244">
        <f>P.O.!F496</f>
        <v>0</v>
      </c>
      <c r="G405" s="246">
        <f>P.O.!J496</f>
        <v>0</v>
      </c>
      <c r="H405" s="246"/>
      <c r="I405" s="246">
        <f>P.O.!K496</f>
        <v>0</v>
      </c>
      <c r="J405" s="247"/>
      <c r="K405" s="237"/>
      <c r="L405" s="238"/>
      <c r="M405" s="241"/>
      <c r="P405" s="229"/>
      <c r="Q405" s="229"/>
      <c r="R405" s="229"/>
      <c r="S405" s="229"/>
      <c r="T405" s="229"/>
      <c r="U405" s="229"/>
      <c r="V405" s="229"/>
      <c r="W405" s="229"/>
      <c r="X405" s="229"/>
      <c r="Y405" s="229"/>
      <c r="Z405" s="241"/>
    </row>
    <row r="406" spans="1:26" ht="15" x14ac:dyDescent="0.2">
      <c r="A406" s="242">
        <f>P.O.!A497</f>
        <v>0</v>
      </c>
      <c r="B406" s="243">
        <f>P.O.!C497</f>
        <v>0</v>
      </c>
      <c r="C406" s="243">
        <f>P.O.!D497</f>
        <v>0</v>
      </c>
      <c r="D406" s="245">
        <f>P.O.!E497</f>
        <v>0</v>
      </c>
      <c r="E406" s="244">
        <f>P.O.!H497</f>
        <v>0</v>
      </c>
      <c r="F406" s="244">
        <f>P.O.!F497</f>
        <v>0</v>
      </c>
      <c r="G406" s="246">
        <f>P.O.!J497</f>
        <v>0</v>
      </c>
      <c r="H406" s="246"/>
      <c r="I406" s="246">
        <f>P.O.!K497</f>
        <v>0</v>
      </c>
      <c r="J406" s="247"/>
      <c r="K406" s="237"/>
      <c r="L406" s="238"/>
      <c r="M406" s="241"/>
      <c r="P406" s="229"/>
      <c r="Q406" s="229"/>
      <c r="R406" s="229"/>
      <c r="S406" s="229"/>
      <c r="T406" s="229"/>
      <c r="U406" s="229"/>
      <c r="V406" s="229"/>
      <c r="W406" s="229"/>
      <c r="X406" s="229"/>
      <c r="Y406" s="229"/>
      <c r="Z406" s="241"/>
    </row>
    <row r="407" spans="1:26" ht="15" x14ac:dyDescent="0.2">
      <c r="A407" s="242">
        <f>P.O.!A498</f>
        <v>0</v>
      </c>
      <c r="B407" s="243">
        <f>P.O.!C498</f>
        <v>0</v>
      </c>
      <c r="C407" s="243">
        <f>P.O.!D498</f>
        <v>0</v>
      </c>
      <c r="D407" s="245">
        <f>P.O.!E498</f>
        <v>0</v>
      </c>
      <c r="E407" s="244">
        <f>P.O.!H498</f>
        <v>0</v>
      </c>
      <c r="F407" s="244">
        <f>P.O.!F498</f>
        <v>0</v>
      </c>
      <c r="G407" s="246">
        <f>P.O.!J498</f>
        <v>0</v>
      </c>
      <c r="H407" s="246"/>
      <c r="I407" s="246">
        <f>P.O.!K498</f>
        <v>0</v>
      </c>
      <c r="J407" s="247"/>
      <c r="K407" s="237"/>
      <c r="L407" s="238"/>
      <c r="M407" s="241"/>
      <c r="P407" s="229"/>
      <c r="Q407" s="229"/>
      <c r="R407" s="229"/>
      <c r="S407" s="229"/>
      <c r="T407" s="229"/>
      <c r="U407" s="229"/>
      <c r="V407" s="229"/>
      <c r="W407" s="229"/>
      <c r="X407" s="229"/>
      <c r="Y407" s="229"/>
      <c r="Z407" s="241"/>
    </row>
    <row r="408" spans="1:26" ht="15" x14ac:dyDescent="0.2">
      <c r="A408" s="242">
        <f>P.O.!A499</f>
        <v>0</v>
      </c>
      <c r="B408" s="243">
        <f>P.O.!C499</f>
        <v>0</v>
      </c>
      <c r="C408" s="243">
        <f>P.O.!D499</f>
        <v>0</v>
      </c>
      <c r="D408" s="245">
        <f>P.O.!E499</f>
        <v>0</v>
      </c>
      <c r="E408" s="244">
        <f>P.O.!H499</f>
        <v>0</v>
      </c>
      <c r="F408" s="244">
        <f>P.O.!F499</f>
        <v>0</v>
      </c>
      <c r="G408" s="246">
        <f>P.O.!J499</f>
        <v>0</v>
      </c>
      <c r="H408" s="246"/>
      <c r="I408" s="246">
        <f>P.O.!K499</f>
        <v>0</v>
      </c>
      <c r="J408" s="247"/>
      <c r="K408" s="237"/>
      <c r="L408" s="238"/>
      <c r="M408" s="241"/>
      <c r="P408" s="229"/>
      <c r="Q408" s="229"/>
      <c r="R408" s="229"/>
      <c r="S408" s="229"/>
      <c r="T408" s="229"/>
      <c r="U408" s="229"/>
      <c r="V408" s="229"/>
      <c r="W408" s="229"/>
      <c r="X408" s="229"/>
      <c r="Y408" s="229"/>
      <c r="Z408" s="241"/>
    </row>
    <row r="409" spans="1:26" ht="15" x14ac:dyDescent="0.2">
      <c r="A409" s="242">
        <f>P.O.!A500</f>
        <v>0</v>
      </c>
      <c r="B409" s="243">
        <f>P.O.!C500</f>
        <v>0</v>
      </c>
      <c r="C409" s="243">
        <f>P.O.!D500</f>
        <v>0</v>
      </c>
      <c r="D409" s="245">
        <f>P.O.!E500</f>
        <v>0</v>
      </c>
      <c r="E409" s="244">
        <f>P.O.!H500</f>
        <v>0</v>
      </c>
      <c r="F409" s="244">
        <f>P.O.!F500</f>
        <v>0</v>
      </c>
      <c r="G409" s="246">
        <f>P.O.!J500</f>
        <v>0</v>
      </c>
      <c r="H409" s="246"/>
      <c r="I409" s="246">
        <f>P.O.!K500</f>
        <v>0</v>
      </c>
      <c r="J409" s="247"/>
      <c r="K409" s="237"/>
      <c r="L409" s="238"/>
      <c r="M409" s="241"/>
      <c r="P409" s="229"/>
      <c r="Q409" s="229"/>
      <c r="R409" s="229"/>
      <c r="S409" s="229"/>
      <c r="T409" s="229"/>
      <c r="U409" s="229"/>
      <c r="V409" s="229"/>
      <c r="W409" s="229"/>
      <c r="X409" s="229"/>
      <c r="Y409" s="229"/>
      <c r="Z409" s="241"/>
    </row>
    <row r="410" spans="1:26" ht="15" x14ac:dyDescent="0.2">
      <c r="A410" s="242">
        <f>P.O.!A501</f>
        <v>0</v>
      </c>
      <c r="B410" s="243">
        <f>P.O.!C501</f>
        <v>0</v>
      </c>
      <c r="C410" s="243">
        <f>P.O.!D501</f>
        <v>0</v>
      </c>
      <c r="D410" s="245">
        <f>P.O.!E501</f>
        <v>0</v>
      </c>
      <c r="E410" s="244">
        <f>P.O.!H501</f>
        <v>0</v>
      </c>
      <c r="F410" s="244">
        <f>P.O.!F501</f>
        <v>0</v>
      </c>
      <c r="G410" s="246">
        <f>P.O.!J501</f>
        <v>0</v>
      </c>
      <c r="H410" s="246"/>
      <c r="I410" s="246">
        <f>P.O.!K501</f>
        <v>0</v>
      </c>
      <c r="J410" s="247"/>
      <c r="K410" s="237"/>
      <c r="L410" s="238"/>
      <c r="M410" s="241"/>
      <c r="P410" s="229"/>
      <c r="Q410" s="229"/>
      <c r="R410" s="229"/>
      <c r="S410" s="229"/>
      <c r="T410" s="229"/>
      <c r="U410" s="229"/>
      <c r="V410" s="229"/>
      <c r="W410" s="229"/>
      <c r="X410" s="229"/>
      <c r="Y410" s="229"/>
      <c r="Z410" s="241"/>
    </row>
    <row r="411" spans="1:26" ht="15" x14ac:dyDescent="0.2">
      <c r="A411" s="242">
        <f>P.O.!A502</f>
        <v>0</v>
      </c>
      <c r="B411" s="243">
        <f>P.O.!C502</f>
        <v>0</v>
      </c>
      <c r="C411" s="243">
        <f>P.O.!D502</f>
        <v>0</v>
      </c>
      <c r="D411" s="245">
        <f>P.O.!E502</f>
        <v>0</v>
      </c>
      <c r="E411" s="244">
        <f>P.O.!H502</f>
        <v>0</v>
      </c>
      <c r="F411" s="244">
        <f>P.O.!F502</f>
        <v>0</v>
      </c>
      <c r="G411" s="246">
        <f>P.O.!J502</f>
        <v>0</v>
      </c>
      <c r="H411" s="246"/>
      <c r="I411" s="246">
        <f>P.O.!K502</f>
        <v>0</v>
      </c>
      <c r="J411" s="247"/>
      <c r="K411" s="237"/>
      <c r="L411" s="238"/>
      <c r="M411" s="241"/>
      <c r="P411" s="229"/>
      <c r="Q411" s="229"/>
      <c r="R411" s="229"/>
      <c r="S411" s="229"/>
      <c r="T411" s="229"/>
      <c r="U411" s="229"/>
      <c r="V411" s="229"/>
      <c r="W411" s="229"/>
      <c r="X411" s="229"/>
      <c r="Y411" s="229"/>
      <c r="Z411" s="241"/>
    </row>
    <row r="412" spans="1:26" ht="15" x14ac:dyDescent="0.2">
      <c r="A412" s="242">
        <f>P.O.!A503</f>
        <v>0</v>
      </c>
      <c r="B412" s="243">
        <f>P.O.!C503</f>
        <v>0</v>
      </c>
      <c r="C412" s="243">
        <f>P.O.!D503</f>
        <v>0</v>
      </c>
      <c r="D412" s="245">
        <f>P.O.!E503</f>
        <v>0</v>
      </c>
      <c r="E412" s="244">
        <f>P.O.!H503</f>
        <v>0</v>
      </c>
      <c r="F412" s="244">
        <f>P.O.!F503</f>
        <v>0</v>
      </c>
      <c r="G412" s="246">
        <f>P.O.!J503</f>
        <v>0</v>
      </c>
      <c r="H412" s="246"/>
      <c r="I412" s="246">
        <f>P.O.!K503</f>
        <v>0</v>
      </c>
      <c r="J412" s="247"/>
      <c r="K412" s="237"/>
      <c r="L412" s="238"/>
      <c r="M412" s="241"/>
      <c r="P412" s="229"/>
      <c r="Q412" s="229"/>
      <c r="R412" s="229"/>
      <c r="S412" s="229"/>
      <c r="T412" s="229"/>
      <c r="U412" s="229"/>
      <c r="V412" s="229"/>
      <c r="W412" s="229"/>
      <c r="X412" s="229"/>
      <c r="Y412" s="229"/>
      <c r="Z412" s="241"/>
    </row>
    <row r="413" spans="1:26" ht="15" x14ac:dyDescent="0.2">
      <c r="A413" s="242">
        <f>P.O.!A504</f>
        <v>0</v>
      </c>
      <c r="B413" s="243">
        <f>P.O.!C504</f>
        <v>0</v>
      </c>
      <c r="C413" s="243">
        <f>P.O.!D504</f>
        <v>0</v>
      </c>
      <c r="D413" s="245">
        <f>P.O.!E504</f>
        <v>0</v>
      </c>
      <c r="E413" s="244">
        <f>P.O.!H504</f>
        <v>0</v>
      </c>
      <c r="F413" s="244">
        <f>P.O.!F504</f>
        <v>0</v>
      </c>
      <c r="G413" s="246">
        <f>P.O.!J504</f>
        <v>0</v>
      </c>
      <c r="H413" s="246"/>
      <c r="I413" s="246">
        <f>P.O.!K504</f>
        <v>0</v>
      </c>
      <c r="J413" s="247"/>
      <c r="K413" s="237"/>
      <c r="L413" s="238"/>
      <c r="M413" s="241"/>
      <c r="P413" s="229"/>
      <c r="Q413" s="229"/>
      <c r="R413" s="229"/>
      <c r="S413" s="229"/>
      <c r="T413" s="229"/>
      <c r="U413" s="229"/>
      <c r="V413" s="229"/>
      <c r="W413" s="229"/>
      <c r="X413" s="229"/>
      <c r="Y413" s="229"/>
      <c r="Z413" s="241"/>
    </row>
    <row r="414" spans="1:26" ht="15" x14ac:dyDescent="0.2">
      <c r="A414" s="242">
        <f>P.O.!A505</f>
        <v>0</v>
      </c>
      <c r="B414" s="243">
        <f>P.O.!C505</f>
        <v>0</v>
      </c>
      <c r="C414" s="243">
        <f>P.O.!D505</f>
        <v>0</v>
      </c>
      <c r="D414" s="245">
        <f>P.O.!E505</f>
        <v>0</v>
      </c>
      <c r="E414" s="244">
        <f>P.O.!H505</f>
        <v>0</v>
      </c>
      <c r="F414" s="244">
        <f>P.O.!F505</f>
        <v>0</v>
      </c>
      <c r="G414" s="246">
        <f>P.O.!J505</f>
        <v>0</v>
      </c>
      <c r="H414" s="246"/>
      <c r="I414" s="246">
        <f>P.O.!K505</f>
        <v>0</v>
      </c>
      <c r="J414" s="247"/>
      <c r="K414" s="237"/>
      <c r="L414" s="238"/>
      <c r="M414" s="241"/>
      <c r="P414" s="229"/>
      <c r="Q414" s="229"/>
      <c r="R414" s="229"/>
      <c r="S414" s="229"/>
      <c r="T414" s="229"/>
      <c r="U414" s="229"/>
      <c r="V414" s="229"/>
      <c r="W414" s="229"/>
      <c r="X414" s="229"/>
      <c r="Y414" s="229"/>
      <c r="Z414" s="241"/>
    </row>
    <row r="415" spans="1:26" ht="15" x14ac:dyDescent="0.2">
      <c r="A415" s="242">
        <f>P.O.!A506</f>
        <v>0</v>
      </c>
      <c r="B415" s="243">
        <f>P.O.!C506</f>
        <v>0</v>
      </c>
      <c r="C415" s="243">
        <f>P.O.!D506</f>
        <v>0</v>
      </c>
      <c r="D415" s="245">
        <f>P.O.!E506</f>
        <v>0</v>
      </c>
      <c r="E415" s="244">
        <f>P.O.!H506</f>
        <v>0</v>
      </c>
      <c r="F415" s="244">
        <f>P.O.!F506</f>
        <v>0</v>
      </c>
      <c r="G415" s="246">
        <f>P.O.!J506</f>
        <v>0</v>
      </c>
      <c r="H415" s="246"/>
      <c r="I415" s="246">
        <f>P.O.!K506</f>
        <v>0</v>
      </c>
      <c r="J415" s="247"/>
      <c r="K415" s="237"/>
      <c r="L415" s="238"/>
      <c r="M415" s="241"/>
      <c r="P415" s="229"/>
      <c r="Q415" s="229"/>
      <c r="R415" s="229"/>
      <c r="S415" s="229"/>
      <c r="T415" s="229"/>
      <c r="U415" s="229"/>
      <c r="V415" s="229"/>
      <c r="W415" s="229"/>
      <c r="X415" s="229"/>
      <c r="Y415" s="229"/>
      <c r="Z415" s="241"/>
    </row>
    <row r="416" spans="1:26" ht="15" x14ac:dyDescent="0.2">
      <c r="A416" s="242">
        <f>P.O.!A507</f>
        <v>0</v>
      </c>
      <c r="B416" s="243">
        <f>P.O.!C507</f>
        <v>0</v>
      </c>
      <c r="C416" s="243">
        <f>P.O.!D507</f>
        <v>0</v>
      </c>
      <c r="D416" s="245">
        <f>P.O.!E507</f>
        <v>0</v>
      </c>
      <c r="E416" s="244">
        <f>P.O.!H507</f>
        <v>0</v>
      </c>
      <c r="F416" s="244">
        <f>P.O.!F507</f>
        <v>0</v>
      </c>
      <c r="G416" s="246">
        <f>P.O.!J507</f>
        <v>0</v>
      </c>
      <c r="H416" s="246"/>
      <c r="I416" s="246">
        <f>P.O.!K507</f>
        <v>0</v>
      </c>
      <c r="J416" s="247"/>
      <c r="K416" s="237"/>
      <c r="L416" s="238"/>
      <c r="M416" s="241"/>
      <c r="P416" s="229"/>
      <c r="Q416" s="229"/>
      <c r="R416" s="229"/>
      <c r="S416" s="229"/>
      <c r="T416" s="229"/>
      <c r="U416" s="229"/>
      <c r="V416" s="229"/>
      <c r="W416" s="229"/>
      <c r="X416" s="229"/>
      <c r="Y416" s="229"/>
      <c r="Z416" s="241"/>
    </row>
    <row r="417" spans="1:26" ht="15" x14ac:dyDescent="0.2">
      <c r="A417" s="242">
        <f>P.O.!A508</f>
        <v>0</v>
      </c>
      <c r="B417" s="243">
        <f>P.O.!C508</f>
        <v>0</v>
      </c>
      <c r="C417" s="243">
        <f>P.O.!D508</f>
        <v>0</v>
      </c>
      <c r="D417" s="245">
        <f>P.O.!E508</f>
        <v>0</v>
      </c>
      <c r="E417" s="244">
        <f>P.O.!H508</f>
        <v>0</v>
      </c>
      <c r="F417" s="244">
        <f>P.O.!F508</f>
        <v>0</v>
      </c>
      <c r="G417" s="246">
        <f>P.O.!J508</f>
        <v>0</v>
      </c>
      <c r="H417" s="246"/>
      <c r="I417" s="246">
        <f>P.O.!K508</f>
        <v>0</v>
      </c>
      <c r="J417" s="247"/>
      <c r="K417" s="237"/>
      <c r="L417" s="238"/>
      <c r="M417" s="241"/>
      <c r="P417" s="229"/>
      <c r="Q417" s="229"/>
      <c r="R417" s="229"/>
      <c r="S417" s="229"/>
      <c r="T417" s="229"/>
      <c r="U417" s="229"/>
      <c r="V417" s="229"/>
      <c r="W417" s="229"/>
      <c r="X417" s="229"/>
      <c r="Y417" s="229"/>
      <c r="Z417" s="241"/>
    </row>
    <row r="418" spans="1:26" ht="15" x14ac:dyDescent="0.2">
      <c r="A418" s="242">
        <f>P.O.!A509</f>
        <v>0</v>
      </c>
      <c r="B418" s="243">
        <f>P.O.!C509</f>
        <v>0</v>
      </c>
      <c r="C418" s="243">
        <f>P.O.!D509</f>
        <v>0</v>
      </c>
      <c r="D418" s="245">
        <f>P.O.!E509</f>
        <v>0</v>
      </c>
      <c r="E418" s="244">
        <f>P.O.!H509</f>
        <v>0</v>
      </c>
      <c r="F418" s="244">
        <f>P.O.!F509</f>
        <v>0</v>
      </c>
      <c r="G418" s="246">
        <f>P.O.!J509</f>
        <v>0</v>
      </c>
      <c r="H418" s="246"/>
      <c r="I418" s="246">
        <f>P.O.!K509</f>
        <v>0</v>
      </c>
      <c r="J418" s="247"/>
      <c r="K418" s="237"/>
      <c r="L418" s="238"/>
      <c r="M418" s="241"/>
      <c r="P418" s="229"/>
      <c r="Q418" s="229"/>
      <c r="R418" s="229"/>
      <c r="S418" s="229"/>
      <c r="T418" s="229"/>
      <c r="U418" s="229"/>
      <c r="V418" s="229"/>
      <c r="W418" s="229"/>
      <c r="X418" s="229"/>
      <c r="Y418" s="229"/>
      <c r="Z418" s="241"/>
    </row>
    <row r="419" spans="1:26" ht="15" x14ac:dyDescent="0.2">
      <c r="A419" s="242">
        <f>P.O.!A510</f>
        <v>0</v>
      </c>
      <c r="B419" s="243">
        <f>P.O.!C510</f>
        <v>0</v>
      </c>
      <c r="C419" s="243">
        <f>P.O.!D510</f>
        <v>0</v>
      </c>
      <c r="D419" s="245">
        <f>P.O.!E510</f>
        <v>0</v>
      </c>
      <c r="E419" s="244">
        <f>P.O.!H510</f>
        <v>0</v>
      </c>
      <c r="F419" s="244">
        <f>P.O.!F510</f>
        <v>0</v>
      </c>
      <c r="G419" s="246">
        <f>P.O.!J510</f>
        <v>0</v>
      </c>
      <c r="H419" s="246"/>
      <c r="I419" s="246">
        <f>P.O.!K510</f>
        <v>0</v>
      </c>
      <c r="J419" s="247"/>
      <c r="K419" s="237"/>
      <c r="L419" s="238"/>
      <c r="M419" s="241"/>
      <c r="P419" s="229"/>
      <c r="Q419" s="229"/>
      <c r="R419" s="229"/>
      <c r="S419" s="229"/>
      <c r="T419" s="229"/>
      <c r="U419" s="229"/>
      <c r="V419" s="229"/>
      <c r="W419" s="229"/>
      <c r="X419" s="229"/>
      <c r="Y419" s="229"/>
      <c r="Z419" s="241"/>
    </row>
    <row r="420" spans="1:26" ht="15" x14ac:dyDescent="0.2">
      <c r="A420" s="242">
        <f>P.O.!A511</f>
        <v>0</v>
      </c>
      <c r="B420" s="243">
        <f>P.O.!C511</f>
        <v>0</v>
      </c>
      <c r="C420" s="243">
        <f>P.O.!D511</f>
        <v>0</v>
      </c>
      <c r="D420" s="245">
        <f>P.O.!E511</f>
        <v>0</v>
      </c>
      <c r="E420" s="244">
        <f>P.O.!H511</f>
        <v>0</v>
      </c>
      <c r="F420" s="244">
        <f>P.O.!F511</f>
        <v>0</v>
      </c>
      <c r="G420" s="246">
        <f>P.O.!J511</f>
        <v>0</v>
      </c>
      <c r="H420" s="246"/>
      <c r="I420" s="246">
        <f>P.O.!K511</f>
        <v>0</v>
      </c>
      <c r="J420" s="247"/>
      <c r="K420" s="237"/>
      <c r="L420" s="238"/>
      <c r="M420" s="241"/>
      <c r="P420" s="229"/>
      <c r="Q420" s="229"/>
      <c r="R420" s="229"/>
      <c r="S420" s="229"/>
      <c r="T420" s="229"/>
      <c r="U420" s="229"/>
      <c r="V420" s="229"/>
      <c r="W420" s="229"/>
      <c r="X420" s="229"/>
      <c r="Y420" s="229"/>
      <c r="Z420" s="241"/>
    </row>
    <row r="421" spans="1:26" ht="15" x14ac:dyDescent="0.2">
      <c r="A421" s="242">
        <f>P.O.!A512</f>
        <v>0</v>
      </c>
      <c r="B421" s="243">
        <f>P.O.!C512</f>
        <v>0</v>
      </c>
      <c r="C421" s="243">
        <f>P.O.!D512</f>
        <v>0</v>
      </c>
      <c r="D421" s="245">
        <f>P.O.!E512</f>
        <v>0</v>
      </c>
      <c r="E421" s="244">
        <f>P.O.!H512</f>
        <v>0</v>
      </c>
      <c r="F421" s="244">
        <f>P.O.!F512</f>
        <v>0</v>
      </c>
      <c r="G421" s="246">
        <f>P.O.!J512</f>
        <v>0</v>
      </c>
      <c r="H421" s="246"/>
      <c r="I421" s="246">
        <f>P.O.!K512</f>
        <v>0</v>
      </c>
      <c r="J421" s="247"/>
      <c r="K421" s="237"/>
      <c r="L421" s="238"/>
      <c r="M421" s="241"/>
      <c r="P421" s="229"/>
      <c r="Q421" s="229"/>
      <c r="R421" s="229"/>
      <c r="S421" s="229"/>
      <c r="T421" s="229"/>
      <c r="U421" s="229"/>
      <c r="V421" s="229"/>
      <c r="W421" s="229"/>
      <c r="X421" s="229"/>
      <c r="Y421" s="229"/>
      <c r="Z421" s="241"/>
    </row>
    <row r="422" spans="1:26" ht="15" x14ac:dyDescent="0.2">
      <c r="A422" s="242">
        <f>P.O.!A513</f>
        <v>0</v>
      </c>
      <c r="B422" s="243">
        <f>P.O.!C513</f>
        <v>0</v>
      </c>
      <c r="C422" s="243">
        <f>P.O.!D513</f>
        <v>0</v>
      </c>
      <c r="D422" s="245">
        <f>P.O.!E513</f>
        <v>0</v>
      </c>
      <c r="E422" s="244">
        <f>P.O.!H513</f>
        <v>0</v>
      </c>
      <c r="F422" s="244">
        <f>P.O.!F513</f>
        <v>0</v>
      </c>
      <c r="G422" s="246">
        <f>P.O.!J513</f>
        <v>0</v>
      </c>
      <c r="H422" s="246"/>
      <c r="I422" s="246">
        <f>P.O.!K513</f>
        <v>0</v>
      </c>
      <c r="J422" s="247"/>
      <c r="K422" s="237"/>
      <c r="L422" s="238"/>
      <c r="M422" s="241"/>
      <c r="P422" s="229"/>
      <c r="Q422" s="229"/>
      <c r="R422" s="229"/>
      <c r="S422" s="229"/>
      <c r="T422" s="229"/>
      <c r="U422" s="229"/>
      <c r="V422" s="229"/>
      <c r="W422" s="229"/>
      <c r="X422" s="229"/>
      <c r="Y422" s="229"/>
      <c r="Z422" s="241"/>
    </row>
    <row r="423" spans="1:26" ht="15" x14ac:dyDescent="0.2">
      <c r="A423" s="242">
        <f>P.O.!A514</f>
        <v>0</v>
      </c>
      <c r="B423" s="243">
        <f>P.O.!C514</f>
        <v>0</v>
      </c>
      <c r="C423" s="243">
        <f>P.O.!D514</f>
        <v>0</v>
      </c>
      <c r="D423" s="245">
        <f>P.O.!E514</f>
        <v>0</v>
      </c>
      <c r="E423" s="244">
        <f>P.O.!H514</f>
        <v>0</v>
      </c>
      <c r="F423" s="244">
        <f>P.O.!F514</f>
        <v>0</v>
      </c>
      <c r="G423" s="246">
        <f>P.O.!J514</f>
        <v>0</v>
      </c>
      <c r="H423" s="246"/>
      <c r="I423" s="246">
        <f>P.O.!K514</f>
        <v>0</v>
      </c>
      <c r="J423" s="247"/>
      <c r="K423" s="237"/>
      <c r="L423" s="238"/>
      <c r="M423" s="241"/>
      <c r="P423" s="229"/>
      <c r="Q423" s="229"/>
      <c r="R423" s="229"/>
      <c r="S423" s="229"/>
      <c r="T423" s="229"/>
      <c r="U423" s="229"/>
      <c r="V423" s="229"/>
      <c r="W423" s="229"/>
      <c r="X423" s="229"/>
      <c r="Y423" s="229"/>
      <c r="Z423" s="241"/>
    </row>
    <row r="424" spans="1:26" ht="15" x14ac:dyDescent="0.2">
      <c r="A424" s="242">
        <f>P.O.!A515</f>
        <v>0</v>
      </c>
      <c r="B424" s="243">
        <f>P.O.!C515</f>
        <v>0</v>
      </c>
      <c r="C424" s="243">
        <f>P.O.!D515</f>
        <v>0</v>
      </c>
      <c r="D424" s="245">
        <f>P.O.!E515</f>
        <v>0</v>
      </c>
      <c r="E424" s="244">
        <f>P.O.!H515</f>
        <v>0</v>
      </c>
      <c r="F424" s="244">
        <f>P.O.!F515</f>
        <v>0</v>
      </c>
      <c r="G424" s="246">
        <f>P.O.!J515</f>
        <v>0</v>
      </c>
      <c r="H424" s="246"/>
      <c r="I424" s="246">
        <f>P.O.!K515</f>
        <v>0</v>
      </c>
      <c r="J424" s="247"/>
      <c r="K424" s="237"/>
      <c r="L424" s="238"/>
      <c r="M424" s="241"/>
      <c r="P424" s="229"/>
      <c r="Q424" s="229"/>
      <c r="R424" s="229"/>
      <c r="S424" s="229"/>
      <c r="T424" s="229"/>
      <c r="U424" s="229"/>
      <c r="V424" s="229"/>
      <c r="W424" s="229"/>
      <c r="X424" s="229"/>
      <c r="Y424" s="229"/>
      <c r="Z424" s="241"/>
    </row>
    <row r="425" spans="1:26" ht="15" x14ac:dyDescent="0.2">
      <c r="A425" s="242">
        <f>P.O.!A516</f>
        <v>0</v>
      </c>
      <c r="B425" s="243">
        <f>P.O.!C516</f>
        <v>0</v>
      </c>
      <c r="C425" s="243">
        <f>P.O.!D516</f>
        <v>0</v>
      </c>
      <c r="D425" s="245">
        <f>P.O.!E516</f>
        <v>0</v>
      </c>
      <c r="E425" s="244">
        <f>P.O.!H516</f>
        <v>0</v>
      </c>
      <c r="F425" s="244">
        <f>P.O.!F516</f>
        <v>0</v>
      </c>
      <c r="G425" s="246">
        <f>P.O.!J516</f>
        <v>0</v>
      </c>
      <c r="H425" s="246"/>
      <c r="I425" s="246">
        <f>P.O.!K516</f>
        <v>0</v>
      </c>
      <c r="J425" s="247"/>
      <c r="K425" s="237"/>
      <c r="L425" s="238"/>
      <c r="M425" s="241"/>
      <c r="P425" s="229"/>
      <c r="Q425" s="229"/>
      <c r="R425" s="229"/>
      <c r="S425" s="229"/>
      <c r="T425" s="229"/>
      <c r="U425" s="229"/>
      <c r="V425" s="229"/>
      <c r="W425" s="229"/>
      <c r="X425" s="229"/>
      <c r="Y425" s="229"/>
      <c r="Z425" s="241"/>
    </row>
    <row r="426" spans="1:26" ht="15" x14ac:dyDescent="0.2">
      <c r="A426" s="242">
        <f>P.O.!A517</f>
        <v>0</v>
      </c>
      <c r="B426" s="243">
        <f>P.O.!C517</f>
        <v>0</v>
      </c>
      <c r="C426" s="243">
        <f>P.O.!D517</f>
        <v>0</v>
      </c>
      <c r="D426" s="245">
        <f>P.O.!E517</f>
        <v>0</v>
      </c>
      <c r="E426" s="244">
        <f>P.O.!H517</f>
        <v>0</v>
      </c>
      <c r="F426" s="244">
        <f>P.O.!F517</f>
        <v>0</v>
      </c>
      <c r="G426" s="246">
        <f>P.O.!J517</f>
        <v>0</v>
      </c>
      <c r="H426" s="246"/>
      <c r="I426" s="246">
        <f>P.O.!K517</f>
        <v>0</v>
      </c>
      <c r="J426" s="247"/>
      <c r="K426" s="237"/>
      <c r="L426" s="238"/>
      <c r="M426" s="241"/>
      <c r="P426" s="229"/>
      <c r="Q426" s="229"/>
      <c r="R426" s="229"/>
      <c r="S426" s="229"/>
      <c r="T426" s="229"/>
      <c r="U426" s="229"/>
      <c r="V426" s="229"/>
      <c r="W426" s="229"/>
      <c r="X426" s="229"/>
      <c r="Y426" s="229"/>
      <c r="Z426" s="241"/>
    </row>
    <row r="427" spans="1:26" ht="15" x14ac:dyDescent="0.2">
      <c r="A427" s="242">
        <f>P.O.!A518</f>
        <v>0</v>
      </c>
      <c r="B427" s="243">
        <f>P.O.!C518</f>
        <v>0</v>
      </c>
      <c r="C427" s="243">
        <f>P.O.!D518</f>
        <v>0</v>
      </c>
      <c r="D427" s="245">
        <f>P.O.!E518</f>
        <v>0</v>
      </c>
      <c r="E427" s="244">
        <f>P.O.!H518</f>
        <v>0</v>
      </c>
      <c r="F427" s="244">
        <f>P.O.!F518</f>
        <v>0</v>
      </c>
      <c r="G427" s="246">
        <f>P.O.!J518</f>
        <v>0</v>
      </c>
      <c r="H427" s="246"/>
      <c r="I427" s="246">
        <f>P.O.!K518</f>
        <v>0</v>
      </c>
      <c r="J427" s="247"/>
      <c r="K427" s="237"/>
      <c r="L427" s="238"/>
      <c r="M427" s="241"/>
      <c r="P427" s="229"/>
      <c r="Q427" s="229"/>
      <c r="R427" s="229"/>
      <c r="S427" s="229"/>
      <c r="T427" s="229"/>
      <c r="U427" s="229"/>
      <c r="V427" s="229"/>
      <c r="W427" s="229"/>
      <c r="X427" s="229"/>
      <c r="Y427" s="229"/>
      <c r="Z427" s="241"/>
    </row>
    <row r="428" spans="1:26" ht="15" x14ac:dyDescent="0.2">
      <c r="A428" s="242">
        <f>P.O.!A519</f>
        <v>0</v>
      </c>
      <c r="B428" s="243">
        <f>P.O.!C519</f>
        <v>0</v>
      </c>
      <c r="C428" s="243">
        <f>P.O.!D519</f>
        <v>0</v>
      </c>
      <c r="D428" s="245">
        <f>P.O.!E519</f>
        <v>0</v>
      </c>
      <c r="E428" s="244">
        <f>P.O.!H519</f>
        <v>0</v>
      </c>
      <c r="F428" s="244">
        <f>P.O.!F519</f>
        <v>0</v>
      </c>
      <c r="G428" s="246">
        <f>P.O.!J519</f>
        <v>0</v>
      </c>
      <c r="H428" s="246"/>
      <c r="I428" s="246">
        <f>P.O.!K519</f>
        <v>0</v>
      </c>
      <c r="J428" s="247"/>
      <c r="K428" s="237"/>
      <c r="L428" s="238"/>
      <c r="M428" s="241"/>
      <c r="P428" s="229"/>
      <c r="Q428" s="229"/>
      <c r="R428" s="229"/>
      <c r="S428" s="229"/>
      <c r="T428" s="229"/>
      <c r="U428" s="229"/>
      <c r="V428" s="229"/>
      <c r="W428" s="229"/>
      <c r="X428" s="229"/>
      <c r="Y428" s="229"/>
      <c r="Z428" s="241"/>
    </row>
    <row r="429" spans="1:26" ht="15" x14ac:dyDescent="0.2">
      <c r="A429" s="242">
        <f>P.O.!A520</f>
        <v>0</v>
      </c>
      <c r="B429" s="243">
        <f>P.O.!C520</f>
        <v>0</v>
      </c>
      <c r="C429" s="243">
        <f>P.O.!D520</f>
        <v>0</v>
      </c>
      <c r="D429" s="245">
        <f>P.O.!E520</f>
        <v>0</v>
      </c>
      <c r="E429" s="244">
        <f>P.O.!H520</f>
        <v>0</v>
      </c>
      <c r="F429" s="244">
        <f>P.O.!F520</f>
        <v>0</v>
      </c>
      <c r="G429" s="246">
        <f>P.O.!J520</f>
        <v>0</v>
      </c>
      <c r="H429" s="246"/>
      <c r="I429" s="246">
        <f>P.O.!K520</f>
        <v>0</v>
      </c>
      <c r="J429" s="247"/>
      <c r="K429" s="237"/>
      <c r="L429" s="238"/>
      <c r="M429" s="241"/>
      <c r="P429" s="229"/>
      <c r="Q429" s="229"/>
      <c r="R429" s="229"/>
      <c r="S429" s="229"/>
      <c r="T429" s="229"/>
      <c r="U429" s="229"/>
      <c r="V429" s="229"/>
      <c r="W429" s="229"/>
      <c r="X429" s="229"/>
      <c r="Y429" s="229"/>
      <c r="Z429" s="241"/>
    </row>
    <row r="430" spans="1:26" ht="15" x14ac:dyDescent="0.2">
      <c r="A430" s="242">
        <f>P.O.!A521</f>
        <v>0</v>
      </c>
      <c r="B430" s="243">
        <f>P.O.!C521</f>
        <v>0</v>
      </c>
      <c r="C430" s="243">
        <f>P.O.!D521</f>
        <v>0</v>
      </c>
      <c r="D430" s="245">
        <f>P.O.!E521</f>
        <v>0</v>
      </c>
      <c r="E430" s="244">
        <f>P.O.!H521</f>
        <v>0</v>
      </c>
      <c r="F430" s="244">
        <f>P.O.!F521</f>
        <v>0</v>
      </c>
      <c r="G430" s="246">
        <f>P.O.!J521</f>
        <v>0</v>
      </c>
      <c r="H430" s="246"/>
      <c r="I430" s="246">
        <f>P.O.!K521</f>
        <v>0</v>
      </c>
      <c r="J430" s="247"/>
      <c r="K430" s="237"/>
      <c r="L430" s="238"/>
      <c r="M430" s="241"/>
      <c r="P430" s="229"/>
      <c r="Q430" s="229"/>
      <c r="R430" s="229"/>
      <c r="S430" s="229"/>
      <c r="T430" s="229"/>
      <c r="U430" s="229"/>
      <c r="V430" s="229"/>
      <c r="W430" s="229"/>
      <c r="X430" s="229"/>
      <c r="Y430" s="229"/>
      <c r="Z430" s="241"/>
    </row>
    <row r="431" spans="1:26" ht="15" x14ac:dyDescent="0.2">
      <c r="A431" s="242">
        <f>P.O.!A522</f>
        <v>0</v>
      </c>
      <c r="B431" s="243">
        <f>P.O.!C522</f>
        <v>0</v>
      </c>
      <c r="C431" s="243">
        <f>P.O.!D522</f>
        <v>0</v>
      </c>
      <c r="D431" s="245">
        <f>P.O.!E522</f>
        <v>0</v>
      </c>
      <c r="E431" s="244">
        <f>P.O.!H522</f>
        <v>0</v>
      </c>
      <c r="F431" s="244">
        <f>P.O.!F522</f>
        <v>0</v>
      </c>
      <c r="G431" s="246">
        <f>P.O.!J522</f>
        <v>0</v>
      </c>
      <c r="H431" s="246"/>
      <c r="I431" s="246">
        <f>P.O.!K522</f>
        <v>0</v>
      </c>
      <c r="J431" s="247"/>
      <c r="K431" s="237"/>
      <c r="L431" s="238"/>
      <c r="M431" s="241"/>
      <c r="P431" s="229"/>
      <c r="Q431" s="229"/>
      <c r="R431" s="229"/>
      <c r="S431" s="229"/>
      <c r="T431" s="229"/>
      <c r="U431" s="229"/>
      <c r="V431" s="229"/>
      <c r="W431" s="229"/>
      <c r="X431" s="229"/>
      <c r="Y431" s="229"/>
      <c r="Z431" s="241"/>
    </row>
    <row r="432" spans="1:26" ht="15" x14ac:dyDescent="0.2">
      <c r="A432" s="242">
        <f>P.O.!A523</f>
        <v>0</v>
      </c>
      <c r="B432" s="243">
        <f>P.O.!C523</f>
        <v>0</v>
      </c>
      <c r="C432" s="243">
        <f>P.O.!D523</f>
        <v>0</v>
      </c>
      <c r="D432" s="245">
        <f>P.O.!E523</f>
        <v>0</v>
      </c>
      <c r="E432" s="244">
        <f>P.O.!H523</f>
        <v>0</v>
      </c>
      <c r="F432" s="244">
        <f>P.O.!F523</f>
        <v>0</v>
      </c>
      <c r="G432" s="246">
        <f>P.O.!J523</f>
        <v>0</v>
      </c>
      <c r="H432" s="246"/>
      <c r="I432" s="246">
        <f>P.O.!K523</f>
        <v>0</v>
      </c>
      <c r="J432" s="247"/>
      <c r="K432" s="237"/>
      <c r="L432" s="238"/>
      <c r="M432" s="241"/>
      <c r="P432" s="229"/>
      <c r="Q432" s="229"/>
      <c r="R432" s="229"/>
      <c r="S432" s="229"/>
      <c r="T432" s="229"/>
      <c r="U432" s="229"/>
      <c r="V432" s="229"/>
      <c r="W432" s="229"/>
      <c r="X432" s="229"/>
      <c r="Y432" s="229"/>
      <c r="Z432" s="241"/>
    </row>
    <row r="433" spans="1:26" ht="15" x14ac:dyDescent="0.2">
      <c r="A433" s="242">
        <f>P.O.!A524</f>
        <v>0</v>
      </c>
      <c r="B433" s="243">
        <f>P.O.!C524</f>
        <v>0</v>
      </c>
      <c r="C433" s="243">
        <f>P.O.!D524</f>
        <v>0</v>
      </c>
      <c r="D433" s="245">
        <f>P.O.!E524</f>
        <v>0</v>
      </c>
      <c r="E433" s="244">
        <f>P.O.!H524</f>
        <v>0</v>
      </c>
      <c r="F433" s="244">
        <f>P.O.!F524</f>
        <v>0</v>
      </c>
      <c r="G433" s="246">
        <f>P.O.!J524</f>
        <v>0</v>
      </c>
      <c r="H433" s="246"/>
      <c r="I433" s="246">
        <f>P.O.!K524</f>
        <v>0</v>
      </c>
      <c r="J433" s="247"/>
      <c r="K433" s="237"/>
      <c r="L433" s="238"/>
      <c r="M433" s="241"/>
      <c r="P433" s="229"/>
      <c r="Q433" s="229"/>
      <c r="R433" s="229"/>
      <c r="S433" s="229"/>
      <c r="T433" s="229"/>
      <c r="U433" s="229"/>
      <c r="V433" s="229"/>
      <c r="W433" s="229"/>
      <c r="X433" s="229"/>
      <c r="Y433" s="229"/>
      <c r="Z433" s="241"/>
    </row>
    <row r="434" spans="1:26" ht="15" x14ac:dyDescent="0.2">
      <c r="A434" s="242">
        <f>P.O.!A525</f>
        <v>0</v>
      </c>
      <c r="B434" s="243">
        <f>P.O.!C525</f>
        <v>0</v>
      </c>
      <c r="C434" s="243">
        <f>P.O.!D525</f>
        <v>0</v>
      </c>
      <c r="D434" s="245">
        <f>P.O.!E525</f>
        <v>0</v>
      </c>
      <c r="E434" s="244">
        <f>P.O.!H525</f>
        <v>0</v>
      </c>
      <c r="F434" s="244">
        <f>P.O.!F525</f>
        <v>0</v>
      </c>
      <c r="G434" s="246">
        <f>P.O.!J525</f>
        <v>0</v>
      </c>
      <c r="H434" s="246"/>
      <c r="I434" s="246">
        <f>P.O.!K525</f>
        <v>0</v>
      </c>
      <c r="J434" s="247"/>
      <c r="K434" s="237"/>
      <c r="L434" s="238"/>
      <c r="M434" s="241"/>
      <c r="P434" s="229"/>
      <c r="Q434" s="229"/>
      <c r="R434" s="229"/>
      <c r="S434" s="229"/>
      <c r="T434" s="229"/>
      <c r="U434" s="229"/>
      <c r="V434" s="229"/>
      <c r="W434" s="229"/>
      <c r="X434" s="229"/>
      <c r="Y434" s="229"/>
      <c r="Z434" s="241"/>
    </row>
    <row r="435" spans="1:26" ht="15" x14ac:dyDescent="0.2">
      <c r="A435" s="242">
        <f>P.O.!A526</f>
        <v>0</v>
      </c>
      <c r="B435" s="243">
        <f>P.O.!C526</f>
        <v>0</v>
      </c>
      <c r="C435" s="243">
        <f>P.O.!D526</f>
        <v>0</v>
      </c>
      <c r="D435" s="245">
        <f>P.O.!E526</f>
        <v>0</v>
      </c>
      <c r="E435" s="244">
        <f>P.O.!H526</f>
        <v>0</v>
      </c>
      <c r="F435" s="244">
        <f>P.O.!F526</f>
        <v>0</v>
      </c>
      <c r="G435" s="246">
        <f>P.O.!J526</f>
        <v>0</v>
      </c>
      <c r="H435" s="246"/>
      <c r="I435" s="246">
        <f>P.O.!K526</f>
        <v>0</v>
      </c>
      <c r="J435" s="247"/>
      <c r="K435" s="237"/>
      <c r="L435" s="238"/>
      <c r="M435" s="241"/>
      <c r="P435" s="229"/>
      <c r="Q435" s="229"/>
      <c r="R435" s="229"/>
      <c r="S435" s="229"/>
      <c r="T435" s="229"/>
      <c r="U435" s="229"/>
      <c r="V435" s="229"/>
      <c r="W435" s="229"/>
      <c r="X435" s="229"/>
      <c r="Y435" s="229"/>
      <c r="Z435" s="241"/>
    </row>
    <row r="436" spans="1:26" ht="15" x14ac:dyDescent="0.2">
      <c r="A436" s="242">
        <f>P.O.!A527</f>
        <v>0</v>
      </c>
      <c r="B436" s="243">
        <f>P.O.!C527</f>
        <v>0</v>
      </c>
      <c r="C436" s="243">
        <f>P.O.!D527</f>
        <v>0</v>
      </c>
      <c r="D436" s="245">
        <f>P.O.!E527</f>
        <v>0</v>
      </c>
      <c r="E436" s="244">
        <f>P.O.!H527</f>
        <v>0</v>
      </c>
      <c r="F436" s="244">
        <f>P.O.!F527</f>
        <v>0</v>
      </c>
      <c r="G436" s="246">
        <f>P.O.!J527</f>
        <v>0</v>
      </c>
      <c r="H436" s="246"/>
      <c r="I436" s="246">
        <f>P.O.!K527</f>
        <v>0</v>
      </c>
      <c r="J436" s="247"/>
      <c r="K436" s="237"/>
      <c r="L436" s="238"/>
      <c r="M436" s="241"/>
      <c r="P436" s="229"/>
      <c r="Q436" s="229"/>
      <c r="R436" s="229"/>
      <c r="S436" s="229"/>
      <c r="T436" s="229"/>
      <c r="U436" s="229"/>
      <c r="V436" s="229"/>
      <c r="W436" s="229"/>
      <c r="X436" s="229"/>
      <c r="Y436" s="229"/>
      <c r="Z436" s="241"/>
    </row>
    <row r="437" spans="1:26" ht="15" x14ac:dyDescent="0.2">
      <c r="A437" s="242">
        <f>P.O.!A528</f>
        <v>0</v>
      </c>
      <c r="B437" s="243">
        <f>P.O.!C528</f>
        <v>0</v>
      </c>
      <c r="C437" s="243">
        <f>P.O.!D528</f>
        <v>0</v>
      </c>
      <c r="D437" s="245">
        <f>P.O.!E528</f>
        <v>0</v>
      </c>
      <c r="E437" s="244">
        <f>P.O.!H528</f>
        <v>0</v>
      </c>
      <c r="F437" s="244">
        <f>P.O.!F528</f>
        <v>0</v>
      </c>
      <c r="G437" s="246">
        <f>P.O.!J528</f>
        <v>0</v>
      </c>
      <c r="H437" s="246"/>
      <c r="I437" s="246">
        <f>P.O.!K528</f>
        <v>0</v>
      </c>
      <c r="J437" s="247"/>
      <c r="K437" s="237"/>
      <c r="L437" s="238"/>
      <c r="M437" s="241"/>
      <c r="P437" s="229"/>
      <c r="Q437" s="229"/>
      <c r="R437" s="229"/>
      <c r="S437" s="229"/>
      <c r="T437" s="229"/>
      <c r="U437" s="229"/>
      <c r="V437" s="229"/>
      <c r="W437" s="229"/>
      <c r="X437" s="229"/>
      <c r="Y437" s="229"/>
      <c r="Z437" s="241"/>
    </row>
    <row r="438" spans="1:26" ht="15" x14ac:dyDescent="0.2">
      <c r="A438" s="242">
        <f>P.O.!A529</f>
        <v>0</v>
      </c>
      <c r="B438" s="243">
        <f>P.O.!C529</f>
        <v>0</v>
      </c>
      <c r="C438" s="243">
        <f>P.O.!D529</f>
        <v>0</v>
      </c>
      <c r="D438" s="245">
        <f>P.O.!E529</f>
        <v>0</v>
      </c>
      <c r="E438" s="244">
        <f>P.O.!H529</f>
        <v>0</v>
      </c>
      <c r="F438" s="244">
        <f>P.O.!F529</f>
        <v>0</v>
      </c>
      <c r="G438" s="246">
        <f>P.O.!J529</f>
        <v>0</v>
      </c>
      <c r="H438" s="246"/>
      <c r="I438" s="246">
        <f>P.O.!K529</f>
        <v>0</v>
      </c>
      <c r="J438" s="247"/>
      <c r="K438" s="237"/>
      <c r="L438" s="238"/>
      <c r="M438" s="241"/>
      <c r="P438" s="229"/>
      <c r="Q438" s="229"/>
      <c r="R438" s="229"/>
      <c r="S438" s="229"/>
      <c r="T438" s="229"/>
      <c r="U438" s="229"/>
      <c r="V438" s="229"/>
      <c r="W438" s="229"/>
      <c r="X438" s="229"/>
      <c r="Y438" s="229"/>
      <c r="Z438" s="241"/>
    </row>
    <row r="439" spans="1:26" ht="15" x14ac:dyDescent="0.2">
      <c r="A439" s="242">
        <f>P.O.!A530</f>
        <v>0</v>
      </c>
      <c r="B439" s="243">
        <f>P.O.!C530</f>
        <v>0</v>
      </c>
      <c r="C439" s="243">
        <f>P.O.!D530</f>
        <v>0</v>
      </c>
      <c r="D439" s="245">
        <f>P.O.!E530</f>
        <v>0</v>
      </c>
      <c r="E439" s="244">
        <f>P.O.!H530</f>
        <v>0</v>
      </c>
      <c r="F439" s="244">
        <f>P.O.!F530</f>
        <v>0</v>
      </c>
      <c r="G439" s="246">
        <f>P.O.!J530</f>
        <v>0</v>
      </c>
      <c r="H439" s="246"/>
      <c r="I439" s="246">
        <f>P.O.!K530</f>
        <v>0</v>
      </c>
      <c r="J439" s="247"/>
      <c r="K439" s="237"/>
      <c r="L439" s="238"/>
      <c r="M439" s="241"/>
      <c r="P439" s="229"/>
      <c r="Q439" s="229"/>
      <c r="R439" s="229"/>
      <c r="S439" s="229"/>
      <c r="T439" s="229"/>
      <c r="U439" s="229"/>
      <c r="V439" s="229"/>
      <c r="W439" s="229"/>
      <c r="X439" s="229"/>
      <c r="Y439" s="229"/>
      <c r="Z439" s="241"/>
    </row>
    <row r="440" spans="1:26" ht="15" x14ac:dyDescent="0.2">
      <c r="A440" s="242">
        <f>P.O.!A531</f>
        <v>0</v>
      </c>
      <c r="B440" s="243">
        <f>P.O.!C531</f>
        <v>0</v>
      </c>
      <c r="C440" s="243">
        <f>P.O.!D531</f>
        <v>0</v>
      </c>
      <c r="D440" s="245">
        <f>P.O.!E531</f>
        <v>0</v>
      </c>
      <c r="E440" s="244">
        <f>P.O.!H531</f>
        <v>0</v>
      </c>
      <c r="F440" s="244">
        <f>P.O.!F531</f>
        <v>0</v>
      </c>
      <c r="G440" s="246">
        <f>P.O.!J531</f>
        <v>0</v>
      </c>
      <c r="H440" s="246"/>
      <c r="I440" s="246">
        <f>P.O.!K531</f>
        <v>0</v>
      </c>
      <c r="J440" s="247"/>
      <c r="K440" s="237"/>
      <c r="L440" s="238"/>
      <c r="M440" s="241"/>
      <c r="P440" s="229"/>
      <c r="Q440" s="229"/>
      <c r="R440" s="229"/>
      <c r="S440" s="229"/>
      <c r="T440" s="229"/>
      <c r="U440" s="229"/>
      <c r="V440" s="229"/>
      <c r="W440" s="229"/>
      <c r="X440" s="229"/>
      <c r="Y440" s="229"/>
      <c r="Z440" s="241"/>
    </row>
    <row r="441" spans="1:26" ht="15" x14ac:dyDescent="0.2">
      <c r="A441" s="242">
        <f>P.O.!A532</f>
        <v>0</v>
      </c>
      <c r="B441" s="243">
        <f>P.O.!C532</f>
        <v>0</v>
      </c>
      <c r="C441" s="243">
        <f>P.O.!D532</f>
        <v>0</v>
      </c>
      <c r="D441" s="245">
        <f>P.O.!E532</f>
        <v>0</v>
      </c>
      <c r="E441" s="244">
        <f>P.O.!H532</f>
        <v>0</v>
      </c>
      <c r="F441" s="244">
        <f>P.O.!F532</f>
        <v>0</v>
      </c>
      <c r="G441" s="246">
        <f>P.O.!J532</f>
        <v>0</v>
      </c>
      <c r="H441" s="246"/>
      <c r="I441" s="246">
        <f>P.O.!K532</f>
        <v>0</v>
      </c>
      <c r="J441" s="247"/>
      <c r="K441" s="237"/>
      <c r="L441" s="238"/>
      <c r="M441" s="241"/>
      <c r="P441" s="229"/>
      <c r="Q441" s="229"/>
      <c r="R441" s="229"/>
      <c r="S441" s="229"/>
      <c r="T441" s="229"/>
      <c r="U441" s="229"/>
      <c r="V441" s="229"/>
      <c r="W441" s="229"/>
      <c r="X441" s="229"/>
      <c r="Y441" s="229"/>
      <c r="Z441" s="241"/>
    </row>
    <row r="442" spans="1:26" ht="15" x14ac:dyDescent="0.2">
      <c r="A442" s="242">
        <f>P.O.!A533</f>
        <v>0</v>
      </c>
      <c r="B442" s="243">
        <f>P.O.!C533</f>
        <v>0</v>
      </c>
      <c r="C442" s="243">
        <f>P.O.!D533</f>
        <v>0</v>
      </c>
      <c r="D442" s="245">
        <f>P.O.!E533</f>
        <v>0</v>
      </c>
      <c r="E442" s="244">
        <f>P.O.!H533</f>
        <v>0</v>
      </c>
      <c r="F442" s="244">
        <f>P.O.!F533</f>
        <v>0</v>
      </c>
      <c r="G442" s="246">
        <f>P.O.!J533</f>
        <v>0</v>
      </c>
      <c r="H442" s="246"/>
      <c r="I442" s="246">
        <f>P.O.!K533</f>
        <v>0</v>
      </c>
      <c r="J442" s="247"/>
      <c r="K442" s="237"/>
      <c r="L442" s="238"/>
      <c r="M442" s="241"/>
      <c r="P442" s="229"/>
      <c r="Q442" s="229"/>
      <c r="R442" s="229"/>
      <c r="S442" s="229"/>
      <c r="T442" s="229"/>
      <c r="U442" s="229"/>
      <c r="V442" s="229"/>
      <c r="W442" s="229"/>
      <c r="X442" s="229"/>
      <c r="Y442" s="229"/>
      <c r="Z442" s="241"/>
    </row>
    <row r="443" spans="1:26" ht="15" x14ac:dyDescent="0.2">
      <c r="A443" s="242">
        <f>P.O.!A534</f>
        <v>0</v>
      </c>
      <c r="B443" s="243">
        <f>P.O.!C534</f>
        <v>0</v>
      </c>
      <c r="C443" s="243">
        <f>P.O.!D534</f>
        <v>0</v>
      </c>
      <c r="D443" s="245">
        <f>P.O.!E534</f>
        <v>0</v>
      </c>
      <c r="E443" s="244">
        <f>P.O.!H534</f>
        <v>0</v>
      </c>
      <c r="F443" s="244">
        <f>P.O.!F534</f>
        <v>0</v>
      </c>
      <c r="G443" s="246">
        <f>P.O.!J534</f>
        <v>0</v>
      </c>
      <c r="H443" s="246"/>
      <c r="I443" s="246">
        <f>P.O.!K534</f>
        <v>0</v>
      </c>
      <c r="J443" s="247"/>
      <c r="K443" s="237"/>
      <c r="L443" s="238"/>
      <c r="M443" s="241"/>
      <c r="P443" s="229"/>
      <c r="Q443" s="229"/>
      <c r="R443" s="229"/>
      <c r="S443" s="229"/>
      <c r="T443" s="229"/>
      <c r="U443" s="229"/>
      <c r="V443" s="229"/>
      <c r="W443" s="229"/>
      <c r="X443" s="229"/>
      <c r="Y443" s="229"/>
      <c r="Z443" s="241"/>
    </row>
    <row r="444" spans="1:26" ht="15" x14ac:dyDescent="0.2">
      <c r="A444" s="242">
        <f>P.O.!A535</f>
        <v>0</v>
      </c>
      <c r="B444" s="243">
        <f>P.O.!C535</f>
        <v>0</v>
      </c>
      <c r="C444" s="243">
        <f>P.O.!D535</f>
        <v>0</v>
      </c>
      <c r="D444" s="245">
        <f>P.O.!E535</f>
        <v>0</v>
      </c>
      <c r="E444" s="244">
        <f>P.O.!H535</f>
        <v>0</v>
      </c>
      <c r="F444" s="244">
        <f>P.O.!F535</f>
        <v>0</v>
      </c>
      <c r="G444" s="246">
        <f>P.O.!J535</f>
        <v>0</v>
      </c>
      <c r="H444" s="246"/>
      <c r="I444" s="246">
        <f>P.O.!K535</f>
        <v>0</v>
      </c>
      <c r="J444" s="247"/>
      <c r="K444" s="237"/>
      <c r="L444" s="238"/>
      <c r="M444" s="241"/>
      <c r="P444" s="229"/>
      <c r="Q444" s="229"/>
      <c r="R444" s="229"/>
      <c r="S444" s="229"/>
      <c r="T444" s="229"/>
      <c r="U444" s="229"/>
      <c r="V444" s="229"/>
      <c r="W444" s="229"/>
      <c r="X444" s="229"/>
      <c r="Y444" s="229"/>
      <c r="Z444" s="241"/>
    </row>
    <row r="445" spans="1:26" ht="15" x14ac:dyDescent="0.2">
      <c r="A445" s="242">
        <f>P.O.!A536</f>
        <v>0</v>
      </c>
      <c r="B445" s="243">
        <f>P.O.!C536</f>
        <v>0</v>
      </c>
      <c r="C445" s="243">
        <f>P.O.!D536</f>
        <v>0</v>
      </c>
      <c r="D445" s="245">
        <f>P.O.!E536</f>
        <v>0</v>
      </c>
      <c r="E445" s="244">
        <f>P.O.!H536</f>
        <v>0</v>
      </c>
      <c r="F445" s="244">
        <f>P.O.!F536</f>
        <v>0</v>
      </c>
      <c r="G445" s="246">
        <f>P.O.!J536</f>
        <v>0</v>
      </c>
      <c r="H445" s="246"/>
      <c r="I445" s="246">
        <f>P.O.!K536</f>
        <v>0</v>
      </c>
      <c r="J445" s="247"/>
      <c r="K445" s="237"/>
      <c r="L445" s="238"/>
      <c r="M445" s="241"/>
      <c r="P445" s="229"/>
      <c r="Q445" s="229"/>
      <c r="R445" s="229"/>
      <c r="S445" s="229"/>
      <c r="T445" s="229"/>
      <c r="U445" s="229"/>
      <c r="V445" s="229"/>
      <c r="W445" s="229"/>
      <c r="X445" s="229"/>
      <c r="Y445" s="229"/>
      <c r="Z445" s="241"/>
    </row>
    <row r="446" spans="1:26" ht="15" x14ac:dyDescent="0.2">
      <c r="A446" s="242">
        <f>P.O.!A537</f>
        <v>0</v>
      </c>
      <c r="B446" s="243">
        <f>P.O.!C537</f>
        <v>0</v>
      </c>
      <c r="C446" s="243">
        <f>P.O.!D537</f>
        <v>0</v>
      </c>
      <c r="D446" s="245">
        <f>P.O.!E537</f>
        <v>0</v>
      </c>
      <c r="E446" s="244">
        <f>P.O.!H537</f>
        <v>0</v>
      </c>
      <c r="F446" s="244">
        <f>P.O.!F537</f>
        <v>0</v>
      </c>
      <c r="G446" s="246">
        <f>P.O.!J537</f>
        <v>0</v>
      </c>
      <c r="H446" s="246"/>
      <c r="I446" s="246">
        <f>P.O.!K537</f>
        <v>0</v>
      </c>
      <c r="J446" s="247"/>
      <c r="K446" s="237"/>
      <c r="L446" s="238"/>
      <c r="M446" s="241"/>
      <c r="P446" s="229"/>
      <c r="Q446" s="229"/>
      <c r="R446" s="229"/>
      <c r="S446" s="229"/>
      <c r="T446" s="229"/>
      <c r="U446" s="229"/>
      <c r="V446" s="229"/>
      <c r="W446" s="229"/>
      <c r="X446" s="229"/>
      <c r="Y446" s="229"/>
      <c r="Z446" s="241"/>
    </row>
    <row r="447" spans="1:26" ht="15" x14ac:dyDescent="0.2">
      <c r="A447" s="242">
        <f>P.O.!A538</f>
        <v>0</v>
      </c>
      <c r="B447" s="243">
        <f>P.O.!C538</f>
        <v>0</v>
      </c>
      <c r="C447" s="243">
        <f>P.O.!D538</f>
        <v>0</v>
      </c>
      <c r="D447" s="245">
        <f>P.O.!E538</f>
        <v>0</v>
      </c>
      <c r="E447" s="244">
        <f>P.O.!H538</f>
        <v>0</v>
      </c>
      <c r="F447" s="244">
        <f>P.O.!F538</f>
        <v>0</v>
      </c>
      <c r="G447" s="246">
        <f>P.O.!J538</f>
        <v>0</v>
      </c>
      <c r="H447" s="246"/>
      <c r="I447" s="246">
        <f>P.O.!K538</f>
        <v>0</v>
      </c>
      <c r="J447" s="247"/>
      <c r="K447" s="237"/>
      <c r="L447" s="238"/>
      <c r="M447" s="241"/>
      <c r="P447" s="229"/>
      <c r="Q447" s="229"/>
      <c r="R447" s="229"/>
      <c r="S447" s="229"/>
      <c r="T447" s="229"/>
      <c r="U447" s="229"/>
      <c r="V447" s="229"/>
      <c r="W447" s="229"/>
      <c r="X447" s="229"/>
      <c r="Y447" s="229"/>
      <c r="Z447" s="241"/>
    </row>
    <row r="448" spans="1:26" ht="15" x14ac:dyDescent="0.2">
      <c r="A448" s="242">
        <f>P.O.!A539</f>
        <v>0</v>
      </c>
      <c r="B448" s="243">
        <f>P.O.!C539</f>
        <v>0</v>
      </c>
      <c r="C448" s="243">
        <f>P.O.!D539</f>
        <v>0</v>
      </c>
      <c r="D448" s="245">
        <f>P.O.!E539</f>
        <v>0</v>
      </c>
      <c r="E448" s="244">
        <f>P.O.!H539</f>
        <v>0</v>
      </c>
      <c r="F448" s="244">
        <f>P.O.!F539</f>
        <v>0</v>
      </c>
      <c r="G448" s="246">
        <f>P.O.!J539</f>
        <v>0</v>
      </c>
      <c r="H448" s="246"/>
      <c r="I448" s="246">
        <f>P.O.!K539</f>
        <v>0</v>
      </c>
      <c r="J448" s="247"/>
      <c r="K448" s="237"/>
      <c r="L448" s="238"/>
      <c r="M448" s="241"/>
      <c r="P448" s="229"/>
      <c r="Q448" s="229"/>
      <c r="R448" s="229"/>
      <c r="S448" s="229"/>
      <c r="T448" s="229"/>
      <c r="U448" s="229"/>
      <c r="V448" s="229"/>
      <c r="W448" s="229"/>
      <c r="X448" s="229"/>
      <c r="Y448" s="229"/>
      <c r="Z448" s="241"/>
    </row>
    <row r="449" spans="1:26" ht="15" x14ac:dyDescent="0.2">
      <c r="A449" s="242">
        <f>P.O.!A540</f>
        <v>0</v>
      </c>
      <c r="B449" s="243">
        <f>P.O.!C540</f>
        <v>0</v>
      </c>
      <c r="C449" s="243">
        <f>P.O.!D540</f>
        <v>0</v>
      </c>
      <c r="D449" s="245">
        <f>P.O.!E540</f>
        <v>0</v>
      </c>
      <c r="E449" s="244">
        <f>P.O.!H540</f>
        <v>0</v>
      </c>
      <c r="F449" s="244">
        <f>P.O.!F540</f>
        <v>0</v>
      </c>
      <c r="G449" s="246">
        <f>P.O.!J540</f>
        <v>0</v>
      </c>
      <c r="H449" s="246"/>
      <c r="I449" s="246">
        <f>P.O.!K540</f>
        <v>0</v>
      </c>
      <c r="J449" s="247"/>
      <c r="K449" s="237"/>
      <c r="L449" s="238"/>
      <c r="M449" s="241"/>
      <c r="P449" s="229"/>
      <c r="Q449" s="229"/>
      <c r="R449" s="229"/>
      <c r="S449" s="229"/>
      <c r="T449" s="229"/>
      <c r="U449" s="229"/>
      <c r="V449" s="229"/>
      <c r="W449" s="229"/>
      <c r="X449" s="229"/>
      <c r="Y449" s="229"/>
      <c r="Z449" s="241"/>
    </row>
    <row r="450" spans="1:26" ht="15" x14ac:dyDescent="0.2">
      <c r="A450" s="242">
        <f>P.O.!A541</f>
        <v>0</v>
      </c>
      <c r="B450" s="243">
        <f>P.O.!C541</f>
        <v>0</v>
      </c>
      <c r="C450" s="243">
        <f>P.O.!D541</f>
        <v>0</v>
      </c>
      <c r="D450" s="245">
        <f>P.O.!E541</f>
        <v>0</v>
      </c>
      <c r="E450" s="244">
        <f>P.O.!H541</f>
        <v>0</v>
      </c>
      <c r="F450" s="244">
        <f>P.O.!F541</f>
        <v>0</v>
      </c>
      <c r="G450" s="246">
        <f>P.O.!J541</f>
        <v>0</v>
      </c>
      <c r="H450" s="246"/>
      <c r="I450" s="246">
        <f>P.O.!K541</f>
        <v>0</v>
      </c>
      <c r="J450" s="247"/>
      <c r="K450" s="237"/>
      <c r="L450" s="238"/>
      <c r="M450" s="241"/>
      <c r="P450" s="229"/>
      <c r="Q450" s="229"/>
      <c r="R450" s="229"/>
      <c r="S450" s="229"/>
      <c r="T450" s="229"/>
      <c r="U450" s="229"/>
      <c r="V450" s="229"/>
      <c r="W450" s="229"/>
      <c r="X450" s="229"/>
      <c r="Y450" s="229"/>
      <c r="Z450" s="241"/>
    </row>
    <row r="451" spans="1:26" ht="15" x14ac:dyDescent="0.2">
      <c r="A451" s="242">
        <f>P.O.!A542</f>
        <v>0</v>
      </c>
      <c r="B451" s="243">
        <f>P.O.!C542</f>
        <v>0</v>
      </c>
      <c r="C451" s="243">
        <f>P.O.!D542</f>
        <v>0</v>
      </c>
      <c r="D451" s="245">
        <f>P.O.!E542</f>
        <v>0</v>
      </c>
      <c r="E451" s="244">
        <f>P.O.!H542</f>
        <v>0</v>
      </c>
      <c r="F451" s="244">
        <f>P.O.!F542</f>
        <v>0</v>
      </c>
      <c r="G451" s="246">
        <f>P.O.!J542</f>
        <v>0</v>
      </c>
      <c r="H451" s="246"/>
      <c r="I451" s="246">
        <f>P.O.!K542</f>
        <v>0</v>
      </c>
      <c r="J451" s="247"/>
      <c r="K451" s="237"/>
      <c r="L451" s="238"/>
      <c r="M451" s="241"/>
      <c r="P451" s="229"/>
      <c r="Q451" s="229"/>
      <c r="R451" s="229"/>
      <c r="S451" s="229"/>
      <c r="T451" s="229"/>
      <c r="U451" s="229"/>
      <c r="V451" s="229"/>
      <c r="W451" s="229"/>
      <c r="X451" s="229"/>
      <c r="Y451" s="229"/>
      <c r="Z451" s="241"/>
    </row>
    <row r="452" spans="1:26" ht="15" x14ac:dyDescent="0.2">
      <c r="A452" s="242">
        <f>P.O.!A543</f>
        <v>0</v>
      </c>
      <c r="B452" s="243">
        <f>P.O.!C543</f>
        <v>0</v>
      </c>
      <c r="C452" s="243">
        <f>P.O.!D543</f>
        <v>0</v>
      </c>
      <c r="D452" s="245">
        <f>P.O.!E543</f>
        <v>0</v>
      </c>
      <c r="E452" s="244">
        <f>P.O.!H543</f>
        <v>0</v>
      </c>
      <c r="F452" s="244">
        <f>P.O.!F543</f>
        <v>0</v>
      </c>
      <c r="G452" s="246">
        <f>P.O.!J543</f>
        <v>0</v>
      </c>
      <c r="H452" s="246"/>
      <c r="I452" s="246">
        <f>P.O.!K543</f>
        <v>0</v>
      </c>
      <c r="J452" s="247"/>
      <c r="K452" s="237"/>
      <c r="L452" s="238"/>
      <c r="M452" s="241"/>
      <c r="P452" s="229"/>
      <c r="Q452" s="229"/>
      <c r="R452" s="229"/>
      <c r="S452" s="229"/>
      <c r="T452" s="229"/>
      <c r="U452" s="229"/>
      <c r="V452" s="229"/>
      <c r="W452" s="229"/>
      <c r="X452" s="229"/>
      <c r="Y452" s="229"/>
      <c r="Z452" s="241"/>
    </row>
    <row r="453" spans="1:26" ht="15" x14ac:dyDescent="0.2">
      <c r="A453" s="242">
        <f>P.O.!A544</f>
        <v>0</v>
      </c>
      <c r="B453" s="243">
        <f>P.O.!C544</f>
        <v>0</v>
      </c>
      <c r="C453" s="243">
        <f>P.O.!D544</f>
        <v>0</v>
      </c>
      <c r="D453" s="245">
        <f>P.O.!E544</f>
        <v>0</v>
      </c>
      <c r="E453" s="244">
        <f>P.O.!H544</f>
        <v>0</v>
      </c>
      <c r="F453" s="244">
        <f>P.O.!F544</f>
        <v>0</v>
      </c>
      <c r="G453" s="246">
        <f>P.O.!J544</f>
        <v>0</v>
      </c>
      <c r="H453" s="246"/>
      <c r="I453" s="246">
        <f>P.O.!K544</f>
        <v>0</v>
      </c>
      <c r="J453" s="247"/>
      <c r="K453" s="237"/>
      <c r="L453" s="238"/>
      <c r="M453" s="241"/>
      <c r="P453" s="229"/>
      <c r="Q453" s="229"/>
      <c r="R453" s="229"/>
      <c r="S453" s="229"/>
      <c r="T453" s="229"/>
      <c r="U453" s="229"/>
      <c r="V453" s="229"/>
      <c r="W453" s="229"/>
      <c r="X453" s="229"/>
      <c r="Y453" s="229"/>
      <c r="Z453" s="241"/>
    </row>
    <row r="454" spans="1:26" ht="15" x14ac:dyDescent="0.2">
      <c r="A454" s="242">
        <f>P.O.!A545</f>
        <v>0</v>
      </c>
      <c r="B454" s="243">
        <f>P.O.!C545</f>
        <v>0</v>
      </c>
      <c r="C454" s="243">
        <f>P.O.!D545</f>
        <v>0</v>
      </c>
      <c r="D454" s="245">
        <f>P.O.!E545</f>
        <v>0</v>
      </c>
      <c r="E454" s="244">
        <f>P.O.!H545</f>
        <v>0</v>
      </c>
      <c r="F454" s="244">
        <f>P.O.!F545</f>
        <v>0</v>
      </c>
      <c r="G454" s="246">
        <f>P.O.!J545</f>
        <v>0</v>
      </c>
      <c r="H454" s="246"/>
      <c r="I454" s="246">
        <f>P.O.!K545</f>
        <v>0</v>
      </c>
      <c r="J454" s="247"/>
      <c r="K454" s="237"/>
      <c r="L454" s="238"/>
      <c r="M454" s="241"/>
      <c r="P454" s="229"/>
      <c r="Q454" s="229"/>
      <c r="R454" s="229"/>
      <c r="S454" s="229"/>
      <c r="T454" s="229"/>
      <c r="U454" s="229"/>
      <c r="V454" s="229"/>
      <c r="W454" s="229"/>
      <c r="X454" s="229"/>
      <c r="Y454" s="229"/>
      <c r="Z454" s="241"/>
    </row>
    <row r="455" spans="1:26" ht="15" x14ac:dyDescent="0.2">
      <c r="A455" s="242">
        <f>P.O.!A546</f>
        <v>0</v>
      </c>
      <c r="B455" s="243">
        <f>P.O.!C546</f>
        <v>0</v>
      </c>
      <c r="C455" s="243">
        <f>P.O.!D546</f>
        <v>0</v>
      </c>
      <c r="D455" s="245">
        <f>P.O.!E546</f>
        <v>0</v>
      </c>
      <c r="E455" s="244">
        <f>P.O.!H546</f>
        <v>0</v>
      </c>
      <c r="F455" s="244">
        <f>P.O.!F546</f>
        <v>0</v>
      </c>
      <c r="G455" s="246">
        <f>P.O.!J546</f>
        <v>0</v>
      </c>
      <c r="H455" s="246"/>
      <c r="I455" s="246">
        <f>P.O.!K546</f>
        <v>0</v>
      </c>
      <c r="J455" s="247"/>
      <c r="K455" s="237"/>
      <c r="L455" s="238"/>
      <c r="M455" s="241"/>
      <c r="P455" s="229"/>
      <c r="Q455" s="229"/>
      <c r="R455" s="229"/>
      <c r="S455" s="229"/>
      <c r="T455" s="229"/>
      <c r="U455" s="229"/>
      <c r="V455" s="229"/>
      <c r="W455" s="229"/>
      <c r="X455" s="229"/>
      <c r="Y455" s="229"/>
      <c r="Z455" s="241"/>
    </row>
    <row r="456" spans="1:26" ht="15" x14ac:dyDescent="0.2">
      <c r="A456" s="242">
        <f>P.O.!A547</f>
        <v>0</v>
      </c>
      <c r="B456" s="243">
        <f>P.O.!C547</f>
        <v>0</v>
      </c>
      <c r="C456" s="243">
        <f>P.O.!D547</f>
        <v>0</v>
      </c>
      <c r="D456" s="245">
        <f>P.O.!E547</f>
        <v>0</v>
      </c>
      <c r="E456" s="244">
        <f>P.O.!H547</f>
        <v>0</v>
      </c>
      <c r="F456" s="244">
        <f>P.O.!F547</f>
        <v>0</v>
      </c>
      <c r="G456" s="246">
        <f>P.O.!J547</f>
        <v>0</v>
      </c>
      <c r="H456" s="246"/>
      <c r="I456" s="246">
        <f>P.O.!K547</f>
        <v>0</v>
      </c>
      <c r="J456" s="247"/>
      <c r="K456" s="237"/>
      <c r="L456" s="238"/>
      <c r="M456" s="241"/>
      <c r="P456" s="229"/>
      <c r="Q456" s="229"/>
      <c r="R456" s="229"/>
      <c r="S456" s="229"/>
      <c r="T456" s="229"/>
      <c r="U456" s="229"/>
      <c r="V456" s="229"/>
      <c r="W456" s="229"/>
      <c r="X456" s="229"/>
      <c r="Y456" s="229"/>
      <c r="Z456" s="241"/>
    </row>
    <row r="457" spans="1:26" ht="15" x14ac:dyDescent="0.2">
      <c r="A457" s="242">
        <f>P.O.!A548</f>
        <v>0</v>
      </c>
      <c r="B457" s="243">
        <f>P.O.!C548</f>
        <v>0</v>
      </c>
      <c r="C457" s="243">
        <f>P.O.!D548</f>
        <v>0</v>
      </c>
      <c r="D457" s="245">
        <f>P.O.!E548</f>
        <v>0</v>
      </c>
      <c r="E457" s="244">
        <f>P.O.!H548</f>
        <v>0</v>
      </c>
      <c r="F457" s="244">
        <f>P.O.!F548</f>
        <v>0</v>
      </c>
      <c r="G457" s="246">
        <f>P.O.!J548</f>
        <v>0</v>
      </c>
      <c r="H457" s="246"/>
      <c r="I457" s="246">
        <f>P.O.!K548</f>
        <v>0</v>
      </c>
      <c r="J457" s="247"/>
      <c r="K457" s="237"/>
      <c r="L457" s="238"/>
      <c r="M457" s="241"/>
      <c r="P457" s="229"/>
      <c r="Q457" s="229"/>
      <c r="R457" s="229"/>
      <c r="S457" s="229"/>
      <c r="T457" s="229"/>
      <c r="U457" s="229"/>
      <c r="V457" s="229"/>
      <c r="W457" s="229"/>
      <c r="X457" s="229"/>
      <c r="Y457" s="229"/>
      <c r="Z457" s="241"/>
    </row>
    <row r="458" spans="1:26" ht="15" x14ac:dyDescent="0.2">
      <c r="A458" s="242">
        <f>P.O.!A549</f>
        <v>0</v>
      </c>
      <c r="B458" s="243">
        <f>P.O.!C549</f>
        <v>0</v>
      </c>
      <c r="C458" s="243">
        <f>P.O.!D549</f>
        <v>0</v>
      </c>
      <c r="D458" s="245">
        <f>P.O.!E549</f>
        <v>0</v>
      </c>
      <c r="E458" s="244">
        <f>P.O.!H549</f>
        <v>0</v>
      </c>
      <c r="F458" s="244">
        <f>P.O.!F549</f>
        <v>0</v>
      </c>
      <c r="G458" s="246">
        <f>P.O.!J549</f>
        <v>0</v>
      </c>
      <c r="H458" s="246"/>
      <c r="I458" s="246">
        <f>P.O.!K549</f>
        <v>0</v>
      </c>
      <c r="J458" s="247"/>
      <c r="K458" s="237"/>
      <c r="L458" s="238"/>
      <c r="M458" s="241"/>
      <c r="P458" s="229"/>
      <c r="Q458" s="229"/>
      <c r="R458" s="229"/>
      <c r="S458" s="229"/>
      <c r="T458" s="229"/>
      <c r="U458" s="229"/>
      <c r="V458" s="229"/>
      <c r="W458" s="229"/>
      <c r="X458" s="229"/>
      <c r="Y458" s="229"/>
      <c r="Z458" s="241"/>
    </row>
    <row r="459" spans="1:26" ht="15" x14ac:dyDescent="0.2">
      <c r="A459" s="242">
        <f>P.O.!A550</f>
        <v>0</v>
      </c>
      <c r="B459" s="243">
        <f>P.O.!C550</f>
        <v>0</v>
      </c>
      <c r="C459" s="243">
        <f>P.O.!D550</f>
        <v>0</v>
      </c>
      <c r="D459" s="245">
        <f>P.O.!E550</f>
        <v>0</v>
      </c>
      <c r="E459" s="244">
        <f>P.O.!H550</f>
        <v>0</v>
      </c>
      <c r="F459" s="244">
        <f>P.O.!F550</f>
        <v>0</v>
      </c>
      <c r="G459" s="246">
        <f>P.O.!J550</f>
        <v>0</v>
      </c>
      <c r="H459" s="246"/>
      <c r="I459" s="246">
        <f>P.O.!K550</f>
        <v>0</v>
      </c>
      <c r="J459" s="247"/>
      <c r="K459" s="237"/>
      <c r="L459" s="238"/>
      <c r="M459" s="241"/>
      <c r="P459" s="229"/>
      <c r="Q459" s="229"/>
      <c r="R459" s="229"/>
      <c r="S459" s="229"/>
      <c r="T459" s="229"/>
      <c r="U459" s="229"/>
      <c r="V459" s="229"/>
      <c r="W459" s="229"/>
      <c r="X459" s="229"/>
      <c r="Y459" s="229"/>
      <c r="Z459" s="241"/>
    </row>
    <row r="460" spans="1:26" ht="15" x14ac:dyDescent="0.2">
      <c r="A460" s="242">
        <f>P.O.!A551</f>
        <v>0</v>
      </c>
      <c r="B460" s="243">
        <f>P.O.!C551</f>
        <v>0</v>
      </c>
      <c r="C460" s="243">
        <f>P.O.!D551</f>
        <v>0</v>
      </c>
      <c r="D460" s="245">
        <f>P.O.!E551</f>
        <v>0</v>
      </c>
      <c r="E460" s="244">
        <f>P.O.!H551</f>
        <v>0</v>
      </c>
      <c r="F460" s="244">
        <f>P.O.!F551</f>
        <v>0</v>
      </c>
      <c r="G460" s="246">
        <f>P.O.!J551</f>
        <v>0</v>
      </c>
      <c r="H460" s="246"/>
      <c r="I460" s="246">
        <f>P.O.!K551</f>
        <v>0</v>
      </c>
      <c r="J460" s="247"/>
      <c r="K460" s="237"/>
      <c r="L460" s="238"/>
      <c r="M460" s="241"/>
      <c r="P460" s="229"/>
      <c r="Q460" s="229"/>
      <c r="R460" s="229"/>
      <c r="S460" s="229"/>
      <c r="T460" s="229"/>
      <c r="U460" s="229"/>
      <c r="V460" s="229"/>
      <c r="W460" s="229"/>
      <c r="X460" s="229"/>
      <c r="Y460" s="229"/>
      <c r="Z460" s="241"/>
    </row>
    <row r="461" spans="1:26" ht="15" x14ac:dyDescent="0.2">
      <c r="A461" s="242">
        <f>P.O.!A552</f>
        <v>0</v>
      </c>
      <c r="B461" s="243">
        <f>P.O.!C552</f>
        <v>0</v>
      </c>
      <c r="C461" s="243">
        <f>P.O.!D552</f>
        <v>0</v>
      </c>
      <c r="D461" s="245">
        <f>P.O.!E552</f>
        <v>0</v>
      </c>
      <c r="E461" s="244">
        <f>P.O.!H552</f>
        <v>0</v>
      </c>
      <c r="F461" s="244">
        <f>P.O.!F552</f>
        <v>0</v>
      </c>
      <c r="G461" s="246">
        <f>P.O.!J552</f>
        <v>0</v>
      </c>
      <c r="H461" s="246"/>
      <c r="I461" s="246">
        <f>P.O.!K552</f>
        <v>0</v>
      </c>
      <c r="J461" s="247"/>
      <c r="K461" s="237"/>
      <c r="L461" s="238"/>
      <c r="M461" s="241"/>
      <c r="P461" s="229"/>
      <c r="Q461" s="229"/>
      <c r="R461" s="229"/>
      <c r="S461" s="229"/>
      <c r="T461" s="229"/>
      <c r="U461" s="229"/>
      <c r="V461" s="229"/>
      <c r="W461" s="229"/>
      <c r="X461" s="229"/>
      <c r="Y461" s="229"/>
      <c r="Z461" s="241"/>
    </row>
    <row r="462" spans="1:26" ht="15" x14ac:dyDescent="0.2">
      <c r="A462" s="242">
        <f>P.O.!A553</f>
        <v>0</v>
      </c>
      <c r="B462" s="243">
        <f>P.O.!C553</f>
        <v>0</v>
      </c>
      <c r="C462" s="243">
        <f>P.O.!D553</f>
        <v>0</v>
      </c>
      <c r="D462" s="245">
        <f>P.O.!E553</f>
        <v>0</v>
      </c>
      <c r="E462" s="244">
        <f>P.O.!H553</f>
        <v>0</v>
      </c>
      <c r="F462" s="244">
        <f>P.O.!F553</f>
        <v>0</v>
      </c>
      <c r="G462" s="246">
        <f>P.O.!J553</f>
        <v>0</v>
      </c>
      <c r="H462" s="246"/>
      <c r="I462" s="246">
        <f>P.O.!K553</f>
        <v>0</v>
      </c>
      <c r="J462" s="247"/>
      <c r="K462" s="237"/>
      <c r="L462" s="238"/>
      <c r="M462" s="241"/>
      <c r="P462" s="229"/>
      <c r="Q462" s="229"/>
      <c r="R462" s="229"/>
      <c r="S462" s="229"/>
      <c r="T462" s="229"/>
      <c r="U462" s="229"/>
      <c r="V462" s="229"/>
      <c r="W462" s="229"/>
      <c r="X462" s="229"/>
      <c r="Y462" s="229"/>
      <c r="Z462" s="241"/>
    </row>
    <row r="463" spans="1:26" ht="15" x14ac:dyDescent="0.2">
      <c r="A463" s="242">
        <f>P.O.!A554</f>
        <v>0</v>
      </c>
      <c r="B463" s="243">
        <f>P.O.!C554</f>
        <v>0</v>
      </c>
      <c r="C463" s="243">
        <f>P.O.!D554</f>
        <v>0</v>
      </c>
      <c r="D463" s="245">
        <f>P.O.!E554</f>
        <v>0</v>
      </c>
      <c r="E463" s="244">
        <f>P.O.!H554</f>
        <v>0</v>
      </c>
      <c r="F463" s="244">
        <f>P.O.!F554</f>
        <v>0</v>
      </c>
      <c r="G463" s="246">
        <f>P.O.!J554</f>
        <v>0</v>
      </c>
      <c r="H463" s="246"/>
      <c r="I463" s="246">
        <f>P.O.!K554</f>
        <v>0</v>
      </c>
      <c r="J463" s="247"/>
      <c r="K463" s="237"/>
      <c r="L463" s="238"/>
      <c r="M463" s="241"/>
      <c r="P463" s="229"/>
      <c r="Q463" s="229"/>
      <c r="R463" s="229"/>
      <c r="S463" s="229"/>
      <c r="T463" s="229"/>
      <c r="U463" s="229"/>
      <c r="V463" s="229"/>
      <c r="W463" s="229"/>
      <c r="X463" s="229"/>
      <c r="Y463" s="229"/>
      <c r="Z463" s="241"/>
    </row>
    <row r="464" spans="1:26" ht="15" x14ac:dyDescent="0.2">
      <c r="A464" s="242">
        <f>P.O.!A555</f>
        <v>0</v>
      </c>
      <c r="B464" s="243">
        <f>P.O.!C555</f>
        <v>0</v>
      </c>
      <c r="C464" s="243">
        <f>P.O.!D555</f>
        <v>0</v>
      </c>
      <c r="D464" s="245">
        <f>P.O.!E555</f>
        <v>0</v>
      </c>
      <c r="E464" s="244">
        <f>P.O.!H555</f>
        <v>0</v>
      </c>
      <c r="F464" s="244">
        <f>P.O.!F555</f>
        <v>0</v>
      </c>
      <c r="G464" s="246">
        <f>P.O.!J555</f>
        <v>0</v>
      </c>
      <c r="H464" s="246"/>
      <c r="I464" s="246">
        <f>P.O.!K555</f>
        <v>0</v>
      </c>
      <c r="J464" s="247"/>
      <c r="K464" s="237"/>
      <c r="L464" s="238"/>
      <c r="M464" s="241"/>
      <c r="P464" s="229"/>
      <c r="Q464" s="229"/>
      <c r="R464" s="229"/>
      <c r="S464" s="229"/>
      <c r="T464" s="229"/>
      <c r="U464" s="229"/>
      <c r="V464" s="229"/>
      <c r="W464" s="229"/>
      <c r="X464" s="229"/>
      <c r="Y464" s="229"/>
      <c r="Z464" s="241"/>
    </row>
    <row r="465" spans="1:26" ht="15" x14ac:dyDescent="0.2">
      <c r="A465" s="242">
        <f>P.O.!A556</f>
        <v>0</v>
      </c>
      <c r="B465" s="243">
        <f>P.O.!C556</f>
        <v>0</v>
      </c>
      <c r="C465" s="243">
        <f>P.O.!D556</f>
        <v>0</v>
      </c>
      <c r="D465" s="245">
        <f>P.O.!E556</f>
        <v>0</v>
      </c>
      <c r="E465" s="244">
        <f>P.O.!H556</f>
        <v>0</v>
      </c>
      <c r="F465" s="244">
        <f>P.O.!F556</f>
        <v>0</v>
      </c>
      <c r="G465" s="246">
        <f>P.O.!J556</f>
        <v>0</v>
      </c>
      <c r="H465" s="246"/>
      <c r="I465" s="246">
        <f>P.O.!K556</f>
        <v>0</v>
      </c>
      <c r="J465" s="247"/>
      <c r="K465" s="237"/>
      <c r="L465" s="238"/>
      <c r="M465" s="241"/>
      <c r="P465" s="229"/>
      <c r="Q465" s="229"/>
      <c r="R465" s="229"/>
      <c r="S465" s="229"/>
      <c r="T465" s="229"/>
      <c r="U465" s="229"/>
      <c r="V465" s="229"/>
      <c r="W465" s="229"/>
      <c r="X465" s="229"/>
      <c r="Y465" s="229"/>
      <c r="Z465" s="241"/>
    </row>
    <row r="466" spans="1:26" ht="15" x14ac:dyDescent="0.2">
      <c r="A466" s="242">
        <f>P.O.!A557</f>
        <v>0</v>
      </c>
      <c r="B466" s="243">
        <f>P.O.!C557</f>
        <v>0</v>
      </c>
      <c r="C466" s="243">
        <f>P.O.!D557</f>
        <v>0</v>
      </c>
      <c r="D466" s="245">
        <f>P.O.!E557</f>
        <v>0</v>
      </c>
      <c r="E466" s="244">
        <f>P.O.!H557</f>
        <v>0</v>
      </c>
      <c r="F466" s="244">
        <f>P.O.!F557</f>
        <v>0</v>
      </c>
      <c r="G466" s="246">
        <f>P.O.!J557</f>
        <v>0</v>
      </c>
      <c r="H466" s="246"/>
      <c r="I466" s="246">
        <f>P.O.!K557</f>
        <v>0</v>
      </c>
      <c r="J466" s="247"/>
      <c r="K466" s="237"/>
      <c r="L466" s="238"/>
      <c r="M466" s="241"/>
      <c r="P466" s="229"/>
      <c r="Q466" s="229"/>
      <c r="R466" s="229"/>
      <c r="S466" s="229"/>
      <c r="T466" s="229"/>
      <c r="U466" s="229"/>
      <c r="V466" s="229"/>
      <c r="W466" s="229"/>
      <c r="X466" s="229"/>
      <c r="Y466" s="229"/>
      <c r="Z466" s="241"/>
    </row>
    <row r="467" spans="1:26" ht="15" x14ac:dyDescent="0.2">
      <c r="A467" s="242">
        <f>P.O.!A558</f>
        <v>0</v>
      </c>
      <c r="B467" s="243">
        <f>P.O.!C558</f>
        <v>0</v>
      </c>
      <c r="C467" s="243">
        <f>P.O.!D558</f>
        <v>0</v>
      </c>
      <c r="D467" s="245">
        <f>P.O.!E558</f>
        <v>0</v>
      </c>
      <c r="E467" s="244">
        <f>P.O.!H558</f>
        <v>0</v>
      </c>
      <c r="F467" s="244">
        <f>P.O.!F558</f>
        <v>0</v>
      </c>
      <c r="G467" s="246">
        <f>P.O.!J558</f>
        <v>0</v>
      </c>
      <c r="H467" s="246"/>
      <c r="I467" s="246">
        <f>P.O.!K558</f>
        <v>0</v>
      </c>
      <c r="J467" s="247"/>
      <c r="K467" s="237"/>
      <c r="L467" s="238"/>
      <c r="M467" s="241"/>
      <c r="P467" s="229"/>
      <c r="Q467" s="229"/>
      <c r="R467" s="229"/>
      <c r="S467" s="229"/>
      <c r="T467" s="229"/>
      <c r="U467" s="229"/>
      <c r="V467" s="229"/>
      <c r="W467" s="229"/>
      <c r="X467" s="229"/>
      <c r="Y467" s="229"/>
      <c r="Z467" s="241"/>
    </row>
    <row r="468" spans="1:26" ht="15" x14ac:dyDescent="0.2">
      <c r="A468" s="242">
        <f>P.O.!A559</f>
        <v>0</v>
      </c>
      <c r="B468" s="243">
        <f>P.O.!C559</f>
        <v>0</v>
      </c>
      <c r="C468" s="243">
        <f>P.O.!D559</f>
        <v>0</v>
      </c>
      <c r="D468" s="245">
        <f>P.O.!E559</f>
        <v>0</v>
      </c>
      <c r="E468" s="244">
        <f>P.O.!H559</f>
        <v>0</v>
      </c>
      <c r="F468" s="244">
        <f>P.O.!F559</f>
        <v>0</v>
      </c>
      <c r="G468" s="246">
        <f>P.O.!J559</f>
        <v>0</v>
      </c>
      <c r="H468" s="246"/>
      <c r="I468" s="246">
        <f>P.O.!K559</f>
        <v>0</v>
      </c>
      <c r="J468" s="247"/>
      <c r="K468" s="237"/>
      <c r="L468" s="238"/>
      <c r="M468" s="241"/>
      <c r="P468" s="229"/>
      <c r="Q468" s="229"/>
      <c r="R468" s="229"/>
      <c r="S468" s="229"/>
      <c r="T468" s="229"/>
      <c r="U468" s="229"/>
      <c r="V468" s="229"/>
      <c r="W468" s="229"/>
      <c r="X468" s="229"/>
      <c r="Y468" s="229"/>
      <c r="Z468" s="241"/>
    </row>
    <row r="469" spans="1:26" ht="15" x14ac:dyDescent="0.2">
      <c r="A469" s="242">
        <f>P.O.!A560</f>
        <v>0</v>
      </c>
      <c r="B469" s="243">
        <f>P.O.!C560</f>
        <v>0</v>
      </c>
      <c r="C469" s="243">
        <f>P.O.!D560</f>
        <v>0</v>
      </c>
      <c r="D469" s="245">
        <f>P.O.!E560</f>
        <v>0</v>
      </c>
      <c r="E469" s="244">
        <f>P.O.!H560</f>
        <v>0</v>
      </c>
      <c r="F469" s="244">
        <f>P.O.!F560</f>
        <v>0</v>
      </c>
      <c r="G469" s="246">
        <f>P.O.!J560</f>
        <v>0</v>
      </c>
      <c r="H469" s="246"/>
      <c r="I469" s="246">
        <f>P.O.!K560</f>
        <v>0</v>
      </c>
      <c r="J469" s="247"/>
      <c r="K469" s="237"/>
      <c r="L469" s="238"/>
      <c r="M469" s="241"/>
      <c r="P469" s="229"/>
      <c r="Q469" s="229"/>
      <c r="R469" s="229"/>
      <c r="S469" s="229"/>
      <c r="T469" s="229"/>
      <c r="U469" s="229"/>
      <c r="V469" s="229"/>
      <c r="W469" s="229"/>
      <c r="X469" s="229"/>
      <c r="Y469" s="229"/>
      <c r="Z469" s="241"/>
    </row>
    <row r="470" spans="1:26" ht="15" x14ac:dyDescent="0.2">
      <c r="A470" s="242">
        <f>P.O.!A561</f>
        <v>0</v>
      </c>
      <c r="B470" s="243">
        <f>P.O.!C561</f>
        <v>0</v>
      </c>
      <c r="C470" s="243">
        <f>P.O.!D561</f>
        <v>0</v>
      </c>
      <c r="D470" s="245">
        <f>P.O.!E561</f>
        <v>0</v>
      </c>
      <c r="E470" s="244">
        <f>P.O.!H561</f>
        <v>0</v>
      </c>
      <c r="F470" s="244">
        <f>P.O.!F561</f>
        <v>0</v>
      </c>
      <c r="G470" s="246">
        <f>P.O.!J561</f>
        <v>0</v>
      </c>
      <c r="H470" s="246"/>
      <c r="I470" s="246">
        <f>P.O.!K561</f>
        <v>0</v>
      </c>
      <c r="J470" s="247"/>
      <c r="K470" s="237"/>
      <c r="L470" s="238"/>
      <c r="M470" s="241"/>
      <c r="P470" s="229"/>
      <c r="Q470" s="229"/>
      <c r="R470" s="229"/>
      <c r="S470" s="229"/>
      <c r="T470" s="229"/>
      <c r="U470" s="229"/>
      <c r="V470" s="229"/>
      <c r="W470" s="229"/>
      <c r="X470" s="229"/>
      <c r="Y470" s="229"/>
      <c r="Z470" s="241"/>
    </row>
    <row r="471" spans="1:26" ht="15" x14ac:dyDescent="0.2">
      <c r="A471" s="242">
        <f>P.O.!A562</f>
        <v>0</v>
      </c>
      <c r="B471" s="243">
        <f>P.O.!C562</f>
        <v>0</v>
      </c>
      <c r="C471" s="243">
        <f>P.O.!D562</f>
        <v>0</v>
      </c>
      <c r="D471" s="245">
        <f>P.O.!E562</f>
        <v>0</v>
      </c>
      <c r="E471" s="244">
        <f>P.O.!H562</f>
        <v>0</v>
      </c>
      <c r="F471" s="244">
        <f>P.O.!F562</f>
        <v>0</v>
      </c>
      <c r="G471" s="246">
        <f>P.O.!J562</f>
        <v>0</v>
      </c>
      <c r="H471" s="246"/>
      <c r="I471" s="246">
        <f>P.O.!K562</f>
        <v>0</v>
      </c>
      <c r="J471" s="247"/>
      <c r="K471" s="237"/>
      <c r="L471" s="238"/>
      <c r="M471" s="241"/>
      <c r="P471" s="229"/>
      <c r="Q471" s="229"/>
      <c r="R471" s="229"/>
      <c r="S471" s="229"/>
      <c r="T471" s="229"/>
      <c r="U471" s="229"/>
      <c r="V471" s="229"/>
      <c r="W471" s="229"/>
      <c r="X471" s="229"/>
      <c r="Y471" s="229"/>
      <c r="Z471" s="241"/>
    </row>
    <row r="472" spans="1:26" ht="15" x14ac:dyDescent="0.2">
      <c r="A472" s="242">
        <f>P.O.!A563</f>
        <v>0</v>
      </c>
      <c r="B472" s="243">
        <f>P.O.!C563</f>
        <v>0</v>
      </c>
      <c r="C472" s="243">
        <f>P.O.!D563</f>
        <v>0</v>
      </c>
      <c r="D472" s="245">
        <f>P.O.!E563</f>
        <v>0</v>
      </c>
      <c r="E472" s="244">
        <f>P.O.!H563</f>
        <v>0</v>
      </c>
      <c r="F472" s="244">
        <f>P.O.!F563</f>
        <v>0</v>
      </c>
      <c r="G472" s="246">
        <f>P.O.!J563</f>
        <v>0</v>
      </c>
      <c r="H472" s="246"/>
      <c r="I472" s="246">
        <f>P.O.!K563</f>
        <v>0</v>
      </c>
      <c r="J472" s="247"/>
      <c r="K472" s="237"/>
      <c r="L472" s="238"/>
      <c r="M472" s="241"/>
      <c r="P472" s="229"/>
      <c r="Q472" s="229"/>
      <c r="R472" s="229"/>
      <c r="S472" s="229"/>
      <c r="T472" s="229"/>
      <c r="U472" s="229"/>
      <c r="V472" s="229"/>
      <c r="W472" s="229"/>
      <c r="X472" s="229"/>
      <c r="Y472" s="229"/>
      <c r="Z472" s="241"/>
    </row>
    <row r="473" spans="1:26" ht="15" x14ac:dyDescent="0.2">
      <c r="A473" s="242">
        <f>P.O.!A564</f>
        <v>0</v>
      </c>
      <c r="B473" s="243">
        <f>P.O.!C564</f>
        <v>0</v>
      </c>
      <c r="C473" s="243">
        <f>P.O.!D564</f>
        <v>0</v>
      </c>
      <c r="D473" s="245">
        <f>P.O.!E564</f>
        <v>0</v>
      </c>
      <c r="E473" s="244">
        <f>P.O.!H564</f>
        <v>0</v>
      </c>
      <c r="F473" s="244">
        <f>P.O.!F564</f>
        <v>0</v>
      </c>
      <c r="G473" s="246">
        <f>P.O.!J564</f>
        <v>0</v>
      </c>
      <c r="H473" s="246"/>
      <c r="I473" s="246">
        <f>P.O.!K564</f>
        <v>0</v>
      </c>
      <c r="J473" s="247"/>
      <c r="K473" s="237"/>
      <c r="L473" s="238"/>
      <c r="M473" s="241"/>
      <c r="P473" s="229"/>
      <c r="Q473" s="229"/>
      <c r="R473" s="229"/>
      <c r="S473" s="229"/>
      <c r="T473" s="229"/>
      <c r="U473" s="229"/>
      <c r="V473" s="229"/>
      <c r="W473" s="229"/>
      <c r="X473" s="229"/>
      <c r="Y473" s="229"/>
      <c r="Z473" s="241"/>
    </row>
    <row r="474" spans="1:26" ht="15" x14ac:dyDescent="0.2">
      <c r="A474" s="242">
        <f>P.O.!A565</f>
        <v>0</v>
      </c>
      <c r="B474" s="243">
        <f>P.O.!C565</f>
        <v>0</v>
      </c>
      <c r="C474" s="243">
        <f>P.O.!D565</f>
        <v>0</v>
      </c>
      <c r="D474" s="245">
        <f>P.O.!E565</f>
        <v>0</v>
      </c>
      <c r="E474" s="244">
        <f>P.O.!H565</f>
        <v>0</v>
      </c>
      <c r="F474" s="244">
        <f>P.O.!F565</f>
        <v>0</v>
      </c>
      <c r="G474" s="246">
        <f>P.O.!J565</f>
        <v>0</v>
      </c>
      <c r="H474" s="246"/>
      <c r="I474" s="246">
        <f>P.O.!K565</f>
        <v>0</v>
      </c>
      <c r="J474" s="247"/>
      <c r="K474" s="237"/>
      <c r="L474" s="238"/>
      <c r="M474" s="241"/>
      <c r="P474" s="229"/>
      <c r="Q474" s="229"/>
      <c r="R474" s="229"/>
      <c r="S474" s="229"/>
      <c r="T474" s="229"/>
      <c r="U474" s="229"/>
      <c r="V474" s="229"/>
      <c r="W474" s="229"/>
      <c r="X474" s="229"/>
      <c r="Y474" s="229"/>
      <c r="Z474" s="241"/>
    </row>
    <row r="475" spans="1:26" ht="15" x14ac:dyDescent="0.2">
      <c r="A475" s="242">
        <f>P.O.!A566</f>
        <v>0</v>
      </c>
      <c r="B475" s="243">
        <f>P.O.!C566</f>
        <v>0</v>
      </c>
      <c r="C475" s="243">
        <f>P.O.!D566</f>
        <v>0</v>
      </c>
      <c r="D475" s="245">
        <f>P.O.!E566</f>
        <v>0</v>
      </c>
      <c r="E475" s="244">
        <f>P.O.!H566</f>
        <v>0</v>
      </c>
      <c r="F475" s="244">
        <f>P.O.!F566</f>
        <v>0</v>
      </c>
      <c r="G475" s="246">
        <f>P.O.!J566</f>
        <v>0</v>
      </c>
      <c r="H475" s="246"/>
      <c r="I475" s="246">
        <f>P.O.!K566</f>
        <v>0</v>
      </c>
      <c r="J475" s="247"/>
      <c r="K475" s="237"/>
      <c r="L475" s="238"/>
      <c r="M475" s="241"/>
      <c r="P475" s="229"/>
      <c r="Q475" s="229"/>
      <c r="R475" s="229"/>
      <c r="S475" s="229"/>
      <c r="T475" s="229"/>
      <c r="U475" s="229"/>
      <c r="V475" s="229"/>
      <c r="W475" s="229"/>
      <c r="X475" s="229"/>
      <c r="Y475" s="229"/>
      <c r="Z475" s="241"/>
    </row>
    <row r="476" spans="1:26" ht="15" x14ac:dyDescent="0.2">
      <c r="A476" s="242">
        <f>P.O.!A567</f>
        <v>0</v>
      </c>
      <c r="B476" s="243">
        <f>P.O.!C567</f>
        <v>0</v>
      </c>
      <c r="C476" s="243">
        <f>P.O.!D567</f>
        <v>0</v>
      </c>
      <c r="D476" s="245">
        <f>P.O.!E567</f>
        <v>0</v>
      </c>
      <c r="E476" s="244">
        <f>P.O.!H567</f>
        <v>0</v>
      </c>
      <c r="F476" s="244">
        <f>P.O.!F567</f>
        <v>0</v>
      </c>
      <c r="G476" s="246">
        <f>P.O.!J567</f>
        <v>0</v>
      </c>
      <c r="H476" s="246"/>
      <c r="I476" s="246">
        <f>P.O.!K567</f>
        <v>0</v>
      </c>
      <c r="J476" s="247"/>
      <c r="K476" s="237"/>
      <c r="L476" s="238"/>
      <c r="M476" s="241"/>
      <c r="P476" s="229"/>
      <c r="Q476" s="229"/>
      <c r="R476" s="229"/>
      <c r="S476" s="229"/>
      <c r="T476" s="229"/>
      <c r="U476" s="229"/>
      <c r="V476" s="229"/>
      <c r="W476" s="229"/>
      <c r="X476" s="229"/>
      <c r="Y476" s="229"/>
      <c r="Z476" s="241"/>
    </row>
    <row r="477" spans="1:26" ht="15" x14ac:dyDescent="0.2">
      <c r="A477" s="242">
        <f>P.O.!A568</f>
        <v>0</v>
      </c>
      <c r="B477" s="243">
        <f>P.O.!C568</f>
        <v>0</v>
      </c>
      <c r="C477" s="243">
        <f>P.O.!D568</f>
        <v>0</v>
      </c>
      <c r="D477" s="245">
        <f>P.O.!E568</f>
        <v>0</v>
      </c>
      <c r="E477" s="244">
        <f>P.O.!H568</f>
        <v>0</v>
      </c>
      <c r="F477" s="244">
        <f>P.O.!F568</f>
        <v>0</v>
      </c>
      <c r="G477" s="246">
        <f>P.O.!J568</f>
        <v>0</v>
      </c>
      <c r="H477" s="246"/>
      <c r="I477" s="246">
        <f>P.O.!K568</f>
        <v>0</v>
      </c>
      <c r="J477" s="247"/>
      <c r="K477" s="237"/>
      <c r="L477" s="238"/>
      <c r="M477" s="241"/>
      <c r="P477" s="229"/>
      <c r="Q477" s="229"/>
      <c r="R477" s="229"/>
      <c r="S477" s="229"/>
      <c r="T477" s="229"/>
      <c r="U477" s="229"/>
      <c r="V477" s="229"/>
      <c r="W477" s="229"/>
      <c r="X477" s="229"/>
      <c r="Y477" s="229"/>
      <c r="Z477" s="241"/>
    </row>
    <row r="478" spans="1:26" ht="15" x14ac:dyDescent="0.2">
      <c r="A478" s="242">
        <f>P.O.!A569</f>
        <v>0</v>
      </c>
      <c r="B478" s="243">
        <f>P.O.!C569</f>
        <v>0</v>
      </c>
      <c r="C478" s="243">
        <f>P.O.!D569</f>
        <v>0</v>
      </c>
      <c r="D478" s="245">
        <f>P.O.!E569</f>
        <v>0</v>
      </c>
      <c r="E478" s="244">
        <f>P.O.!H569</f>
        <v>0</v>
      </c>
      <c r="F478" s="244">
        <f>P.O.!F569</f>
        <v>0</v>
      </c>
      <c r="G478" s="246">
        <f>P.O.!J569</f>
        <v>0</v>
      </c>
      <c r="H478" s="246"/>
      <c r="I478" s="246">
        <f>P.O.!K569</f>
        <v>0</v>
      </c>
      <c r="J478" s="247"/>
      <c r="K478" s="237"/>
      <c r="L478" s="238"/>
      <c r="M478" s="241"/>
      <c r="P478" s="229"/>
      <c r="Q478" s="229"/>
      <c r="R478" s="229"/>
      <c r="S478" s="229"/>
      <c r="T478" s="229"/>
      <c r="U478" s="229"/>
      <c r="V478" s="229"/>
      <c r="W478" s="229"/>
      <c r="X478" s="229"/>
      <c r="Y478" s="229"/>
      <c r="Z478" s="241"/>
    </row>
    <row r="479" spans="1:26" ht="15" x14ac:dyDescent="0.2">
      <c r="A479" s="242">
        <f>P.O.!A570</f>
        <v>0</v>
      </c>
      <c r="B479" s="243">
        <f>P.O.!C570</f>
        <v>0</v>
      </c>
      <c r="C479" s="243">
        <f>P.O.!D570</f>
        <v>0</v>
      </c>
      <c r="D479" s="245">
        <f>P.O.!E570</f>
        <v>0</v>
      </c>
      <c r="E479" s="244">
        <f>P.O.!H570</f>
        <v>0</v>
      </c>
      <c r="F479" s="244">
        <f>P.O.!F570</f>
        <v>0</v>
      </c>
      <c r="G479" s="246">
        <f>P.O.!J570</f>
        <v>0</v>
      </c>
      <c r="H479" s="246"/>
      <c r="I479" s="246">
        <f>P.O.!K570</f>
        <v>0</v>
      </c>
      <c r="J479" s="247"/>
      <c r="K479" s="237"/>
      <c r="L479" s="238"/>
      <c r="M479" s="241"/>
      <c r="P479" s="229"/>
      <c r="Q479" s="229"/>
      <c r="R479" s="229"/>
      <c r="S479" s="229"/>
      <c r="T479" s="229"/>
      <c r="U479" s="229"/>
      <c r="V479" s="229"/>
      <c r="W479" s="229"/>
      <c r="X479" s="229"/>
      <c r="Y479" s="229"/>
      <c r="Z479" s="241"/>
    </row>
    <row r="480" spans="1:26" ht="15" x14ac:dyDescent="0.2">
      <c r="A480" s="242">
        <f>P.O.!A571</f>
        <v>0</v>
      </c>
      <c r="B480" s="243">
        <f>P.O.!C571</f>
        <v>0</v>
      </c>
      <c r="C480" s="243">
        <f>P.O.!D571</f>
        <v>0</v>
      </c>
      <c r="D480" s="245">
        <f>P.O.!E571</f>
        <v>0</v>
      </c>
      <c r="E480" s="244">
        <f>P.O.!H571</f>
        <v>0</v>
      </c>
      <c r="F480" s="244">
        <f>P.O.!F571</f>
        <v>0</v>
      </c>
      <c r="G480" s="246">
        <f>P.O.!J571</f>
        <v>0</v>
      </c>
      <c r="H480" s="246"/>
      <c r="I480" s="246">
        <f>P.O.!K571</f>
        <v>0</v>
      </c>
      <c r="J480" s="247"/>
      <c r="K480" s="237"/>
      <c r="L480" s="238"/>
      <c r="M480" s="241"/>
      <c r="P480" s="229"/>
      <c r="Q480" s="229"/>
      <c r="R480" s="229"/>
      <c r="S480" s="229"/>
      <c r="T480" s="229"/>
      <c r="U480" s="229"/>
      <c r="V480" s="229"/>
      <c r="W480" s="229"/>
      <c r="X480" s="229"/>
      <c r="Y480" s="229"/>
      <c r="Z480" s="241"/>
    </row>
    <row r="481" spans="1:26" ht="15" x14ac:dyDescent="0.2">
      <c r="A481" s="242">
        <f>P.O.!A572</f>
        <v>0</v>
      </c>
      <c r="B481" s="243">
        <f>P.O.!C572</f>
        <v>0</v>
      </c>
      <c r="C481" s="243">
        <f>P.O.!D572</f>
        <v>0</v>
      </c>
      <c r="D481" s="245">
        <f>P.O.!E572</f>
        <v>0</v>
      </c>
      <c r="E481" s="244">
        <f>P.O.!H572</f>
        <v>0</v>
      </c>
      <c r="F481" s="244">
        <f>P.O.!F572</f>
        <v>0</v>
      </c>
      <c r="G481" s="246">
        <f>P.O.!J572</f>
        <v>0</v>
      </c>
      <c r="H481" s="246"/>
      <c r="I481" s="246">
        <f>P.O.!K572</f>
        <v>0</v>
      </c>
      <c r="J481" s="247"/>
      <c r="K481" s="237"/>
      <c r="L481" s="238"/>
      <c r="M481" s="241"/>
      <c r="P481" s="229"/>
      <c r="Q481" s="229"/>
      <c r="R481" s="229"/>
      <c r="S481" s="229"/>
      <c r="T481" s="229"/>
      <c r="U481" s="229"/>
      <c r="V481" s="229"/>
      <c r="W481" s="229"/>
      <c r="X481" s="229"/>
      <c r="Y481" s="229"/>
      <c r="Z481" s="241"/>
    </row>
    <row r="482" spans="1:26" ht="15" x14ac:dyDescent="0.2">
      <c r="A482" s="242">
        <f>P.O.!A573</f>
        <v>0</v>
      </c>
      <c r="B482" s="243">
        <f>P.O.!C573</f>
        <v>0</v>
      </c>
      <c r="C482" s="243">
        <f>P.O.!D573</f>
        <v>0</v>
      </c>
      <c r="D482" s="245">
        <f>P.O.!E573</f>
        <v>0</v>
      </c>
      <c r="E482" s="244">
        <f>P.O.!H573</f>
        <v>0</v>
      </c>
      <c r="F482" s="244">
        <f>P.O.!F573</f>
        <v>0</v>
      </c>
      <c r="G482" s="246">
        <f>P.O.!J573</f>
        <v>0</v>
      </c>
      <c r="H482" s="246"/>
      <c r="I482" s="246">
        <f>P.O.!K573</f>
        <v>0</v>
      </c>
      <c r="J482" s="247"/>
      <c r="K482" s="237"/>
      <c r="L482" s="238"/>
      <c r="M482" s="241"/>
      <c r="P482" s="229"/>
      <c r="Q482" s="229"/>
      <c r="R482" s="229"/>
      <c r="S482" s="229"/>
      <c r="T482" s="229"/>
      <c r="U482" s="229"/>
      <c r="V482" s="229"/>
      <c r="W482" s="229"/>
      <c r="X482" s="229"/>
      <c r="Y482" s="229"/>
      <c r="Z482" s="241"/>
    </row>
    <row r="483" spans="1:26" ht="15" x14ac:dyDescent="0.2">
      <c r="A483" s="242">
        <f>P.O.!A574</f>
        <v>0</v>
      </c>
      <c r="B483" s="243">
        <f>P.O.!C574</f>
        <v>0</v>
      </c>
      <c r="C483" s="243">
        <f>P.O.!D574</f>
        <v>0</v>
      </c>
      <c r="D483" s="245">
        <f>P.O.!E574</f>
        <v>0</v>
      </c>
      <c r="E483" s="244">
        <f>P.O.!H574</f>
        <v>0</v>
      </c>
      <c r="F483" s="244">
        <f>P.O.!F574</f>
        <v>0</v>
      </c>
      <c r="G483" s="246">
        <f>P.O.!J574</f>
        <v>0</v>
      </c>
      <c r="H483" s="246"/>
      <c r="I483" s="246">
        <f>P.O.!K574</f>
        <v>0</v>
      </c>
      <c r="J483" s="247"/>
      <c r="K483" s="237"/>
      <c r="L483" s="238"/>
      <c r="M483" s="241"/>
      <c r="P483" s="229"/>
      <c r="Q483" s="229"/>
      <c r="R483" s="229"/>
      <c r="S483" s="229"/>
      <c r="T483" s="229"/>
      <c r="U483" s="229"/>
      <c r="V483" s="229"/>
      <c r="W483" s="229"/>
      <c r="X483" s="229"/>
      <c r="Y483" s="229"/>
      <c r="Z483" s="241"/>
    </row>
    <row r="484" spans="1:26" ht="15" x14ac:dyDescent="0.2">
      <c r="A484" s="242">
        <f>P.O.!A575</f>
        <v>0</v>
      </c>
      <c r="B484" s="243">
        <f>P.O.!C575</f>
        <v>0</v>
      </c>
      <c r="C484" s="243">
        <f>P.O.!D575</f>
        <v>0</v>
      </c>
      <c r="D484" s="245">
        <f>P.O.!E575</f>
        <v>0</v>
      </c>
      <c r="E484" s="244">
        <f>P.O.!H575</f>
        <v>0</v>
      </c>
      <c r="F484" s="244">
        <f>P.O.!F575</f>
        <v>0</v>
      </c>
      <c r="G484" s="246">
        <f>P.O.!J575</f>
        <v>0</v>
      </c>
      <c r="H484" s="246"/>
      <c r="I484" s="246">
        <f>P.O.!K575</f>
        <v>0</v>
      </c>
      <c r="J484" s="247"/>
      <c r="K484" s="237"/>
      <c r="L484" s="238"/>
      <c r="M484" s="241"/>
      <c r="P484" s="229"/>
      <c r="Q484" s="229"/>
      <c r="R484" s="229"/>
      <c r="S484" s="229"/>
      <c r="T484" s="229"/>
      <c r="U484" s="229"/>
      <c r="V484" s="229"/>
      <c r="W484" s="229"/>
      <c r="X484" s="229"/>
      <c r="Y484" s="229"/>
      <c r="Z484" s="241"/>
    </row>
    <row r="485" spans="1:26" ht="15" x14ac:dyDescent="0.2">
      <c r="A485" s="242">
        <f>P.O.!A576</f>
        <v>0</v>
      </c>
      <c r="B485" s="243">
        <f>P.O.!C576</f>
        <v>0</v>
      </c>
      <c r="C485" s="243">
        <f>P.O.!D576</f>
        <v>0</v>
      </c>
      <c r="D485" s="245">
        <f>P.O.!E576</f>
        <v>0</v>
      </c>
      <c r="E485" s="244">
        <f>P.O.!H576</f>
        <v>0</v>
      </c>
      <c r="F485" s="244">
        <f>P.O.!F576</f>
        <v>0</v>
      </c>
      <c r="G485" s="246">
        <f>P.O.!J576</f>
        <v>0</v>
      </c>
      <c r="H485" s="246"/>
      <c r="I485" s="246">
        <f>P.O.!K576</f>
        <v>0</v>
      </c>
      <c r="J485" s="247"/>
      <c r="K485" s="237"/>
      <c r="L485" s="238"/>
      <c r="M485" s="241"/>
      <c r="P485" s="229"/>
      <c r="Q485" s="229"/>
      <c r="R485" s="229"/>
      <c r="S485" s="229"/>
      <c r="T485" s="229"/>
      <c r="U485" s="229"/>
      <c r="V485" s="229"/>
      <c r="W485" s="229"/>
      <c r="X485" s="229"/>
      <c r="Y485" s="229"/>
      <c r="Z485" s="241"/>
    </row>
    <row r="486" spans="1:26" ht="15" x14ac:dyDescent="0.2">
      <c r="A486" s="242">
        <f>P.O.!A577</f>
        <v>0</v>
      </c>
      <c r="B486" s="243">
        <f>P.O.!C577</f>
        <v>0</v>
      </c>
      <c r="C486" s="243">
        <f>P.O.!D577</f>
        <v>0</v>
      </c>
      <c r="D486" s="245">
        <f>P.O.!E577</f>
        <v>0</v>
      </c>
      <c r="E486" s="244">
        <f>P.O.!H577</f>
        <v>0</v>
      </c>
      <c r="F486" s="244">
        <f>P.O.!F577</f>
        <v>0</v>
      </c>
      <c r="G486" s="246">
        <f>P.O.!J577</f>
        <v>0</v>
      </c>
      <c r="H486" s="246"/>
      <c r="I486" s="246">
        <f>P.O.!K577</f>
        <v>0</v>
      </c>
      <c r="J486" s="247"/>
      <c r="K486" s="237"/>
      <c r="L486" s="238"/>
      <c r="M486" s="241"/>
      <c r="P486" s="229"/>
      <c r="Q486" s="229"/>
      <c r="R486" s="229"/>
      <c r="S486" s="229"/>
      <c r="T486" s="229"/>
      <c r="U486" s="229"/>
      <c r="V486" s="229"/>
      <c r="W486" s="229"/>
      <c r="X486" s="229"/>
      <c r="Y486" s="229"/>
      <c r="Z486" s="241"/>
    </row>
    <row r="487" spans="1:26" ht="15" x14ac:dyDescent="0.2">
      <c r="A487" s="242">
        <f>P.O.!A578</f>
        <v>0</v>
      </c>
      <c r="B487" s="243">
        <f>P.O.!C578</f>
        <v>0</v>
      </c>
      <c r="C487" s="243">
        <f>P.O.!D578</f>
        <v>0</v>
      </c>
      <c r="D487" s="245">
        <f>P.O.!E578</f>
        <v>0</v>
      </c>
      <c r="E487" s="244">
        <f>P.O.!H578</f>
        <v>0</v>
      </c>
      <c r="F487" s="244">
        <f>P.O.!F578</f>
        <v>0</v>
      </c>
      <c r="G487" s="246">
        <f>P.O.!J578</f>
        <v>0</v>
      </c>
      <c r="H487" s="246"/>
      <c r="I487" s="246">
        <f>P.O.!K578</f>
        <v>0</v>
      </c>
      <c r="J487" s="247"/>
      <c r="K487" s="237"/>
      <c r="L487" s="238"/>
      <c r="M487" s="241"/>
      <c r="P487" s="229"/>
      <c r="Q487" s="229"/>
      <c r="R487" s="229"/>
      <c r="S487" s="229"/>
      <c r="T487" s="229"/>
      <c r="U487" s="229"/>
      <c r="V487" s="229"/>
      <c r="W487" s="229"/>
      <c r="X487" s="229"/>
      <c r="Y487" s="229"/>
      <c r="Z487" s="241"/>
    </row>
    <row r="488" spans="1:26" ht="15" x14ac:dyDescent="0.2">
      <c r="A488" s="242">
        <f>P.O.!A579</f>
        <v>0</v>
      </c>
      <c r="B488" s="243">
        <f>P.O.!C579</f>
        <v>0</v>
      </c>
      <c r="C488" s="243">
        <f>P.O.!D579</f>
        <v>0</v>
      </c>
      <c r="D488" s="245">
        <f>P.O.!E579</f>
        <v>0</v>
      </c>
      <c r="E488" s="244">
        <f>P.O.!H579</f>
        <v>0</v>
      </c>
      <c r="F488" s="244">
        <f>P.O.!F579</f>
        <v>0</v>
      </c>
      <c r="G488" s="246">
        <f>P.O.!J579</f>
        <v>0</v>
      </c>
      <c r="H488" s="246"/>
      <c r="I488" s="246">
        <f>P.O.!K579</f>
        <v>0</v>
      </c>
      <c r="J488" s="247"/>
      <c r="K488" s="237"/>
      <c r="L488" s="238"/>
      <c r="M488" s="241"/>
      <c r="P488" s="229"/>
      <c r="Q488" s="229"/>
      <c r="R488" s="229"/>
      <c r="S488" s="229"/>
      <c r="T488" s="229"/>
      <c r="U488" s="229"/>
      <c r="V488" s="229"/>
      <c r="W488" s="229"/>
      <c r="X488" s="229"/>
      <c r="Y488" s="229"/>
      <c r="Z488" s="241"/>
    </row>
    <row r="489" spans="1:26" ht="15" x14ac:dyDescent="0.2">
      <c r="A489" s="242">
        <f>P.O.!A580</f>
        <v>0</v>
      </c>
      <c r="B489" s="243">
        <f>P.O.!C580</f>
        <v>0</v>
      </c>
      <c r="C489" s="243">
        <f>P.O.!D580</f>
        <v>0</v>
      </c>
      <c r="D489" s="245">
        <f>P.O.!E580</f>
        <v>0</v>
      </c>
      <c r="E489" s="244">
        <f>P.O.!H580</f>
        <v>0</v>
      </c>
      <c r="F489" s="244">
        <f>P.O.!F580</f>
        <v>0</v>
      </c>
      <c r="G489" s="246">
        <f>P.O.!J580</f>
        <v>0</v>
      </c>
      <c r="H489" s="246"/>
      <c r="I489" s="246">
        <f>P.O.!K580</f>
        <v>0</v>
      </c>
      <c r="J489" s="247"/>
      <c r="K489" s="237"/>
      <c r="L489" s="238"/>
      <c r="M489" s="241"/>
      <c r="P489" s="229"/>
      <c r="Q489" s="229"/>
      <c r="R489" s="229"/>
      <c r="S489" s="229"/>
      <c r="T489" s="229"/>
      <c r="U489" s="229"/>
      <c r="V489" s="229"/>
      <c r="W489" s="229"/>
      <c r="X489" s="229"/>
      <c r="Y489" s="229"/>
      <c r="Z489" s="241"/>
    </row>
    <row r="490" spans="1:26" ht="15" x14ac:dyDescent="0.2">
      <c r="A490" s="242">
        <f>P.O.!A581</f>
        <v>0</v>
      </c>
      <c r="B490" s="243">
        <f>P.O.!C581</f>
        <v>0</v>
      </c>
      <c r="C490" s="243">
        <f>P.O.!D581</f>
        <v>0</v>
      </c>
      <c r="D490" s="245">
        <f>P.O.!E581</f>
        <v>0</v>
      </c>
      <c r="E490" s="244">
        <f>P.O.!H581</f>
        <v>0</v>
      </c>
      <c r="F490" s="244">
        <f>P.O.!F581</f>
        <v>0</v>
      </c>
      <c r="G490" s="246">
        <f>P.O.!J581</f>
        <v>0</v>
      </c>
      <c r="H490" s="246"/>
      <c r="I490" s="246">
        <f>P.O.!K581</f>
        <v>0</v>
      </c>
      <c r="J490" s="247"/>
      <c r="K490" s="237"/>
      <c r="L490" s="238"/>
      <c r="M490" s="241"/>
      <c r="P490" s="229"/>
      <c r="Q490" s="229"/>
      <c r="R490" s="229"/>
      <c r="S490" s="229"/>
      <c r="T490" s="229"/>
      <c r="U490" s="229"/>
      <c r="V490" s="229"/>
      <c r="W490" s="229"/>
      <c r="X490" s="229"/>
      <c r="Y490" s="229"/>
      <c r="Z490" s="241"/>
    </row>
    <row r="491" spans="1:26" ht="15" x14ac:dyDescent="0.2">
      <c r="A491" s="242"/>
      <c r="B491" s="243"/>
      <c r="C491" s="243"/>
      <c r="D491" s="245"/>
      <c r="E491" s="244"/>
      <c r="F491" s="244"/>
      <c r="G491" s="246"/>
      <c r="H491" s="246"/>
      <c r="I491" s="246"/>
      <c r="J491" s="247"/>
      <c r="K491" s="237"/>
      <c r="L491" s="238"/>
      <c r="M491" s="241"/>
      <c r="P491" s="229"/>
      <c r="Q491" s="229"/>
      <c r="R491" s="229"/>
      <c r="S491" s="229"/>
      <c r="T491" s="229"/>
      <c r="U491" s="229"/>
      <c r="V491" s="229"/>
      <c r="W491" s="229"/>
      <c r="X491" s="229"/>
      <c r="Y491" s="229"/>
      <c r="Z491" s="241"/>
    </row>
    <row r="492" spans="1:26" ht="15" x14ac:dyDescent="0.2">
      <c r="A492" s="242"/>
      <c r="B492" s="243"/>
      <c r="C492" s="243"/>
      <c r="D492" s="245"/>
      <c r="E492" s="244"/>
      <c r="F492" s="244"/>
      <c r="G492" s="246"/>
      <c r="H492" s="246"/>
      <c r="I492" s="246"/>
      <c r="J492" s="247"/>
      <c r="K492" s="237"/>
      <c r="L492" s="238"/>
      <c r="M492" s="241"/>
      <c r="P492" s="229"/>
      <c r="Q492" s="229"/>
      <c r="R492" s="229"/>
      <c r="S492" s="229"/>
      <c r="T492" s="229"/>
      <c r="U492" s="229"/>
      <c r="V492" s="229"/>
      <c r="W492" s="229"/>
      <c r="X492" s="229"/>
      <c r="Y492" s="229"/>
      <c r="Z492" s="241"/>
    </row>
    <row r="493" spans="1:26" ht="15" x14ac:dyDescent="0.2">
      <c r="A493" s="242"/>
      <c r="B493" s="243"/>
      <c r="C493" s="243"/>
      <c r="D493" s="245"/>
      <c r="E493" s="244"/>
      <c r="F493" s="244"/>
      <c r="G493" s="246"/>
      <c r="H493" s="246"/>
      <c r="I493" s="246"/>
      <c r="J493" s="247"/>
      <c r="K493" s="237"/>
      <c r="L493" s="238"/>
      <c r="M493" s="241"/>
      <c r="P493" s="229"/>
      <c r="Q493" s="229"/>
      <c r="R493" s="229"/>
      <c r="S493" s="229"/>
      <c r="T493" s="229"/>
      <c r="U493" s="229"/>
      <c r="V493" s="229"/>
      <c r="W493" s="229"/>
      <c r="X493" s="229"/>
      <c r="Y493" s="229"/>
      <c r="Z493" s="241"/>
    </row>
    <row r="494" spans="1:26" ht="15" x14ac:dyDescent="0.2">
      <c r="A494" s="242"/>
      <c r="B494" s="243"/>
      <c r="C494" s="243"/>
      <c r="D494" s="245"/>
      <c r="E494" s="244"/>
      <c r="F494" s="244"/>
      <c r="G494" s="246"/>
      <c r="H494" s="246"/>
      <c r="I494" s="246"/>
      <c r="J494" s="247"/>
      <c r="K494" s="237"/>
      <c r="L494" s="238"/>
      <c r="M494" s="241"/>
      <c r="P494" s="229"/>
      <c r="Q494" s="229"/>
      <c r="R494" s="229"/>
      <c r="S494" s="229"/>
      <c r="T494" s="229"/>
      <c r="U494" s="229"/>
      <c r="V494" s="229"/>
      <c r="W494" s="229"/>
      <c r="X494" s="229"/>
      <c r="Y494" s="229"/>
      <c r="Z494" s="241"/>
    </row>
    <row r="495" spans="1:26" ht="15" x14ac:dyDescent="0.2">
      <c r="A495" s="242"/>
      <c r="B495" s="243"/>
      <c r="C495" s="243"/>
      <c r="D495" s="245"/>
      <c r="E495" s="244"/>
      <c r="F495" s="244"/>
      <c r="G495" s="246"/>
      <c r="H495" s="246"/>
      <c r="I495" s="246"/>
      <c r="J495" s="247"/>
      <c r="K495" s="237"/>
      <c r="L495" s="238"/>
      <c r="M495" s="241"/>
      <c r="P495" s="229"/>
      <c r="Q495" s="229"/>
      <c r="R495" s="229"/>
      <c r="S495" s="229"/>
      <c r="T495" s="229"/>
      <c r="U495" s="229"/>
      <c r="V495" s="229"/>
      <c r="W495" s="229"/>
      <c r="X495" s="229"/>
      <c r="Y495" s="229"/>
      <c r="Z495" s="241"/>
    </row>
    <row r="496" spans="1:26" ht="15" x14ac:dyDescent="0.2">
      <c r="A496" s="242"/>
      <c r="B496" s="243"/>
      <c r="C496" s="243"/>
      <c r="D496" s="245"/>
      <c r="E496" s="244"/>
      <c r="F496" s="244"/>
      <c r="G496" s="246"/>
      <c r="H496" s="246"/>
      <c r="I496" s="246"/>
      <c r="J496" s="247"/>
      <c r="K496" s="237"/>
      <c r="L496" s="238"/>
      <c r="M496" s="241"/>
      <c r="P496" s="229"/>
      <c r="Q496" s="229"/>
      <c r="R496" s="229"/>
      <c r="S496" s="229"/>
      <c r="T496" s="229"/>
      <c r="U496" s="229"/>
      <c r="V496" s="229"/>
      <c r="W496" s="229"/>
      <c r="X496" s="229"/>
      <c r="Y496" s="229"/>
      <c r="Z496" s="241"/>
    </row>
    <row r="497" spans="1:26" ht="15" x14ac:dyDescent="0.2">
      <c r="A497" s="242"/>
      <c r="B497" s="243"/>
      <c r="C497" s="243"/>
      <c r="D497" s="245"/>
      <c r="E497" s="244"/>
      <c r="F497" s="244"/>
      <c r="G497" s="246"/>
      <c r="H497" s="246"/>
      <c r="I497" s="246"/>
      <c r="J497" s="247"/>
      <c r="K497" s="237"/>
      <c r="L497" s="238"/>
      <c r="M497" s="241"/>
      <c r="P497" s="229"/>
      <c r="Q497" s="229"/>
      <c r="R497" s="229"/>
      <c r="S497" s="229"/>
      <c r="T497" s="229"/>
      <c r="U497" s="229"/>
      <c r="V497" s="229"/>
      <c r="W497" s="229"/>
      <c r="X497" s="229"/>
      <c r="Y497" s="229"/>
      <c r="Z497" s="241"/>
    </row>
    <row r="498" spans="1:26" ht="15" x14ac:dyDescent="0.2">
      <c r="A498" s="242"/>
      <c r="B498" s="243"/>
      <c r="C498" s="243"/>
      <c r="D498" s="245"/>
      <c r="E498" s="244"/>
      <c r="F498" s="244"/>
      <c r="G498" s="246"/>
      <c r="H498" s="246"/>
      <c r="I498" s="246"/>
      <c r="J498" s="247"/>
      <c r="K498" s="237"/>
      <c r="L498" s="238"/>
      <c r="M498" s="241"/>
      <c r="P498" s="229"/>
      <c r="Q498" s="229"/>
      <c r="R498" s="229"/>
      <c r="S498" s="229"/>
      <c r="T498" s="229"/>
      <c r="U498" s="229"/>
      <c r="V498" s="229"/>
      <c r="W498" s="229"/>
      <c r="X498" s="229"/>
      <c r="Y498" s="229"/>
      <c r="Z498" s="241"/>
    </row>
    <row r="499" spans="1:26" ht="15" x14ac:dyDescent="0.2">
      <c r="A499" s="242"/>
      <c r="B499" s="243"/>
      <c r="C499" s="243"/>
      <c r="D499" s="245"/>
      <c r="E499" s="244"/>
      <c r="F499" s="244"/>
      <c r="G499" s="246"/>
      <c r="H499" s="246"/>
      <c r="I499" s="246"/>
      <c r="J499" s="247"/>
      <c r="K499" s="237"/>
      <c r="L499" s="238"/>
      <c r="M499" s="241"/>
      <c r="P499" s="229"/>
      <c r="Q499" s="229"/>
      <c r="R499" s="229"/>
      <c r="S499" s="229"/>
      <c r="T499" s="229"/>
      <c r="U499" s="229"/>
      <c r="V499" s="229"/>
      <c r="W499" s="229"/>
      <c r="X499" s="229"/>
      <c r="Y499" s="229"/>
      <c r="Z499" s="241"/>
    </row>
    <row r="500" spans="1:26" ht="15" x14ac:dyDescent="0.2">
      <c r="A500" s="242"/>
      <c r="B500" s="243"/>
      <c r="C500" s="243"/>
      <c r="D500" s="245"/>
      <c r="E500" s="244"/>
      <c r="F500" s="244"/>
      <c r="G500" s="246"/>
      <c r="H500" s="246"/>
      <c r="I500" s="246"/>
      <c r="J500" s="247"/>
      <c r="K500" s="237"/>
      <c r="L500" s="238"/>
      <c r="M500" s="241"/>
      <c r="P500" s="229"/>
      <c r="Q500" s="229"/>
      <c r="R500" s="229"/>
      <c r="S500" s="229"/>
      <c r="T500" s="229"/>
      <c r="U500" s="229"/>
      <c r="V500" s="229"/>
      <c r="W500" s="229"/>
      <c r="X500" s="229"/>
      <c r="Y500" s="229"/>
      <c r="Z500" s="241"/>
    </row>
    <row r="501" spans="1:26" ht="15" x14ac:dyDescent="0.2">
      <c r="A501" s="242"/>
      <c r="B501" s="243"/>
      <c r="C501" s="243"/>
      <c r="D501" s="245"/>
      <c r="E501" s="244"/>
      <c r="F501" s="244"/>
      <c r="G501" s="246"/>
      <c r="H501" s="246"/>
      <c r="I501" s="246"/>
      <c r="J501" s="247"/>
      <c r="K501" s="237"/>
      <c r="L501" s="238"/>
      <c r="M501" s="241"/>
      <c r="P501" s="229"/>
      <c r="Q501" s="229"/>
      <c r="R501" s="229"/>
      <c r="S501" s="229"/>
      <c r="T501" s="229"/>
      <c r="U501" s="229"/>
      <c r="V501" s="229"/>
      <c r="W501" s="229"/>
      <c r="X501" s="229"/>
      <c r="Y501" s="229"/>
      <c r="Z501" s="241"/>
    </row>
    <row r="502" spans="1:26" ht="15" x14ac:dyDescent="0.2">
      <c r="A502" s="242"/>
      <c r="B502" s="243"/>
      <c r="C502" s="243"/>
      <c r="D502" s="245"/>
      <c r="E502" s="244"/>
      <c r="F502" s="244"/>
      <c r="G502" s="246"/>
      <c r="H502" s="246"/>
      <c r="I502" s="246"/>
      <c r="J502" s="247"/>
      <c r="K502" s="237"/>
      <c r="L502" s="238"/>
      <c r="M502" s="241"/>
      <c r="P502" s="229"/>
      <c r="Q502" s="229"/>
      <c r="R502" s="229"/>
      <c r="S502" s="229"/>
      <c r="T502" s="229"/>
      <c r="U502" s="229"/>
      <c r="V502" s="229"/>
      <c r="W502" s="229"/>
      <c r="X502" s="229"/>
      <c r="Y502" s="229"/>
      <c r="Z502" s="241"/>
    </row>
    <row r="503" spans="1:26" ht="15" x14ac:dyDescent="0.2">
      <c r="A503" s="242"/>
      <c r="B503" s="243"/>
      <c r="C503" s="243"/>
      <c r="D503" s="245"/>
      <c r="E503" s="244"/>
      <c r="F503" s="244"/>
      <c r="G503" s="246"/>
      <c r="H503" s="246"/>
      <c r="I503" s="246"/>
      <c r="J503" s="247"/>
      <c r="K503" s="237"/>
      <c r="L503" s="238"/>
      <c r="M503" s="241"/>
      <c r="P503" s="229"/>
      <c r="Q503" s="229"/>
      <c r="R503" s="229"/>
      <c r="S503" s="229"/>
      <c r="T503" s="229"/>
      <c r="U503" s="229"/>
      <c r="V503" s="229"/>
      <c r="W503" s="229"/>
      <c r="X503" s="229"/>
      <c r="Y503" s="229"/>
      <c r="Z503" s="241"/>
    </row>
    <row r="504" spans="1:26" ht="15" x14ac:dyDescent="0.2">
      <c r="A504" s="242"/>
      <c r="B504" s="243"/>
      <c r="C504" s="243"/>
      <c r="D504" s="245"/>
      <c r="E504" s="244"/>
      <c r="F504" s="244"/>
      <c r="G504" s="246"/>
      <c r="H504" s="246"/>
      <c r="I504" s="246"/>
      <c r="J504" s="247"/>
      <c r="K504" s="237"/>
      <c r="L504" s="238"/>
      <c r="M504" s="241"/>
      <c r="P504" s="229"/>
      <c r="Q504" s="229"/>
      <c r="R504" s="229"/>
      <c r="S504" s="229"/>
      <c r="T504" s="229"/>
      <c r="U504" s="229"/>
      <c r="V504" s="229"/>
      <c r="W504" s="229"/>
      <c r="X504" s="229"/>
      <c r="Y504" s="229"/>
      <c r="Z504" s="241"/>
    </row>
    <row r="505" spans="1:26" ht="15" x14ac:dyDescent="0.2">
      <c r="A505" s="242"/>
      <c r="B505" s="243"/>
      <c r="C505" s="243"/>
      <c r="D505" s="245"/>
      <c r="E505" s="244"/>
      <c r="F505" s="244"/>
      <c r="G505" s="246"/>
      <c r="H505" s="246"/>
      <c r="I505" s="246"/>
      <c r="J505" s="247"/>
      <c r="K505" s="237"/>
      <c r="L505" s="238"/>
      <c r="M505" s="241"/>
      <c r="P505" s="229"/>
      <c r="Q505" s="229"/>
      <c r="R505" s="229"/>
      <c r="S505" s="229"/>
      <c r="T505" s="229"/>
      <c r="U505" s="229"/>
      <c r="V505" s="229"/>
      <c r="W505" s="229"/>
      <c r="X505" s="229"/>
      <c r="Y505" s="229"/>
      <c r="Z505" s="241"/>
    </row>
    <row r="506" spans="1:26" ht="15" x14ac:dyDescent="0.2">
      <c r="A506" s="242"/>
      <c r="B506" s="243"/>
      <c r="C506" s="243"/>
      <c r="D506" s="245"/>
      <c r="E506" s="244"/>
      <c r="F506" s="244"/>
      <c r="G506" s="246"/>
      <c r="H506" s="246"/>
      <c r="I506" s="246"/>
      <c r="J506" s="247"/>
      <c r="K506" s="237"/>
      <c r="L506" s="238"/>
      <c r="M506" s="241"/>
      <c r="P506" s="229"/>
      <c r="Q506" s="229"/>
      <c r="R506" s="229"/>
      <c r="S506" s="229"/>
      <c r="T506" s="229"/>
      <c r="U506" s="229"/>
      <c r="V506" s="229"/>
      <c r="W506" s="229"/>
      <c r="X506" s="229"/>
      <c r="Y506" s="229"/>
      <c r="Z506" s="241"/>
    </row>
    <row r="507" spans="1:26" ht="15" x14ac:dyDescent="0.2">
      <c r="A507" s="242"/>
      <c r="B507" s="243"/>
      <c r="C507" s="243"/>
      <c r="D507" s="245"/>
      <c r="E507" s="244"/>
      <c r="F507" s="244"/>
      <c r="G507" s="246"/>
      <c r="H507" s="246"/>
      <c r="I507" s="246"/>
      <c r="J507" s="247"/>
      <c r="K507" s="237"/>
      <c r="L507" s="238"/>
      <c r="M507" s="241"/>
      <c r="P507" s="229"/>
      <c r="Q507" s="229"/>
      <c r="R507" s="229"/>
      <c r="S507" s="229"/>
      <c r="T507" s="229"/>
      <c r="U507" s="229"/>
      <c r="V507" s="229"/>
      <c r="W507" s="229"/>
      <c r="X507" s="229"/>
      <c r="Y507" s="229"/>
      <c r="Z507" s="241"/>
    </row>
    <row r="508" spans="1:26" ht="15" x14ac:dyDescent="0.2">
      <c r="A508" s="242"/>
      <c r="B508" s="243"/>
      <c r="C508" s="243"/>
      <c r="D508" s="245"/>
      <c r="E508" s="244"/>
      <c r="F508" s="244"/>
      <c r="G508" s="246"/>
      <c r="H508" s="246"/>
      <c r="I508" s="246"/>
      <c r="J508" s="247"/>
      <c r="K508" s="237"/>
      <c r="L508" s="238"/>
      <c r="M508" s="241"/>
      <c r="P508" s="229"/>
      <c r="Q508" s="229"/>
      <c r="R508" s="229"/>
      <c r="S508" s="229"/>
      <c r="T508" s="229"/>
      <c r="U508" s="229"/>
      <c r="V508" s="229"/>
      <c r="W508" s="229"/>
      <c r="X508" s="229"/>
      <c r="Y508" s="229"/>
      <c r="Z508" s="241"/>
    </row>
    <row r="509" spans="1:26" ht="15" x14ac:dyDescent="0.2">
      <c r="A509" s="242"/>
      <c r="B509" s="243"/>
      <c r="C509" s="243"/>
      <c r="D509" s="245"/>
      <c r="E509" s="244"/>
      <c r="F509" s="244"/>
      <c r="G509" s="246"/>
      <c r="H509" s="246"/>
      <c r="I509" s="246"/>
      <c r="J509" s="247"/>
      <c r="K509" s="237"/>
      <c r="L509" s="238"/>
      <c r="M509" s="241"/>
      <c r="P509" s="229"/>
      <c r="Q509" s="229"/>
      <c r="R509" s="229"/>
      <c r="S509" s="229"/>
      <c r="T509" s="229"/>
      <c r="U509" s="229"/>
      <c r="V509" s="229"/>
      <c r="W509" s="229"/>
      <c r="X509" s="229"/>
      <c r="Y509" s="229"/>
      <c r="Z509" s="241"/>
    </row>
    <row r="510" spans="1:26" ht="15" x14ac:dyDescent="0.2">
      <c r="A510" s="242"/>
      <c r="B510" s="243"/>
      <c r="C510" s="243"/>
      <c r="D510" s="245"/>
      <c r="E510" s="244"/>
      <c r="F510" s="244"/>
      <c r="G510" s="246"/>
      <c r="H510" s="246"/>
      <c r="I510" s="246"/>
      <c r="J510" s="247"/>
      <c r="K510" s="237"/>
      <c r="L510" s="238"/>
      <c r="M510" s="241"/>
      <c r="P510" s="229"/>
      <c r="Q510" s="229"/>
      <c r="R510" s="229"/>
      <c r="S510" s="229"/>
      <c r="T510" s="229"/>
      <c r="U510" s="229"/>
      <c r="V510" s="229"/>
      <c r="W510" s="229"/>
      <c r="X510" s="229"/>
      <c r="Y510" s="229"/>
      <c r="Z510" s="241"/>
    </row>
    <row r="511" spans="1:26" ht="15" x14ac:dyDescent="0.2">
      <c r="A511" s="242"/>
      <c r="B511" s="243"/>
      <c r="C511" s="243"/>
      <c r="D511" s="245"/>
      <c r="E511" s="244"/>
      <c r="F511" s="244"/>
      <c r="G511" s="246"/>
      <c r="H511" s="246"/>
      <c r="I511" s="246"/>
      <c r="J511" s="247"/>
      <c r="K511" s="237"/>
      <c r="L511" s="238"/>
      <c r="M511" s="241"/>
      <c r="P511" s="229"/>
      <c r="Q511" s="229"/>
      <c r="R511" s="229"/>
      <c r="S511" s="229"/>
      <c r="T511" s="229"/>
      <c r="U511" s="229"/>
      <c r="V511" s="229"/>
      <c r="W511" s="229"/>
      <c r="X511" s="229"/>
      <c r="Y511" s="229"/>
      <c r="Z511" s="241"/>
    </row>
    <row r="512" spans="1:26" ht="15" x14ac:dyDescent="0.2">
      <c r="A512" s="242"/>
      <c r="B512" s="243"/>
      <c r="C512" s="243"/>
      <c r="D512" s="245"/>
      <c r="E512" s="244"/>
      <c r="F512" s="244"/>
      <c r="G512" s="246"/>
      <c r="H512" s="246"/>
      <c r="I512" s="246"/>
      <c r="J512" s="247"/>
      <c r="K512" s="237"/>
      <c r="L512" s="238"/>
      <c r="M512" s="241"/>
      <c r="P512" s="229"/>
      <c r="Q512" s="229"/>
      <c r="R512" s="229"/>
      <c r="S512" s="229"/>
      <c r="T512" s="229"/>
      <c r="U512" s="229"/>
      <c r="V512" s="229"/>
      <c r="W512" s="229"/>
      <c r="X512" s="229"/>
      <c r="Y512" s="229"/>
      <c r="Z512" s="241"/>
    </row>
    <row r="513" spans="1:26" ht="15" x14ac:dyDescent="0.2">
      <c r="A513" s="242"/>
      <c r="B513" s="243"/>
      <c r="C513" s="243"/>
      <c r="D513" s="245"/>
      <c r="E513" s="244"/>
      <c r="F513" s="244"/>
      <c r="G513" s="246"/>
      <c r="H513" s="246"/>
      <c r="I513" s="246"/>
      <c r="J513" s="247"/>
      <c r="K513" s="237"/>
      <c r="L513" s="238"/>
      <c r="M513" s="241"/>
      <c r="P513" s="229"/>
      <c r="Q513" s="229"/>
      <c r="R513" s="229"/>
      <c r="S513" s="229"/>
      <c r="T513" s="229"/>
      <c r="U513" s="229"/>
      <c r="V513" s="229"/>
      <c r="W513" s="229"/>
      <c r="X513" s="229"/>
      <c r="Y513" s="229"/>
      <c r="Z513" s="241"/>
    </row>
    <row r="514" spans="1:26" ht="15" x14ac:dyDescent="0.2">
      <c r="A514" s="242"/>
      <c r="B514" s="243"/>
      <c r="C514" s="243"/>
      <c r="D514" s="245"/>
      <c r="E514" s="244"/>
      <c r="F514" s="244"/>
      <c r="G514" s="246"/>
      <c r="H514" s="246"/>
      <c r="I514" s="246"/>
      <c r="J514" s="247"/>
      <c r="K514" s="237"/>
      <c r="L514" s="238"/>
      <c r="M514" s="241"/>
      <c r="P514" s="229"/>
      <c r="Q514" s="229"/>
      <c r="R514" s="229"/>
      <c r="S514" s="229"/>
      <c r="T514" s="229"/>
      <c r="U514" s="229"/>
      <c r="V514" s="229"/>
      <c r="W514" s="229"/>
      <c r="X514" s="229"/>
      <c r="Y514" s="229"/>
      <c r="Z514" s="241"/>
    </row>
    <row r="515" spans="1:26" ht="15" x14ac:dyDescent="0.2">
      <c r="A515" s="242"/>
      <c r="B515" s="243"/>
      <c r="C515" s="243"/>
      <c r="D515" s="245"/>
      <c r="E515" s="244"/>
      <c r="F515" s="244"/>
      <c r="G515" s="246"/>
      <c r="H515" s="246"/>
      <c r="I515" s="246"/>
      <c r="J515" s="247"/>
      <c r="K515" s="237"/>
      <c r="L515" s="238"/>
      <c r="M515" s="241"/>
      <c r="P515" s="229"/>
      <c r="Q515" s="229"/>
      <c r="R515" s="229"/>
      <c r="S515" s="229"/>
      <c r="T515" s="229"/>
      <c r="U515" s="229"/>
      <c r="V515" s="229"/>
      <c r="W515" s="229"/>
      <c r="X515" s="229"/>
      <c r="Y515" s="229"/>
      <c r="Z515" s="241"/>
    </row>
    <row r="516" spans="1:26" ht="15" x14ac:dyDescent="0.2">
      <c r="A516" s="242"/>
      <c r="B516" s="243"/>
      <c r="C516" s="243"/>
      <c r="D516" s="245"/>
      <c r="E516" s="244"/>
      <c r="F516" s="244"/>
      <c r="G516" s="246"/>
      <c r="H516" s="246"/>
      <c r="I516" s="246"/>
      <c r="J516" s="247"/>
      <c r="K516" s="237"/>
      <c r="L516" s="238"/>
      <c r="M516" s="241"/>
      <c r="P516" s="229"/>
      <c r="Q516" s="229"/>
      <c r="R516" s="229"/>
      <c r="S516" s="229"/>
      <c r="T516" s="229"/>
      <c r="U516" s="229"/>
      <c r="V516" s="229"/>
      <c r="W516" s="229"/>
      <c r="X516" s="229"/>
      <c r="Y516" s="229"/>
      <c r="Z516" s="241"/>
    </row>
    <row r="517" spans="1:26" ht="15" x14ac:dyDescent="0.2">
      <c r="A517" s="242"/>
      <c r="B517" s="243"/>
      <c r="C517" s="243"/>
      <c r="D517" s="245"/>
      <c r="E517" s="244"/>
      <c r="F517" s="244"/>
      <c r="G517" s="246"/>
      <c r="H517" s="246"/>
      <c r="I517" s="246"/>
      <c r="J517" s="247"/>
      <c r="K517" s="237"/>
      <c r="L517" s="238"/>
      <c r="M517" s="241"/>
      <c r="P517" s="229"/>
      <c r="Q517" s="229"/>
      <c r="R517" s="229"/>
      <c r="S517" s="229"/>
      <c r="T517" s="229"/>
      <c r="U517" s="229"/>
      <c r="V517" s="229"/>
      <c r="W517" s="229"/>
      <c r="X517" s="229"/>
      <c r="Y517" s="229"/>
      <c r="Z517" s="241"/>
    </row>
    <row r="518" spans="1:26" ht="15" x14ac:dyDescent="0.2">
      <c r="A518" s="242"/>
      <c r="B518" s="243"/>
      <c r="C518" s="243"/>
      <c r="D518" s="245"/>
      <c r="E518" s="244"/>
      <c r="F518" s="244"/>
      <c r="G518" s="246"/>
      <c r="H518" s="246"/>
      <c r="I518" s="246"/>
      <c r="J518" s="247"/>
      <c r="K518" s="237"/>
      <c r="L518" s="238"/>
      <c r="M518" s="241"/>
      <c r="P518" s="229"/>
      <c r="Q518" s="229"/>
      <c r="R518" s="229"/>
      <c r="S518" s="229"/>
      <c r="T518" s="229"/>
      <c r="U518" s="229"/>
      <c r="V518" s="229"/>
      <c r="W518" s="229"/>
      <c r="X518" s="229"/>
      <c r="Y518" s="229"/>
      <c r="Z518" s="241"/>
    </row>
    <row r="519" spans="1:26" ht="15" x14ac:dyDescent="0.2">
      <c r="A519" s="242"/>
      <c r="B519" s="243"/>
      <c r="C519" s="243"/>
      <c r="D519" s="245"/>
      <c r="E519" s="244"/>
      <c r="F519" s="244"/>
      <c r="G519" s="246"/>
      <c r="H519" s="246"/>
      <c r="I519" s="246"/>
      <c r="J519" s="247"/>
      <c r="K519" s="237"/>
      <c r="L519" s="238"/>
      <c r="M519" s="241"/>
      <c r="P519" s="229"/>
      <c r="Q519" s="229"/>
      <c r="R519" s="229"/>
      <c r="S519" s="229"/>
      <c r="T519" s="229"/>
      <c r="U519" s="229"/>
      <c r="V519" s="229"/>
      <c r="W519" s="229"/>
      <c r="X519" s="229"/>
      <c r="Y519" s="229"/>
      <c r="Z519" s="241"/>
    </row>
    <row r="520" spans="1:26" ht="15" x14ac:dyDescent="0.2">
      <c r="A520" s="242"/>
      <c r="B520" s="243"/>
      <c r="C520" s="243"/>
      <c r="D520" s="245"/>
      <c r="E520" s="244"/>
      <c r="F520" s="244"/>
      <c r="G520" s="246"/>
      <c r="H520" s="246"/>
      <c r="I520" s="246"/>
      <c r="J520" s="247"/>
      <c r="K520" s="237"/>
      <c r="L520" s="238"/>
      <c r="M520" s="241"/>
      <c r="P520" s="229"/>
      <c r="Q520" s="229"/>
      <c r="R520" s="229"/>
      <c r="S520" s="229"/>
      <c r="T520" s="229"/>
      <c r="U520" s="229"/>
      <c r="V520" s="229"/>
      <c r="W520" s="229"/>
      <c r="X520" s="229"/>
      <c r="Y520" s="229"/>
      <c r="Z520" s="241"/>
    </row>
    <row r="521" spans="1:26" ht="15" x14ac:dyDescent="0.2">
      <c r="A521" s="242"/>
      <c r="B521" s="243"/>
      <c r="C521" s="243"/>
      <c r="D521" s="245"/>
      <c r="E521" s="244"/>
      <c r="F521" s="244"/>
      <c r="G521" s="246"/>
      <c r="H521" s="246"/>
      <c r="I521" s="246"/>
      <c r="J521" s="247"/>
      <c r="K521" s="237"/>
      <c r="L521" s="238"/>
      <c r="M521" s="241"/>
      <c r="P521" s="229"/>
      <c r="Q521" s="229"/>
      <c r="R521" s="229"/>
      <c r="S521" s="229"/>
      <c r="T521" s="229"/>
      <c r="U521" s="229"/>
      <c r="V521" s="229"/>
      <c r="W521" s="229"/>
      <c r="X521" s="229"/>
      <c r="Y521" s="229"/>
      <c r="Z521" s="241"/>
    </row>
    <row r="522" spans="1:26" ht="15" x14ac:dyDescent="0.2">
      <c r="A522" s="242"/>
      <c r="B522" s="243"/>
      <c r="C522" s="243"/>
      <c r="D522" s="245"/>
      <c r="E522" s="244"/>
      <c r="F522" s="244"/>
      <c r="G522" s="246"/>
      <c r="H522" s="246"/>
      <c r="I522" s="246"/>
      <c r="J522" s="247"/>
      <c r="K522" s="237"/>
      <c r="L522" s="238"/>
      <c r="M522" s="241"/>
      <c r="P522" s="229"/>
      <c r="Q522" s="229"/>
      <c r="R522" s="229"/>
      <c r="S522" s="229"/>
      <c r="T522" s="229"/>
      <c r="U522" s="229"/>
      <c r="V522" s="229"/>
      <c r="W522" s="229"/>
      <c r="X522" s="229"/>
      <c r="Y522" s="229"/>
      <c r="Z522" s="241"/>
    </row>
    <row r="523" spans="1:26" ht="15" x14ac:dyDescent="0.2">
      <c r="A523" s="242"/>
      <c r="B523" s="243"/>
      <c r="C523" s="243"/>
      <c r="D523" s="245"/>
      <c r="E523" s="244"/>
      <c r="F523" s="244"/>
      <c r="G523" s="246"/>
      <c r="H523" s="246"/>
      <c r="I523" s="246"/>
      <c r="J523" s="247"/>
      <c r="K523" s="237"/>
      <c r="L523" s="238"/>
      <c r="M523" s="241"/>
      <c r="P523" s="229"/>
      <c r="Q523" s="229"/>
      <c r="R523" s="229"/>
      <c r="S523" s="229"/>
      <c r="T523" s="229"/>
      <c r="U523" s="229"/>
      <c r="V523" s="229"/>
      <c r="W523" s="229"/>
      <c r="X523" s="229"/>
      <c r="Y523" s="229"/>
      <c r="Z523" s="241"/>
    </row>
    <row r="524" spans="1:26" ht="15" x14ac:dyDescent="0.2">
      <c r="A524" s="242"/>
      <c r="B524" s="243"/>
      <c r="C524" s="243"/>
      <c r="D524" s="245"/>
      <c r="E524" s="244"/>
      <c r="F524" s="244"/>
      <c r="G524" s="246"/>
      <c r="H524" s="246"/>
      <c r="I524" s="246"/>
      <c r="J524" s="247"/>
      <c r="K524" s="237"/>
      <c r="L524" s="238"/>
      <c r="M524" s="241"/>
      <c r="P524" s="229"/>
      <c r="Q524" s="229"/>
      <c r="R524" s="229"/>
      <c r="S524" s="229"/>
      <c r="T524" s="229"/>
      <c r="U524" s="229"/>
      <c r="V524" s="229"/>
      <c r="W524" s="229"/>
      <c r="X524" s="229"/>
      <c r="Y524" s="229"/>
      <c r="Z524" s="241"/>
    </row>
    <row r="525" spans="1:26" ht="15" x14ac:dyDescent="0.2">
      <c r="A525" s="242"/>
      <c r="B525" s="243"/>
      <c r="C525" s="243"/>
      <c r="D525" s="245"/>
      <c r="E525" s="244"/>
      <c r="F525" s="244"/>
      <c r="G525" s="246"/>
      <c r="H525" s="246"/>
      <c r="I525" s="246"/>
      <c r="J525" s="247"/>
      <c r="K525" s="237"/>
      <c r="L525" s="238"/>
      <c r="M525" s="241"/>
      <c r="P525" s="229"/>
      <c r="Q525" s="229"/>
      <c r="R525" s="229"/>
      <c r="S525" s="229"/>
      <c r="T525" s="229"/>
      <c r="U525" s="229"/>
      <c r="V525" s="229"/>
      <c r="W525" s="229"/>
      <c r="X525" s="229"/>
      <c r="Y525" s="229"/>
      <c r="Z525" s="241"/>
    </row>
    <row r="526" spans="1:26" ht="15" x14ac:dyDescent="0.2">
      <c r="A526" s="242"/>
      <c r="B526" s="243"/>
      <c r="C526" s="243"/>
      <c r="D526" s="245"/>
      <c r="E526" s="244"/>
      <c r="F526" s="244"/>
      <c r="G526" s="246"/>
      <c r="H526" s="246"/>
      <c r="I526" s="246"/>
      <c r="J526" s="247"/>
      <c r="K526" s="237"/>
      <c r="L526" s="238"/>
      <c r="M526" s="241"/>
      <c r="P526" s="229"/>
      <c r="Q526" s="229"/>
      <c r="R526" s="229"/>
      <c r="S526" s="229"/>
      <c r="T526" s="229"/>
      <c r="U526" s="229"/>
      <c r="V526" s="229"/>
      <c r="W526" s="229"/>
      <c r="X526" s="229"/>
      <c r="Y526" s="229"/>
      <c r="Z526" s="241"/>
    </row>
    <row r="527" spans="1:26" ht="15" x14ac:dyDescent="0.2">
      <c r="A527" s="242"/>
      <c r="B527" s="243"/>
      <c r="C527" s="243"/>
      <c r="D527" s="245"/>
      <c r="E527" s="244"/>
      <c r="F527" s="244"/>
      <c r="G527" s="246"/>
      <c r="H527" s="246"/>
      <c r="I527" s="246"/>
      <c r="J527" s="247"/>
      <c r="K527" s="237"/>
      <c r="L527" s="238"/>
      <c r="M527" s="241"/>
      <c r="P527" s="229"/>
      <c r="Q527" s="229"/>
      <c r="R527" s="229"/>
      <c r="S527" s="229"/>
      <c r="T527" s="229"/>
      <c r="U527" s="229"/>
      <c r="V527" s="229"/>
      <c r="W527" s="229"/>
      <c r="X527" s="229"/>
      <c r="Y527" s="229"/>
      <c r="Z527" s="241"/>
    </row>
    <row r="528" spans="1:26" ht="15" x14ac:dyDescent="0.2">
      <c r="A528" s="242"/>
      <c r="B528" s="243"/>
      <c r="C528" s="243"/>
      <c r="D528" s="245"/>
      <c r="E528" s="244"/>
      <c r="F528" s="244"/>
      <c r="G528" s="246"/>
      <c r="H528" s="246"/>
      <c r="I528" s="246"/>
      <c r="J528" s="247"/>
      <c r="K528" s="237"/>
      <c r="L528" s="238"/>
      <c r="M528" s="241"/>
      <c r="P528" s="229"/>
      <c r="Q528" s="229"/>
      <c r="R528" s="229"/>
      <c r="S528" s="229"/>
      <c r="T528" s="229"/>
      <c r="U528" s="229"/>
      <c r="V528" s="229"/>
      <c r="W528" s="229"/>
      <c r="X528" s="229"/>
      <c r="Y528" s="229"/>
      <c r="Z528" s="241"/>
    </row>
    <row r="529" spans="1:26" ht="15" x14ac:dyDescent="0.2">
      <c r="A529" s="242"/>
      <c r="B529" s="243"/>
      <c r="C529" s="243"/>
      <c r="D529" s="245"/>
      <c r="E529" s="244"/>
      <c r="F529" s="244"/>
      <c r="G529" s="246"/>
      <c r="H529" s="246"/>
      <c r="I529" s="246"/>
      <c r="J529" s="247"/>
      <c r="K529" s="237"/>
      <c r="L529" s="238"/>
      <c r="M529" s="241"/>
      <c r="P529" s="229"/>
      <c r="Q529" s="229"/>
      <c r="R529" s="229"/>
      <c r="S529" s="229"/>
      <c r="T529" s="229"/>
      <c r="U529" s="229"/>
      <c r="V529" s="229"/>
      <c r="W529" s="229"/>
      <c r="X529" s="229"/>
      <c r="Y529" s="229"/>
      <c r="Z529" s="241"/>
    </row>
    <row r="530" spans="1:26" ht="15" x14ac:dyDescent="0.2">
      <c r="A530" s="242"/>
      <c r="B530" s="243"/>
      <c r="C530" s="243"/>
      <c r="D530" s="245"/>
      <c r="E530" s="244"/>
      <c r="F530" s="244"/>
      <c r="G530" s="246"/>
      <c r="H530" s="246"/>
      <c r="I530" s="246"/>
      <c r="J530" s="247"/>
      <c r="K530" s="237"/>
      <c r="L530" s="238"/>
      <c r="M530" s="241"/>
      <c r="P530" s="229"/>
      <c r="Q530" s="229"/>
      <c r="R530" s="229"/>
      <c r="S530" s="229"/>
      <c r="T530" s="229"/>
      <c r="U530" s="229"/>
      <c r="V530" s="229"/>
      <c r="W530" s="229"/>
      <c r="X530" s="229"/>
      <c r="Y530" s="229"/>
      <c r="Z530" s="241"/>
    </row>
    <row r="531" spans="1:26" ht="15" x14ac:dyDescent="0.2">
      <c r="A531" s="242"/>
      <c r="B531" s="243"/>
      <c r="C531" s="243"/>
      <c r="D531" s="245"/>
      <c r="E531" s="244"/>
      <c r="F531" s="244"/>
      <c r="G531" s="246"/>
      <c r="H531" s="246"/>
      <c r="I531" s="246"/>
      <c r="J531" s="247"/>
      <c r="K531" s="237"/>
      <c r="L531" s="238"/>
      <c r="M531" s="241"/>
      <c r="P531" s="229"/>
      <c r="Q531" s="229"/>
      <c r="R531" s="229"/>
      <c r="S531" s="229"/>
      <c r="T531" s="229"/>
      <c r="U531" s="229"/>
      <c r="V531" s="229"/>
      <c r="W531" s="229"/>
      <c r="X531" s="229"/>
      <c r="Y531" s="229"/>
      <c r="Z531" s="241"/>
    </row>
    <row r="532" spans="1:26" ht="15" x14ac:dyDescent="0.2">
      <c r="A532" s="242"/>
      <c r="B532" s="243"/>
      <c r="C532" s="243"/>
      <c r="D532" s="245"/>
      <c r="E532" s="244"/>
      <c r="F532" s="244"/>
      <c r="G532" s="246"/>
      <c r="H532" s="246"/>
      <c r="I532" s="246"/>
      <c r="J532" s="247"/>
      <c r="K532" s="237"/>
      <c r="L532" s="238"/>
      <c r="M532" s="241"/>
      <c r="P532" s="229"/>
      <c r="Q532" s="229"/>
      <c r="R532" s="229"/>
      <c r="S532" s="229"/>
      <c r="T532" s="229"/>
      <c r="U532" s="229"/>
      <c r="V532" s="229"/>
      <c r="W532" s="229"/>
      <c r="X532" s="229"/>
      <c r="Y532" s="229"/>
      <c r="Z532" s="241"/>
    </row>
    <row r="533" spans="1:26" ht="15" x14ac:dyDescent="0.2">
      <c r="A533" s="242"/>
      <c r="B533" s="243"/>
      <c r="C533" s="243"/>
      <c r="D533" s="245"/>
      <c r="E533" s="244"/>
      <c r="F533" s="244"/>
      <c r="G533" s="246"/>
      <c r="H533" s="246"/>
      <c r="I533" s="246"/>
      <c r="J533" s="247"/>
      <c r="K533" s="237"/>
      <c r="L533" s="238"/>
      <c r="M533" s="241"/>
      <c r="P533" s="229"/>
      <c r="Q533" s="229"/>
      <c r="R533" s="229"/>
      <c r="S533" s="229"/>
      <c r="T533" s="229"/>
      <c r="U533" s="229"/>
      <c r="V533" s="229"/>
      <c r="W533" s="229"/>
      <c r="X533" s="229"/>
      <c r="Y533" s="229"/>
      <c r="Z533" s="241"/>
    </row>
    <row r="534" spans="1:26" ht="15" x14ac:dyDescent="0.2">
      <c r="A534" s="242"/>
      <c r="B534" s="243"/>
      <c r="C534" s="243"/>
      <c r="D534" s="245"/>
      <c r="E534" s="244"/>
      <c r="F534" s="244"/>
      <c r="G534" s="246"/>
      <c r="H534" s="246"/>
      <c r="I534" s="246"/>
      <c r="J534" s="247"/>
      <c r="K534" s="237"/>
      <c r="L534" s="238"/>
      <c r="M534" s="241"/>
      <c r="P534" s="229"/>
      <c r="Q534" s="229"/>
      <c r="R534" s="229"/>
      <c r="S534" s="229"/>
      <c r="T534" s="229"/>
      <c r="U534" s="229"/>
      <c r="V534" s="229"/>
      <c r="W534" s="229"/>
      <c r="X534" s="229"/>
      <c r="Y534" s="229"/>
      <c r="Z534" s="241"/>
    </row>
    <row r="535" spans="1:26" ht="15" x14ac:dyDescent="0.2">
      <c r="A535" s="242"/>
      <c r="B535" s="243"/>
      <c r="C535" s="243"/>
      <c r="D535" s="245"/>
      <c r="E535" s="244"/>
      <c r="F535" s="244"/>
      <c r="G535" s="246"/>
      <c r="H535" s="246"/>
      <c r="I535" s="246"/>
      <c r="J535" s="247"/>
      <c r="K535" s="237"/>
      <c r="L535" s="238"/>
      <c r="M535" s="241"/>
      <c r="P535" s="229"/>
      <c r="Q535" s="229"/>
      <c r="R535" s="229"/>
      <c r="S535" s="229"/>
      <c r="T535" s="229"/>
      <c r="U535" s="229"/>
      <c r="V535" s="229"/>
      <c r="W535" s="229"/>
      <c r="X535" s="229"/>
      <c r="Y535" s="229"/>
      <c r="Z535" s="241"/>
    </row>
    <row r="536" spans="1:26" ht="15" x14ac:dyDescent="0.2">
      <c r="A536" s="242"/>
      <c r="B536" s="243"/>
      <c r="C536" s="243"/>
      <c r="D536" s="245"/>
      <c r="E536" s="244"/>
      <c r="F536" s="244"/>
      <c r="G536" s="246"/>
      <c r="H536" s="246"/>
      <c r="I536" s="246"/>
      <c r="J536" s="247"/>
      <c r="K536" s="237"/>
      <c r="L536" s="238"/>
      <c r="M536" s="241"/>
      <c r="P536" s="229"/>
      <c r="Q536" s="229"/>
      <c r="R536" s="229"/>
      <c r="S536" s="229"/>
      <c r="T536" s="229"/>
      <c r="U536" s="229"/>
      <c r="V536" s="229"/>
      <c r="W536" s="229"/>
      <c r="X536" s="229"/>
      <c r="Y536" s="229"/>
      <c r="Z536" s="241"/>
    </row>
    <row r="537" spans="1:26" ht="15" x14ac:dyDescent="0.2">
      <c r="A537" s="242"/>
      <c r="B537" s="243"/>
      <c r="C537" s="243"/>
      <c r="D537" s="245"/>
      <c r="E537" s="244"/>
      <c r="F537" s="244"/>
      <c r="G537" s="246"/>
      <c r="H537" s="246"/>
      <c r="I537" s="246"/>
      <c r="J537" s="247"/>
      <c r="K537" s="237"/>
      <c r="L537" s="238"/>
      <c r="M537" s="241"/>
      <c r="P537" s="229"/>
      <c r="Q537" s="229"/>
      <c r="R537" s="229"/>
      <c r="S537" s="229"/>
      <c r="T537" s="229"/>
      <c r="U537" s="229"/>
      <c r="V537" s="229"/>
      <c r="W537" s="229"/>
      <c r="X537" s="229"/>
      <c r="Y537" s="229"/>
      <c r="Z537" s="241"/>
    </row>
    <row r="538" spans="1:26" ht="15" x14ac:dyDescent="0.2">
      <c r="A538" s="242"/>
      <c r="B538" s="243"/>
      <c r="C538" s="243"/>
      <c r="D538" s="245"/>
      <c r="E538" s="244"/>
      <c r="F538" s="244"/>
      <c r="G538" s="246"/>
      <c r="H538" s="246"/>
      <c r="I538" s="246"/>
      <c r="J538" s="247"/>
      <c r="K538" s="237"/>
      <c r="L538" s="238"/>
      <c r="M538" s="241"/>
      <c r="P538" s="229"/>
      <c r="Q538" s="229"/>
      <c r="R538" s="229"/>
      <c r="S538" s="229"/>
      <c r="T538" s="229"/>
      <c r="U538" s="229"/>
      <c r="V538" s="229"/>
      <c r="W538" s="229"/>
      <c r="X538" s="229"/>
      <c r="Y538" s="229"/>
      <c r="Z538" s="241"/>
    </row>
    <row r="539" spans="1:26" ht="15" x14ac:dyDescent="0.2">
      <c r="A539" s="242"/>
      <c r="B539" s="243"/>
      <c r="C539" s="243"/>
      <c r="D539" s="245"/>
      <c r="E539" s="244"/>
      <c r="F539" s="244"/>
      <c r="G539" s="246"/>
      <c r="H539" s="246"/>
      <c r="I539" s="246"/>
      <c r="J539" s="247"/>
      <c r="K539" s="237"/>
      <c r="L539" s="238"/>
      <c r="M539" s="241"/>
      <c r="P539" s="229"/>
      <c r="Q539" s="229"/>
      <c r="R539" s="229"/>
      <c r="S539" s="229"/>
      <c r="T539" s="229"/>
      <c r="U539" s="229"/>
      <c r="V539" s="229"/>
      <c r="W539" s="229"/>
      <c r="X539" s="229"/>
      <c r="Y539" s="229"/>
      <c r="Z539" s="241"/>
    </row>
    <row r="540" spans="1:26" ht="15" x14ac:dyDescent="0.2">
      <c r="A540" s="242"/>
      <c r="B540" s="243"/>
      <c r="C540" s="243"/>
      <c r="D540" s="245"/>
      <c r="E540" s="244"/>
      <c r="F540" s="244"/>
      <c r="G540" s="246"/>
      <c r="H540" s="246"/>
      <c r="I540" s="246"/>
      <c r="J540" s="247"/>
      <c r="K540" s="237"/>
      <c r="L540" s="238"/>
      <c r="M540" s="241"/>
      <c r="P540" s="229"/>
      <c r="Q540" s="229"/>
      <c r="R540" s="229"/>
      <c r="S540" s="229"/>
      <c r="T540" s="229"/>
      <c r="U540" s="229"/>
      <c r="V540" s="229"/>
      <c r="W540" s="229"/>
      <c r="X540" s="229"/>
      <c r="Y540" s="229"/>
      <c r="Z540" s="241"/>
    </row>
    <row r="541" spans="1:26" ht="15" x14ac:dyDescent="0.2">
      <c r="A541" s="242"/>
      <c r="B541" s="243"/>
      <c r="C541" s="243"/>
      <c r="D541" s="245"/>
      <c r="E541" s="244"/>
      <c r="F541" s="244"/>
      <c r="G541" s="246"/>
      <c r="H541" s="246"/>
      <c r="I541" s="246"/>
      <c r="J541" s="247"/>
      <c r="K541" s="237"/>
      <c r="L541" s="238"/>
      <c r="M541" s="241"/>
      <c r="P541" s="229"/>
      <c r="Q541" s="229"/>
      <c r="R541" s="229"/>
      <c r="S541" s="229"/>
      <c r="T541" s="229"/>
      <c r="U541" s="229"/>
      <c r="V541" s="229"/>
      <c r="W541" s="229"/>
      <c r="X541" s="229"/>
      <c r="Y541" s="229"/>
      <c r="Z541" s="241"/>
    </row>
    <row r="542" spans="1:26" ht="15" x14ac:dyDescent="0.2">
      <c r="A542" s="242"/>
      <c r="B542" s="243"/>
      <c r="C542" s="243"/>
      <c r="D542" s="245"/>
      <c r="E542" s="244"/>
      <c r="F542" s="244"/>
      <c r="G542" s="246"/>
      <c r="H542" s="246"/>
      <c r="I542" s="246"/>
      <c r="J542" s="247"/>
      <c r="K542" s="237"/>
      <c r="L542" s="238"/>
      <c r="M542" s="241"/>
      <c r="P542" s="229"/>
      <c r="Q542" s="229"/>
      <c r="R542" s="229"/>
      <c r="S542" s="229"/>
      <c r="T542" s="229"/>
      <c r="U542" s="229"/>
      <c r="V542" s="229"/>
      <c r="W542" s="229"/>
      <c r="X542" s="229"/>
      <c r="Y542" s="229"/>
      <c r="Z542" s="241"/>
    </row>
    <row r="543" spans="1:26" ht="15" x14ac:dyDescent="0.2">
      <c r="A543" s="242"/>
      <c r="B543" s="243"/>
      <c r="C543" s="243"/>
      <c r="D543" s="245"/>
      <c r="E543" s="244"/>
      <c r="F543" s="244"/>
      <c r="G543" s="246"/>
      <c r="H543" s="246"/>
      <c r="I543" s="246"/>
      <c r="J543" s="247"/>
      <c r="K543" s="237"/>
      <c r="L543" s="238"/>
      <c r="M543" s="241"/>
      <c r="P543" s="229"/>
      <c r="Q543" s="229"/>
      <c r="R543" s="229"/>
      <c r="S543" s="229"/>
      <c r="T543" s="229"/>
      <c r="U543" s="229"/>
      <c r="V543" s="229"/>
      <c r="W543" s="229"/>
      <c r="X543" s="229"/>
      <c r="Y543" s="229"/>
      <c r="Z543" s="241"/>
    </row>
    <row r="544" spans="1:26" ht="15" x14ac:dyDescent="0.2">
      <c r="A544" s="242"/>
      <c r="B544" s="243"/>
      <c r="C544" s="243"/>
      <c r="D544" s="245"/>
      <c r="E544" s="244"/>
      <c r="F544" s="244"/>
      <c r="G544" s="246"/>
      <c r="H544" s="246"/>
      <c r="I544" s="246"/>
      <c r="J544" s="247"/>
      <c r="K544" s="237"/>
      <c r="L544" s="238"/>
      <c r="M544" s="241"/>
      <c r="P544" s="229"/>
      <c r="Q544" s="229"/>
      <c r="R544" s="229"/>
      <c r="S544" s="229"/>
      <c r="T544" s="229"/>
      <c r="U544" s="229"/>
      <c r="V544" s="229"/>
      <c r="W544" s="229"/>
      <c r="X544" s="229"/>
      <c r="Y544" s="229"/>
      <c r="Z544" s="241"/>
    </row>
    <row r="545" spans="1:26" ht="15" x14ac:dyDescent="0.2">
      <c r="A545" s="242"/>
      <c r="B545" s="243"/>
      <c r="C545" s="243"/>
      <c r="D545" s="245"/>
      <c r="E545" s="244"/>
      <c r="F545" s="244"/>
      <c r="G545" s="246"/>
      <c r="H545" s="246"/>
      <c r="I545" s="246"/>
      <c r="J545" s="247"/>
      <c r="K545" s="237"/>
      <c r="L545" s="238"/>
      <c r="M545" s="241"/>
      <c r="P545" s="229"/>
      <c r="Q545" s="229"/>
      <c r="R545" s="229"/>
      <c r="S545" s="229"/>
      <c r="T545" s="229"/>
      <c r="U545" s="229"/>
      <c r="V545" s="229"/>
      <c r="W545" s="229"/>
      <c r="X545" s="229"/>
      <c r="Y545" s="229"/>
      <c r="Z545" s="241"/>
    </row>
    <row r="546" spans="1:26" ht="15" x14ac:dyDescent="0.2">
      <c r="A546" s="242"/>
      <c r="B546" s="243"/>
      <c r="C546" s="243"/>
      <c r="D546" s="245"/>
      <c r="E546" s="244"/>
      <c r="F546" s="244"/>
      <c r="G546" s="246"/>
      <c r="H546" s="246"/>
      <c r="I546" s="246"/>
      <c r="J546" s="247"/>
      <c r="K546" s="237"/>
      <c r="L546" s="238"/>
      <c r="M546" s="241"/>
      <c r="P546" s="229"/>
      <c r="Q546" s="229"/>
      <c r="R546" s="229"/>
      <c r="S546" s="229"/>
      <c r="T546" s="229"/>
      <c r="U546" s="229"/>
      <c r="V546" s="229"/>
      <c r="W546" s="229"/>
      <c r="X546" s="229"/>
      <c r="Y546" s="229"/>
      <c r="Z546" s="241"/>
    </row>
    <row r="547" spans="1:26" ht="15" x14ac:dyDescent="0.2">
      <c r="A547" s="242"/>
      <c r="B547" s="243"/>
      <c r="C547" s="243"/>
      <c r="D547" s="245"/>
      <c r="E547" s="244"/>
      <c r="F547" s="244"/>
      <c r="G547" s="246"/>
      <c r="H547" s="246"/>
      <c r="I547" s="246"/>
      <c r="J547" s="247"/>
      <c r="K547" s="237"/>
      <c r="L547" s="238"/>
      <c r="M547" s="241"/>
      <c r="P547" s="229"/>
      <c r="Q547" s="229"/>
      <c r="R547" s="229"/>
      <c r="S547" s="229"/>
      <c r="T547" s="229"/>
      <c r="U547" s="229"/>
      <c r="V547" s="229"/>
      <c r="W547" s="229"/>
      <c r="X547" s="229"/>
      <c r="Y547" s="229"/>
      <c r="Z547" s="241"/>
    </row>
    <row r="548" spans="1:26" ht="15" x14ac:dyDescent="0.2">
      <c r="A548" s="242"/>
      <c r="B548" s="243"/>
      <c r="C548" s="243"/>
      <c r="D548" s="245"/>
      <c r="E548" s="244"/>
      <c r="F548" s="244"/>
      <c r="G548" s="246"/>
      <c r="H548" s="246"/>
      <c r="I548" s="246"/>
      <c r="J548" s="247"/>
      <c r="K548" s="237"/>
      <c r="L548" s="238"/>
      <c r="M548" s="241"/>
      <c r="P548" s="229"/>
      <c r="Q548" s="229"/>
      <c r="R548" s="229"/>
      <c r="S548" s="229"/>
      <c r="T548" s="229"/>
      <c r="U548" s="229"/>
      <c r="V548" s="229"/>
      <c r="W548" s="229"/>
      <c r="X548" s="229"/>
      <c r="Y548" s="229"/>
      <c r="Z548" s="241"/>
    </row>
    <row r="549" spans="1:26" ht="15" x14ac:dyDescent="0.2">
      <c r="A549" s="242"/>
      <c r="B549" s="243"/>
      <c r="C549" s="243"/>
      <c r="D549" s="245"/>
      <c r="E549" s="244"/>
      <c r="F549" s="244"/>
      <c r="G549" s="246"/>
      <c r="H549" s="246"/>
      <c r="I549" s="246"/>
      <c r="J549" s="247"/>
      <c r="K549" s="237"/>
      <c r="L549" s="238"/>
      <c r="M549" s="241"/>
      <c r="P549" s="229"/>
      <c r="Q549" s="229"/>
      <c r="R549" s="229"/>
      <c r="S549" s="229"/>
      <c r="T549" s="229"/>
      <c r="U549" s="229"/>
      <c r="V549" s="229"/>
      <c r="W549" s="229"/>
      <c r="X549" s="229"/>
      <c r="Y549" s="229"/>
      <c r="Z549" s="241"/>
    </row>
    <row r="550" spans="1:26" ht="15" x14ac:dyDescent="0.2">
      <c r="A550" s="242"/>
      <c r="B550" s="243"/>
      <c r="C550" s="243"/>
      <c r="D550" s="245"/>
      <c r="E550" s="244"/>
      <c r="F550" s="244"/>
      <c r="G550" s="246"/>
      <c r="H550" s="246"/>
      <c r="I550" s="246"/>
      <c r="J550" s="247"/>
      <c r="K550" s="237"/>
      <c r="L550" s="238"/>
      <c r="M550" s="241"/>
      <c r="P550" s="229"/>
      <c r="Q550" s="229"/>
      <c r="R550" s="229"/>
      <c r="S550" s="229"/>
      <c r="T550" s="229"/>
      <c r="U550" s="229"/>
      <c r="V550" s="229"/>
      <c r="W550" s="229"/>
      <c r="X550" s="229"/>
      <c r="Y550" s="229"/>
      <c r="Z550" s="241"/>
    </row>
    <row r="551" spans="1:26" ht="15" x14ac:dyDescent="0.2">
      <c r="A551" s="242"/>
      <c r="B551" s="243"/>
      <c r="C551" s="243"/>
      <c r="D551" s="245"/>
      <c r="E551" s="244"/>
      <c r="F551" s="244"/>
      <c r="G551" s="246"/>
      <c r="H551" s="246"/>
      <c r="I551" s="246"/>
      <c r="J551" s="247"/>
      <c r="K551" s="237"/>
      <c r="L551" s="238"/>
      <c r="M551" s="241"/>
      <c r="P551" s="229"/>
      <c r="Q551" s="229"/>
      <c r="R551" s="229"/>
      <c r="S551" s="229"/>
      <c r="T551" s="229"/>
      <c r="U551" s="229"/>
      <c r="V551" s="229"/>
      <c r="W551" s="229"/>
      <c r="X551" s="229"/>
      <c r="Y551" s="229"/>
      <c r="Z551" s="241"/>
    </row>
    <row r="552" spans="1:26" ht="15" x14ac:dyDescent="0.2">
      <c r="A552" s="242"/>
      <c r="B552" s="243"/>
      <c r="C552" s="243"/>
      <c r="D552" s="245"/>
      <c r="E552" s="244"/>
      <c r="F552" s="244"/>
      <c r="G552" s="246"/>
      <c r="H552" s="246"/>
      <c r="I552" s="246"/>
      <c r="J552" s="247"/>
      <c r="K552" s="237"/>
      <c r="L552" s="238"/>
      <c r="M552" s="241"/>
      <c r="P552" s="229"/>
      <c r="Q552" s="229"/>
      <c r="R552" s="229"/>
      <c r="S552" s="229"/>
      <c r="T552" s="229"/>
      <c r="U552" s="229"/>
      <c r="V552" s="229"/>
      <c r="W552" s="229"/>
      <c r="X552" s="229"/>
      <c r="Y552" s="229"/>
      <c r="Z552" s="241"/>
    </row>
    <row r="553" spans="1:26" ht="15" x14ac:dyDescent="0.2">
      <c r="A553" s="242"/>
      <c r="B553" s="243"/>
      <c r="C553" s="243"/>
      <c r="D553" s="245"/>
      <c r="E553" s="244"/>
      <c r="F553" s="244"/>
      <c r="G553" s="246"/>
      <c r="H553" s="246"/>
      <c r="I553" s="246"/>
      <c r="J553" s="247"/>
      <c r="K553" s="237"/>
      <c r="L553" s="238"/>
      <c r="M553" s="241"/>
      <c r="P553" s="229"/>
      <c r="Q553" s="229"/>
      <c r="R553" s="229"/>
      <c r="S553" s="229"/>
      <c r="T553" s="229"/>
      <c r="U553" s="229"/>
      <c r="V553" s="229"/>
      <c r="W553" s="229"/>
      <c r="X553" s="229"/>
      <c r="Y553" s="229"/>
      <c r="Z553" s="241"/>
    </row>
    <row r="554" spans="1:26" ht="15" x14ac:dyDescent="0.2">
      <c r="A554" s="242"/>
      <c r="B554" s="243"/>
      <c r="C554" s="243"/>
      <c r="D554" s="245"/>
      <c r="E554" s="244"/>
      <c r="F554" s="244"/>
      <c r="G554" s="246"/>
      <c r="H554" s="246"/>
      <c r="I554" s="246"/>
      <c r="J554" s="247"/>
      <c r="K554" s="237"/>
      <c r="L554" s="238"/>
      <c r="M554" s="241"/>
      <c r="P554" s="229"/>
      <c r="Q554" s="229"/>
      <c r="R554" s="229"/>
      <c r="S554" s="229"/>
      <c r="T554" s="229"/>
      <c r="U554" s="229"/>
      <c r="V554" s="229"/>
      <c r="W554" s="229"/>
      <c r="X554" s="229"/>
      <c r="Y554" s="229"/>
      <c r="Z554" s="241"/>
    </row>
    <row r="555" spans="1:26" ht="15" x14ac:dyDescent="0.2">
      <c r="A555" s="242"/>
      <c r="B555" s="243"/>
      <c r="C555" s="243"/>
      <c r="D555" s="245"/>
      <c r="E555" s="244"/>
      <c r="F555" s="244"/>
      <c r="G555" s="246"/>
      <c r="H555" s="246"/>
      <c r="I555" s="246"/>
      <c r="J555" s="247"/>
      <c r="K555" s="237"/>
      <c r="L555" s="238"/>
      <c r="M555" s="241"/>
      <c r="P555" s="229"/>
      <c r="Q555" s="229"/>
      <c r="R555" s="229"/>
      <c r="S555" s="229"/>
      <c r="T555" s="229"/>
      <c r="U555" s="229"/>
      <c r="V555" s="229"/>
      <c r="W555" s="229"/>
      <c r="X555" s="229"/>
      <c r="Y555" s="229"/>
      <c r="Z555" s="241"/>
    </row>
    <row r="556" spans="1:26" ht="15" x14ac:dyDescent="0.2">
      <c r="A556" s="242"/>
      <c r="B556" s="243"/>
      <c r="C556" s="243"/>
      <c r="D556" s="245"/>
      <c r="E556" s="244"/>
      <c r="F556" s="244"/>
      <c r="G556" s="246"/>
      <c r="H556" s="246"/>
      <c r="I556" s="246"/>
      <c r="J556" s="247"/>
      <c r="K556" s="237"/>
      <c r="L556" s="238"/>
      <c r="M556" s="241"/>
      <c r="P556" s="229"/>
      <c r="Q556" s="229"/>
      <c r="R556" s="229"/>
      <c r="S556" s="229"/>
      <c r="T556" s="229"/>
      <c r="U556" s="229"/>
      <c r="V556" s="229"/>
      <c r="W556" s="229"/>
      <c r="X556" s="229"/>
      <c r="Y556" s="229"/>
      <c r="Z556" s="241"/>
    </row>
    <row r="557" spans="1:26" ht="15" x14ac:dyDescent="0.2">
      <c r="A557" s="242"/>
      <c r="B557" s="243"/>
      <c r="C557" s="243"/>
      <c r="D557" s="245"/>
      <c r="E557" s="244"/>
      <c r="F557" s="244"/>
      <c r="G557" s="246"/>
      <c r="H557" s="246"/>
      <c r="I557" s="246"/>
      <c r="J557" s="247"/>
      <c r="K557" s="237"/>
      <c r="L557" s="238"/>
      <c r="M557" s="241"/>
      <c r="P557" s="229"/>
      <c r="Q557" s="229"/>
      <c r="R557" s="229"/>
      <c r="S557" s="229"/>
      <c r="T557" s="229"/>
      <c r="U557" s="229"/>
      <c r="V557" s="229"/>
      <c r="W557" s="229"/>
      <c r="X557" s="229"/>
      <c r="Y557" s="229"/>
      <c r="Z557" s="241"/>
    </row>
    <row r="558" spans="1:26" ht="15" x14ac:dyDescent="0.2">
      <c r="A558" s="242"/>
      <c r="B558" s="243"/>
      <c r="C558" s="243"/>
      <c r="D558" s="245"/>
      <c r="E558" s="244"/>
      <c r="F558" s="244"/>
      <c r="G558" s="246"/>
      <c r="H558" s="246"/>
      <c r="I558" s="246"/>
      <c r="J558" s="247"/>
      <c r="K558" s="237"/>
      <c r="L558" s="238"/>
      <c r="M558" s="241"/>
      <c r="P558" s="229"/>
      <c r="Q558" s="229"/>
      <c r="R558" s="229"/>
      <c r="S558" s="229"/>
      <c r="T558" s="229"/>
      <c r="U558" s="229"/>
      <c r="V558" s="229"/>
      <c r="W558" s="229"/>
      <c r="X558" s="229"/>
      <c r="Y558" s="229"/>
      <c r="Z558" s="241"/>
    </row>
    <row r="559" spans="1:26" ht="15" x14ac:dyDescent="0.2">
      <c r="A559" s="242"/>
      <c r="B559" s="243"/>
      <c r="C559" s="243"/>
      <c r="D559" s="245"/>
      <c r="E559" s="244"/>
      <c r="F559" s="244"/>
      <c r="G559" s="246"/>
      <c r="H559" s="246"/>
      <c r="I559" s="246"/>
      <c r="J559" s="247"/>
      <c r="K559" s="237"/>
      <c r="L559" s="238"/>
      <c r="M559" s="241"/>
      <c r="P559" s="229"/>
      <c r="Q559" s="229"/>
      <c r="R559" s="229"/>
      <c r="S559" s="229"/>
      <c r="T559" s="229"/>
      <c r="U559" s="229"/>
      <c r="V559" s="229"/>
      <c r="W559" s="229"/>
      <c r="X559" s="229"/>
      <c r="Y559" s="229"/>
      <c r="Z559" s="241"/>
    </row>
    <row r="560" spans="1:26" ht="15" x14ac:dyDescent="0.2">
      <c r="A560" s="242"/>
      <c r="B560" s="243"/>
      <c r="C560" s="243"/>
      <c r="D560" s="245"/>
      <c r="E560" s="244"/>
      <c r="F560" s="244"/>
      <c r="G560" s="246"/>
      <c r="H560" s="246"/>
      <c r="I560" s="246"/>
      <c r="J560" s="247"/>
      <c r="K560" s="237"/>
      <c r="L560" s="238"/>
      <c r="M560" s="241"/>
      <c r="P560" s="229"/>
      <c r="Q560" s="229"/>
      <c r="R560" s="229"/>
      <c r="S560" s="229"/>
      <c r="T560" s="229"/>
      <c r="U560" s="229"/>
      <c r="V560" s="229"/>
      <c r="W560" s="229"/>
      <c r="X560" s="229"/>
      <c r="Y560" s="229"/>
      <c r="Z560" s="241"/>
    </row>
    <row r="561" spans="1:26" ht="15" x14ac:dyDescent="0.2">
      <c r="A561" s="242"/>
      <c r="B561" s="243"/>
      <c r="C561" s="243"/>
      <c r="D561" s="245"/>
      <c r="E561" s="244"/>
      <c r="F561" s="244"/>
      <c r="G561" s="246"/>
      <c r="H561" s="246"/>
      <c r="I561" s="246"/>
      <c r="J561" s="247"/>
      <c r="K561" s="237"/>
      <c r="L561" s="238"/>
      <c r="M561" s="241"/>
      <c r="P561" s="229"/>
      <c r="Q561" s="229"/>
      <c r="R561" s="229"/>
      <c r="S561" s="229"/>
      <c r="T561" s="229"/>
      <c r="U561" s="229"/>
      <c r="V561" s="229"/>
      <c r="W561" s="229"/>
      <c r="X561" s="229"/>
      <c r="Y561" s="229"/>
      <c r="Z561" s="241"/>
    </row>
    <row r="562" spans="1:26" ht="15" x14ac:dyDescent="0.2">
      <c r="A562" s="242"/>
      <c r="B562" s="243"/>
      <c r="C562" s="243"/>
      <c r="D562" s="245"/>
      <c r="E562" s="244"/>
      <c r="F562" s="244"/>
      <c r="G562" s="246"/>
      <c r="H562" s="246"/>
      <c r="I562" s="246"/>
      <c r="J562" s="247"/>
      <c r="K562" s="237"/>
      <c r="L562" s="238"/>
      <c r="M562" s="241"/>
      <c r="P562" s="229"/>
      <c r="Q562" s="229"/>
      <c r="R562" s="229"/>
      <c r="S562" s="229"/>
      <c r="T562" s="229"/>
      <c r="U562" s="229"/>
      <c r="V562" s="229"/>
      <c r="W562" s="229"/>
      <c r="X562" s="229"/>
      <c r="Y562" s="229"/>
      <c r="Z562" s="241"/>
    </row>
    <row r="563" spans="1:26" ht="15" x14ac:dyDescent="0.2">
      <c r="A563" s="242"/>
      <c r="B563" s="243"/>
      <c r="C563" s="243"/>
      <c r="D563" s="245"/>
      <c r="E563" s="244"/>
      <c r="F563" s="244"/>
      <c r="G563" s="246"/>
      <c r="H563" s="246"/>
      <c r="I563" s="246"/>
      <c r="J563" s="247"/>
      <c r="K563" s="237"/>
      <c r="L563" s="238"/>
      <c r="M563" s="241"/>
      <c r="P563" s="229"/>
      <c r="Q563" s="229"/>
      <c r="R563" s="229"/>
      <c r="S563" s="229"/>
      <c r="T563" s="229"/>
      <c r="U563" s="229"/>
      <c r="V563" s="229"/>
      <c r="W563" s="229"/>
      <c r="X563" s="229"/>
      <c r="Y563" s="229"/>
      <c r="Z563" s="241"/>
    </row>
    <row r="564" spans="1:26" ht="15" x14ac:dyDescent="0.2">
      <c r="A564" s="242"/>
      <c r="B564" s="243"/>
      <c r="C564" s="243"/>
      <c r="D564" s="245"/>
      <c r="E564" s="244"/>
      <c r="F564" s="244"/>
      <c r="G564" s="246"/>
      <c r="H564" s="246"/>
      <c r="I564" s="246"/>
      <c r="J564" s="247"/>
      <c r="K564" s="237"/>
      <c r="L564" s="238"/>
      <c r="M564" s="241"/>
      <c r="P564" s="229"/>
      <c r="Q564" s="229"/>
      <c r="R564" s="229"/>
      <c r="S564" s="229"/>
      <c r="T564" s="229"/>
      <c r="U564" s="229"/>
      <c r="V564" s="229"/>
      <c r="W564" s="229"/>
      <c r="X564" s="229"/>
      <c r="Y564" s="229"/>
      <c r="Z564" s="241"/>
    </row>
    <row r="565" spans="1:26" ht="15" x14ac:dyDescent="0.2">
      <c r="A565" s="242"/>
      <c r="B565" s="243"/>
      <c r="C565" s="243"/>
      <c r="D565" s="245"/>
      <c r="E565" s="244"/>
      <c r="F565" s="244"/>
      <c r="G565" s="246"/>
      <c r="H565" s="246"/>
      <c r="I565" s="246"/>
      <c r="J565" s="247"/>
      <c r="K565" s="237"/>
      <c r="L565" s="238"/>
      <c r="M565" s="241"/>
      <c r="P565" s="229"/>
      <c r="Q565" s="229"/>
      <c r="R565" s="229"/>
      <c r="S565" s="229"/>
      <c r="T565" s="229"/>
      <c r="U565" s="229"/>
      <c r="V565" s="229"/>
      <c r="W565" s="229"/>
      <c r="X565" s="229"/>
      <c r="Y565" s="229"/>
      <c r="Z565" s="241"/>
    </row>
    <row r="566" spans="1:26" ht="15" x14ac:dyDescent="0.2">
      <c r="A566" s="242"/>
      <c r="B566" s="243"/>
      <c r="C566" s="243"/>
      <c r="D566" s="245"/>
      <c r="E566" s="244"/>
      <c r="F566" s="244"/>
      <c r="G566" s="246"/>
      <c r="H566" s="246"/>
      <c r="I566" s="246"/>
      <c r="J566" s="247"/>
      <c r="K566" s="237"/>
      <c r="L566" s="238"/>
      <c r="M566" s="241"/>
      <c r="P566" s="229"/>
      <c r="Q566" s="229"/>
      <c r="R566" s="229"/>
      <c r="S566" s="229"/>
      <c r="T566" s="229"/>
      <c r="U566" s="229"/>
      <c r="V566" s="229"/>
      <c r="W566" s="229"/>
      <c r="X566" s="229"/>
      <c r="Y566" s="229"/>
      <c r="Z566" s="241"/>
    </row>
    <row r="567" spans="1:26" ht="15" x14ac:dyDescent="0.2">
      <c r="A567" s="242"/>
      <c r="B567" s="243"/>
      <c r="C567" s="243"/>
      <c r="D567" s="245"/>
      <c r="E567" s="244"/>
      <c r="F567" s="244"/>
      <c r="G567" s="246"/>
      <c r="H567" s="246"/>
      <c r="I567" s="246"/>
      <c r="J567" s="247"/>
      <c r="K567" s="237"/>
      <c r="L567" s="238"/>
      <c r="M567" s="241"/>
      <c r="P567" s="229"/>
      <c r="Q567" s="229"/>
      <c r="R567" s="229"/>
      <c r="S567" s="229"/>
      <c r="T567" s="229"/>
      <c r="U567" s="229"/>
      <c r="V567" s="229"/>
      <c r="W567" s="229"/>
      <c r="X567" s="229"/>
      <c r="Y567" s="229"/>
      <c r="Z567" s="241"/>
    </row>
    <row r="568" spans="1:26" ht="15" x14ac:dyDescent="0.2">
      <c r="A568" s="242"/>
      <c r="B568" s="243"/>
      <c r="C568" s="243"/>
      <c r="D568" s="245"/>
      <c r="E568" s="244"/>
      <c r="F568" s="244"/>
      <c r="G568" s="246"/>
      <c r="H568" s="246"/>
      <c r="I568" s="246"/>
      <c r="J568" s="247"/>
      <c r="K568" s="237"/>
      <c r="L568" s="238"/>
      <c r="M568" s="241"/>
      <c r="P568" s="229"/>
      <c r="Q568" s="229"/>
      <c r="R568" s="229"/>
      <c r="S568" s="229"/>
      <c r="T568" s="229"/>
      <c r="U568" s="229"/>
      <c r="V568" s="229"/>
      <c r="W568" s="229"/>
      <c r="X568" s="229"/>
      <c r="Y568" s="229"/>
      <c r="Z568" s="241"/>
    </row>
    <row r="569" spans="1:26" ht="15" x14ac:dyDescent="0.2">
      <c r="A569" s="242"/>
      <c r="B569" s="243"/>
      <c r="C569" s="243"/>
      <c r="D569" s="245"/>
      <c r="E569" s="244"/>
      <c r="F569" s="244"/>
      <c r="G569" s="246"/>
      <c r="H569" s="246"/>
      <c r="I569" s="246"/>
      <c r="J569" s="247"/>
      <c r="K569" s="237"/>
      <c r="L569" s="238"/>
      <c r="M569" s="241"/>
      <c r="P569" s="229"/>
      <c r="Q569" s="229"/>
      <c r="R569" s="229"/>
      <c r="S569" s="229"/>
      <c r="T569" s="229"/>
      <c r="U569" s="229"/>
      <c r="V569" s="229"/>
      <c r="W569" s="229"/>
      <c r="X569" s="229"/>
      <c r="Y569" s="229"/>
      <c r="Z569" s="241"/>
    </row>
    <row r="570" spans="1:26" ht="15" x14ac:dyDescent="0.2">
      <c r="A570" s="242"/>
      <c r="B570" s="243"/>
      <c r="C570" s="243"/>
      <c r="D570" s="245"/>
      <c r="E570" s="244"/>
      <c r="F570" s="244"/>
      <c r="G570" s="246"/>
      <c r="H570" s="246"/>
      <c r="I570" s="246"/>
      <c r="J570" s="247"/>
      <c r="K570" s="237"/>
      <c r="L570" s="238"/>
      <c r="M570" s="241"/>
      <c r="P570" s="229"/>
      <c r="Q570" s="229"/>
      <c r="R570" s="229"/>
      <c r="S570" s="229"/>
      <c r="T570" s="229"/>
      <c r="U570" s="229"/>
      <c r="V570" s="229"/>
      <c r="W570" s="229"/>
      <c r="X570" s="229"/>
      <c r="Y570" s="229"/>
      <c r="Z570" s="241"/>
    </row>
    <row r="571" spans="1:26" ht="15" x14ac:dyDescent="0.2">
      <c r="A571" s="242"/>
      <c r="B571" s="243"/>
      <c r="C571" s="243"/>
      <c r="D571" s="245"/>
      <c r="E571" s="244"/>
      <c r="F571" s="244"/>
      <c r="G571" s="246"/>
      <c r="H571" s="246"/>
      <c r="I571" s="246"/>
      <c r="J571" s="247"/>
      <c r="K571" s="237"/>
      <c r="L571" s="238"/>
      <c r="M571" s="241"/>
      <c r="P571" s="229"/>
      <c r="Q571" s="229"/>
      <c r="R571" s="229"/>
      <c r="S571" s="229"/>
      <c r="T571" s="229"/>
      <c r="U571" s="229"/>
      <c r="V571" s="229"/>
      <c r="W571" s="229"/>
      <c r="X571" s="229"/>
      <c r="Y571" s="229"/>
      <c r="Z571" s="241"/>
    </row>
    <row r="572" spans="1:26" ht="15" x14ac:dyDescent="0.2">
      <c r="A572" s="242"/>
      <c r="B572" s="243"/>
      <c r="C572" s="243"/>
      <c r="D572" s="245"/>
      <c r="E572" s="244"/>
      <c r="F572" s="244"/>
      <c r="G572" s="246"/>
      <c r="H572" s="246"/>
      <c r="I572" s="246"/>
      <c r="J572" s="247"/>
      <c r="K572" s="237"/>
      <c r="L572" s="238"/>
      <c r="M572" s="241"/>
      <c r="P572" s="229"/>
      <c r="Q572" s="229"/>
      <c r="R572" s="229"/>
      <c r="S572" s="229"/>
      <c r="T572" s="229"/>
      <c r="U572" s="229"/>
      <c r="V572" s="229"/>
      <c r="W572" s="229"/>
      <c r="X572" s="229"/>
      <c r="Y572" s="229"/>
      <c r="Z572" s="241"/>
    </row>
    <row r="573" spans="1:26" ht="15" x14ac:dyDescent="0.2">
      <c r="A573" s="242"/>
      <c r="B573" s="243"/>
      <c r="C573" s="243"/>
      <c r="D573" s="245"/>
      <c r="E573" s="244"/>
      <c r="F573" s="244"/>
      <c r="G573" s="246"/>
      <c r="H573" s="246"/>
      <c r="I573" s="246"/>
      <c r="J573" s="247"/>
      <c r="K573" s="237"/>
      <c r="L573" s="238"/>
      <c r="M573" s="241"/>
      <c r="P573" s="229"/>
      <c r="Q573" s="229"/>
      <c r="R573" s="229"/>
      <c r="S573" s="229"/>
      <c r="T573" s="229"/>
      <c r="U573" s="229"/>
      <c r="V573" s="229"/>
      <c r="W573" s="229"/>
      <c r="X573" s="229"/>
      <c r="Y573" s="229"/>
      <c r="Z573" s="241"/>
    </row>
    <row r="574" spans="1:26" ht="15" x14ac:dyDescent="0.2">
      <c r="A574" s="242"/>
      <c r="B574" s="243"/>
      <c r="C574" s="243"/>
      <c r="D574" s="245"/>
      <c r="E574" s="244"/>
      <c r="F574" s="244"/>
      <c r="G574" s="246"/>
      <c r="H574" s="246"/>
      <c r="I574" s="246"/>
      <c r="J574" s="247"/>
      <c r="K574" s="237"/>
      <c r="L574" s="238"/>
      <c r="M574" s="241"/>
      <c r="P574" s="229"/>
      <c r="Q574" s="229"/>
      <c r="R574" s="229"/>
      <c r="S574" s="229"/>
      <c r="T574" s="229"/>
      <c r="U574" s="229"/>
      <c r="V574" s="229"/>
      <c r="W574" s="229"/>
      <c r="X574" s="229"/>
      <c r="Y574" s="229"/>
      <c r="Z574" s="241"/>
    </row>
    <row r="575" spans="1:26" ht="15" x14ac:dyDescent="0.2">
      <c r="A575" s="242"/>
      <c r="B575" s="243"/>
      <c r="C575" s="243"/>
      <c r="D575" s="245"/>
      <c r="E575" s="244"/>
      <c r="F575" s="244"/>
      <c r="G575" s="246"/>
      <c r="H575" s="246"/>
      <c r="I575" s="246"/>
      <c r="J575" s="247"/>
      <c r="K575" s="237"/>
      <c r="L575" s="238"/>
      <c r="M575" s="241"/>
      <c r="P575" s="229"/>
      <c r="Q575" s="229"/>
      <c r="R575" s="229"/>
      <c r="S575" s="229"/>
      <c r="T575" s="229"/>
      <c r="U575" s="229"/>
      <c r="V575" s="229"/>
      <c r="W575" s="229"/>
      <c r="X575" s="229"/>
      <c r="Y575" s="229"/>
      <c r="Z575" s="241"/>
    </row>
    <row r="576" spans="1:26" ht="15" x14ac:dyDescent="0.2">
      <c r="A576" s="242"/>
      <c r="B576" s="243"/>
      <c r="C576" s="243"/>
      <c r="D576" s="245"/>
      <c r="E576" s="244"/>
      <c r="F576" s="244"/>
      <c r="G576" s="246"/>
      <c r="H576" s="246"/>
      <c r="I576" s="246"/>
      <c r="J576" s="247"/>
      <c r="K576" s="237"/>
      <c r="L576" s="238"/>
      <c r="M576" s="241"/>
      <c r="P576" s="229"/>
      <c r="Q576" s="229"/>
      <c r="R576" s="229"/>
      <c r="S576" s="229"/>
      <c r="T576" s="229"/>
      <c r="U576" s="229"/>
      <c r="V576" s="229"/>
      <c r="W576" s="229"/>
      <c r="X576" s="229"/>
      <c r="Y576" s="229"/>
      <c r="Z576" s="241"/>
    </row>
    <row r="577" spans="1:26" ht="15" x14ac:dyDescent="0.2">
      <c r="A577" s="242"/>
      <c r="B577" s="243"/>
      <c r="C577" s="243"/>
      <c r="D577" s="245"/>
      <c r="E577" s="244"/>
      <c r="F577" s="244"/>
      <c r="G577" s="246"/>
      <c r="H577" s="246"/>
      <c r="I577" s="246"/>
      <c r="J577" s="247"/>
      <c r="K577" s="237"/>
      <c r="L577" s="238"/>
      <c r="M577" s="241"/>
      <c r="P577" s="229"/>
      <c r="Q577" s="229"/>
      <c r="R577" s="229"/>
      <c r="S577" s="229"/>
      <c r="T577" s="229"/>
      <c r="U577" s="229"/>
      <c r="V577" s="229"/>
      <c r="W577" s="229"/>
      <c r="X577" s="229"/>
      <c r="Y577" s="229"/>
      <c r="Z577" s="241"/>
    </row>
    <row r="578" spans="1:26" ht="15" x14ac:dyDescent="0.2">
      <c r="A578" s="242"/>
      <c r="B578" s="243"/>
      <c r="C578" s="243"/>
      <c r="D578" s="245"/>
      <c r="E578" s="244"/>
      <c r="F578" s="244"/>
      <c r="G578" s="246"/>
      <c r="H578" s="246"/>
      <c r="I578" s="246"/>
      <c r="J578" s="247"/>
      <c r="K578" s="237"/>
      <c r="L578" s="238"/>
      <c r="M578" s="241"/>
      <c r="P578" s="229"/>
      <c r="Q578" s="229"/>
      <c r="R578" s="229"/>
      <c r="S578" s="229"/>
      <c r="T578" s="229"/>
      <c r="U578" s="229"/>
      <c r="V578" s="229"/>
      <c r="W578" s="229"/>
      <c r="X578" s="229"/>
      <c r="Y578" s="229"/>
      <c r="Z578" s="241"/>
    </row>
    <row r="579" spans="1:26" ht="15" x14ac:dyDescent="0.2">
      <c r="A579" s="242"/>
      <c r="B579" s="243"/>
      <c r="C579" s="243"/>
      <c r="D579" s="245"/>
      <c r="E579" s="244"/>
      <c r="F579" s="244"/>
      <c r="G579" s="246"/>
      <c r="H579" s="246"/>
      <c r="I579" s="246"/>
      <c r="J579" s="247"/>
      <c r="K579" s="237"/>
      <c r="L579" s="238"/>
      <c r="M579" s="241"/>
      <c r="P579" s="229"/>
      <c r="Q579" s="229"/>
      <c r="R579" s="229"/>
      <c r="S579" s="229"/>
      <c r="T579" s="229"/>
      <c r="U579" s="229"/>
      <c r="V579" s="229"/>
      <c r="W579" s="229"/>
      <c r="X579" s="229"/>
      <c r="Y579" s="229"/>
      <c r="Z579" s="241"/>
    </row>
    <row r="580" spans="1:26" ht="15" x14ac:dyDescent="0.2">
      <c r="A580" s="242"/>
      <c r="B580" s="243"/>
      <c r="C580" s="243"/>
      <c r="D580" s="245"/>
      <c r="E580" s="244"/>
      <c r="F580" s="244"/>
      <c r="G580" s="246"/>
      <c r="H580" s="246"/>
      <c r="I580" s="246"/>
      <c r="J580" s="247"/>
      <c r="K580" s="237"/>
      <c r="L580" s="238"/>
      <c r="M580" s="241"/>
      <c r="P580" s="229"/>
      <c r="Q580" s="229"/>
      <c r="R580" s="229"/>
      <c r="S580" s="229"/>
      <c r="T580" s="229"/>
      <c r="U580" s="229"/>
      <c r="V580" s="229"/>
      <c r="W580" s="229"/>
      <c r="X580" s="229"/>
      <c r="Y580" s="229"/>
      <c r="Z580" s="241"/>
    </row>
    <row r="581" spans="1:26" ht="15" x14ac:dyDescent="0.2">
      <c r="A581" s="242"/>
      <c r="B581" s="243"/>
      <c r="C581" s="243"/>
      <c r="D581" s="245"/>
      <c r="E581" s="244"/>
      <c r="F581" s="244"/>
      <c r="G581" s="246"/>
      <c r="H581" s="246"/>
      <c r="I581" s="246"/>
      <c r="J581" s="247"/>
      <c r="K581" s="237"/>
      <c r="L581" s="238"/>
      <c r="M581" s="241"/>
      <c r="P581" s="229"/>
      <c r="Q581" s="229"/>
      <c r="R581" s="229"/>
      <c r="S581" s="229"/>
      <c r="T581" s="229"/>
      <c r="U581" s="229"/>
      <c r="V581" s="229"/>
      <c r="W581" s="229"/>
      <c r="X581" s="229"/>
      <c r="Y581" s="229"/>
      <c r="Z581" s="241"/>
    </row>
    <row r="582" spans="1:26" ht="15" x14ac:dyDescent="0.2">
      <c r="A582" s="242"/>
      <c r="B582" s="243"/>
      <c r="C582" s="243"/>
      <c r="D582" s="245"/>
      <c r="E582" s="244"/>
      <c r="F582" s="244"/>
      <c r="G582" s="246"/>
      <c r="H582" s="246"/>
      <c r="I582" s="246"/>
      <c r="J582" s="247"/>
      <c r="K582" s="237"/>
      <c r="L582" s="238"/>
      <c r="M582" s="241"/>
      <c r="P582" s="229"/>
      <c r="Q582" s="229"/>
      <c r="R582" s="229"/>
      <c r="S582" s="229"/>
      <c r="T582" s="229"/>
      <c r="U582" s="229"/>
      <c r="V582" s="229"/>
      <c r="W582" s="229"/>
      <c r="X582" s="229"/>
      <c r="Y582" s="229"/>
      <c r="Z582" s="241"/>
    </row>
    <row r="583" spans="1:26" ht="15" x14ac:dyDescent="0.2">
      <c r="A583" s="242"/>
      <c r="B583" s="243"/>
      <c r="C583" s="243"/>
      <c r="D583" s="245"/>
      <c r="E583" s="244"/>
      <c r="F583" s="244"/>
      <c r="G583" s="246"/>
      <c r="H583" s="246"/>
      <c r="I583" s="246"/>
      <c r="J583" s="247"/>
      <c r="K583" s="237"/>
      <c r="L583" s="238"/>
      <c r="M583" s="241"/>
      <c r="P583" s="229"/>
      <c r="Q583" s="229"/>
      <c r="R583" s="229"/>
      <c r="S583" s="229"/>
      <c r="T583" s="229"/>
      <c r="U583" s="229"/>
      <c r="V583" s="229"/>
      <c r="W583" s="229"/>
      <c r="X583" s="229"/>
      <c r="Y583" s="229"/>
      <c r="Z583" s="241"/>
    </row>
    <row r="584" spans="1:26" ht="15" x14ac:dyDescent="0.2">
      <c r="A584" s="242"/>
      <c r="B584" s="243"/>
      <c r="C584" s="243"/>
      <c r="D584" s="245"/>
      <c r="E584" s="244"/>
      <c r="F584" s="244"/>
      <c r="G584" s="246"/>
      <c r="H584" s="246"/>
      <c r="I584" s="246"/>
      <c r="J584" s="247"/>
      <c r="K584" s="237"/>
      <c r="L584" s="238"/>
      <c r="M584" s="241"/>
      <c r="P584" s="229"/>
      <c r="Q584" s="229"/>
      <c r="R584" s="229"/>
      <c r="S584" s="229"/>
      <c r="T584" s="229"/>
      <c r="U584" s="229"/>
      <c r="V584" s="229"/>
      <c r="W584" s="229"/>
      <c r="X584" s="229"/>
      <c r="Y584" s="229"/>
      <c r="Z584" s="241"/>
    </row>
    <row r="585" spans="1:26" ht="15" x14ac:dyDescent="0.2">
      <c r="A585" s="242"/>
      <c r="B585" s="243"/>
      <c r="C585" s="243"/>
      <c r="D585" s="245"/>
      <c r="E585" s="244"/>
      <c r="F585" s="244"/>
      <c r="G585" s="246"/>
      <c r="H585" s="246"/>
      <c r="I585" s="246"/>
      <c r="J585" s="247"/>
      <c r="K585" s="237"/>
      <c r="L585" s="238"/>
      <c r="M585" s="241"/>
      <c r="P585" s="229"/>
      <c r="Q585" s="229"/>
      <c r="R585" s="229"/>
      <c r="S585" s="229"/>
      <c r="T585" s="229"/>
      <c r="U585" s="229"/>
      <c r="V585" s="229"/>
      <c r="W585" s="229"/>
      <c r="X585" s="229"/>
      <c r="Y585" s="229"/>
      <c r="Z585" s="241"/>
    </row>
    <row r="586" spans="1:26" ht="15" x14ac:dyDescent="0.2">
      <c r="A586" s="242"/>
      <c r="B586" s="243"/>
      <c r="C586" s="243"/>
      <c r="D586" s="245"/>
      <c r="E586" s="244"/>
      <c r="F586" s="244"/>
      <c r="G586" s="246"/>
      <c r="H586" s="246"/>
      <c r="I586" s="246"/>
      <c r="J586" s="247"/>
      <c r="K586" s="237"/>
      <c r="L586" s="238"/>
      <c r="M586" s="241"/>
      <c r="P586" s="229"/>
      <c r="Q586" s="229"/>
      <c r="R586" s="229"/>
      <c r="S586" s="229"/>
      <c r="T586" s="229"/>
      <c r="U586" s="229"/>
      <c r="V586" s="229"/>
      <c r="W586" s="229"/>
      <c r="X586" s="229"/>
      <c r="Y586" s="229"/>
      <c r="Z586" s="241"/>
    </row>
    <row r="587" spans="1:26" ht="15" x14ac:dyDescent="0.2">
      <c r="A587" s="242"/>
      <c r="B587" s="243"/>
      <c r="C587" s="243"/>
      <c r="D587" s="245"/>
      <c r="E587" s="244"/>
      <c r="F587" s="244"/>
      <c r="G587" s="246"/>
      <c r="H587" s="246"/>
      <c r="I587" s="246"/>
      <c r="J587" s="247"/>
      <c r="K587" s="237"/>
      <c r="L587" s="238"/>
      <c r="M587" s="241"/>
      <c r="P587" s="229"/>
      <c r="Q587" s="229"/>
      <c r="R587" s="229"/>
      <c r="S587" s="229"/>
      <c r="T587" s="229"/>
      <c r="U587" s="229"/>
      <c r="V587" s="229"/>
      <c r="W587" s="229"/>
      <c r="X587" s="229"/>
      <c r="Y587" s="229"/>
      <c r="Z587" s="241"/>
    </row>
    <row r="588" spans="1:26" ht="15" x14ac:dyDescent="0.2">
      <c r="A588" s="242"/>
      <c r="B588" s="243"/>
      <c r="C588" s="243"/>
      <c r="D588" s="245"/>
      <c r="E588" s="244"/>
      <c r="F588" s="244"/>
      <c r="G588" s="246"/>
      <c r="H588" s="246"/>
      <c r="I588" s="246"/>
      <c r="J588" s="247"/>
      <c r="K588" s="237"/>
      <c r="L588" s="238"/>
      <c r="M588" s="241"/>
      <c r="P588" s="229"/>
      <c r="Q588" s="229"/>
      <c r="R588" s="229"/>
      <c r="S588" s="229"/>
      <c r="T588" s="229"/>
      <c r="U588" s="229"/>
      <c r="V588" s="229"/>
      <c r="W588" s="229"/>
      <c r="X588" s="229"/>
      <c r="Y588" s="229"/>
      <c r="Z588" s="241"/>
    </row>
    <row r="589" spans="1:26" ht="15" x14ac:dyDescent="0.2">
      <c r="A589" s="242"/>
      <c r="B589" s="243"/>
      <c r="C589" s="243"/>
      <c r="D589" s="245"/>
      <c r="E589" s="244"/>
      <c r="F589" s="244"/>
      <c r="G589" s="246"/>
      <c r="H589" s="246"/>
      <c r="I589" s="246"/>
      <c r="J589" s="247"/>
      <c r="K589" s="237"/>
      <c r="L589" s="238"/>
      <c r="M589" s="241"/>
      <c r="P589" s="229"/>
      <c r="Q589" s="229"/>
      <c r="R589" s="229"/>
      <c r="S589" s="229"/>
      <c r="T589" s="229"/>
      <c r="U589" s="229"/>
      <c r="V589" s="229"/>
      <c r="W589" s="229"/>
      <c r="X589" s="229"/>
      <c r="Y589" s="229"/>
      <c r="Z589" s="241"/>
    </row>
    <row r="590" spans="1:26" ht="15" x14ac:dyDescent="0.2">
      <c r="A590" s="242"/>
      <c r="B590" s="243"/>
      <c r="C590" s="243"/>
      <c r="D590" s="245"/>
      <c r="E590" s="244"/>
      <c r="F590" s="244"/>
      <c r="G590" s="246"/>
      <c r="H590" s="246"/>
      <c r="I590" s="246"/>
      <c r="J590" s="247"/>
      <c r="K590" s="237"/>
      <c r="L590" s="238"/>
      <c r="M590" s="241"/>
      <c r="P590" s="229"/>
      <c r="Q590" s="229"/>
      <c r="R590" s="229"/>
      <c r="S590" s="229"/>
      <c r="T590" s="229"/>
      <c r="U590" s="229"/>
      <c r="V590" s="229"/>
      <c r="W590" s="229"/>
      <c r="X590" s="229"/>
      <c r="Y590" s="229"/>
      <c r="Z590" s="241"/>
    </row>
    <row r="591" spans="1:26" ht="15" x14ac:dyDescent="0.2">
      <c r="A591" s="242"/>
      <c r="B591" s="243"/>
      <c r="C591" s="243"/>
      <c r="D591" s="245"/>
      <c r="E591" s="244"/>
      <c r="F591" s="244"/>
      <c r="G591" s="246"/>
      <c r="H591" s="246"/>
      <c r="I591" s="246"/>
      <c r="J591" s="247"/>
      <c r="K591" s="237"/>
      <c r="L591" s="238"/>
      <c r="M591" s="241"/>
      <c r="P591" s="229"/>
      <c r="Q591" s="229"/>
      <c r="R591" s="229"/>
      <c r="S591" s="229"/>
      <c r="T591" s="229"/>
      <c r="U591" s="229"/>
      <c r="V591" s="229"/>
      <c r="W591" s="229"/>
      <c r="X591" s="229"/>
      <c r="Y591" s="229"/>
      <c r="Z591" s="241"/>
    </row>
    <row r="592" spans="1:26" ht="15" x14ac:dyDescent="0.2">
      <c r="A592" s="242"/>
      <c r="B592" s="243"/>
      <c r="C592" s="243"/>
      <c r="D592" s="245"/>
      <c r="E592" s="244"/>
      <c r="F592" s="244"/>
      <c r="G592" s="246"/>
      <c r="H592" s="246"/>
      <c r="I592" s="246"/>
      <c r="J592" s="247"/>
      <c r="K592" s="237"/>
      <c r="L592" s="238"/>
      <c r="M592" s="241"/>
      <c r="P592" s="229"/>
      <c r="Q592" s="229"/>
      <c r="R592" s="229"/>
      <c r="S592" s="229"/>
      <c r="T592" s="229"/>
      <c r="U592" s="229"/>
      <c r="V592" s="229"/>
      <c r="W592" s="229"/>
      <c r="X592" s="229"/>
      <c r="Y592" s="229"/>
      <c r="Z592" s="241"/>
    </row>
    <row r="593" spans="1:26" ht="15" x14ac:dyDescent="0.2">
      <c r="A593" s="242"/>
      <c r="B593" s="243"/>
      <c r="C593" s="243"/>
      <c r="D593" s="245"/>
      <c r="E593" s="244"/>
      <c r="F593" s="244"/>
      <c r="G593" s="246"/>
      <c r="H593" s="246"/>
      <c r="I593" s="246"/>
      <c r="J593" s="247"/>
      <c r="K593" s="237"/>
      <c r="L593" s="238"/>
      <c r="M593" s="241"/>
      <c r="P593" s="229"/>
      <c r="Q593" s="229"/>
      <c r="R593" s="229"/>
      <c r="S593" s="229"/>
      <c r="T593" s="229"/>
      <c r="U593" s="229"/>
      <c r="V593" s="229"/>
      <c r="W593" s="229"/>
      <c r="X593" s="229"/>
      <c r="Y593" s="229"/>
      <c r="Z593" s="241"/>
    </row>
    <row r="594" spans="1:26" ht="15" x14ac:dyDescent="0.2">
      <c r="A594" s="242"/>
      <c r="B594" s="243"/>
      <c r="C594" s="243"/>
      <c r="D594" s="245"/>
      <c r="E594" s="244"/>
      <c r="F594" s="244"/>
      <c r="G594" s="246"/>
      <c r="H594" s="246"/>
      <c r="I594" s="246"/>
      <c r="J594" s="247"/>
      <c r="K594" s="237"/>
      <c r="L594" s="238"/>
      <c r="M594" s="241"/>
      <c r="P594" s="229"/>
      <c r="Q594" s="229"/>
      <c r="R594" s="229"/>
      <c r="S594" s="229"/>
      <c r="T594" s="229"/>
      <c r="U594" s="229"/>
      <c r="V594" s="229"/>
      <c r="W594" s="229"/>
      <c r="X594" s="229"/>
      <c r="Y594" s="229"/>
      <c r="Z594" s="241"/>
    </row>
    <row r="595" spans="1:26" ht="15" x14ac:dyDescent="0.2">
      <c r="A595" s="242"/>
      <c r="B595" s="243"/>
      <c r="C595" s="243"/>
      <c r="D595" s="245"/>
      <c r="E595" s="244"/>
      <c r="F595" s="244"/>
      <c r="G595" s="246"/>
      <c r="H595" s="246"/>
      <c r="I595" s="246"/>
      <c r="J595" s="247"/>
      <c r="K595" s="237"/>
      <c r="L595" s="238"/>
      <c r="M595" s="241"/>
      <c r="P595" s="229"/>
      <c r="Q595" s="229"/>
      <c r="R595" s="229"/>
      <c r="S595" s="229"/>
      <c r="T595" s="229"/>
      <c r="U595" s="229"/>
      <c r="V595" s="229"/>
      <c r="W595" s="229"/>
      <c r="X595" s="229"/>
      <c r="Y595" s="229"/>
      <c r="Z595" s="241"/>
    </row>
    <row r="596" spans="1:26" ht="15" x14ac:dyDescent="0.2">
      <c r="A596" s="242"/>
      <c r="B596" s="243"/>
      <c r="C596" s="243"/>
      <c r="D596" s="245"/>
      <c r="E596" s="244"/>
      <c r="F596" s="244"/>
      <c r="G596" s="246"/>
      <c r="H596" s="246"/>
      <c r="I596" s="246"/>
      <c r="J596" s="247"/>
      <c r="K596" s="237"/>
      <c r="L596" s="238"/>
      <c r="M596" s="241"/>
      <c r="P596" s="229"/>
      <c r="Q596" s="229"/>
      <c r="R596" s="229"/>
      <c r="S596" s="229"/>
      <c r="T596" s="229"/>
      <c r="U596" s="229"/>
      <c r="V596" s="229"/>
      <c r="W596" s="229"/>
      <c r="X596" s="229"/>
      <c r="Y596" s="229"/>
      <c r="Z596" s="241"/>
    </row>
    <row r="597" spans="1:26" ht="15" x14ac:dyDescent="0.2">
      <c r="A597" s="242"/>
      <c r="B597" s="243"/>
      <c r="C597" s="243"/>
      <c r="D597" s="245"/>
      <c r="E597" s="244"/>
      <c r="F597" s="244"/>
      <c r="G597" s="246"/>
      <c r="H597" s="246"/>
      <c r="I597" s="246"/>
      <c r="J597" s="247"/>
      <c r="K597" s="237"/>
      <c r="L597" s="238"/>
      <c r="M597" s="241"/>
      <c r="P597" s="229"/>
      <c r="Q597" s="229"/>
      <c r="R597" s="229"/>
      <c r="S597" s="229"/>
      <c r="T597" s="229"/>
      <c r="U597" s="229"/>
      <c r="V597" s="229"/>
      <c r="W597" s="229"/>
      <c r="X597" s="229"/>
      <c r="Y597" s="229"/>
      <c r="Z597" s="241"/>
    </row>
    <row r="598" spans="1:26" ht="15" x14ac:dyDescent="0.2">
      <c r="A598" s="242"/>
      <c r="B598" s="243"/>
      <c r="C598" s="243"/>
      <c r="D598" s="245"/>
      <c r="E598" s="244"/>
      <c r="F598" s="244"/>
      <c r="G598" s="246"/>
      <c r="H598" s="246"/>
      <c r="I598" s="246"/>
      <c r="J598" s="247"/>
      <c r="K598" s="237"/>
      <c r="L598" s="238"/>
      <c r="M598" s="241"/>
      <c r="P598" s="229"/>
      <c r="Q598" s="229"/>
      <c r="R598" s="229"/>
      <c r="S598" s="229"/>
      <c r="T598" s="229"/>
      <c r="U598" s="229"/>
      <c r="V598" s="229"/>
      <c r="W598" s="229"/>
      <c r="X598" s="229"/>
      <c r="Y598" s="229"/>
      <c r="Z598" s="241"/>
    </row>
    <row r="599" spans="1:26" ht="15" x14ac:dyDescent="0.2">
      <c r="A599" s="242"/>
      <c r="B599" s="243"/>
      <c r="C599" s="243"/>
      <c r="D599" s="245"/>
      <c r="E599" s="244"/>
      <c r="F599" s="244"/>
      <c r="G599" s="246"/>
      <c r="H599" s="246"/>
      <c r="I599" s="246"/>
      <c r="J599" s="247"/>
      <c r="K599" s="237"/>
      <c r="L599" s="238"/>
      <c r="M599" s="241"/>
      <c r="P599" s="229"/>
      <c r="Q599" s="229"/>
      <c r="R599" s="229"/>
      <c r="S599" s="229"/>
      <c r="T599" s="229"/>
      <c r="U599" s="229"/>
      <c r="V599" s="229"/>
      <c r="W599" s="229"/>
      <c r="X599" s="229"/>
      <c r="Y599" s="229"/>
      <c r="Z599" s="241"/>
    </row>
    <row r="600" spans="1:26" ht="15" x14ac:dyDescent="0.2">
      <c r="A600" s="242"/>
      <c r="B600" s="243"/>
      <c r="C600" s="243"/>
      <c r="D600" s="245"/>
      <c r="E600" s="244"/>
      <c r="F600" s="244"/>
      <c r="G600" s="246"/>
      <c r="H600" s="246"/>
      <c r="I600" s="246"/>
      <c r="J600" s="247"/>
      <c r="K600" s="237"/>
      <c r="L600" s="238"/>
      <c r="M600" s="241"/>
      <c r="P600" s="229"/>
      <c r="Q600" s="229"/>
      <c r="R600" s="229"/>
      <c r="S600" s="229"/>
      <c r="T600" s="229"/>
      <c r="U600" s="229"/>
      <c r="V600" s="229"/>
      <c r="W600" s="229"/>
      <c r="X600" s="229"/>
      <c r="Y600" s="229"/>
      <c r="Z600" s="241"/>
    </row>
    <row r="601" spans="1:26" ht="15" x14ac:dyDescent="0.2">
      <c r="A601" s="242"/>
      <c r="B601" s="243"/>
      <c r="C601" s="243"/>
      <c r="D601" s="245"/>
      <c r="E601" s="244"/>
      <c r="F601" s="244"/>
      <c r="G601" s="246"/>
      <c r="H601" s="246"/>
      <c r="I601" s="246"/>
      <c r="J601" s="247"/>
      <c r="K601" s="237"/>
      <c r="L601" s="238"/>
      <c r="M601" s="241"/>
      <c r="P601" s="229"/>
      <c r="Q601" s="229"/>
      <c r="R601" s="229"/>
      <c r="S601" s="229"/>
      <c r="T601" s="229"/>
      <c r="U601" s="229"/>
      <c r="V601" s="229"/>
      <c r="W601" s="229"/>
      <c r="X601" s="229"/>
      <c r="Y601" s="229"/>
      <c r="Z601" s="241"/>
    </row>
    <row r="602" spans="1:26" ht="15" x14ac:dyDescent="0.2">
      <c r="A602" s="242"/>
      <c r="B602" s="243"/>
      <c r="C602" s="243"/>
      <c r="D602" s="245"/>
      <c r="E602" s="244"/>
      <c r="F602" s="244"/>
      <c r="G602" s="246"/>
      <c r="H602" s="246"/>
      <c r="I602" s="246"/>
      <c r="J602" s="247"/>
      <c r="K602" s="237"/>
      <c r="L602" s="238"/>
      <c r="M602" s="241"/>
      <c r="P602" s="229"/>
      <c r="Q602" s="229"/>
      <c r="R602" s="229"/>
      <c r="S602" s="229"/>
      <c r="T602" s="229"/>
      <c r="U602" s="229"/>
      <c r="V602" s="229"/>
      <c r="W602" s="229"/>
      <c r="X602" s="229"/>
      <c r="Y602" s="229"/>
      <c r="Z602" s="241"/>
    </row>
    <row r="603" spans="1:26" ht="15" x14ac:dyDescent="0.2">
      <c r="A603" s="242"/>
      <c r="B603" s="243"/>
      <c r="C603" s="243"/>
      <c r="D603" s="245"/>
      <c r="E603" s="244"/>
      <c r="F603" s="244"/>
      <c r="G603" s="246"/>
      <c r="H603" s="246"/>
      <c r="I603" s="246"/>
      <c r="J603" s="247"/>
      <c r="K603" s="237"/>
      <c r="L603" s="238"/>
      <c r="M603" s="241"/>
      <c r="P603" s="229"/>
      <c r="Q603" s="229"/>
      <c r="R603" s="229"/>
      <c r="S603" s="229"/>
      <c r="T603" s="229"/>
      <c r="U603" s="229"/>
      <c r="V603" s="229"/>
      <c r="W603" s="229"/>
      <c r="X603" s="229"/>
      <c r="Y603" s="229"/>
      <c r="Z603" s="241"/>
    </row>
    <row r="604" spans="1:26" ht="15" x14ac:dyDescent="0.2">
      <c r="A604" s="242"/>
      <c r="B604" s="243"/>
      <c r="C604" s="243"/>
      <c r="D604" s="245"/>
      <c r="E604" s="244"/>
      <c r="F604" s="244"/>
      <c r="G604" s="246"/>
      <c r="H604" s="246"/>
      <c r="I604" s="246"/>
      <c r="J604" s="247"/>
      <c r="K604" s="237"/>
      <c r="L604" s="238"/>
      <c r="M604" s="241"/>
      <c r="P604" s="229"/>
      <c r="Q604" s="229"/>
      <c r="R604" s="229"/>
      <c r="S604" s="229"/>
      <c r="T604" s="229"/>
      <c r="U604" s="229"/>
      <c r="V604" s="229"/>
      <c r="W604" s="229"/>
      <c r="X604" s="229"/>
      <c r="Y604" s="229"/>
      <c r="Z604" s="241"/>
    </row>
    <row r="605" spans="1:26" ht="15" x14ac:dyDescent="0.2">
      <c r="A605" s="242"/>
      <c r="B605" s="243"/>
      <c r="C605" s="243"/>
      <c r="D605" s="245"/>
      <c r="E605" s="244"/>
      <c r="F605" s="244"/>
      <c r="G605" s="246"/>
      <c r="H605" s="246"/>
      <c r="I605" s="246"/>
      <c r="J605" s="247"/>
      <c r="K605" s="237"/>
      <c r="L605" s="238"/>
      <c r="M605" s="241"/>
      <c r="P605" s="229"/>
      <c r="Q605" s="229"/>
      <c r="R605" s="229"/>
      <c r="S605" s="229"/>
      <c r="T605" s="229"/>
      <c r="U605" s="229"/>
      <c r="V605" s="229"/>
      <c r="W605" s="229"/>
      <c r="X605" s="229"/>
      <c r="Y605" s="229"/>
      <c r="Z605" s="241"/>
    </row>
    <row r="606" spans="1:26" ht="15" x14ac:dyDescent="0.2">
      <c r="A606" s="242"/>
      <c r="B606" s="243"/>
      <c r="C606" s="243"/>
      <c r="D606" s="245"/>
      <c r="E606" s="244"/>
      <c r="F606" s="244"/>
      <c r="G606" s="246"/>
      <c r="H606" s="246"/>
      <c r="I606" s="246"/>
      <c r="J606" s="247"/>
      <c r="K606" s="237"/>
      <c r="L606" s="238"/>
      <c r="M606" s="241"/>
      <c r="P606" s="229"/>
      <c r="Q606" s="229"/>
      <c r="R606" s="229"/>
      <c r="S606" s="229"/>
      <c r="T606" s="229"/>
      <c r="U606" s="229"/>
      <c r="V606" s="229"/>
      <c r="W606" s="229"/>
      <c r="X606" s="229"/>
      <c r="Y606" s="229"/>
      <c r="Z606" s="241"/>
    </row>
    <row r="607" spans="1:26" ht="15" x14ac:dyDescent="0.2">
      <c r="A607" s="242"/>
      <c r="B607" s="243"/>
      <c r="C607" s="243"/>
      <c r="D607" s="245"/>
      <c r="E607" s="244"/>
      <c r="F607" s="244"/>
      <c r="G607" s="246"/>
      <c r="H607" s="246"/>
      <c r="I607" s="246"/>
      <c r="J607" s="247"/>
      <c r="K607" s="237"/>
      <c r="L607" s="238"/>
      <c r="M607" s="241"/>
      <c r="P607" s="229"/>
      <c r="Q607" s="229"/>
      <c r="R607" s="229"/>
      <c r="S607" s="229"/>
      <c r="T607" s="229"/>
      <c r="U607" s="229"/>
      <c r="V607" s="229"/>
      <c r="W607" s="229"/>
      <c r="X607" s="229"/>
      <c r="Y607" s="229"/>
      <c r="Z607" s="241"/>
    </row>
    <row r="608" spans="1:26" ht="15" x14ac:dyDescent="0.2">
      <c r="A608" s="242"/>
      <c r="B608" s="243"/>
      <c r="C608" s="243"/>
      <c r="D608" s="245"/>
      <c r="E608" s="244"/>
      <c r="F608" s="244"/>
      <c r="G608" s="246"/>
      <c r="H608" s="246"/>
      <c r="I608" s="246"/>
      <c r="J608" s="247"/>
      <c r="K608" s="237"/>
      <c r="L608" s="238"/>
      <c r="M608" s="241"/>
      <c r="P608" s="229"/>
      <c r="Q608" s="229"/>
      <c r="R608" s="229"/>
      <c r="S608" s="229"/>
      <c r="T608" s="229"/>
      <c r="U608" s="229"/>
      <c r="V608" s="229"/>
      <c r="W608" s="229"/>
      <c r="X608" s="229"/>
      <c r="Y608" s="229"/>
      <c r="Z608" s="241"/>
    </row>
    <row r="609" spans="1:26" ht="15" x14ac:dyDescent="0.2">
      <c r="A609" s="242"/>
      <c r="B609" s="243"/>
      <c r="C609" s="243"/>
      <c r="D609" s="245"/>
      <c r="E609" s="244"/>
      <c r="F609" s="244"/>
      <c r="G609" s="246"/>
      <c r="H609" s="246"/>
      <c r="I609" s="246"/>
      <c r="J609" s="247"/>
      <c r="K609" s="237"/>
      <c r="L609" s="238"/>
      <c r="M609" s="241"/>
      <c r="P609" s="229"/>
      <c r="Q609" s="229"/>
      <c r="R609" s="229"/>
      <c r="S609" s="229"/>
      <c r="T609" s="229"/>
      <c r="U609" s="229"/>
      <c r="V609" s="229"/>
      <c r="W609" s="229"/>
      <c r="X609" s="229"/>
      <c r="Y609" s="229"/>
      <c r="Z609" s="241"/>
    </row>
    <row r="610" spans="1:26" ht="15" x14ac:dyDescent="0.2">
      <c r="A610" s="242"/>
      <c r="B610" s="243"/>
      <c r="C610" s="243"/>
      <c r="D610" s="245"/>
      <c r="E610" s="244"/>
      <c r="F610" s="244"/>
      <c r="G610" s="246"/>
      <c r="H610" s="246"/>
      <c r="I610" s="246"/>
      <c r="J610" s="247"/>
      <c r="K610" s="237"/>
      <c r="L610" s="238"/>
      <c r="M610" s="241"/>
      <c r="P610" s="229"/>
      <c r="Q610" s="229"/>
      <c r="R610" s="229"/>
      <c r="S610" s="229"/>
      <c r="T610" s="229"/>
      <c r="U610" s="229"/>
      <c r="V610" s="229"/>
      <c r="W610" s="229"/>
      <c r="X610" s="229"/>
      <c r="Y610" s="229"/>
      <c r="Z610" s="241"/>
    </row>
    <row r="611" spans="1:26" ht="15" x14ac:dyDescent="0.2">
      <c r="A611" s="242"/>
      <c r="B611" s="243"/>
      <c r="C611" s="243"/>
      <c r="D611" s="245"/>
      <c r="E611" s="244"/>
      <c r="F611" s="244"/>
      <c r="G611" s="246"/>
      <c r="H611" s="246"/>
      <c r="I611" s="246"/>
      <c r="J611" s="247"/>
      <c r="K611" s="237"/>
      <c r="L611" s="238"/>
      <c r="M611" s="241"/>
      <c r="P611" s="229"/>
      <c r="Q611" s="229"/>
      <c r="R611" s="229"/>
      <c r="S611" s="229"/>
      <c r="T611" s="229"/>
      <c r="U611" s="229"/>
      <c r="V611" s="229"/>
      <c r="W611" s="229"/>
      <c r="X611" s="229"/>
      <c r="Y611" s="229"/>
      <c r="Z611" s="241"/>
    </row>
    <row r="612" spans="1:26" ht="15" x14ac:dyDescent="0.2">
      <c r="A612" s="242"/>
      <c r="B612" s="243"/>
      <c r="C612" s="243"/>
      <c r="D612" s="245"/>
      <c r="E612" s="244"/>
      <c r="F612" s="244"/>
      <c r="G612" s="246"/>
      <c r="H612" s="246"/>
      <c r="I612" s="246"/>
      <c r="J612" s="247"/>
      <c r="K612" s="237"/>
      <c r="L612" s="238"/>
      <c r="M612" s="241"/>
      <c r="P612" s="229"/>
      <c r="Q612" s="229"/>
      <c r="R612" s="229"/>
      <c r="S612" s="229"/>
      <c r="T612" s="229"/>
      <c r="U612" s="229"/>
      <c r="V612" s="229"/>
      <c r="W612" s="229"/>
      <c r="X612" s="229"/>
      <c r="Y612" s="229"/>
      <c r="Z612" s="241"/>
    </row>
    <row r="613" spans="1:26" ht="15" x14ac:dyDescent="0.2">
      <c r="A613" s="242"/>
      <c r="B613" s="243"/>
      <c r="C613" s="243"/>
      <c r="D613" s="245"/>
      <c r="E613" s="244"/>
      <c r="F613" s="244"/>
      <c r="G613" s="246"/>
      <c r="H613" s="246"/>
      <c r="I613" s="246"/>
      <c r="J613" s="247"/>
      <c r="K613" s="237"/>
      <c r="L613" s="238"/>
      <c r="M613" s="241"/>
      <c r="P613" s="229"/>
      <c r="Q613" s="229"/>
      <c r="R613" s="229"/>
      <c r="S613" s="229"/>
      <c r="T613" s="229"/>
      <c r="U613" s="229"/>
      <c r="V613" s="229"/>
      <c r="W613" s="229"/>
      <c r="X613" s="229"/>
      <c r="Y613" s="229"/>
      <c r="Z613" s="241"/>
    </row>
    <row r="614" spans="1:26" ht="15" x14ac:dyDescent="0.2">
      <c r="A614" s="242"/>
      <c r="B614" s="243"/>
      <c r="C614" s="243"/>
      <c r="D614" s="245"/>
      <c r="E614" s="244"/>
      <c r="F614" s="244"/>
      <c r="G614" s="246"/>
      <c r="H614" s="246"/>
      <c r="I614" s="246"/>
      <c r="J614" s="247"/>
      <c r="K614" s="237"/>
      <c r="L614" s="238"/>
      <c r="M614" s="241"/>
      <c r="P614" s="229"/>
      <c r="Q614" s="229"/>
      <c r="R614" s="229"/>
      <c r="S614" s="229"/>
      <c r="T614" s="229"/>
      <c r="U614" s="229"/>
      <c r="V614" s="229"/>
      <c r="W614" s="229"/>
      <c r="X614" s="229"/>
      <c r="Y614" s="229"/>
      <c r="Z614" s="241"/>
    </row>
    <row r="615" spans="1:26" ht="15" x14ac:dyDescent="0.2">
      <c r="A615" s="242"/>
      <c r="B615" s="243"/>
      <c r="C615" s="243"/>
      <c r="D615" s="245"/>
      <c r="E615" s="244"/>
      <c r="F615" s="244"/>
      <c r="G615" s="246"/>
      <c r="H615" s="246"/>
      <c r="I615" s="246"/>
      <c r="J615" s="247"/>
      <c r="K615" s="237"/>
      <c r="L615" s="238"/>
      <c r="M615" s="241"/>
      <c r="P615" s="229"/>
      <c r="Q615" s="229"/>
      <c r="R615" s="229"/>
      <c r="S615" s="229"/>
      <c r="T615" s="229"/>
      <c r="U615" s="229"/>
      <c r="V615" s="229"/>
      <c r="W615" s="229"/>
      <c r="X615" s="229"/>
      <c r="Y615" s="229"/>
      <c r="Z615" s="241"/>
    </row>
    <row r="616" spans="1:26" ht="15" x14ac:dyDescent="0.2">
      <c r="A616" s="242"/>
      <c r="B616" s="243"/>
      <c r="C616" s="243"/>
      <c r="D616" s="245"/>
      <c r="E616" s="244"/>
      <c r="F616" s="244"/>
      <c r="G616" s="246"/>
      <c r="H616" s="246"/>
      <c r="I616" s="246"/>
      <c r="J616" s="247"/>
      <c r="K616" s="237"/>
      <c r="L616" s="238"/>
      <c r="M616" s="241"/>
      <c r="P616" s="229"/>
      <c r="Q616" s="229"/>
      <c r="R616" s="229"/>
      <c r="S616" s="229"/>
      <c r="T616" s="229"/>
      <c r="U616" s="229"/>
      <c r="V616" s="229"/>
      <c r="W616" s="229"/>
      <c r="X616" s="229"/>
      <c r="Y616" s="229"/>
      <c r="Z616" s="241"/>
    </row>
    <row r="617" spans="1:26" ht="15" x14ac:dyDescent="0.2">
      <c r="A617" s="242"/>
      <c r="B617" s="243"/>
      <c r="C617" s="243"/>
      <c r="D617" s="245"/>
      <c r="E617" s="244"/>
      <c r="F617" s="244"/>
      <c r="G617" s="246"/>
      <c r="H617" s="246"/>
      <c r="I617" s="246"/>
      <c r="J617" s="247"/>
      <c r="K617" s="237"/>
      <c r="L617" s="238"/>
      <c r="M617" s="241"/>
      <c r="P617" s="229"/>
      <c r="Q617" s="229"/>
      <c r="R617" s="229"/>
      <c r="S617" s="229"/>
      <c r="T617" s="229"/>
      <c r="U617" s="229"/>
      <c r="V617" s="229"/>
      <c r="W617" s="229"/>
      <c r="X617" s="229"/>
      <c r="Y617" s="229"/>
      <c r="Z617" s="241"/>
    </row>
    <row r="618" spans="1:26" ht="15" x14ac:dyDescent="0.2">
      <c r="A618" s="242"/>
      <c r="B618" s="243"/>
      <c r="C618" s="243"/>
      <c r="D618" s="245"/>
      <c r="E618" s="244"/>
      <c r="F618" s="244"/>
      <c r="G618" s="246"/>
      <c r="H618" s="246"/>
      <c r="I618" s="246"/>
      <c r="J618" s="247"/>
      <c r="K618" s="237"/>
      <c r="L618" s="238"/>
      <c r="M618" s="241"/>
      <c r="P618" s="229"/>
      <c r="Q618" s="229"/>
      <c r="R618" s="229"/>
      <c r="S618" s="229"/>
      <c r="T618" s="229"/>
      <c r="U618" s="229"/>
      <c r="V618" s="229"/>
      <c r="W618" s="229"/>
      <c r="X618" s="229"/>
      <c r="Y618" s="229"/>
      <c r="Z618" s="241"/>
    </row>
    <row r="619" spans="1:26" ht="15" x14ac:dyDescent="0.2">
      <c r="A619" s="242"/>
      <c r="B619" s="243"/>
      <c r="C619" s="243"/>
      <c r="D619" s="245"/>
      <c r="E619" s="244"/>
      <c r="F619" s="244"/>
      <c r="G619" s="246"/>
      <c r="H619" s="246"/>
      <c r="I619" s="246"/>
      <c r="J619" s="247"/>
      <c r="K619" s="237"/>
      <c r="L619" s="238"/>
      <c r="M619" s="241"/>
      <c r="P619" s="229"/>
      <c r="Q619" s="229"/>
      <c r="R619" s="229"/>
      <c r="S619" s="229"/>
      <c r="T619" s="229"/>
      <c r="U619" s="229"/>
      <c r="V619" s="229"/>
      <c r="W619" s="229"/>
      <c r="X619" s="229"/>
      <c r="Y619" s="229"/>
      <c r="Z619" s="241"/>
    </row>
    <row r="620" spans="1:26" ht="15" x14ac:dyDescent="0.2">
      <c r="A620" s="242"/>
      <c r="B620" s="243"/>
      <c r="C620" s="243"/>
      <c r="D620" s="245"/>
      <c r="E620" s="244"/>
      <c r="F620" s="244"/>
      <c r="G620" s="246"/>
      <c r="H620" s="246"/>
      <c r="I620" s="246"/>
      <c r="J620" s="247"/>
      <c r="K620" s="237"/>
      <c r="L620" s="238"/>
      <c r="M620" s="241"/>
      <c r="P620" s="229"/>
      <c r="Q620" s="229"/>
      <c r="R620" s="229"/>
      <c r="S620" s="229"/>
      <c r="T620" s="229"/>
      <c r="U620" s="229"/>
      <c r="V620" s="229"/>
      <c r="W620" s="229"/>
      <c r="X620" s="229"/>
      <c r="Y620" s="229"/>
      <c r="Z620" s="241"/>
    </row>
    <row r="621" spans="1:26" ht="15" x14ac:dyDescent="0.2">
      <c r="A621" s="242"/>
      <c r="B621" s="243"/>
      <c r="C621" s="243"/>
      <c r="D621" s="245"/>
      <c r="E621" s="244"/>
      <c r="F621" s="244"/>
      <c r="G621" s="246"/>
      <c r="H621" s="246"/>
      <c r="I621" s="246"/>
      <c r="J621" s="247"/>
      <c r="K621" s="237"/>
      <c r="L621" s="238"/>
      <c r="M621" s="241"/>
      <c r="P621" s="229"/>
      <c r="Q621" s="229"/>
      <c r="R621" s="229"/>
      <c r="S621" s="229"/>
      <c r="T621" s="229"/>
      <c r="U621" s="229"/>
      <c r="V621" s="229"/>
      <c r="W621" s="229"/>
      <c r="X621" s="229"/>
      <c r="Y621" s="229"/>
      <c r="Z621" s="241"/>
    </row>
    <row r="622" spans="1:26" ht="15" x14ac:dyDescent="0.2">
      <c r="A622" s="242"/>
      <c r="B622" s="243"/>
      <c r="C622" s="243"/>
      <c r="D622" s="245"/>
      <c r="E622" s="244"/>
      <c r="F622" s="244"/>
      <c r="G622" s="246"/>
      <c r="H622" s="246"/>
      <c r="I622" s="246"/>
      <c r="J622" s="247"/>
      <c r="K622" s="237"/>
      <c r="L622" s="238"/>
      <c r="M622" s="241"/>
      <c r="P622" s="229"/>
      <c r="Q622" s="229"/>
      <c r="R622" s="229"/>
      <c r="S622" s="229"/>
      <c r="T622" s="229"/>
      <c r="U622" s="229"/>
      <c r="V622" s="229"/>
      <c r="W622" s="229"/>
      <c r="X622" s="229"/>
      <c r="Y622" s="229"/>
      <c r="Z622" s="241"/>
    </row>
    <row r="623" spans="1:26" ht="15" x14ac:dyDescent="0.2">
      <c r="A623" s="242"/>
      <c r="B623" s="243"/>
      <c r="C623" s="243"/>
      <c r="D623" s="245"/>
      <c r="E623" s="244"/>
      <c r="F623" s="244"/>
      <c r="G623" s="246"/>
      <c r="H623" s="246"/>
      <c r="I623" s="246"/>
      <c r="J623" s="247"/>
      <c r="K623" s="237"/>
      <c r="L623" s="238"/>
      <c r="M623" s="241"/>
      <c r="P623" s="229"/>
      <c r="Q623" s="229"/>
      <c r="R623" s="229"/>
      <c r="S623" s="229"/>
      <c r="T623" s="229"/>
      <c r="U623" s="229"/>
      <c r="V623" s="229"/>
      <c r="W623" s="229"/>
      <c r="X623" s="229"/>
      <c r="Y623" s="229"/>
      <c r="Z623" s="241"/>
    </row>
    <row r="624" spans="1:26" ht="15" x14ac:dyDescent="0.2">
      <c r="A624" s="242"/>
      <c r="B624" s="243"/>
      <c r="C624" s="243"/>
      <c r="D624" s="245"/>
      <c r="E624" s="244"/>
      <c r="F624" s="244"/>
      <c r="G624" s="246"/>
      <c r="H624" s="246"/>
      <c r="I624" s="246"/>
      <c r="J624" s="247"/>
      <c r="K624" s="237"/>
      <c r="L624" s="238"/>
      <c r="M624" s="241"/>
      <c r="P624" s="229"/>
      <c r="Q624" s="229"/>
      <c r="R624" s="229"/>
      <c r="S624" s="229"/>
      <c r="T624" s="229"/>
      <c r="U624" s="229"/>
      <c r="V624" s="229"/>
      <c r="W624" s="229"/>
      <c r="X624" s="229"/>
      <c r="Y624" s="229"/>
      <c r="Z624" s="241"/>
    </row>
    <row r="625" spans="1:26" ht="15" x14ac:dyDescent="0.2">
      <c r="A625" s="242"/>
      <c r="B625" s="243"/>
      <c r="C625" s="243"/>
      <c r="D625" s="245"/>
      <c r="E625" s="244"/>
      <c r="F625" s="244"/>
      <c r="G625" s="246"/>
      <c r="H625" s="246"/>
      <c r="I625" s="246"/>
      <c r="J625" s="247"/>
      <c r="K625" s="237"/>
      <c r="L625" s="238"/>
      <c r="M625" s="241"/>
      <c r="P625" s="229"/>
      <c r="Q625" s="229"/>
      <c r="R625" s="229"/>
      <c r="S625" s="229"/>
      <c r="T625" s="229"/>
      <c r="U625" s="229"/>
      <c r="V625" s="229"/>
      <c r="W625" s="229"/>
      <c r="X625" s="229"/>
      <c r="Y625" s="229"/>
      <c r="Z625" s="241"/>
    </row>
    <row r="626" spans="1:26" ht="15" x14ac:dyDescent="0.2">
      <c r="A626" s="242"/>
      <c r="B626" s="243"/>
      <c r="C626" s="243"/>
      <c r="D626" s="245"/>
      <c r="E626" s="244"/>
      <c r="F626" s="244"/>
      <c r="G626" s="246"/>
      <c r="H626" s="246"/>
      <c r="I626" s="246"/>
      <c r="J626" s="247"/>
      <c r="K626" s="237"/>
      <c r="L626" s="238"/>
      <c r="M626" s="241"/>
      <c r="P626" s="229"/>
      <c r="Q626" s="229"/>
      <c r="R626" s="229"/>
      <c r="S626" s="229"/>
      <c r="T626" s="229"/>
      <c r="U626" s="229"/>
      <c r="V626" s="229"/>
      <c r="W626" s="229"/>
      <c r="X626" s="229"/>
      <c r="Y626" s="229"/>
      <c r="Z626" s="241"/>
    </row>
    <row r="627" spans="1:26" ht="15" x14ac:dyDescent="0.2">
      <c r="A627" s="242"/>
      <c r="B627" s="243"/>
      <c r="C627" s="243"/>
      <c r="D627" s="245"/>
      <c r="E627" s="244"/>
      <c r="F627" s="244"/>
      <c r="G627" s="246"/>
      <c r="H627" s="246"/>
      <c r="I627" s="246"/>
      <c r="J627" s="247"/>
      <c r="K627" s="237"/>
      <c r="L627" s="238"/>
      <c r="M627" s="241"/>
      <c r="P627" s="229"/>
      <c r="Q627" s="229"/>
      <c r="R627" s="229"/>
      <c r="S627" s="229"/>
      <c r="T627" s="229"/>
      <c r="U627" s="229"/>
      <c r="V627" s="229"/>
      <c r="W627" s="229"/>
      <c r="X627" s="229"/>
      <c r="Y627" s="229"/>
      <c r="Z627" s="241"/>
    </row>
    <row r="628" spans="1:26" ht="15" x14ac:dyDescent="0.2">
      <c r="A628" s="242"/>
      <c r="B628" s="243"/>
      <c r="C628" s="243"/>
      <c r="D628" s="245"/>
      <c r="E628" s="244"/>
      <c r="F628" s="244"/>
      <c r="G628" s="246"/>
      <c r="H628" s="246"/>
      <c r="I628" s="246"/>
      <c r="J628" s="247"/>
      <c r="K628" s="237"/>
      <c r="L628" s="238"/>
      <c r="M628" s="241"/>
      <c r="P628" s="229"/>
      <c r="Q628" s="229"/>
      <c r="R628" s="229"/>
      <c r="S628" s="229"/>
      <c r="T628" s="229"/>
      <c r="U628" s="229"/>
      <c r="V628" s="229"/>
      <c r="W628" s="229"/>
      <c r="X628" s="229"/>
      <c r="Y628" s="229"/>
      <c r="Z628" s="241"/>
    </row>
    <row r="629" spans="1:26" ht="15" x14ac:dyDescent="0.2">
      <c r="A629" s="242"/>
      <c r="B629" s="243"/>
      <c r="C629" s="243"/>
      <c r="D629" s="245"/>
      <c r="E629" s="244"/>
      <c r="F629" s="244"/>
      <c r="G629" s="246"/>
      <c r="H629" s="246"/>
      <c r="I629" s="246"/>
      <c r="J629" s="247"/>
      <c r="K629" s="237"/>
      <c r="L629" s="238"/>
      <c r="M629" s="241"/>
      <c r="P629" s="229"/>
      <c r="Q629" s="229"/>
      <c r="R629" s="229"/>
      <c r="S629" s="229"/>
      <c r="T629" s="229"/>
      <c r="U629" s="229"/>
      <c r="V629" s="229"/>
      <c r="W629" s="229"/>
      <c r="X629" s="229"/>
      <c r="Y629" s="229"/>
      <c r="Z629" s="241"/>
    </row>
    <row r="630" spans="1:26" ht="15" x14ac:dyDescent="0.2">
      <c r="A630" s="242"/>
      <c r="B630" s="243"/>
      <c r="C630" s="243"/>
      <c r="D630" s="245"/>
      <c r="E630" s="244"/>
      <c r="F630" s="244"/>
      <c r="G630" s="246"/>
      <c r="H630" s="246"/>
      <c r="I630" s="246"/>
      <c r="J630" s="247"/>
      <c r="K630" s="237"/>
      <c r="L630" s="238"/>
      <c r="M630" s="241"/>
      <c r="P630" s="229"/>
      <c r="Q630" s="229"/>
      <c r="R630" s="229"/>
      <c r="S630" s="229"/>
      <c r="T630" s="229"/>
      <c r="U630" s="229"/>
      <c r="V630" s="229"/>
      <c r="W630" s="229"/>
      <c r="X630" s="229"/>
      <c r="Y630" s="229"/>
      <c r="Z630" s="241"/>
    </row>
    <row r="631" spans="1:26" ht="15" x14ac:dyDescent="0.2">
      <c r="A631" s="242"/>
      <c r="B631" s="243"/>
      <c r="C631" s="243"/>
      <c r="D631" s="245"/>
      <c r="E631" s="244"/>
      <c r="F631" s="244"/>
      <c r="G631" s="246"/>
      <c r="H631" s="246"/>
      <c r="I631" s="246"/>
      <c r="J631" s="247"/>
      <c r="K631" s="237"/>
      <c r="L631" s="238"/>
      <c r="M631" s="241"/>
      <c r="P631" s="229"/>
      <c r="Q631" s="229"/>
      <c r="R631" s="229"/>
      <c r="S631" s="229"/>
      <c r="T631" s="229"/>
      <c r="U631" s="229"/>
      <c r="V631" s="229"/>
      <c r="W631" s="229"/>
      <c r="X631" s="229"/>
      <c r="Y631" s="229"/>
      <c r="Z631" s="241"/>
    </row>
    <row r="632" spans="1:26" ht="15" x14ac:dyDescent="0.2">
      <c r="A632" s="242"/>
      <c r="B632" s="243"/>
      <c r="C632" s="243"/>
      <c r="D632" s="245"/>
      <c r="E632" s="244"/>
      <c r="F632" s="244"/>
      <c r="G632" s="246"/>
      <c r="H632" s="246"/>
      <c r="I632" s="246"/>
      <c r="J632" s="247"/>
      <c r="K632" s="237"/>
      <c r="L632" s="238"/>
      <c r="M632" s="241"/>
      <c r="P632" s="229"/>
      <c r="Q632" s="229"/>
      <c r="R632" s="229"/>
      <c r="S632" s="229"/>
      <c r="T632" s="229"/>
      <c r="U632" s="229"/>
      <c r="V632" s="229"/>
      <c r="W632" s="229"/>
      <c r="X632" s="229"/>
      <c r="Y632" s="229"/>
      <c r="Z632" s="241"/>
    </row>
    <row r="633" spans="1:26" ht="15" x14ac:dyDescent="0.2">
      <c r="A633" s="242"/>
      <c r="B633" s="243"/>
      <c r="C633" s="243"/>
      <c r="D633" s="245"/>
      <c r="E633" s="244"/>
      <c r="F633" s="244"/>
      <c r="G633" s="246"/>
      <c r="H633" s="246"/>
      <c r="I633" s="246"/>
      <c r="J633" s="247"/>
      <c r="K633" s="237"/>
      <c r="L633" s="238"/>
      <c r="M633" s="241"/>
      <c r="P633" s="229"/>
      <c r="Q633" s="229"/>
      <c r="R633" s="229"/>
      <c r="S633" s="229"/>
      <c r="T633" s="229"/>
      <c r="U633" s="229"/>
      <c r="V633" s="229"/>
      <c r="W633" s="229"/>
      <c r="X633" s="229"/>
      <c r="Y633" s="229"/>
      <c r="Z633" s="241"/>
    </row>
    <row r="634" spans="1:26" ht="15" x14ac:dyDescent="0.2">
      <c r="A634" s="242"/>
      <c r="B634" s="243"/>
      <c r="C634" s="243"/>
      <c r="D634" s="245"/>
      <c r="E634" s="244"/>
      <c r="F634" s="244"/>
      <c r="G634" s="246"/>
      <c r="H634" s="246"/>
      <c r="I634" s="246"/>
      <c r="J634" s="247"/>
      <c r="K634" s="237"/>
      <c r="L634" s="238"/>
      <c r="M634" s="241"/>
      <c r="P634" s="229"/>
      <c r="Q634" s="229"/>
      <c r="R634" s="229"/>
      <c r="S634" s="229"/>
      <c r="T634" s="229"/>
      <c r="U634" s="229"/>
      <c r="V634" s="229"/>
      <c r="W634" s="229"/>
      <c r="X634" s="229"/>
      <c r="Y634" s="229"/>
      <c r="Z634" s="241"/>
    </row>
    <row r="635" spans="1:26" ht="15" x14ac:dyDescent="0.2">
      <c r="A635" s="242"/>
      <c r="B635" s="243"/>
      <c r="C635" s="243"/>
      <c r="D635" s="245"/>
      <c r="E635" s="244"/>
      <c r="F635" s="244"/>
      <c r="G635" s="246"/>
      <c r="H635" s="246"/>
      <c r="I635" s="246"/>
      <c r="J635" s="247"/>
      <c r="K635" s="237"/>
      <c r="L635" s="238"/>
      <c r="M635" s="241"/>
      <c r="P635" s="229"/>
      <c r="Q635" s="229"/>
      <c r="R635" s="229"/>
      <c r="S635" s="229"/>
      <c r="T635" s="229"/>
      <c r="U635" s="229"/>
      <c r="V635" s="229"/>
      <c r="W635" s="229"/>
      <c r="X635" s="229"/>
      <c r="Y635" s="229"/>
      <c r="Z635" s="241"/>
    </row>
    <row r="636" spans="1:26" ht="15" x14ac:dyDescent="0.2">
      <c r="A636" s="242"/>
      <c r="B636" s="243"/>
      <c r="C636" s="243"/>
      <c r="D636" s="245"/>
      <c r="E636" s="244"/>
      <c r="F636" s="244"/>
      <c r="G636" s="246"/>
      <c r="H636" s="246"/>
      <c r="I636" s="246"/>
      <c r="J636" s="247"/>
      <c r="K636" s="237"/>
      <c r="L636" s="238"/>
      <c r="M636" s="241"/>
      <c r="P636" s="229"/>
      <c r="Q636" s="229"/>
      <c r="R636" s="229"/>
      <c r="S636" s="229"/>
      <c r="T636" s="229"/>
      <c r="U636" s="229"/>
      <c r="V636" s="229"/>
      <c r="W636" s="229"/>
      <c r="X636" s="229"/>
      <c r="Y636" s="229"/>
      <c r="Z636" s="241"/>
    </row>
    <row r="637" spans="1:26" ht="15" x14ac:dyDescent="0.2">
      <c r="A637" s="242"/>
      <c r="B637" s="243"/>
      <c r="C637" s="243"/>
      <c r="D637" s="245"/>
      <c r="E637" s="244"/>
      <c r="F637" s="244"/>
      <c r="G637" s="246"/>
      <c r="H637" s="246"/>
      <c r="I637" s="246"/>
      <c r="J637" s="247"/>
      <c r="K637" s="237"/>
      <c r="L637" s="238"/>
      <c r="M637" s="241"/>
      <c r="P637" s="229"/>
      <c r="Q637" s="229"/>
      <c r="R637" s="229"/>
      <c r="S637" s="229"/>
      <c r="T637" s="229"/>
      <c r="U637" s="229"/>
      <c r="V637" s="229"/>
      <c r="W637" s="229"/>
      <c r="X637" s="229"/>
      <c r="Y637" s="229"/>
      <c r="Z637" s="241"/>
    </row>
    <row r="638" spans="1:26" ht="15" x14ac:dyDescent="0.2">
      <c r="A638" s="242"/>
      <c r="B638" s="243"/>
      <c r="C638" s="243"/>
      <c r="D638" s="245"/>
      <c r="E638" s="244"/>
      <c r="F638" s="244"/>
      <c r="G638" s="246"/>
      <c r="H638" s="246"/>
      <c r="I638" s="246"/>
      <c r="J638" s="247"/>
      <c r="K638" s="237"/>
      <c r="L638" s="238"/>
      <c r="M638" s="241"/>
      <c r="P638" s="229"/>
      <c r="Q638" s="229"/>
      <c r="R638" s="229"/>
      <c r="S638" s="229"/>
      <c r="T638" s="229"/>
      <c r="U638" s="229"/>
      <c r="V638" s="229"/>
      <c r="W638" s="229"/>
      <c r="X638" s="229"/>
      <c r="Y638" s="229"/>
      <c r="Z638" s="241"/>
    </row>
    <row r="639" spans="1:26" ht="15" x14ac:dyDescent="0.2">
      <c r="A639" s="242"/>
      <c r="B639" s="243"/>
      <c r="C639" s="243"/>
      <c r="D639" s="245"/>
      <c r="E639" s="244"/>
      <c r="F639" s="244"/>
      <c r="G639" s="246"/>
      <c r="H639" s="246"/>
      <c r="I639" s="246"/>
      <c r="J639" s="247"/>
      <c r="K639" s="237"/>
      <c r="L639" s="238"/>
      <c r="M639" s="241"/>
      <c r="P639" s="229"/>
      <c r="Q639" s="229"/>
      <c r="R639" s="229"/>
      <c r="S639" s="229"/>
      <c r="T639" s="229"/>
      <c r="U639" s="229"/>
      <c r="V639" s="229"/>
      <c r="W639" s="229"/>
      <c r="X639" s="229"/>
      <c r="Y639" s="229"/>
      <c r="Z639" s="241"/>
    </row>
    <row r="640" spans="1:26" ht="15" x14ac:dyDescent="0.2">
      <c r="A640" s="242"/>
      <c r="B640" s="243"/>
      <c r="C640" s="243"/>
      <c r="D640" s="245"/>
      <c r="E640" s="244"/>
      <c r="F640" s="244"/>
      <c r="G640" s="246"/>
      <c r="H640" s="246"/>
      <c r="I640" s="246"/>
      <c r="J640" s="247"/>
      <c r="K640" s="237"/>
      <c r="L640" s="238"/>
      <c r="M640" s="241"/>
      <c r="P640" s="229"/>
      <c r="Q640" s="229"/>
      <c r="R640" s="229"/>
      <c r="S640" s="229"/>
      <c r="T640" s="229"/>
      <c r="U640" s="229"/>
      <c r="V640" s="229"/>
      <c r="W640" s="229"/>
      <c r="X640" s="229"/>
      <c r="Y640" s="229"/>
      <c r="Z640" s="241"/>
    </row>
    <row r="641" spans="1:26" ht="15" x14ac:dyDescent="0.2">
      <c r="A641" s="242"/>
      <c r="B641" s="243"/>
      <c r="C641" s="243"/>
      <c r="D641" s="245"/>
      <c r="E641" s="244"/>
      <c r="F641" s="244"/>
      <c r="G641" s="246"/>
      <c r="H641" s="246"/>
      <c r="I641" s="246"/>
      <c r="J641" s="247"/>
      <c r="K641" s="237"/>
      <c r="L641" s="238"/>
      <c r="M641" s="241"/>
      <c r="P641" s="229"/>
      <c r="Q641" s="229"/>
      <c r="R641" s="229"/>
      <c r="S641" s="229"/>
      <c r="T641" s="229"/>
      <c r="U641" s="229"/>
      <c r="V641" s="229"/>
      <c r="W641" s="229"/>
      <c r="X641" s="229"/>
      <c r="Y641" s="229"/>
      <c r="Z641" s="241"/>
    </row>
    <row r="642" spans="1:26" ht="15" x14ac:dyDescent="0.2">
      <c r="A642" s="242"/>
      <c r="B642" s="243"/>
      <c r="C642" s="243"/>
      <c r="D642" s="245"/>
      <c r="E642" s="244"/>
      <c r="F642" s="244"/>
      <c r="G642" s="246"/>
      <c r="H642" s="246"/>
      <c r="I642" s="246"/>
      <c r="J642" s="247"/>
      <c r="K642" s="237"/>
      <c r="L642" s="238"/>
      <c r="M642" s="241"/>
      <c r="P642" s="229"/>
      <c r="Q642" s="229"/>
      <c r="R642" s="229"/>
      <c r="S642" s="229"/>
      <c r="T642" s="229"/>
      <c r="U642" s="229"/>
      <c r="V642" s="229"/>
      <c r="W642" s="229"/>
      <c r="X642" s="229"/>
      <c r="Y642" s="229"/>
      <c r="Z642" s="241"/>
    </row>
    <row r="643" spans="1:26" ht="15" x14ac:dyDescent="0.2">
      <c r="A643" s="242"/>
      <c r="B643" s="243"/>
      <c r="C643" s="243"/>
      <c r="D643" s="245"/>
      <c r="E643" s="244"/>
      <c r="F643" s="244"/>
      <c r="G643" s="246"/>
      <c r="H643" s="246"/>
      <c r="I643" s="246"/>
      <c r="J643" s="247"/>
      <c r="K643" s="237"/>
      <c r="L643" s="238"/>
      <c r="M643" s="241"/>
      <c r="P643" s="229"/>
      <c r="Q643" s="229"/>
      <c r="R643" s="229"/>
      <c r="S643" s="229"/>
      <c r="T643" s="229"/>
      <c r="U643" s="229"/>
      <c r="V643" s="229"/>
      <c r="W643" s="229"/>
      <c r="X643" s="229"/>
      <c r="Y643" s="229"/>
      <c r="Z643" s="241"/>
    </row>
    <row r="644" spans="1:26" ht="15" x14ac:dyDescent="0.2">
      <c r="A644" s="242"/>
      <c r="B644" s="243"/>
      <c r="C644" s="243"/>
      <c r="D644" s="245"/>
      <c r="E644" s="244"/>
      <c r="F644" s="244"/>
      <c r="G644" s="246"/>
      <c r="H644" s="246"/>
      <c r="I644" s="246"/>
      <c r="J644" s="247"/>
      <c r="K644" s="237"/>
      <c r="L644" s="238"/>
      <c r="M644" s="241"/>
      <c r="P644" s="229"/>
      <c r="Q644" s="229"/>
      <c r="R644" s="229"/>
      <c r="S644" s="229"/>
      <c r="T644" s="229"/>
      <c r="U644" s="229"/>
      <c r="V644" s="229"/>
      <c r="W644" s="229"/>
      <c r="X644" s="229"/>
      <c r="Y644" s="229"/>
      <c r="Z644" s="241"/>
    </row>
    <row r="645" spans="1:26" ht="15" x14ac:dyDescent="0.2">
      <c r="A645" s="242"/>
      <c r="B645" s="243"/>
      <c r="C645" s="243"/>
      <c r="D645" s="245"/>
      <c r="E645" s="244"/>
      <c r="F645" s="244"/>
      <c r="G645" s="246"/>
      <c r="H645" s="246"/>
      <c r="I645" s="246"/>
      <c r="J645" s="247"/>
      <c r="K645" s="237"/>
      <c r="L645" s="238"/>
      <c r="M645" s="241"/>
      <c r="P645" s="229"/>
      <c r="Q645" s="229"/>
      <c r="R645" s="229"/>
      <c r="S645" s="229"/>
      <c r="T645" s="229"/>
      <c r="U645" s="229"/>
      <c r="V645" s="229"/>
      <c r="W645" s="229"/>
      <c r="X645" s="229"/>
      <c r="Y645" s="229"/>
      <c r="Z645" s="241"/>
    </row>
    <row r="646" spans="1:26" ht="15" x14ac:dyDescent="0.2">
      <c r="A646" s="242"/>
      <c r="B646" s="243"/>
      <c r="C646" s="243"/>
      <c r="D646" s="245"/>
      <c r="E646" s="244"/>
      <c r="F646" s="244"/>
      <c r="G646" s="246"/>
      <c r="H646" s="246"/>
      <c r="I646" s="246"/>
      <c r="J646" s="247"/>
      <c r="K646" s="237"/>
      <c r="L646" s="238"/>
      <c r="M646" s="241"/>
      <c r="P646" s="229"/>
      <c r="Q646" s="229"/>
      <c r="R646" s="229"/>
      <c r="S646" s="229"/>
      <c r="T646" s="229"/>
      <c r="U646" s="229"/>
      <c r="V646" s="229"/>
      <c r="W646" s="229"/>
      <c r="X646" s="229"/>
      <c r="Y646" s="229"/>
      <c r="Z646" s="241"/>
    </row>
    <row r="647" spans="1:26" ht="15" x14ac:dyDescent="0.2">
      <c r="A647" s="242"/>
      <c r="B647" s="243"/>
      <c r="C647" s="243"/>
      <c r="D647" s="245"/>
      <c r="E647" s="244"/>
      <c r="F647" s="244"/>
      <c r="G647" s="246"/>
      <c r="H647" s="246"/>
      <c r="I647" s="246"/>
      <c r="J647" s="247"/>
      <c r="K647" s="237"/>
      <c r="L647" s="238"/>
      <c r="M647" s="241"/>
      <c r="P647" s="229"/>
      <c r="Q647" s="229"/>
      <c r="R647" s="229"/>
      <c r="S647" s="229"/>
      <c r="T647" s="229"/>
      <c r="U647" s="229"/>
      <c r="V647" s="229"/>
      <c r="W647" s="229"/>
      <c r="X647" s="229"/>
      <c r="Y647" s="229"/>
      <c r="Z647" s="241"/>
    </row>
    <row r="648" spans="1:26" ht="15" x14ac:dyDescent="0.2">
      <c r="A648" s="242"/>
      <c r="B648" s="243"/>
      <c r="C648" s="243"/>
      <c r="D648" s="245"/>
      <c r="E648" s="244"/>
      <c r="F648" s="244"/>
      <c r="G648" s="246"/>
      <c r="H648" s="246"/>
      <c r="I648" s="246"/>
      <c r="J648" s="247"/>
      <c r="K648" s="237"/>
      <c r="L648" s="238"/>
      <c r="M648" s="241"/>
      <c r="P648" s="229"/>
      <c r="Q648" s="229"/>
      <c r="R648" s="229"/>
      <c r="S648" s="229"/>
      <c r="T648" s="229"/>
      <c r="U648" s="229"/>
      <c r="V648" s="229"/>
      <c r="W648" s="229"/>
      <c r="X648" s="229"/>
      <c r="Y648" s="229"/>
      <c r="Z648" s="241"/>
    </row>
    <row r="649" spans="1:26" ht="15" x14ac:dyDescent="0.2">
      <c r="A649" s="242"/>
      <c r="B649" s="243"/>
      <c r="C649" s="243"/>
      <c r="D649" s="245"/>
      <c r="E649" s="244"/>
      <c r="F649" s="244"/>
      <c r="G649" s="246"/>
      <c r="H649" s="246"/>
      <c r="I649" s="246"/>
      <c r="J649" s="247"/>
      <c r="K649" s="237"/>
      <c r="L649" s="238"/>
      <c r="M649" s="241"/>
      <c r="P649" s="229"/>
      <c r="Q649" s="229"/>
      <c r="R649" s="229"/>
      <c r="S649" s="229"/>
      <c r="T649" s="229"/>
      <c r="U649" s="229"/>
      <c r="V649" s="229"/>
      <c r="W649" s="229"/>
      <c r="X649" s="229"/>
      <c r="Y649" s="229"/>
      <c r="Z649" s="241"/>
    </row>
    <row r="650" spans="1:26" ht="15" x14ac:dyDescent="0.2">
      <c r="A650" s="242"/>
      <c r="B650" s="243"/>
      <c r="C650" s="243"/>
      <c r="D650" s="245"/>
      <c r="E650" s="244"/>
      <c r="F650" s="244"/>
      <c r="G650" s="246"/>
      <c r="H650" s="246"/>
      <c r="I650" s="246"/>
      <c r="J650" s="247"/>
      <c r="K650" s="237"/>
      <c r="L650" s="238"/>
      <c r="M650" s="241"/>
      <c r="P650" s="229"/>
      <c r="Q650" s="229"/>
      <c r="R650" s="229"/>
      <c r="S650" s="229"/>
      <c r="T650" s="229"/>
      <c r="U650" s="229"/>
      <c r="V650" s="229"/>
      <c r="W650" s="229"/>
      <c r="X650" s="229"/>
      <c r="Y650" s="229"/>
      <c r="Z650" s="241"/>
    </row>
    <row r="651" spans="1:26" ht="15" x14ac:dyDescent="0.2">
      <c r="A651" s="242"/>
      <c r="B651" s="243"/>
      <c r="C651" s="243"/>
      <c r="D651" s="245"/>
      <c r="E651" s="244"/>
      <c r="F651" s="244"/>
      <c r="G651" s="246"/>
      <c r="H651" s="246"/>
      <c r="I651" s="246"/>
      <c r="J651" s="247"/>
      <c r="K651" s="237"/>
      <c r="L651" s="238"/>
      <c r="M651" s="241"/>
      <c r="P651" s="229"/>
      <c r="Q651" s="229"/>
      <c r="R651" s="229"/>
      <c r="S651" s="229"/>
      <c r="T651" s="229"/>
      <c r="U651" s="229"/>
      <c r="V651" s="229"/>
      <c r="W651" s="229"/>
      <c r="X651" s="229"/>
      <c r="Y651" s="229"/>
      <c r="Z651" s="241"/>
    </row>
    <row r="652" spans="1:26" ht="15" x14ac:dyDescent="0.2">
      <c r="A652" s="242"/>
      <c r="B652" s="243"/>
      <c r="C652" s="243"/>
      <c r="D652" s="245"/>
      <c r="E652" s="244"/>
      <c r="F652" s="244"/>
      <c r="G652" s="246"/>
      <c r="H652" s="246"/>
      <c r="I652" s="246"/>
      <c r="J652" s="247"/>
      <c r="K652" s="237"/>
      <c r="L652" s="238"/>
      <c r="M652" s="241"/>
      <c r="P652" s="229"/>
      <c r="Q652" s="229"/>
      <c r="R652" s="229"/>
      <c r="S652" s="229"/>
      <c r="T652" s="229"/>
      <c r="U652" s="229"/>
      <c r="V652" s="229"/>
      <c r="W652" s="229"/>
      <c r="X652" s="229"/>
      <c r="Y652" s="229"/>
      <c r="Z652" s="241"/>
    </row>
    <row r="653" spans="1:26" ht="15" x14ac:dyDescent="0.2">
      <c r="A653" s="242"/>
      <c r="B653" s="243"/>
      <c r="C653" s="243"/>
      <c r="D653" s="245"/>
      <c r="E653" s="244"/>
      <c r="F653" s="244"/>
      <c r="G653" s="246"/>
      <c r="H653" s="246"/>
      <c r="I653" s="246"/>
      <c r="J653" s="247"/>
      <c r="K653" s="237"/>
      <c r="L653" s="238"/>
      <c r="M653" s="241"/>
      <c r="P653" s="229"/>
      <c r="Q653" s="229"/>
      <c r="R653" s="229"/>
      <c r="S653" s="229"/>
      <c r="T653" s="229"/>
      <c r="U653" s="229"/>
      <c r="V653" s="229"/>
      <c r="W653" s="229"/>
      <c r="X653" s="229"/>
      <c r="Y653" s="229"/>
      <c r="Z653" s="241"/>
    </row>
    <row r="654" spans="1:26" ht="15" x14ac:dyDescent="0.2">
      <c r="A654" s="242"/>
      <c r="B654" s="243"/>
      <c r="C654" s="243"/>
      <c r="D654" s="245"/>
      <c r="E654" s="244"/>
      <c r="F654" s="244"/>
      <c r="G654" s="246"/>
      <c r="H654" s="246"/>
      <c r="I654" s="246"/>
      <c r="J654" s="247"/>
      <c r="K654" s="237"/>
      <c r="L654" s="238"/>
      <c r="M654" s="241"/>
      <c r="P654" s="229"/>
      <c r="Q654" s="229"/>
      <c r="R654" s="229"/>
      <c r="S654" s="229"/>
      <c r="T654" s="229"/>
      <c r="U654" s="229"/>
      <c r="V654" s="229"/>
      <c r="W654" s="229"/>
      <c r="X654" s="229"/>
      <c r="Y654" s="229"/>
      <c r="Z654" s="241"/>
    </row>
    <row r="655" spans="1:26" ht="15" x14ac:dyDescent="0.2">
      <c r="A655" s="242"/>
      <c r="B655" s="243"/>
      <c r="C655" s="243"/>
      <c r="D655" s="245"/>
      <c r="E655" s="244"/>
      <c r="F655" s="244"/>
      <c r="G655" s="246"/>
      <c r="H655" s="246"/>
      <c r="I655" s="246"/>
      <c r="J655" s="247"/>
      <c r="K655" s="237"/>
      <c r="L655" s="238"/>
      <c r="M655" s="241"/>
      <c r="P655" s="229"/>
      <c r="Q655" s="229"/>
      <c r="R655" s="229"/>
      <c r="S655" s="229"/>
      <c r="T655" s="229"/>
      <c r="U655" s="229"/>
      <c r="V655" s="229"/>
      <c r="W655" s="229"/>
      <c r="X655" s="229"/>
      <c r="Y655" s="229"/>
      <c r="Z655" s="241"/>
    </row>
    <row r="656" spans="1:26" ht="15" x14ac:dyDescent="0.2">
      <c r="A656" s="242"/>
      <c r="B656" s="243"/>
      <c r="C656" s="243"/>
      <c r="D656" s="245"/>
      <c r="E656" s="244"/>
      <c r="F656" s="244"/>
      <c r="G656" s="246"/>
      <c r="H656" s="246"/>
      <c r="I656" s="246"/>
      <c r="J656" s="247"/>
      <c r="K656" s="237"/>
      <c r="L656" s="238"/>
      <c r="M656" s="241"/>
      <c r="P656" s="229"/>
      <c r="Q656" s="229"/>
      <c r="R656" s="229"/>
      <c r="S656" s="229"/>
      <c r="T656" s="229"/>
      <c r="U656" s="229"/>
      <c r="V656" s="229"/>
      <c r="W656" s="229"/>
      <c r="X656" s="229"/>
      <c r="Y656" s="229"/>
      <c r="Z656" s="241"/>
    </row>
    <row r="657" spans="1:26" ht="15" x14ac:dyDescent="0.2">
      <c r="A657" s="242"/>
      <c r="B657" s="243"/>
      <c r="C657" s="243"/>
      <c r="D657" s="245"/>
      <c r="E657" s="244"/>
      <c r="F657" s="244"/>
      <c r="G657" s="246"/>
      <c r="H657" s="246"/>
      <c r="I657" s="246"/>
      <c r="J657" s="247"/>
      <c r="K657" s="237"/>
      <c r="L657" s="238"/>
      <c r="M657" s="241"/>
      <c r="P657" s="229"/>
      <c r="Q657" s="229"/>
      <c r="R657" s="229"/>
      <c r="S657" s="229"/>
      <c r="T657" s="229"/>
      <c r="U657" s="229"/>
      <c r="V657" s="229"/>
      <c r="W657" s="229"/>
      <c r="X657" s="229"/>
      <c r="Y657" s="229"/>
      <c r="Z657" s="241"/>
    </row>
    <row r="658" spans="1:26" ht="15" x14ac:dyDescent="0.2">
      <c r="A658" s="242"/>
      <c r="B658" s="243"/>
      <c r="C658" s="243"/>
      <c r="D658" s="245"/>
      <c r="E658" s="244"/>
      <c r="F658" s="244"/>
      <c r="G658" s="246"/>
      <c r="H658" s="246"/>
      <c r="I658" s="246"/>
      <c r="J658" s="247"/>
      <c r="K658" s="237"/>
      <c r="L658" s="238"/>
      <c r="M658" s="241"/>
      <c r="P658" s="229"/>
      <c r="Q658" s="229"/>
      <c r="R658" s="229"/>
      <c r="S658" s="229"/>
      <c r="T658" s="229"/>
      <c r="U658" s="229"/>
      <c r="V658" s="229"/>
      <c r="W658" s="229"/>
      <c r="X658" s="229"/>
      <c r="Y658" s="229"/>
      <c r="Z658" s="241"/>
    </row>
    <row r="659" spans="1:26" ht="15" x14ac:dyDescent="0.2">
      <c r="A659" s="242"/>
      <c r="B659" s="243"/>
      <c r="C659" s="243"/>
      <c r="D659" s="245"/>
      <c r="E659" s="244"/>
      <c r="F659" s="244"/>
      <c r="G659" s="246"/>
      <c r="H659" s="246"/>
      <c r="I659" s="246"/>
      <c r="J659" s="247"/>
      <c r="K659" s="237"/>
      <c r="L659" s="238"/>
      <c r="M659" s="241"/>
      <c r="P659" s="229"/>
      <c r="Q659" s="229"/>
      <c r="R659" s="229"/>
      <c r="S659" s="229"/>
      <c r="T659" s="229"/>
      <c r="U659" s="229"/>
      <c r="V659" s="229"/>
      <c r="W659" s="229"/>
      <c r="X659" s="229"/>
      <c r="Y659" s="229"/>
      <c r="Z659" s="241"/>
    </row>
    <row r="660" spans="1:26" ht="15" x14ac:dyDescent="0.2">
      <c r="A660" s="242"/>
      <c r="B660" s="243"/>
      <c r="C660" s="243"/>
      <c r="D660" s="245"/>
      <c r="E660" s="244"/>
      <c r="F660" s="244"/>
      <c r="G660" s="246"/>
      <c r="H660" s="246"/>
      <c r="I660" s="246"/>
      <c r="J660" s="247"/>
      <c r="K660" s="237"/>
      <c r="L660" s="238"/>
      <c r="M660" s="241"/>
      <c r="P660" s="229"/>
      <c r="Q660" s="229"/>
      <c r="R660" s="229"/>
      <c r="S660" s="229"/>
      <c r="T660" s="229"/>
      <c r="U660" s="229"/>
      <c r="V660" s="229"/>
      <c r="W660" s="229"/>
      <c r="X660" s="229"/>
      <c r="Y660" s="229"/>
      <c r="Z660" s="241"/>
    </row>
    <row r="661" spans="1:26" ht="15" x14ac:dyDescent="0.2">
      <c r="A661" s="242"/>
      <c r="B661" s="243"/>
      <c r="C661" s="243"/>
      <c r="D661" s="245"/>
      <c r="E661" s="244"/>
      <c r="F661" s="244"/>
      <c r="G661" s="246"/>
      <c r="H661" s="246"/>
      <c r="I661" s="246"/>
      <c r="J661" s="247"/>
      <c r="K661" s="237"/>
      <c r="L661" s="238"/>
      <c r="M661" s="241"/>
      <c r="P661" s="229"/>
      <c r="Q661" s="229"/>
      <c r="R661" s="229"/>
      <c r="S661" s="229"/>
      <c r="T661" s="229"/>
      <c r="U661" s="229"/>
      <c r="V661" s="229"/>
      <c r="W661" s="229"/>
      <c r="X661" s="229"/>
      <c r="Y661" s="229"/>
      <c r="Z661" s="241"/>
    </row>
    <row r="662" spans="1:26" ht="15" x14ac:dyDescent="0.2">
      <c r="A662" s="242"/>
      <c r="B662" s="243"/>
      <c r="C662" s="243"/>
      <c r="D662" s="245"/>
      <c r="E662" s="244"/>
      <c r="F662" s="244"/>
      <c r="G662" s="246"/>
      <c r="H662" s="246"/>
      <c r="I662" s="246"/>
      <c r="J662" s="247"/>
      <c r="K662" s="237"/>
      <c r="L662" s="238"/>
      <c r="M662" s="241"/>
      <c r="P662" s="229"/>
      <c r="Q662" s="229"/>
      <c r="R662" s="229"/>
      <c r="S662" s="229"/>
      <c r="T662" s="229"/>
      <c r="U662" s="229"/>
      <c r="V662" s="229"/>
      <c r="W662" s="229"/>
      <c r="X662" s="229"/>
      <c r="Y662" s="229"/>
      <c r="Z662" s="241"/>
    </row>
    <row r="663" spans="1:26" ht="15" x14ac:dyDescent="0.2">
      <c r="A663" s="242"/>
      <c r="B663" s="243"/>
      <c r="C663" s="243"/>
      <c r="D663" s="245"/>
      <c r="E663" s="244"/>
      <c r="F663" s="244"/>
      <c r="G663" s="246"/>
      <c r="H663" s="246"/>
      <c r="I663" s="246"/>
      <c r="J663" s="247"/>
      <c r="K663" s="237"/>
      <c r="L663" s="238"/>
      <c r="M663" s="241"/>
      <c r="P663" s="229"/>
      <c r="Q663" s="229"/>
      <c r="R663" s="229"/>
      <c r="S663" s="229"/>
      <c r="T663" s="229"/>
      <c r="U663" s="229"/>
      <c r="V663" s="229"/>
      <c r="W663" s="229"/>
      <c r="X663" s="229"/>
      <c r="Y663" s="229"/>
      <c r="Z663" s="241"/>
    </row>
    <row r="664" spans="1:26" ht="15" x14ac:dyDescent="0.2">
      <c r="A664" s="242"/>
      <c r="B664" s="243"/>
      <c r="C664" s="243"/>
      <c r="D664" s="245"/>
      <c r="E664" s="244"/>
      <c r="F664" s="244"/>
      <c r="G664" s="246"/>
      <c r="H664" s="246"/>
      <c r="I664" s="246"/>
      <c r="J664" s="247"/>
      <c r="K664" s="237"/>
      <c r="L664" s="238"/>
      <c r="M664" s="241"/>
      <c r="P664" s="229"/>
      <c r="Q664" s="229"/>
      <c r="R664" s="229"/>
      <c r="S664" s="229"/>
      <c r="T664" s="229"/>
      <c r="U664" s="229"/>
      <c r="V664" s="229"/>
      <c r="W664" s="229"/>
      <c r="X664" s="229"/>
      <c r="Y664" s="229"/>
      <c r="Z664" s="241"/>
    </row>
    <row r="665" spans="1:26" ht="15" x14ac:dyDescent="0.2">
      <c r="A665" s="242"/>
      <c r="B665" s="243"/>
      <c r="C665" s="243"/>
      <c r="D665" s="245"/>
      <c r="E665" s="244"/>
      <c r="F665" s="244"/>
      <c r="G665" s="246"/>
      <c r="H665" s="246"/>
      <c r="I665" s="246"/>
      <c r="J665" s="247"/>
      <c r="K665" s="237"/>
      <c r="L665" s="238"/>
      <c r="M665" s="241"/>
      <c r="P665" s="229"/>
      <c r="Q665" s="229"/>
      <c r="R665" s="229"/>
      <c r="S665" s="229"/>
      <c r="T665" s="229"/>
      <c r="U665" s="229"/>
      <c r="V665" s="229"/>
      <c r="W665" s="229"/>
      <c r="X665" s="229"/>
      <c r="Y665" s="229"/>
      <c r="Z665" s="241"/>
    </row>
    <row r="666" spans="1:26" ht="15" x14ac:dyDescent="0.2">
      <c r="A666" s="242"/>
      <c r="B666" s="243"/>
      <c r="C666" s="243"/>
      <c r="D666" s="245"/>
      <c r="E666" s="244"/>
      <c r="F666" s="244"/>
      <c r="G666" s="246"/>
      <c r="H666" s="246"/>
      <c r="I666" s="246"/>
      <c r="J666" s="247"/>
      <c r="K666" s="237"/>
      <c r="L666" s="238"/>
      <c r="M666" s="241"/>
      <c r="P666" s="229"/>
      <c r="Q666" s="229"/>
      <c r="R666" s="229"/>
      <c r="S666" s="229"/>
      <c r="T666" s="229"/>
      <c r="U666" s="229"/>
      <c r="V666" s="229"/>
      <c r="W666" s="229"/>
      <c r="X666" s="229"/>
      <c r="Y666" s="229"/>
      <c r="Z666" s="241"/>
    </row>
    <row r="667" spans="1:26" ht="15" x14ac:dyDescent="0.2">
      <c r="A667" s="242"/>
      <c r="B667" s="243"/>
      <c r="C667" s="243"/>
      <c r="D667" s="245"/>
      <c r="E667" s="244"/>
      <c r="F667" s="244"/>
      <c r="G667" s="246"/>
      <c r="H667" s="246"/>
      <c r="I667" s="246"/>
      <c r="J667" s="247"/>
      <c r="K667" s="237"/>
      <c r="L667" s="238"/>
      <c r="M667" s="241"/>
      <c r="P667" s="229"/>
      <c r="Q667" s="229"/>
      <c r="R667" s="229"/>
      <c r="S667" s="229"/>
      <c r="T667" s="229"/>
      <c r="U667" s="229"/>
      <c r="V667" s="229"/>
      <c r="W667" s="229"/>
      <c r="X667" s="229"/>
      <c r="Y667" s="229"/>
      <c r="Z667" s="241"/>
    </row>
    <row r="668" spans="1:26" ht="15" x14ac:dyDescent="0.2">
      <c r="A668" s="242"/>
      <c r="B668" s="243"/>
      <c r="C668" s="243"/>
      <c r="D668" s="245"/>
      <c r="E668" s="244"/>
      <c r="F668" s="244"/>
      <c r="G668" s="246"/>
      <c r="H668" s="246"/>
      <c r="I668" s="246"/>
      <c r="J668" s="247"/>
      <c r="K668" s="237"/>
      <c r="L668" s="238"/>
      <c r="M668" s="241"/>
      <c r="P668" s="229"/>
      <c r="Q668" s="229"/>
      <c r="R668" s="229"/>
      <c r="S668" s="229"/>
      <c r="T668" s="229"/>
      <c r="U668" s="229"/>
      <c r="V668" s="229"/>
      <c r="W668" s="229"/>
      <c r="X668" s="229"/>
      <c r="Y668" s="229"/>
      <c r="Z668" s="241"/>
    </row>
    <row r="669" spans="1:26" ht="15" x14ac:dyDescent="0.2">
      <c r="A669" s="242"/>
      <c r="B669" s="243"/>
      <c r="C669" s="243"/>
      <c r="D669" s="245"/>
      <c r="E669" s="244"/>
      <c r="F669" s="244"/>
      <c r="G669" s="246"/>
      <c r="H669" s="246"/>
      <c r="I669" s="246"/>
      <c r="J669" s="247"/>
      <c r="K669" s="237"/>
      <c r="L669" s="238"/>
      <c r="M669" s="241"/>
      <c r="P669" s="229"/>
      <c r="Q669" s="229"/>
      <c r="R669" s="229"/>
      <c r="S669" s="229"/>
      <c r="T669" s="229"/>
      <c r="U669" s="229"/>
      <c r="V669" s="229"/>
      <c r="W669" s="229"/>
      <c r="X669" s="229"/>
      <c r="Y669" s="229"/>
      <c r="Z669" s="241"/>
    </row>
    <row r="670" spans="1:26" ht="15" x14ac:dyDescent="0.2">
      <c r="A670" s="242"/>
      <c r="B670" s="243"/>
      <c r="C670" s="243"/>
      <c r="D670" s="245"/>
      <c r="E670" s="244"/>
      <c r="F670" s="244"/>
      <c r="G670" s="246"/>
      <c r="H670" s="246"/>
      <c r="I670" s="246"/>
      <c r="J670" s="247"/>
      <c r="K670" s="237"/>
      <c r="L670" s="238"/>
      <c r="M670" s="241"/>
      <c r="P670" s="229"/>
      <c r="Q670" s="229"/>
      <c r="R670" s="229"/>
      <c r="S670" s="229"/>
      <c r="T670" s="229"/>
      <c r="U670" s="229"/>
      <c r="V670" s="229"/>
      <c r="W670" s="229"/>
      <c r="X670" s="229"/>
      <c r="Y670" s="229"/>
      <c r="Z670" s="241"/>
    </row>
    <row r="671" spans="1:26" ht="15" x14ac:dyDescent="0.2">
      <c r="A671" s="242"/>
      <c r="B671" s="243"/>
      <c r="C671" s="243"/>
      <c r="D671" s="245"/>
      <c r="E671" s="244"/>
      <c r="F671" s="244"/>
      <c r="G671" s="246"/>
      <c r="H671" s="246"/>
      <c r="I671" s="246"/>
      <c r="J671" s="247"/>
      <c r="K671" s="237"/>
      <c r="L671" s="238"/>
      <c r="M671" s="241"/>
      <c r="P671" s="229"/>
      <c r="Q671" s="229"/>
      <c r="R671" s="229"/>
      <c r="S671" s="229"/>
      <c r="T671" s="229"/>
      <c r="U671" s="229"/>
      <c r="V671" s="229"/>
      <c r="W671" s="229"/>
      <c r="X671" s="229"/>
      <c r="Y671" s="229"/>
      <c r="Z671" s="241"/>
    </row>
    <row r="672" spans="1:26" ht="15" x14ac:dyDescent="0.2">
      <c r="A672" s="242"/>
      <c r="B672" s="243"/>
      <c r="C672" s="243"/>
      <c r="D672" s="245"/>
      <c r="E672" s="244"/>
      <c r="F672" s="244"/>
      <c r="G672" s="246"/>
      <c r="H672" s="246"/>
      <c r="I672" s="246"/>
      <c r="J672" s="247"/>
      <c r="K672" s="237"/>
      <c r="L672" s="238"/>
      <c r="M672" s="241"/>
      <c r="P672" s="229"/>
      <c r="Q672" s="229"/>
      <c r="R672" s="229"/>
      <c r="S672" s="229"/>
      <c r="T672" s="229"/>
      <c r="U672" s="229"/>
      <c r="V672" s="229"/>
      <c r="W672" s="229"/>
      <c r="X672" s="229"/>
      <c r="Y672" s="229"/>
      <c r="Z672" s="241"/>
    </row>
    <row r="673" spans="1:26" ht="15" x14ac:dyDescent="0.2">
      <c r="A673" s="242"/>
      <c r="B673" s="243"/>
      <c r="C673" s="243"/>
      <c r="D673" s="245"/>
      <c r="E673" s="244"/>
      <c r="F673" s="244"/>
      <c r="G673" s="246"/>
      <c r="H673" s="246"/>
      <c r="I673" s="246"/>
      <c r="J673" s="247"/>
      <c r="K673" s="237"/>
      <c r="L673" s="238"/>
      <c r="M673" s="241"/>
      <c r="P673" s="229"/>
      <c r="Q673" s="229"/>
      <c r="R673" s="229"/>
      <c r="S673" s="229"/>
      <c r="T673" s="229"/>
      <c r="U673" s="229"/>
      <c r="V673" s="229"/>
      <c r="W673" s="229"/>
      <c r="X673" s="229"/>
      <c r="Y673" s="229"/>
      <c r="Z673" s="241"/>
    </row>
    <row r="674" spans="1:26" ht="15" x14ac:dyDescent="0.2">
      <c r="A674" s="242"/>
      <c r="B674" s="243"/>
      <c r="C674" s="243"/>
      <c r="D674" s="245"/>
      <c r="E674" s="244"/>
      <c r="F674" s="244"/>
      <c r="G674" s="246"/>
      <c r="H674" s="246"/>
      <c r="I674" s="246"/>
      <c r="J674" s="247"/>
      <c r="K674" s="237"/>
      <c r="L674" s="238"/>
      <c r="M674" s="241"/>
      <c r="P674" s="229"/>
      <c r="Q674" s="229"/>
      <c r="R674" s="229"/>
      <c r="S674" s="229"/>
      <c r="T674" s="229"/>
      <c r="U674" s="229"/>
      <c r="V674" s="229"/>
      <c r="W674" s="229"/>
      <c r="X674" s="229"/>
      <c r="Y674" s="229"/>
      <c r="Z674" s="241"/>
    </row>
    <row r="675" spans="1:26" ht="15" x14ac:dyDescent="0.2">
      <c r="A675" s="242"/>
      <c r="B675" s="243"/>
      <c r="C675" s="243"/>
      <c r="D675" s="245"/>
      <c r="E675" s="244"/>
      <c r="F675" s="244"/>
      <c r="G675" s="246"/>
      <c r="H675" s="246"/>
      <c r="I675" s="246"/>
      <c r="J675" s="247"/>
      <c r="K675" s="237"/>
      <c r="L675" s="238"/>
      <c r="M675" s="241"/>
      <c r="P675" s="229"/>
      <c r="Q675" s="229"/>
      <c r="R675" s="229"/>
      <c r="S675" s="229"/>
      <c r="T675" s="229"/>
      <c r="U675" s="229"/>
      <c r="V675" s="229"/>
      <c r="W675" s="229"/>
      <c r="X675" s="229"/>
      <c r="Y675" s="229"/>
      <c r="Z675" s="241"/>
    </row>
    <row r="676" spans="1:26" ht="15" x14ac:dyDescent="0.2">
      <c r="A676" s="242"/>
      <c r="B676" s="243"/>
      <c r="C676" s="243"/>
      <c r="D676" s="245"/>
      <c r="E676" s="244"/>
      <c r="F676" s="244"/>
      <c r="G676" s="246"/>
      <c r="H676" s="246"/>
      <c r="I676" s="246"/>
      <c r="J676" s="247"/>
      <c r="K676" s="237"/>
      <c r="L676" s="238"/>
      <c r="M676" s="241"/>
      <c r="P676" s="229"/>
      <c r="Q676" s="229"/>
      <c r="R676" s="229"/>
      <c r="S676" s="229"/>
      <c r="T676" s="229"/>
      <c r="U676" s="229"/>
      <c r="V676" s="229"/>
      <c r="W676" s="229"/>
      <c r="X676" s="229"/>
      <c r="Y676" s="229"/>
      <c r="Z676" s="241"/>
    </row>
    <row r="677" spans="1:26" ht="15" x14ac:dyDescent="0.2">
      <c r="A677" s="242"/>
      <c r="B677" s="243"/>
      <c r="C677" s="243"/>
      <c r="D677" s="245"/>
      <c r="E677" s="244"/>
      <c r="F677" s="244"/>
      <c r="G677" s="246"/>
      <c r="H677" s="246"/>
      <c r="I677" s="246"/>
      <c r="J677" s="247"/>
      <c r="K677" s="237"/>
      <c r="L677" s="238"/>
      <c r="M677" s="241"/>
      <c r="P677" s="229"/>
      <c r="Q677" s="229"/>
      <c r="R677" s="229"/>
      <c r="S677" s="229"/>
      <c r="T677" s="229"/>
      <c r="U677" s="229"/>
      <c r="V677" s="229"/>
      <c r="W677" s="229"/>
      <c r="X677" s="229"/>
      <c r="Y677" s="229"/>
      <c r="Z677" s="241"/>
    </row>
    <row r="678" spans="1:26" ht="15" x14ac:dyDescent="0.2">
      <c r="A678" s="242"/>
      <c r="B678" s="243"/>
      <c r="C678" s="243"/>
      <c r="D678" s="245"/>
      <c r="E678" s="244"/>
      <c r="F678" s="244"/>
      <c r="G678" s="246"/>
      <c r="H678" s="246"/>
      <c r="I678" s="246"/>
      <c r="J678" s="247"/>
      <c r="K678" s="237"/>
      <c r="L678" s="238"/>
      <c r="M678" s="241"/>
      <c r="P678" s="229"/>
      <c r="Q678" s="229"/>
      <c r="R678" s="229"/>
      <c r="S678" s="229"/>
      <c r="T678" s="229"/>
      <c r="U678" s="229"/>
      <c r="V678" s="229"/>
      <c r="W678" s="229"/>
      <c r="X678" s="229"/>
      <c r="Y678" s="229"/>
      <c r="Z678" s="241"/>
    </row>
    <row r="679" spans="1:26" ht="15" x14ac:dyDescent="0.2">
      <c r="A679" s="242"/>
      <c r="B679" s="243"/>
      <c r="C679" s="243"/>
      <c r="D679" s="245"/>
      <c r="E679" s="244"/>
      <c r="F679" s="244"/>
      <c r="G679" s="246"/>
      <c r="H679" s="246"/>
      <c r="I679" s="246"/>
      <c r="J679" s="247"/>
      <c r="K679" s="237"/>
      <c r="L679" s="238"/>
      <c r="M679" s="241"/>
      <c r="P679" s="229"/>
      <c r="Q679" s="229"/>
      <c r="R679" s="229"/>
      <c r="S679" s="229"/>
      <c r="T679" s="229"/>
      <c r="U679" s="229"/>
      <c r="V679" s="229"/>
      <c r="W679" s="229"/>
      <c r="X679" s="229"/>
      <c r="Y679" s="229"/>
      <c r="Z679" s="241"/>
    </row>
    <row r="680" spans="1:26" ht="15" x14ac:dyDescent="0.2">
      <c r="A680" s="242"/>
      <c r="B680" s="243"/>
      <c r="C680" s="243"/>
      <c r="D680" s="245"/>
      <c r="E680" s="244"/>
      <c r="F680" s="244"/>
      <c r="G680" s="246"/>
      <c r="H680" s="246"/>
      <c r="I680" s="246"/>
      <c r="J680" s="247"/>
      <c r="K680" s="237"/>
      <c r="L680" s="238"/>
      <c r="M680" s="241"/>
      <c r="P680" s="229"/>
      <c r="Q680" s="229"/>
      <c r="R680" s="229"/>
      <c r="S680" s="229"/>
      <c r="T680" s="229"/>
      <c r="U680" s="229"/>
      <c r="V680" s="229"/>
      <c r="W680" s="229"/>
      <c r="X680" s="229"/>
      <c r="Y680" s="229"/>
      <c r="Z680" s="241"/>
    </row>
    <row r="681" spans="1:26" ht="15" x14ac:dyDescent="0.2">
      <c r="A681" s="242"/>
      <c r="B681" s="243"/>
      <c r="C681" s="243"/>
      <c r="D681" s="245"/>
      <c r="E681" s="244"/>
      <c r="F681" s="244"/>
      <c r="G681" s="246"/>
      <c r="H681" s="246"/>
      <c r="I681" s="246"/>
      <c r="J681" s="247"/>
      <c r="K681" s="237"/>
      <c r="L681" s="238"/>
      <c r="M681" s="241"/>
      <c r="P681" s="229"/>
      <c r="Q681" s="229"/>
      <c r="R681" s="229"/>
      <c r="S681" s="229"/>
      <c r="T681" s="229"/>
      <c r="U681" s="229"/>
      <c r="V681" s="229"/>
      <c r="W681" s="229"/>
      <c r="X681" s="229"/>
      <c r="Y681" s="229"/>
      <c r="Z681" s="241"/>
    </row>
    <row r="682" spans="1:26" ht="15" x14ac:dyDescent="0.2">
      <c r="A682" s="242"/>
      <c r="B682" s="243"/>
      <c r="C682" s="243"/>
      <c r="D682" s="245"/>
      <c r="E682" s="244"/>
      <c r="F682" s="244"/>
      <c r="G682" s="246"/>
      <c r="H682" s="246"/>
      <c r="I682" s="246"/>
      <c r="J682" s="247"/>
      <c r="K682" s="237"/>
      <c r="L682" s="238"/>
      <c r="M682" s="241"/>
      <c r="P682" s="229"/>
      <c r="Q682" s="229"/>
      <c r="R682" s="229"/>
      <c r="S682" s="229"/>
      <c r="T682" s="229"/>
      <c r="U682" s="229"/>
      <c r="V682" s="229"/>
      <c r="W682" s="229"/>
      <c r="X682" s="229"/>
      <c r="Y682" s="229"/>
      <c r="Z682" s="241"/>
    </row>
    <row r="683" spans="1:26" ht="15" x14ac:dyDescent="0.2">
      <c r="A683" s="242"/>
      <c r="B683" s="243"/>
      <c r="C683" s="243"/>
      <c r="D683" s="245"/>
      <c r="E683" s="244"/>
      <c r="F683" s="244"/>
      <c r="G683" s="246"/>
      <c r="H683" s="246"/>
      <c r="I683" s="246"/>
      <c r="J683" s="247"/>
      <c r="K683" s="237"/>
      <c r="L683" s="238"/>
      <c r="M683" s="241"/>
      <c r="P683" s="229"/>
      <c r="Q683" s="229"/>
      <c r="R683" s="229"/>
      <c r="S683" s="229"/>
      <c r="T683" s="229"/>
      <c r="U683" s="229"/>
      <c r="V683" s="229"/>
      <c r="W683" s="229"/>
      <c r="X683" s="229"/>
      <c r="Y683" s="229"/>
      <c r="Z683" s="241"/>
    </row>
    <row r="684" spans="1:26" ht="15" x14ac:dyDescent="0.2">
      <c r="A684" s="242"/>
      <c r="B684" s="243"/>
      <c r="C684" s="243"/>
      <c r="D684" s="245"/>
      <c r="E684" s="244"/>
      <c r="F684" s="244"/>
      <c r="G684" s="246"/>
      <c r="H684" s="246"/>
      <c r="I684" s="246"/>
      <c r="J684" s="247"/>
      <c r="K684" s="237"/>
      <c r="L684" s="238"/>
      <c r="M684" s="241"/>
      <c r="P684" s="229"/>
      <c r="Q684" s="229"/>
      <c r="R684" s="229"/>
      <c r="S684" s="229"/>
      <c r="T684" s="229"/>
      <c r="U684" s="229"/>
      <c r="V684" s="229"/>
      <c r="W684" s="229"/>
      <c r="X684" s="229"/>
      <c r="Y684" s="229"/>
      <c r="Z684" s="241"/>
    </row>
    <row r="685" spans="1:26" ht="15" x14ac:dyDescent="0.2">
      <c r="A685" s="242"/>
      <c r="B685" s="243"/>
      <c r="C685" s="243"/>
      <c r="D685" s="245"/>
      <c r="E685" s="244"/>
      <c r="F685" s="244"/>
      <c r="G685" s="246"/>
      <c r="H685" s="246"/>
      <c r="I685" s="246"/>
      <c r="J685" s="247"/>
      <c r="K685" s="237"/>
      <c r="L685" s="238"/>
      <c r="M685" s="241"/>
      <c r="P685" s="229"/>
      <c r="Q685" s="229"/>
      <c r="R685" s="229"/>
      <c r="S685" s="229"/>
      <c r="T685" s="229"/>
      <c r="U685" s="229"/>
      <c r="V685" s="229"/>
      <c r="W685" s="229"/>
      <c r="X685" s="229"/>
      <c r="Y685" s="229"/>
      <c r="Z685" s="241"/>
    </row>
    <row r="686" spans="1:26" ht="15" x14ac:dyDescent="0.2">
      <c r="A686" s="242"/>
      <c r="B686" s="243"/>
      <c r="C686" s="243"/>
      <c r="D686" s="245"/>
      <c r="E686" s="244"/>
      <c r="F686" s="244"/>
      <c r="G686" s="246"/>
      <c r="H686" s="246"/>
      <c r="I686" s="246"/>
      <c r="J686" s="247"/>
      <c r="K686" s="237"/>
      <c r="L686" s="238"/>
      <c r="M686" s="241"/>
      <c r="P686" s="229"/>
      <c r="Q686" s="229"/>
      <c r="R686" s="229"/>
      <c r="S686" s="229"/>
      <c r="T686" s="229"/>
      <c r="U686" s="229"/>
      <c r="V686" s="229"/>
      <c r="W686" s="229"/>
      <c r="X686" s="229"/>
      <c r="Y686" s="229"/>
      <c r="Z686" s="241"/>
    </row>
    <row r="687" spans="1:26" ht="15" x14ac:dyDescent="0.2">
      <c r="A687" s="242"/>
      <c r="B687" s="243"/>
      <c r="C687" s="243"/>
      <c r="D687" s="245"/>
      <c r="E687" s="244"/>
      <c r="F687" s="244"/>
      <c r="G687" s="246"/>
      <c r="H687" s="246"/>
      <c r="I687" s="246"/>
      <c r="J687" s="247"/>
      <c r="K687" s="237"/>
      <c r="L687" s="238"/>
      <c r="M687" s="241"/>
      <c r="P687" s="229"/>
      <c r="Q687" s="229"/>
      <c r="R687" s="229"/>
      <c r="S687" s="229"/>
      <c r="T687" s="229"/>
      <c r="U687" s="229"/>
      <c r="V687" s="229"/>
      <c r="W687" s="229"/>
      <c r="X687" s="229"/>
      <c r="Y687" s="229"/>
      <c r="Z687" s="241"/>
    </row>
    <row r="688" spans="1:26" ht="15" x14ac:dyDescent="0.2">
      <c r="A688" s="242"/>
      <c r="B688" s="243"/>
      <c r="C688" s="243"/>
      <c r="D688" s="245"/>
      <c r="E688" s="244"/>
      <c r="F688" s="244"/>
      <c r="G688" s="246"/>
      <c r="H688" s="246"/>
      <c r="I688" s="246"/>
      <c r="J688" s="247"/>
      <c r="K688" s="237"/>
      <c r="L688" s="238"/>
      <c r="M688" s="241"/>
      <c r="P688" s="229"/>
      <c r="Q688" s="229"/>
      <c r="R688" s="229"/>
      <c r="S688" s="229"/>
      <c r="T688" s="229"/>
      <c r="U688" s="229"/>
      <c r="V688" s="229"/>
      <c r="W688" s="229"/>
      <c r="X688" s="229"/>
      <c r="Y688" s="229"/>
      <c r="Z688" s="241"/>
    </row>
    <row r="689" spans="1:26" ht="15" x14ac:dyDescent="0.2">
      <c r="A689" s="242"/>
      <c r="B689" s="243"/>
      <c r="C689" s="243"/>
      <c r="D689" s="245"/>
      <c r="E689" s="244"/>
      <c r="F689" s="244"/>
      <c r="G689" s="246"/>
      <c r="H689" s="246"/>
      <c r="I689" s="246"/>
      <c r="J689" s="247"/>
      <c r="K689" s="237"/>
      <c r="L689" s="238"/>
      <c r="M689" s="241"/>
      <c r="P689" s="229"/>
      <c r="Q689" s="229"/>
      <c r="R689" s="229"/>
      <c r="S689" s="229"/>
      <c r="T689" s="229"/>
      <c r="U689" s="229"/>
      <c r="V689" s="229"/>
      <c r="W689" s="229"/>
      <c r="X689" s="229"/>
      <c r="Y689" s="229"/>
      <c r="Z689" s="241"/>
    </row>
    <row r="690" spans="1:26" ht="15" x14ac:dyDescent="0.2">
      <c r="A690" s="242"/>
      <c r="B690" s="243"/>
      <c r="C690" s="243"/>
      <c r="D690" s="245"/>
      <c r="E690" s="244"/>
      <c r="F690" s="244"/>
      <c r="G690" s="246"/>
      <c r="H690" s="246"/>
      <c r="I690" s="246"/>
      <c r="J690" s="247"/>
      <c r="K690" s="237"/>
      <c r="L690" s="238"/>
      <c r="M690" s="241"/>
      <c r="P690" s="229"/>
      <c r="Q690" s="229"/>
      <c r="R690" s="229"/>
      <c r="S690" s="229"/>
      <c r="T690" s="229"/>
      <c r="U690" s="229"/>
      <c r="V690" s="229"/>
      <c r="W690" s="229"/>
      <c r="X690" s="229"/>
      <c r="Y690" s="229"/>
      <c r="Z690" s="241"/>
    </row>
    <row r="691" spans="1:26" ht="15" x14ac:dyDescent="0.2">
      <c r="A691" s="242"/>
      <c r="B691" s="243"/>
      <c r="C691" s="243"/>
      <c r="D691" s="245"/>
      <c r="E691" s="244"/>
      <c r="F691" s="244"/>
      <c r="G691" s="246"/>
      <c r="H691" s="246"/>
      <c r="I691" s="246"/>
      <c r="J691" s="247"/>
      <c r="K691" s="237"/>
      <c r="L691" s="238"/>
      <c r="M691" s="241"/>
      <c r="P691" s="229"/>
      <c r="Q691" s="229"/>
      <c r="R691" s="229"/>
      <c r="S691" s="229"/>
      <c r="T691" s="229"/>
      <c r="U691" s="229"/>
      <c r="V691" s="229"/>
      <c r="W691" s="229"/>
      <c r="X691" s="229"/>
      <c r="Y691" s="229"/>
      <c r="Z691" s="241"/>
    </row>
    <row r="692" spans="1:26" ht="15" x14ac:dyDescent="0.2">
      <c r="A692" s="242"/>
      <c r="B692" s="243"/>
      <c r="C692" s="243"/>
      <c r="D692" s="245"/>
      <c r="E692" s="244"/>
      <c r="F692" s="244"/>
      <c r="G692" s="246"/>
      <c r="H692" s="246"/>
      <c r="I692" s="246"/>
      <c r="J692" s="247"/>
      <c r="K692" s="237"/>
      <c r="L692" s="238"/>
      <c r="M692" s="241"/>
      <c r="P692" s="229"/>
      <c r="Q692" s="229"/>
      <c r="R692" s="229"/>
      <c r="S692" s="229"/>
      <c r="T692" s="229"/>
      <c r="U692" s="229"/>
      <c r="V692" s="229"/>
      <c r="W692" s="229"/>
      <c r="X692" s="229"/>
      <c r="Y692" s="229"/>
      <c r="Z692" s="241"/>
    </row>
    <row r="693" spans="1:26" ht="15" x14ac:dyDescent="0.2">
      <c r="A693" s="242"/>
      <c r="B693" s="243"/>
      <c r="C693" s="243"/>
      <c r="D693" s="245"/>
      <c r="E693" s="244"/>
      <c r="F693" s="244"/>
      <c r="G693" s="246"/>
      <c r="H693" s="246"/>
      <c r="I693" s="246"/>
      <c r="J693" s="247"/>
      <c r="K693" s="237"/>
      <c r="L693" s="238"/>
      <c r="M693" s="241"/>
      <c r="P693" s="229"/>
      <c r="Q693" s="229"/>
      <c r="R693" s="229"/>
      <c r="S693" s="229"/>
      <c r="T693" s="229"/>
      <c r="U693" s="229"/>
      <c r="V693" s="229"/>
      <c r="W693" s="229"/>
      <c r="X693" s="229"/>
      <c r="Y693" s="229"/>
      <c r="Z693" s="241"/>
    </row>
    <row r="694" spans="1:26" ht="15" x14ac:dyDescent="0.2">
      <c r="A694" s="242"/>
      <c r="B694" s="243"/>
      <c r="C694" s="243"/>
      <c r="D694" s="245"/>
      <c r="E694" s="244"/>
      <c r="F694" s="244"/>
      <c r="G694" s="246"/>
      <c r="H694" s="246"/>
      <c r="I694" s="246"/>
      <c r="J694" s="247"/>
      <c r="K694" s="237"/>
      <c r="L694" s="238"/>
      <c r="M694" s="241"/>
      <c r="P694" s="229"/>
      <c r="Q694" s="229"/>
      <c r="R694" s="229"/>
      <c r="S694" s="229"/>
      <c r="T694" s="229"/>
      <c r="U694" s="229"/>
      <c r="V694" s="229"/>
      <c r="W694" s="229"/>
      <c r="X694" s="229"/>
      <c r="Y694" s="229"/>
      <c r="Z694" s="241"/>
    </row>
    <row r="695" spans="1:26" ht="15" x14ac:dyDescent="0.2">
      <c r="A695" s="242"/>
      <c r="B695" s="243"/>
      <c r="C695" s="243"/>
      <c r="D695" s="245"/>
      <c r="E695" s="244"/>
      <c r="F695" s="244"/>
      <c r="G695" s="246"/>
      <c r="H695" s="246"/>
      <c r="I695" s="246"/>
      <c r="J695" s="247"/>
      <c r="K695" s="237"/>
      <c r="L695" s="238"/>
      <c r="M695" s="241"/>
      <c r="P695" s="229"/>
      <c r="Q695" s="229"/>
      <c r="R695" s="229"/>
      <c r="S695" s="229"/>
      <c r="T695" s="229"/>
      <c r="U695" s="229"/>
      <c r="V695" s="229"/>
      <c r="W695" s="229"/>
      <c r="X695" s="229"/>
      <c r="Y695" s="229"/>
      <c r="Z695" s="241"/>
    </row>
    <row r="696" spans="1:26" ht="15" x14ac:dyDescent="0.2">
      <c r="A696" s="242"/>
      <c r="B696" s="243"/>
      <c r="C696" s="243"/>
      <c r="D696" s="245"/>
      <c r="E696" s="244"/>
      <c r="F696" s="244"/>
      <c r="G696" s="246"/>
      <c r="H696" s="246"/>
      <c r="I696" s="246"/>
      <c r="J696" s="247"/>
      <c r="K696" s="237"/>
      <c r="L696" s="238"/>
      <c r="M696" s="241"/>
      <c r="P696" s="229"/>
      <c r="Q696" s="229"/>
      <c r="R696" s="229"/>
      <c r="S696" s="229"/>
      <c r="T696" s="229"/>
      <c r="U696" s="229"/>
      <c r="V696" s="229"/>
      <c r="W696" s="229"/>
      <c r="X696" s="229"/>
      <c r="Y696" s="229"/>
      <c r="Z696" s="241"/>
    </row>
    <row r="697" spans="1:26" ht="15" x14ac:dyDescent="0.2">
      <c r="A697" s="242"/>
      <c r="B697" s="243"/>
      <c r="C697" s="243"/>
      <c r="D697" s="245"/>
      <c r="E697" s="244"/>
      <c r="F697" s="244"/>
      <c r="G697" s="246"/>
      <c r="H697" s="246"/>
      <c r="I697" s="246"/>
      <c r="J697" s="247"/>
      <c r="K697" s="237"/>
      <c r="L697" s="238"/>
      <c r="M697" s="241"/>
      <c r="P697" s="229"/>
      <c r="Q697" s="229"/>
      <c r="R697" s="229"/>
      <c r="S697" s="229"/>
      <c r="T697" s="229"/>
      <c r="U697" s="229"/>
      <c r="V697" s="229"/>
      <c r="W697" s="229"/>
      <c r="X697" s="229"/>
      <c r="Y697" s="229"/>
      <c r="Z697" s="241"/>
    </row>
    <row r="698" spans="1:26" ht="15" x14ac:dyDescent="0.2">
      <c r="A698" s="242"/>
      <c r="B698" s="243"/>
      <c r="C698" s="243"/>
      <c r="D698" s="245"/>
      <c r="E698" s="244"/>
      <c r="F698" s="244"/>
      <c r="G698" s="246"/>
      <c r="H698" s="246"/>
      <c r="I698" s="246"/>
      <c r="J698" s="247"/>
      <c r="K698" s="237"/>
      <c r="L698" s="238"/>
      <c r="M698" s="241"/>
      <c r="P698" s="229"/>
      <c r="Q698" s="229"/>
      <c r="R698" s="229"/>
      <c r="S698" s="229"/>
      <c r="T698" s="229"/>
      <c r="U698" s="229"/>
      <c r="V698" s="229"/>
      <c r="W698" s="229"/>
      <c r="X698" s="229"/>
      <c r="Y698" s="229"/>
      <c r="Z698" s="241"/>
    </row>
    <row r="699" spans="1:26" ht="15" x14ac:dyDescent="0.2">
      <c r="A699" s="242"/>
      <c r="B699" s="243"/>
      <c r="C699" s="243"/>
      <c r="D699" s="245"/>
      <c r="E699" s="244"/>
      <c r="F699" s="244"/>
      <c r="G699" s="246"/>
      <c r="H699" s="246"/>
      <c r="I699" s="246"/>
      <c r="J699" s="247"/>
      <c r="K699" s="237"/>
      <c r="L699" s="238"/>
      <c r="M699" s="241"/>
      <c r="P699" s="229"/>
      <c r="Q699" s="229"/>
      <c r="R699" s="229"/>
      <c r="S699" s="229"/>
      <c r="T699" s="229"/>
      <c r="U699" s="229"/>
      <c r="V699" s="229"/>
      <c r="W699" s="229"/>
      <c r="X699" s="229"/>
      <c r="Y699" s="229"/>
      <c r="Z699" s="241"/>
    </row>
    <row r="700" spans="1:26" ht="15" x14ac:dyDescent="0.2">
      <c r="A700" s="242"/>
      <c r="B700" s="243"/>
      <c r="C700" s="243"/>
      <c r="D700" s="245"/>
      <c r="E700" s="244"/>
      <c r="F700" s="244"/>
      <c r="G700" s="246"/>
      <c r="H700" s="246"/>
      <c r="I700" s="246"/>
      <c r="J700" s="247"/>
      <c r="K700" s="237"/>
      <c r="L700" s="238"/>
      <c r="M700" s="241"/>
      <c r="P700" s="229"/>
      <c r="Q700" s="229"/>
      <c r="R700" s="229"/>
      <c r="S700" s="229"/>
      <c r="T700" s="229"/>
      <c r="U700" s="229"/>
      <c r="V700" s="229"/>
      <c r="W700" s="229"/>
      <c r="X700" s="229"/>
      <c r="Y700" s="229"/>
      <c r="Z700" s="241"/>
    </row>
    <row r="701" spans="1:26" ht="15" x14ac:dyDescent="0.2">
      <c r="A701" s="242"/>
      <c r="B701" s="243"/>
      <c r="C701" s="243"/>
      <c r="D701" s="245"/>
      <c r="E701" s="244"/>
      <c r="F701" s="244"/>
      <c r="G701" s="246"/>
      <c r="H701" s="246"/>
      <c r="I701" s="246"/>
      <c r="J701" s="247"/>
      <c r="K701" s="237"/>
      <c r="L701" s="238"/>
      <c r="M701" s="241"/>
      <c r="P701" s="229"/>
      <c r="Q701" s="229"/>
      <c r="R701" s="229"/>
      <c r="S701" s="229"/>
      <c r="T701" s="229"/>
      <c r="U701" s="229"/>
      <c r="V701" s="229"/>
      <c r="W701" s="229"/>
      <c r="X701" s="229"/>
      <c r="Y701" s="229"/>
      <c r="Z701" s="241"/>
    </row>
    <row r="702" spans="1:26" ht="15" x14ac:dyDescent="0.2">
      <c r="A702" s="242"/>
      <c r="B702" s="243"/>
      <c r="C702" s="243"/>
      <c r="D702" s="245"/>
      <c r="E702" s="244"/>
      <c r="F702" s="244"/>
      <c r="G702" s="246"/>
      <c r="H702" s="246"/>
      <c r="I702" s="246"/>
      <c r="J702" s="247"/>
      <c r="K702" s="237"/>
      <c r="L702" s="238"/>
      <c r="M702" s="241"/>
      <c r="P702" s="229"/>
      <c r="Q702" s="229"/>
      <c r="R702" s="229"/>
      <c r="S702" s="229"/>
      <c r="T702" s="229"/>
      <c r="U702" s="229"/>
      <c r="V702" s="229"/>
      <c r="W702" s="229"/>
      <c r="X702" s="229"/>
      <c r="Y702" s="229"/>
      <c r="Z702" s="241"/>
    </row>
    <row r="703" spans="1:26" ht="15" x14ac:dyDescent="0.2">
      <c r="A703" s="242"/>
      <c r="B703" s="243"/>
      <c r="C703" s="243"/>
      <c r="D703" s="245"/>
      <c r="E703" s="244"/>
      <c r="F703" s="244"/>
      <c r="G703" s="246"/>
      <c r="H703" s="246"/>
      <c r="I703" s="246"/>
      <c r="J703" s="247"/>
      <c r="K703" s="237"/>
      <c r="L703" s="238"/>
      <c r="M703" s="241"/>
      <c r="P703" s="229"/>
      <c r="Q703" s="229"/>
      <c r="R703" s="229"/>
      <c r="S703" s="229"/>
      <c r="T703" s="229"/>
      <c r="U703" s="229"/>
      <c r="V703" s="229"/>
      <c r="W703" s="229"/>
      <c r="X703" s="229"/>
      <c r="Y703" s="229"/>
      <c r="Z703" s="241"/>
    </row>
    <row r="704" spans="1:26" ht="15" x14ac:dyDescent="0.2">
      <c r="A704" s="242"/>
      <c r="B704" s="243"/>
      <c r="C704" s="243"/>
      <c r="D704" s="245"/>
      <c r="E704" s="244"/>
      <c r="F704" s="244"/>
      <c r="G704" s="246"/>
      <c r="H704" s="246"/>
      <c r="I704" s="246"/>
      <c r="J704" s="247"/>
      <c r="K704" s="237"/>
      <c r="L704" s="238"/>
      <c r="M704" s="241"/>
      <c r="P704" s="229"/>
      <c r="Q704" s="229"/>
      <c r="R704" s="229"/>
      <c r="S704" s="229"/>
      <c r="T704" s="229"/>
      <c r="U704" s="229"/>
      <c r="V704" s="229"/>
      <c r="W704" s="229"/>
      <c r="X704" s="229"/>
      <c r="Y704" s="229"/>
      <c r="Z704" s="241"/>
    </row>
    <row r="705" spans="1:26" ht="15" x14ac:dyDescent="0.2">
      <c r="A705" s="242"/>
      <c r="B705" s="243"/>
      <c r="C705" s="243"/>
      <c r="D705" s="245"/>
      <c r="E705" s="244"/>
      <c r="F705" s="244"/>
      <c r="G705" s="246"/>
      <c r="H705" s="246"/>
      <c r="I705" s="246"/>
      <c r="J705" s="247"/>
      <c r="K705" s="237"/>
      <c r="L705" s="238"/>
      <c r="M705" s="241"/>
      <c r="P705" s="229"/>
      <c r="Q705" s="229"/>
      <c r="R705" s="229"/>
      <c r="S705" s="229"/>
      <c r="T705" s="229"/>
      <c r="U705" s="229"/>
      <c r="V705" s="229"/>
      <c r="W705" s="229"/>
      <c r="X705" s="229"/>
      <c r="Y705" s="229"/>
      <c r="Z705" s="241"/>
    </row>
    <row r="706" spans="1:26" ht="15" x14ac:dyDescent="0.2">
      <c r="A706" s="242"/>
      <c r="B706" s="243"/>
      <c r="C706" s="243"/>
      <c r="D706" s="245"/>
      <c r="E706" s="244"/>
      <c r="F706" s="244"/>
      <c r="G706" s="246"/>
      <c r="H706" s="246"/>
      <c r="I706" s="246"/>
      <c r="J706" s="247"/>
      <c r="K706" s="237"/>
      <c r="L706" s="238"/>
      <c r="M706" s="241"/>
      <c r="P706" s="229"/>
      <c r="Q706" s="229"/>
      <c r="R706" s="229"/>
      <c r="S706" s="229"/>
      <c r="T706" s="229"/>
      <c r="U706" s="229"/>
      <c r="V706" s="229"/>
      <c r="W706" s="229"/>
      <c r="X706" s="229"/>
      <c r="Y706" s="229"/>
      <c r="Z706" s="241"/>
    </row>
    <row r="707" spans="1:26" ht="15" x14ac:dyDescent="0.2">
      <c r="A707" s="242"/>
      <c r="B707" s="243"/>
      <c r="C707" s="243"/>
      <c r="D707" s="245"/>
      <c r="E707" s="244"/>
      <c r="F707" s="244"/>
      <c r="G707" s="246"/>
      <c r="H707" s="246"/>
      <c r="I707" s="246"/>
      <c r="J707" s="247"/>
      <c r="K707" s="237"/>
      <c r="L707" s="238"/>
      <c r="M707" s="241"/>
      <c r="P707" s="229"/>
      <c r="Q707" s="229"/>
      <c r="R707" s="229"/>
      <c r="S707" s="229"/>
      <c r="T707" s="229"/>
      <c r="U707" s="229"/>
      <c r="V707" s="229"/>
      <c r="W707" s="229"/>
      <c r="X707" s="229"/>
      <c r="Y707" s="229"/>
      <c r="Z707" s="241"/>
    </row>
    <row r="708" spans="1:26" ht="15" x14ac:dyDescent="0.2">
      <c r="A708" s="242"/>
      <c r="B708" s="243"/>
      <c r="C708" s="243"/>
      <c r="D708" s="245"/>
      <c r="E708" s="244"/>
      <c r="F708" s="244"/>
      <c r="G708" s="246"/>
      <c r="H708" s="246"/>
      <c r="I708" s="246"/>
      <c r="J708" s="247"/>
      <c r="K708" s="237"/>
      <c r="L708" s="238"/>
      <c r="M708" s="241"/>
      <c r="P708" s="229"/>
      <c r="Q708" s="229"/>
      <c r="R708" s="229"/>
      <c r="S708" s="229"/>
      <c r="T708" s="229"/>
      <c r="U708" s="229"/>
      <c r="V708" s="229"/>
      <c r="W708" s="229"/>
      <c r="X708" s="229"/>
      <c r="Y708" s="229"/>
      <c r="Z708" s="241"/>
    </row>
    <row r="709" spans="1:26" ht="15" x14ac:dyDescent="0.2">
      <c r="A709" s="242"/>
      <c r="B709" s="243"/>
      <c r="C709" s="243"/>
      <c r="D709" s="245"/>
      <c r="E709" s="244"/>
      <c r="F709" s="244"/>
      <c r="G709" s="246"/>
      <c r="H709" s="246"/>
      <c r="I709" s="246"/>
      <c r="J709" s="247"/>
      <c r="K709" s="237"/>
      <c r="L709" s="238"/>
      <c r="M709" s="241"/>
      <c r="P709" s="229"/>
      <c r="Q709" s="229"/>
      <c r="R709" s="229"/>
      <c r="S709" s="229"/>
      <c r="T709" s="229"/>
      <c r="U709" s="229"/>
      <c r="V709" s="229"/>
      <c r="W709" s="229"/>
      <c r="X709" s="229"/>
      <c r="Y709" s="229"/>
      <c r="Z709" s="241"/>
    </row>
    <row r="710" spans="1:26" ht="15" x14ac:dyDescent="0.2">
      <c r="A710" s="242"/>
      <c r="B710" s="243"/>
      <c r="C710" s="243"/>
      <c r="D710" s="245"/>
      <c r="E710" s="244"/>
      <c r="F710" s="244"/>
      <c r="G710" s="246"/>
      <c r="H710" s="246"/>
      <c r="I710" s="246"/>
      <c r="J710" s="247"/>
      <c r="K710" s="237"/>
      <c r="L710" s="238"/>
      <c r="M710" s="241"/>
      <c r="P710" s="229"/>
      <c r="Q710" s="229"/>
      <c r="R710" s="229"/>
      <c r="S710" s="229"/>
      <c r="T710" s="229"/>
      <c r="U710" s="229"/>
      <c r="V710" s="229"/>
      <c r="W710" s="229"/>
      <c r="X710" s="229"/>
      <c r="Y710" s="229"/>
      <c r="Z710" s="241"/>
    </row>
    <row r="711" spans="1:26" ht="15" x14ac:dyDescent="0.2">
      <c r="A711" s="242"/>
      <c r="B711" s="243"/>
      <c r="C711" s="243"/>
      <c r="D711" s="245"/>
      <c r="E711" s="244"/>
      <c r="F711" s="244"/>
      <c r="G711" s="246"/>
      <c r="H711" s="246"/>
      <c r="I711" s="246"/>
      <c r="J711" s="247"/>
      <c r="K711" s="237"/>
      <c r="L711" s="238"/>
      <c r="M711" s="241"/>
      <c r="P711" s="229"/>
      <c r="Q711" s="229"/>
      <c r="R711" s="229"/>
      <c r="S711" s="229"/>
      <c r="T711" s="229"/>
      <c r="U711" s="229"/>
      <c r="V711" s="229"/>
      <c r="W711" s="229"/>
      <c r="X711" s="229"/>
      <c r="Y711" s="229"/>
      <c r="Z711" s="241"/>
    </row>
    <row r="712" spans="1:26" ht="15" x14ac:dyDescent="0.2">
      <c r="A712" s="242"/>
      <c r="B712" s="243"/>
      <c r="C712" s="243"/>
      <c r="D712" s="245"/>
      <c r="E712" s="244"/>
      <c r="F712" s="244"/>
      <c r="G712" s="246"/>
      <c r="H712" s="246"/>
      <c r="I712" s="246"/>
      <c r="J712" s="247"/>
      <c r="K712" s="237"/>
      <c r="L712" s="238"/>
      <c r="M712" s="241"/>
      <c r="P712" s="229"/>
      <c r="Q712" s="229"/>
      <c r="R712" s="229"/>
      <c r="S712" s="229"/>
      <c r="T712" s="229"/>
      <c r="U712" s="229"/>
      <c r="V712" s="229"/>
      <c r="W712" s="229"/>
      <c r="X712" s="229"/>
      <c r="Y712" s="229"/>
      <c r="Z712" s="241"/>
    </row>
    <row r="713" spans="1:26" ht="15" x14ac:dyDescent="0.2">
      <c r="A713" s="242"/>
      <c r="B713" s="243"/>
      <c r="C713" s="243"/>
      <c r="D713" s="245"/>
      <c r="E713" s="244"/>
      <c r="F713" s="244"/>
      <c r="G713" s="246"/>
      <c r="H713" s="246"/>
      <c r="I713" s="246"/>
      <c r="J713" s="247"/>
      <c r="K713" s="237"/>
      <c r="L713" s="238"/>
      <c r="M713" s="241"/>
      <c r="P713" s="229"/>
      <c r="Q713" s="229"/>
      <c r="R713" s="229"/>
      <c r="S713" s="229"/>
      <c r="T713" s="229"/>
      <c r="U713" s="229"/>
      <c r="V713" s="229"/>
      <c r="W713" s="229"/>
      <c r="X713" s="229"/>
      <c r="Y713" s="229"/>
      <c r="Z713" s="241"/>
    </row>
    <row r="714" spans="1:26" ht="15" x14ac:dyDescent="0.2">
      <c r="A714" s="242"/>
      <c r="B714" s="243"/>
      <c r="C714" s="243"/>
      <c r="D714" s="245"/>
      <c r="E714" s="244"/>
      <c r="F714" s="244"/>
      <c r="G714" s="246"/>
      <c r="H714" s="246"/>
      <c r="I714" s="246"/>
      <c r="J714" s="247"/>
      <c r="K714" s="237"/>
      <c r="L714" s="238"/>
      <c r="M714" s="241"/>
      <c r="P714" s="229"/>
      <c r="Q714" s="229"/>
      <c r="R714" s="229"/>
      <c r="S714" s="229"/>
      <c r="T714" s="229"/>
      <c r="U714" s="229"/>
      <c r="V714" s="229"/>
      <c r="W714" s="229"/>
      <c r="X714" s="229"/>
      <c r="Y714" s="229"/>
      <c r="Z714" s="241"/>
    </row>
    <row r="715" spans="1:26" ht="15" x14ac:dyDescent="0.2">
      <c r="A715" s="242"/>
      <c r="B715" s="243"/>
      <c r="C715" s="243"/>
      <c r="D715" s="245"/>
      <c r="E715" s="244"/>
      <c r="F715" s="244"/>
      <c r="G715" s="246"/>
      <c r="H715" s="246"/>
      <c r="I715" s="246"/>
      <c r="J715" s="247"/>
      <c r="K715" s="237"/>
      <c r="L715" s="238"/>
      <c r="M715" s="241"/>
      <c r="P715" s="229"/>
      <c r="Q715" s="229"/>
      <c r="R715" s="229"/>
      <c r="S715" s="229"/>
      <c r="T715" s="229"/>
      <c r="U715" s="229"/>
      <c r="V715" s="229"/>
      <c r="W715" s="229"/>
      <c r="X715" s="229"/>
      <c r="Y715" s="229"/>
      <c r="Z715" s="241"/>
    </row>
    <row r="716" spans="1:26" ht="15" x14ac:dyDescent="0.2">
      <c r="A716" s="242"/>
      <c r="B716" s="243"/>
      <c r="C716" s="243"/>
      <c r="D716" s="245"/>
      <c r="E716" s="244"/>
      <c r="F716" s="244"/>
      <c r="G716" s="246"/>
      <c r="H716" s="246"/>
      <c r="I716" s="246"/>
      <c r="J716" s="247"/>
      <c r="K716" s="237"/>
      <c r="L716" s="238"/>
      <c r="M716" s="241"/>
      <c r="P716" s="229"/>
      <c r="Q716" s="229"/>
      <c r="R716" s="229"/>
      <c r="S716" s="229"/>
      <c r="T716" s="229"/>
      <c r="U716" s="229"/>
      <c r="V716" s="229"/>
      <c r="W716" s="229"/>
      <c r="X716" s="229"/>
      <c r="Y716" s="229"/>
      <c r="Z716" s="241"/>
    </row>
    <row r="717" spans="1:26" ht="15" x14ac:dyDescent="0.2">
      <c r="A717" s="242"/>
      <c r="B717" s="243"/>
      <c r="C717" s="243"/>
      <c r="D717" s="245"/>
      <c r="E717" s="244"/>
      <c r="F717" s="244"/>
      <c r="G717" s="246"/>
      <c r="H717" s="246"/>
      <c r="I717" s="246"/>
      <c r="J717" s="247"/>
      <c r="K717" s="237"/>
      <c r="L717" s="238"/>
      <c r="M717" s="241"/>
      <c r="P717" s="229"/>
      <c r="Q717" s="229"/>
      <c r="R717" s="229"/>
      <c r="S717" s="229"/>
      <c r="T717" s="229"/>
      <c r="U717" s="229"/>
      <c r="V717" s="229"/>
      <c r="W717" s="229"/>
      <c r="X717" s="229"/>
      <c r="Y717" s="229"/>
      <c r="Z717" s="241"/>
    </row>
    <row r="718" spans="1:26" ht="15" x14ac:dyDescent="0.2">
      <c r="A718" s="242"/>
      <c r="B718" s="243"/>
      <c r="C718" s="243"/>
      <c r="D718" s="245"/>
      <c r="E718" s="244"/>
      <c r="F718" s="244"/>
      <c r="G718" s="246"/>
      <c r="H718" s="246"/>
      <c r="I718" s="246"/>
      <c r="J718" s="247"/>
      <c r="K718" s="237"/>
      <c r="L718" s="238"/>
      <c r="M718" s="241"/>
      <c r="P718" s="229"/>
      <c r="Q718" s="229"/>
      <c r="R718" s="229"/>
      <c r="S718" s="229"/>
      <c r="T718" s="229"/>
      <c r="U718" s="229"/>
      <c r="V718" s="229"/>
      <c r="W718" s="229"/>
      <c r="X718" s="229"/>
      <c r="Y718" s="229"/>
      <c r="Z718" s="241"/>
    </row>
    <row r="719" spans="1:26" ht="15" x14ac:dyDescent="0.2">
      <c r="A719" s="242"/>
      <c r="B719" s="243"/>
      <c r="C719" s="243"/>
      <c r="D719" s="245"/>
      <c r="E719" s="244"/>
      <c r="F719" s="244"/>
      <c r="G719" s="246"/>
      <c r="H719" s="246"/>
      <c r="I719" s="246"/>
      <c r="J719" s="247"/>
      <c r="K719" s="237"/>
      <c r="L719" s="238"/>
      <c r="M719" s="241"/>
      <c r="P719" s="229"/>
      <c r="Q719" s="229"/>
      <c r="R719" s="229"/>
      <c r="S719" s="229"/>
      <c r="T719" s="229"/>
      <c r="U719" s="229"/>
      <c r="V719" s="229"/>
      <c r="W719" s="229"/>
      <c r="X719" s="229"/>
      <c r="Y719" s="229"/>
      <c r="Z719" s="241"/>
    </row>
    <row r="720" spans="1:26" ht="15" x14ac:dyDescent="0.2">
      <c r="A720" s="242"/>
      <c r="B720" s="243"/>
      <c r="C720" s="243"/>
      <c r="D720" s="245"/>
      <c r="E720" s="244"/>
      <c r="F720" s="244"/>
      <c r="G720" s="246"/>
      <c r="H720" s="246"/>
      <c r="I720" s="246"/>
      <c r="J720" s="247"/>
      <c r="K720" s="237"/>
      <c r="L720" s="238"/>
      <c r="M720" s="241"/>
      <c r="P720" s="229"/>
      <c r="Q720" s="229"/>
      <c r="R720" s="229"/>
      <c r="S720" s="229"/>
      <c r="T720" s="229"/>
      <c r="U720" s="229"/>
      <c r="V720" s="229"/>
      <c r="W720" s="229"/>
      <c r="X720" s="229"/>
      <c r="Y720" s="229"/>
      <c r="Z720" s="241"/>
    </row>
    <row r="721" spans="1:26" ht="15" x14ac:dyDescent="0.2">
      <c r="A721" s="242"/>
      <c r="B721" s="243"/>
      <c r="C721" s="243"/>
      <c r="D721" s="245"/>
      <c r="E721" s="244"/>
      <c r="F721" s="244"/>
      <c r="G721" s="246"/>
      <c r="H721" s="246"/>
      <c r="I721" s="246"/>
      <c r="J721" s="247"/>
      <c r="K721" s="237"/>
      <c r="L721" s="238"/>
      <c r="M721" s="241"/>
      <c r="P721" s="229"/>
      <c r="Q721" s="229"/>
      <c r="R721" s="229"/>
      <c r="S721" s="229"/>
      <c r="T721" s="229"/>
      <c r="U721" s="229"/>
      <c r="V721" s="229"/>
      <c r="W721" s="229"/>
      <c r="X721" s="229"/>
      <c r="Y721" s="229"/>
      <c r="Z721" s="241"/>
    </row>
    <row r="722" spans="1:26" ht="15" x14ac:dyDescent="0.2">
      <c r="A722" s="242"/>
      <c r="B722" s="243"/>
      <c r="C722" s="243"/>
      <c r="D722" s="245"/>
      <c r="E722" s="244"/>
      <c r="F722" s="244"/>
      <c r="G722" s="246"/>
      <c r="H722" s="246"/>
      <c r="I722" s="246"/>
      <c r="J722" s="247"/>
      <c r="K722" s="237"/>
      <c r="L722" s="238"/>
      <c r="M722" s="241"/>
      <c r="P722" s="229"/>
      <c r="Q722" s="229"/>
      <c r="R722" s="229"/>
      <c r="S722" s="229"/>
      <c r="T722" s="229"/>
      <c r="U722" s="229"/>
      <c r="V722" s="229"/>
      <c r="W722" s="229"/>
      <c r="X722" s="229"/>
      <c r="Y722" s="229"/>
      <c r="Z722" s="241"/>
    </row>
    <row r="723" spans="1:26" ht="15" x14ac:dyDescent="0.2">
      <c r="A723" s="242"/>
      <c r="B723" s="243"/>
      <c r="C723" s="243"/>
      <c r="D723" s="245"/>
      <c r="E723" s="244"/>
      <c r="F723" s="244"/>
      <c r="G723" s="246"/>
      <c r="H723" s="246"/>
      <c r="I723" s="246"/>
      <c r="J723" s="247"/>
      <c r="K723" s="237"/>
      <c r="L723" s="238"/>
      <c r="M723" s="241"/>
      <c r="P723" s="229"/>
      <c r="Q723" s="229"/>
      <c r="R723" s="229"/>
      <c r="S723" s="229"/>
      <c r="T723" s="229"/>
      <c r="U723" s="229"/>
      <c r="V723" s="229"/>
      <c r="W723" s="229"/>
      <c r="X723" s="229"/>
      <c r="Y723" s="229"/>
      <c r="Z723" s="241"/>
    </row>
    <row r="724" spans="1:26" ht="15" x14ac:dyDescent="0.2">
      <c r="A724" s="242"/>
      <c r="B724" s="243"/>
      <c r="C724" s="243"/>
      <c r="D724" s="245"/>
      <c r="E724" s="244"/>
      <c r="F724" s="244"/>
      <c r="G724" s="246"/>
      <c r="H724" s="246"/>
      <c r="I724" s="246"/>
      <c r="J724" s="247"/>
      <c r="K724" s="237"/>
      <c r="L724" s="238"/>
      <c r="M724" s="241"/>
      <c r="P724" s="229"/>
      <c r="Q724" s="229"/>
      <c r="R724" s="229"/>
      <c r="S724" s="229"/>
      <c r="T724" s="229"/>
      <c r="U724" s="229"/>
      <c r="V724" s="229"/>
      <c r="W724" s="229"/>
      <c r="X724" s="229"/>
      <c r="Y724" s="229"/>
      <c r="Z724" s="241"/>
    </row>
    <row r="725" spans="1:26" ht="15" x14ac:dyDescent="0.2">
      <c r="A725" s="242"/>
      <c r="B725" s="243"/>
      <c r="C725" s="243"/>
      <c r="D725" s="245"/>
      <c r="E725" s="244"/>
      <c r="F725" s="244"/>
      <c r="G725" s="246"/>
      <c r="H725" s="246"/>
      <c r="I725" s="246"/>
      <c r="J725" s="247"/>
      <c r="K725" s="237"/>
      <c r="L725" s="238"/>
      <c r="M725" s="241"/>
      <c r="P725" s="229"/>
      <c r="Q725" s="229"/>
      <c r="R725" s="229"/>
      <c r="S725" s="229"/>
      <c r="T725" s="229"/>
      <c r="U725" s="229"/>
      <c r="V725" s="229"/>
      <c r="W725" s="229"/>
      <c r="X725" s="229"/>
      <c r="Y725" s="229"/>
      <c r="Z725" s="241"/>
    </row>
    <row r="726" spans="1:26" ht="15" x14ac:dyDescent="0.2">
      <c r="A726" s="242"/>
      <c r="B726" s="243"/>
      <c r="C726" s="243"/>
      <c r="D726" s="245"/>
      <c r="E726" s="244"/>
      <c r="F726" s="244"/>
      <c r="G726" s="246"/>
      <c r="H726" s="246"/>
      <c r="I726" s="246"/>
      <c r="J726" s="247"/>
      <c r="K726" s="237"/>
      <c r="L726" s="238"/>
      <c r="M726" s="241"/>
      <c r="P726" s="229"/>
      <c r="Q726" s="229"/>
      <c r="R726" s="229"/>
      <c r="S726" s="229"/>
      <c r="T726" s="229"/>
      <c r="U726" s="229"/>
      <c r="V726" s="229"/>
      <c r="W726" s="229"/>
      <c r="X726" s="229"/>
      <c r="Y726" s="229"/>
      <c r="Z726" s="241"/>
    </row>
    <row r="727" spans="1:26" ht="15" x14ac:dyDescent="0.2">
      <c r="A727" s="242"/>
      <c r="B727" s="243"/>
      <c r="C727" s="243"/>
      <c r="D727" s="245"/>
      <c r="E727" s="244"/>
      <c r="F727" s="244"/>
      <c r="G727" s="246"/>
      <c r="H727" s="246"/>
      <c r="I727" s="246"/>
      <c r="J727" s="247"/>
      <c r="K727" s="237"/>
      <c r="L727" s="238"/>
      <c r="M727" s="241"/>
      <c r="P727" s="229"/>
      <c r="Q727" s="229"/>
      <c r="R727" s="229"/>
      <c r="S727" s="229"/>
      <c r="T727" s="229"/>
      <c r="U727" s="229"/>
      <c r="V727" s="229"/>
      <c r="W727" s="229"/>
      <c r="X727" s="229"/>
      <c r="Y727" s="229"/>
      <c r="Z727" s="241"/>
    </row>
    <row r="728" spans="1:26" ht="15" x14ac:dyDescent="0.2">
      <c r="A728" s="242"/>
      <c r="B728" s="243"/>
      <c r="C728" s="243"/>
      <c r="D728" s="245"/>
      <c r="E728" s="244"/>
      <c r="F728" s="244"/>
      <c r="G728" s="246"/>
      <c r="H728" s="246"/>
      <c r="I728" s="246"/>
      <c r="J728" s="247"/>
      <c r="K728" s="237"/>
      <c r="L728" s="238"/>
      <c r="M728" s="241"/>
      <c r="P728" s="229"/>
      <c r="Q728" s="229"/>
      <c r="R728" s="229"/>
      <c r="S728" s="229"/>
      <c r="T728" s="229"/>
      <c r="U728" s="229"/>
      <c r="V728" s="229"/>
      <c r="W728" s="229"/>
      <c r="X728" s="229"/>
      <c r="Y728" s="229"/>
      <c r="Z728" s="241"/>
    </row>
    <row r="729" spans="1:26" ht="15" x14ac:dyDescent="0.2">
      <c r="A729" s="242"/>
      <c r="B729" s="243"/>
      <c r="C729" s="243"/>
      <c r="D729" s="245"/>
      <c r="E729" s="244"/>
      <c r="F729" s="244"/>
      <c r="G729" s="246"/>
      <c r="H729" s="246"/>
      <c r="I729" s="246"/>
      <c r="J729" s="247"/>
      <c r="K729" s="237"/>
      <c r="L729" s="238"/>
      <c r="M729" s="241"/>
      <c r="P729" s="229"/>
      <c r="Q729" s="229"/>
      <c r="R729" s="229"/>
      <c r="S729" s="229"/>
      <c r="T729" s="229"/>
      <c r="U729" s="229"/>
      <c r="V729" s="229"/>
      <c r="W729" s="229"/>
      <c r="X729" s="229"/>
      <c r="Y729" s="229"/>
      <c r="Z729" s="241"/>
    </row>
    <row r="730" spans="1:26" ht="15" x14ac:dyDescent="0.2">
      <c r="A730" s="242"/>
      <c r="B730" s="243"/>
      <c r="C730" s="243"/>
      <c r="D730" s="245"/>
      <c r="E730" s="244"/>
      <c r="F730" s="244"/>
      <c r="G730" s="246"/>
      <c r="H730" s="246"/>
      <c r="I730" s="246"/>
      <c r="J730" s="247"/>
      <c r="K730" s="237"/>
      <c r="L730" s="238"/>
      <c r="M730" s="241"/>
      <c r="P730" s="229"/>
      <c r="Q730" s="229"/>
      <c r="R730" s="229"/>
      <c r="S730" s="229"/>
      <c r="T730" s="229"/>
      <c r="U730" s="229"/>
      <c r="V730" s="229"/>
      <c r="W730" s="229"/>
      <c r="X730" s="229"/>
      <c r="Y730" s="229"/>
      <c r="Z730" s="241"/>
    </row>
    <row r="731" spans="1:26" ht="15" x14ac:dyDescent="0.2">
      <c r="A731" s="242"/>
      <c r="B731" s="243"/>
      <c r="C731" s="243"/>
      <c r="D731" s="245"/>
      <c r="E731" s="244"/>
      <c r="F731" s="244"/>
      <c r="G731" s="246"/>
      <c r="H731" s="246"/>
      <c r="I731" s="246"/>
      <c r="J731" s="247"/>
      <c r="K731" s="237"/>
      <c r="L731" s="238"/>
      <c r="M731" s="241"/>
      <c r="P731" s="229"/>
      <c r="Q731" s="229"/>
      <c r="R731" s="229"/>
      <c r="S731" s="229"/>
      <c r="T731" s="229"/>
      <c r="U731" s="229"/>
      <c r="V731" s="229"/>
      <c r="W731" s="229"/>
      <c r="X731" s="229"/>
      <c r="Y731" s="229"/>
      <c r="Z731" s="241"/>
    </row>
    <row r="732" spans="1:26" ht="15" x14ac:dyDescent="0.2">
      <c r="A732" s="242"/>
      <c r="B732" s="243"/>
      <c r="C732" s="243"/>
      <c r="D732" s="245"/>
      <c r="E732" s="244"/>
      <c r="F732" s="244"/>
      <c r="G732" s="246"/>
      <c r="H732" s="246"/>
      <c r="I732" s="246"/>
      <c r="J732" s="247"/>
      <c r="K732" s="237"/>
      <c r="L732" s="238"/>
      <c r="M732" s="241"/>
      <c r="P732" s="229"/>
      <c r="Q732" s="229"/>
      <c r="R732" s="229"/>
      <c r="S732" s="229"/>
      <c r="T732" s="229"/>
      <c r="U732" s="229"/>
      <c r="V732" s="229"/>
      <c r="W732" s="229"/>
      <c r="X732" s="229"/>
      <c r="Y732" s="229"/>
      <c r="Z732" s="241"/>
    </row>
    <row r="733" spans="1:26" ht="15" x14ac:dyDescent="0.2">
      <c r="A733" s="242"/>
      <c r="B733" s="243"/>
      <c r="C733" s="243"/>
      <c r="D733" s="245"/>
      <c r="E733" s="244"/>
      <c r="F733" s="244"/>
      <c r="G733" s="246"/>
      <c r="H733" s="246"/>
      <c r="I733" s="246"/>
      <c r="J733" s="247"/>
      <c r="K733" s="237"/>
      <c r="L733" s="238"/>
      <c r="M733" s="241"/>
      <c r="P733" s="229"/>
      <c r="Q733" s="229"/>
      <c r="R733" s="229"/>
      <c r="S733" s="229"/>
      <c r="T733" s="229"/>
      <c r="U733" s="229"/>
      <c r="V733" s="229"/>
      <c r="W733" s="229"/>
      <c r="X733" s="229"/>
      <c r="Y733" s="229"/>
      <c r="Z733" s="241"/>
    </row>
    <row r="734" spans="1:26" ht="15" x14ac:dyDescent="0.2">
      <c r="A734" s="242"/>
      <c r="B734" s="243"/>
      <c r="C734" s="243"/>
      <c r="D734" s="245"/>
      <c r="E734" s="244"/>
      <c r="F734" s="244"/>
      <c r="G734" s="246"/>
      <c r="H734" s="246"/>
      <c r="I734" s="246"/>
      <c r="J734" s="247"/>
      <c r="K734" s="237"/>
      <c r="L734" s="238"/>
      <c r="M734" s="241"/>
      <c r="P734" s="229"/>
      <c r="Q734" s="229"/>
      <c r="R734" s="229"/>
      <c r="S734" s="229"/>
      <c r="T734" s="229"/>
      <c r="U734" s="229"/>
      <c r="V734" s="229"/>
      <c r="W734" s="229"/>
      <c r="X734" s="229"/>
      <c r="Y734" s="229"/>
      <c r="Z734" s="241"/>
    </row>
    <row r="735" spans="1:26" ht="15" x14ac:dyDescent="0.2">
      <c r="A735" s="242"/>
      <c r="B735" s="243"/>
      <c r="C735" s="243"/>
      <c r="D735" s="245"/>
      <c r="E735" s="244"/>
      <c r="F735" s="244"/>
      <c r="G735" s="246"/>
      <c r="H735" s="246"/>
      <c r="I735" s="246"/>
      <c r="J735" s="247"/>
      <c r="K735" s="237"/>
      <c r="L735" s="238"/>
      <c r="M735" s="241"/>
      <c r="P735" s="229"/>
      <c r="Q735" s="229"/>
      <c r="R735" s="229"/>
      <c r="S735" s="229"/>
      <c r="T735" s="229"/>
      <c r="U735" s="229"/>
      <c r="V735" s="229"/>
      <c r="W735" s="229"/>
      <c r="X735" s="229"/>
      <c r="Y735" s="229"/>
      <c r="Z735" s="241"/>
    </row>
    <row r="736" spans="1:26" ht="15" x14ac:dyDescent="0.2">
      <c r="A736" s="242"/>
      <c r="B736" s="243"/>
      <c r="C736" s="243"/>
      <c r="D736" s="245"/>
      <c r="E736" s="244"/>
      <c r="F736" s="244"/>
      <c r="G736" s="246"/>
      <c r="H736" s="246"/>
      <c r="I736" s="246"/>
      <c r="J736" s="247"/>
      <c r="K736" s="237"/>
      <c r="L736" s="238"/>
      <c r="M736" s="241"/>
      <c r="P736" s="229"/>
      <c r="Q736" s="229"/>
      <c r="R736" s="229"/>
      <c r="S736" s="229"/>
      <c r="T736" s="229"/>
      <c r="U736" s="229"/>
      <c r="V736" s="229"/>
      <c r="W736" s="229"/>
      <c r="X736" s="229"/>
      <c r="Y736" s="229"/>
      <c r="Z736" s="241"/>
    </row>
    <row r="737" spans="1:26" ht="15" x14ac:dyDescent="0.2">
      <c r="A737" s="242"/>
      <c r="B737" s="243"/>
      <c r="C737" s="243"/>
      <c r="D737" s="245"/>
      <c r="E737" s="244"/>
      <c r="F737" s="244"/>
      <c r="G737" s="246"/>
      <c r="H737" s="246"/>
      <c r="I737" s="246"/>
      <c r="J737" s="247"/>
      <c r="K737" s="237"/>
      <c r="L737" s="238"/>
      <c r="M737" s="241"/>
      <c r="P737" s="229"/>
      <c r="Q737" s="229"/>
      <c r="R737" s="229"/>
      <c r="S737" s="229"/>
      <c r="T737" s="229"/>
      <c r="U737" s="229"/>
      <c r="V737" s="229"/>
      <c r="W737" s="229"/>
      <c r="X737" s="229"/>
      <c r="Y737" s="229"/>
      <c r="Z737" s="241"/>
    </row>
    <row r="738" spans="1:26" ht="15" x14ac:dyDescent="0.2">
      <c r="A738" s="242"/>
      <c r="B738" s="243"/>
      <c r="C738" s="243"/>
      <c r="D738" s="245"/>
      <c r="E738" s="244"/>
      <c r="F738" s="244"/>
      <c r="G738" s="246"/>
      <c r="H738" s="246"/>
      <c r="I738" s="246"/>
      <c r="J738" s="247"/>
      <c r="K738" s="237"/>
      <c r="L738" s="238"/>
      <c r="M738" s="241"/>
      <c r="P738" s="229"/>
      <c r="Q738" s="229"/>
      <c r="R738" s="229"/>
      <c r="S738" s="229"/>
      <c r="T738" s="229"/>
      <c r="U738" s="229"/>
      <c r="V738" s="229"/>
      <c r="W738" s="229"/>
      <c r="X738" s="229"/>
      <c r="Y738" s="229"/>
      <c r="Z738" s="241"/>
    </row>
    <row r="739" spans="1:26" ht="15" x14ac:dyDescent="0.2">
      <c r="A739" s="242"/>
      <c r="B739" s="243"/>
      <c r="C739" s="243"/>
      <c r="D739" s="245"/>
      <c r="E739" s="244"/>
      <c r="F739" s="244"/>
      <c r="G739" s="246"/>
      <c r="H739" s="246"/>
      <c r="I739" s="246"/>
      <c r="J739" s="247"/>
      <c r="K739" s="237"/>
      <c r="L739" s="238"/>
      <c r="M739" s="241"/>
      <c r="P739" s="229"/>
      <c r="Q739" s="229"/>
      <c r="R739" s="229"/>
      <c r="S739" s="229"/>
      <c r="T739" s="229"/>
      <c r="U739" s="229"/>
      <c r="V739" s="229"/>
      <c r="W739" s="229"/>
      <c r="X739" s="229"/>
      <c r="Y739" s="229"/>
      <c r="Z739" s="241"/>
    </row>
    <row r="740" spans="1:26" ht="15" x14ac:dyDescent="0.2">
      <c r="A740" s="242"/>
      <c r="B740" s="243"/>
      <c r="C740" s="243"/>
      <c r="D740" s="245"/>
      <c r="E740" s="244"/>
      <c r="F740" s="244"/>
      <c r="G740" s="246"/>
      <c r="H740" s="246"/>
      <c r="I740" s="246"/>
      <c r="J740" s="247"/>
      <c r="K740" s="237"/>
      <c r="L740" s="238"/>
      <c r="M740" s="241"/>
      <c r="P740" s="229"/>
      <c r="Q740" s="229"/>
      <c r="R740" s="229"/>
      <c r="S740" s="229"/>
      <c r="T740" s="229"/>
      <c r="U740" s="229"/>
      <c r="V740" s="229"/>
      <c r="W740" s="229"/>
      <c r="X740" s="229"/>
      <c r="Y740" s="229"/>
      <c r="Z740" s="241"/>
    </row>
    <row r="741" spans="1:26" ht="15" x14ac:dyDescent="0.2">
      <c r="A741" s="242"/>
      <c r="B741" s="243"/>
      <c r="C741" s="243"/>
      <c r="D741" s="245"/>
      <c r="E741" s="244"/>
      <c r="F741" s="244"/>
      <c r="G741" s="246"/>
      <c r="H741" s="246"/>
      <c r="I741" s="246"/>
      <c r="J741" s="247"/>
      <c r="K741" s="237"/>
      <c r="L741" s="238"/>
      <c r="M741" s="241"/>
      <c r="P741" s="229"/>
      <c r="Q741" s="229"/>
      <c r="R741" s="229"/>
      <c r="S741" s="229"/>
      <c r="T741" s="229"/>
      <c r="U741" s="229"/>
      <c r="V741" s="229"/>
      <c r="W741" s="229"/>
      <c r="X741" s="229"/>
      <c r="Y741" s="229"/>
      <c r="Z741" s="241"/>
    </row>
    <row r="742" spans="1:26" ht="15" x14ac:dyDescent="0.2">
      <c r="A742" s="242"/>
      <c r="B742" s="243"/>
      <c r="C742" s="243"/>
      <c r="D742" s="245"/>
      <c r="E742" s="244"/>
      <c r="F742" s="244"/>
      <c r="G742" s="246"/>
      <c r="H742" s="246"/>
      <c r="I742" s="246"/>
      <c r="J742" s="247"/>
      <c r="K742" s="237"/>
      <c r="L742" s="238"/>
      <c r="M742" s="241"/>
      <c r="P742" s="229"/>
      <c r="Q742" s="229"/>
      <c r="R742" s="229"/>
      <c r="S742" s="229"/>
      <c r="T742" s="229"/>
      <c r="U742" s="229"/>
      <c r="V742" s="229"/>
      <c r="W742" s="229"/>
      <c r="X742" s="229"/>
      <c r="Y742" s="229"/>
      <c r="Z742" s="241"/>
    </row>
    <row r="743" spans="1:26" ht="15" x14ac:dyDescent="0.2">
      <c r="A743" s="242"/>
      <c r="B743" s="243"/>
      <c r="C743" s="243"/>
      <c r="D743" s="245"/>
      <c r="E743" s="244"/>
      <c r="F743" s="244"/>
      <c r="G743" s="246"/>
      <c r="H743" s="246"/>
      <c r="I743" s="246"/>
      <c r="J743" s="247"/>
      <c r="K743" s="237"/>
      <c r="L743" s="238"/>
      <c r="M743" s="241"/>
      <c r="P743" s="229"/>
      <c r="Q743" s="229"/>
      <c r="R743" s="229"/>
      <c r="S743" s="229"/>
      <c r="T743" s="229"/>
      <c r="U743" s="229"/>
      <c r="V743" s="229"/>
      <c r="W743" s="229"/>
      <c r="X743" s="229"/>
      <c r="Y743" s="229"/>
      <c r="Z743" s="241"/>
    </row>
    <row r="744" spans="1:26" ht="15" x14ac:dyDescent="0.2">
      <c r="A744" s="242"/>
      <c r="B744" s="243"/>
      <c r="C744" s="243"/>
      <c r="D744" s="245"/>
      <c r="E744" s="244"/>
      <c r="F744" s="244"/>
      <c r="G744" s="246"/>
      <c r="H744" s="246"/>
      <c r="I744" s="246"/>
      <c r="J744" s="247"/>
      <c r="K744" s="237"/>
      <c r="L744" s="238"/>
      <c r="M744" s="241"/>
      <c r="P744" s="229"/>
      <c r="Q744" s="229"/>
      <c r="R744" s="229"/>
      <c r="S744" s="229"/>
      <c r="T744" s="229"/>
      <c r="U744" s="229"/>
      <c r="V744" s="229"/>
      <c r="W744" s="229"/>
      <c r="X744" s="229"/>
      <c r="Y744" s="229"/>
      <c r="Z744" s="241"/>
    </row>
    <row r="745" spans="1:26" ht="15" x14ac:dyDescent="0.2">
      <c r="A745" s="242"/>
      <c r="B745" s="243"/>
      <c r="C745" s="243"/>
      <c r="D745" s="245"/>
      <c r="E745" s="244"/>
      <c r="F745" s="244"/>
      <c r="G745" s="246"/>
      <c r="H745" s="246"/>
      <c r="I745" s="246"/>
      <c r="J745" s="247"/>
      <c r="K745" s="237"/>
      <c r="L745" s="238"/>
      <c r="M745" s="241"/>
      <c r="P745" s="229"/>
      <c r="Q745" s="229"/>
      <c r="R745" s="229"/>
      <c r="S745" s="229"/>
      <c r="T745" s="229"/>
      <c r="U745" s="229"/>
      <c r="V745" s="229"/>
      <c r="W745" s="229"/>
      <c r="X745" s="229"/>
      <c r="Y745" s="229"/>
      <c r="Z745" s="241"/>
    </row>
    <row r="746" spans="1:26" ht="15" x14ac:dyDescent="0.2">
      <c r="A746" s="242"/>
      <c r="B746" s="243"/>
      <c r="C746" s="243"/>
      <c r="D746" s="245"/>
      <c r="E746" s="244"/>
      <c r="F746" s="244"/>
      <c r="G746" s="246"/>
      <c r="H746" s="246"/>
      <c r="I746" s="246"/>
      <c r="J746" s="247"/>
      <c r="K746" s="237"/>
      <c r="L746" s="238"/>
      <c r="M746" s="241"/>
      <c r="P746" s="229"/>
      <c r="Q746" s="229"/>
      <c r="R746" s="229"/>
      <c r="S746" s="229"/>
      <c r="T746" s="229"/>
      <c r="U746" s="229"/>
      <c r="V746" s="229"/>
      <c r="W746" s="229"/>
      <c r="X746" s="229"/>
      <c r="Y746" s="229"/>
      <c r="Z746" s="241"/>
    </row>
    <row r="747" spans="1:26" ht="15" x14ac:dyDescent="0.2">
      <c r="A747" s="242"/>
      <c r="B747" s="243"/>
      <c r="C747" s="243"/>
      <c r="D747" s="245"/>
      <c r="E747" s="244"/>
      <c r="F747" s="244"/>
      <c r="G747" s="246"/>
      <c r="H747" s="246"/>
      <c r="I747" s="246"/>
      <c r="J747" s="247"/>
      <c r="K747" s="237"/>
      <c r="L747" s="238"/>
      <c r="M747" s="241"/>
      <c r="P747" s="229"/>
      <c r="Q747" s="229"/>
      <c r="R747" s="229"/>
      <c r="S747" s="229"/>
      <c r="T747" s="229"/>
      <c r="U747" s="229"/>
      <c r="V747" s="229"/>
      <c r="W747" s="229"/>
      <c r="X747" s="229"/>
      <c r="Y747" s="229"/>
      <c r="Z747" s="241"/>
    </row>
    <row r="748" spans="1:26" ht="15" x14ac:dyDescent="0.2">
      <c r="A748" s="242"/>
      <c r="B748" s="243"/>
      <c r="C748" s="243"/>
      <c r="D748" s="245"/>
      <c r="E748" s="244"/>
      <c r="F748" s="244"/>
      <c r="G748" s="246"/>
      <c r="H748" s="246"/>
      <c r="I748" s="246"/>
      <c r="J748" s="247"/>
      <c r="K748" s="237"/>
      <c r="L748" s="238"/>
      <c r="M748" s="241"/>
      <c r="P748" s="229"/>
      <c r="Q748" s="229"/>
      <c r="R748" s="229"/>
      <c r="S748" s="229"/>
      <c r="T748" s="229"/>
      <c r="U748" s="229"/>
      <c r="V748" s="229"/>
      <c r="W748" s="229"/>
      <c r="X748" s="229"/>
      <c r="Y748" s="229"/>
      <c r="Z748" s="241"/>
    </row>
    <row r="749" spans="1:26" ht="15" x14ac:dyDescent="0.2">
      <c r="A749" s="242"/>
      <c r="B749" s="243"/>
      <c r="C749" s="243"/>
      <c r="D749" s="245"/>
      <c r="E749" s="244"/>
      <c r="F749" s="244"/>
      <c r="G749" s="246"/>
      <c r="H749" s="246"/>
      <c r="I749" s="246"/>
      <c r="J749" s="247"/>
      <c r="K749" s="237"/>
      <c r="L749" s="238"/>
      <c r="M749" s="241"/>
      <c r="P749" s="229"/>
      <c r="Q749" s="229"/>
      <c r="R749" s="229"/>
      <c r="S749" s="229"/>
      <c r="T749" s="229"/>
      <c r="U749" s="229"/>
      <c r="V749" s="229"/>
      <c r="W749" s="229"/>
      <c r="X749" s="229"/>
      <c r="Y749" s="229"/>
      <c r="Z749" s="241"/>
    </row>
    <row r="750" spans="1:26" ht="15" x14ac:dyDescent="0.2">
      <c r="A750" s="242"/>
      <c r="B750" s="243"/>
      <c r="C750" s="243"/>
      <c r="D750" s="245"/>
      <c r="E750" s="244"/>
      <c r="F750" s="244"/>
      <c r="G750" s="246"/>
      <c r="H750" s="246"/>
      <c r="I750" s="246"/>
      <c r="J750" s="247"/>
      <c r="K750" s="237"/>
      <c r="L750" s="238"/>
      <c r="M750" s="241"/>
      <c r="P750" s="229"/>
      <c r="Q750" s="229"/>
      <c r="R750" s="229"/>
      <c r="S750" s="229"/>
      <c r="T750" s="229"/>
      <c r="U750" s="229"/>
      <c r="V750" s="229"/>
      <c r="W750" s="229"/>
      <c r="X750" s="229"/>
      <c r="Y750" s="229"/>
      <c r="Z750" s="241"/>
    </row>
    <row r="751" spans="1:26" ht="15" x14ac:dyDescent="0.2">
      <c r="A751" s="242"/>
      <c r="B751" s="243"/>
      <c r="C751" s="243"/>
      <c r="D751" s="245"/>
      <c r="E751" s="244"/>
      <c r="F751" s="244"/>
      <c r="G751" s="246"/>
      <c r="H751" s="246"/>
      <c r="I751" s="246"/>
      <c r="J751" s="247"/>
      <c r="K751" s="237"/>
      <c r="L751" s="238"/>
      <c r="M751" s="241"/>
      <c r="P751" s="229"/>
      <c r="Q751" s="229"/>
      <c r="R751" s="229"/>
      <c r="S751" s="229"/>
      <c r="T751" s="229"/>
      <c r="U751" s="229"/>
      <c r="V751" s="229"/>
      <c r="W751" s="229"/>
      <c r="X751" s="229"/>
      <c r="Y751" s="229"/>
      <c r="Z751" s="241"/>
    </row>
    <row r="752" spans="1:26" ht="15" x14ac:dyDescent="0.2">
      <c r="A752" s="242"/>
      <c r="B752" s="243"/>
      <c r="C752" s="243"/>
      <c r="D752" s="245"/>
      <c r="E752" s="244"/>
      <c r="F752" s="244"/>
      <c r="G752" s="246"/>
      <c r="H752" s="246"/>
      <c r="I752" s="246"/>
      <c r="J752" s="247"/>
      <c r="K752" s="237"/>
      <c r="L752" s="238"/>
      <c r="M752" s="241"/>
      <c r="P752" s="229"/>
      <c r="Q752" s="229"/>
      <c r="R752" s="229"/>
      <c r="S752" s="229"/>
      <c r="T752" s="229"/>
      <c r="U752" s="229"/>
      <c r="V752" s="229"/>
      <c r="W752" s="229"/>
      <c r="X752" s="229"/>
      <c r="Y752" s="229"/>
      <c r="Z752" s="241"/>
    </row>
    <row r="753" spans="1:26" ht="15" x14ac:dyDescent="0.2">
      <c r="A753" s="242"/>
      <c r="B753" s="243"/>
      <c r="C753" s="243"/>
      <c r="D753" s="245"/>
      <c r="E753" s="244"/>
      <c r="F753" s="244"/>
      <c r="G753" s="246"/>
      <c r="H753" s="246"/>
      <c r="I753" s="246"/>
      <c r="J753" s="247"/>
      <c r="K753" s="237"/>
      <c r="L753" s="238"/>
      <c r="M753" s="241"/>
      <c r="P753" s="229"/>
      <c r="Q753" s="229"/>
      <c r="R753" s="229"/>
      <c r="S753" s="229"/>
      <c r="T753" s="229"/>
      <c r="U753" s="229"/>
      <c r="V753" s="229"/>
      <c r="W753" s="229"/>
      <c r="X753" s="229"/>
      <c r="Y753" s="229"/>
      <c r="Z753" s="241"/>
    </row>
    <row r="754" spans="1:26" ht="15" x14ac:dyDescent="0.2">
      <c r="A754" s="242"/>
      <c r="B754" s="243"/>
      <c r="C754" s="243"/>
      <c r="D754" s="245"/>
      <c r="E754" s="244"/>
      <c r="F754" s="244"/>
      <c r="G754" s="246"/>
      <c r="H754" s="246"/>
      <c r="I754" s="246"/>
      <c r="J754" s="247"/>
      <c r="K754" s="237"/>
      <c r="L754" s="238"/>
      <c r="M754" s="241"/>
      <c r="P754" s="229"/>
      <c r="Q754" s="229"/>
      <c r="R754" s="229"/>
      <c r="S754" s="229"/>
      <c r="T754" s="229"/>
      <c r="U754" s="229"/>
      <c r="V754" s="229"/>
      <c r="W754" s="229"/>
      <c r="X754" s="229"/>
      <c r="Y754" s="229"/>
      <c r="Z754" s="241"/>
    </row>
    <row r="755" spans="1:26" ht="15" x14ac:dyDescent="0.2">
      <c r="A755" s="242"/>
      <c r="B755" s="243"/>
      <c r="C755" s="243"/>
      <c r="D755" s="245"/>
      <c r="E755" s="244"/>
      <c r="F755" s="244"/>
      <c r="G755" s="246"/>
      <c r="H755" s="246"/>
      <c r="I755" s="246"/>
      <c r="J755" s="247"/>
      <c r="K755" s="237"/>
      <c r="L755" s="238"/>
      <c r="M755" s="241"/>
      <c r="P755" s="229"/>
      <c r="Q755" s="229"/>
      <c r="R755" s="229"/>
      <c r="S755" s="229"/>
      <c r="T755" s="229"/>
      <c r="U755" s="229"/>
      <c r="V755" s="229"/>
      <c r="W755" s="229"/>
      <c r="X755" s="229"/>
      <c r="Y755" s="229"/>
      <c r="Z755" s="241"/>
    </row>
    <row r="756" spans="1:26" ht="15" x14ac:dyDescent="0.2">
      <c r="A756" s="242"/>
      <c r="B756" s="243"/>
      <c r="C756" s="243"/>
      <c r="D756" s="245"/>
      <c r="E756" s="244"/>
      <c r="F756" s="244"/>
      <c r="G756" s="246"/>
      <c r="H756" s="246"/>
      <c r="I756" s="246"/>
      <c r="J756" s="247"/>
      <c r="K756" s="237"/>
      <c r="L756" s="238"/>
      <c r="M756" s="241"/>
      <c r="P756" s="229"/>
      <c r="Q756" s="229"/>
      <c r="R756" s="229"/>
      <c r="S756" s="229"/>
      <c r="T756" s="229"/>
      <c r="U756" s="229"/>
      <c r="V756" s="229"/>
      <c r="W756" s="229"/>
      <c r="X756" s="229"/>
      <c r="Y756" s="229"/>
      <c r="Z756" s="241"/>
    </row>
    <row r="757" spans="1:26" ht="15" x14ac:dyDescent="0.2">
      <c r="A757" s="242"/>
      <c r="B757" s="243"/>
      <c r="C757" s="243"/>
      <c r="D757" s="245"/>
      <c r="E757" s="244"/>
      <c r="F757" s="244"/>
      <c r="G757" s="246"/>
      <c r="H757" s="246"/>
      <c r="I757" s="246"/>
      <c r="J757" s="247"/>
      <c r="K757" s="237"/>
      <c r="L757" s="238"/>
      <c r="M757" s="241"/>
      <c r="P757" s="229"/>
      <c r="Q757" s="229"/>
      <c r="R757" s="229"/>
      <c r="S757" s="229"/>
      <c r="T757" s="229"/>
      <c r="U757" s="229"/>
      <c r="V757" s="229"/>
      <c r="W757" s="229"/>
      <c r="X757" s="229"/>
      <c r="Y757" s="229"/>
      <c r="Z757" s="241"/>
    </row>
    <row r="758" spans="1:26" ht="15" x14ac:dyDescent="0.2">
      <c r="A758" s="242"/>
      <c r="B758" s="243"/>
      <c r="C758" s="243"/>
      <c r="D758" s="245"/>
      <c r="E758" s="244"/>
      <c r="F758" s="244"/>
      <c r="G758" s="246"/>
      <c r="H758" s="246"/>
      <c r="I758" s="246"/>
      <c r="J758" s="247"/>
      <c r="K758" s="237"/>
      <c r="L758" s="238"/>
      <c r="M758" s="241"/>
      <c r="P758" s="229"/>
      <c r="Q758" s="229"/>
      <c r="R758" s="229"/>
      <c r="S758" s="229"/>
      <c r="T758" s="229"/>
      <c r="U758" s="229"/>
      <c r="V758" s="229"/>
      <c r="W758" s="229"/>
      <c r="X758" s="229"/>
      <c r="Y758" s="229"/>
      <c r="Z758" s="241"/>
    </row>
    <row r="759" spans="1:26" ht="15" x14ac:dyDescent="0.2">
      <c r="A759" s="242"/>
      <c r="B759" s="243"/>
      <c r="C759" s="243"/>
      <c r="D759" s="245"/>
      <c r="E759" s="244"/>
      <c r="F759" s="244"/>
      <c r="G759" s="246"/>
      <c r="H759" s="246"/>
      <c r="I759" s="246"/>
      <c r="J759" s="247"/>
      <c r="K759" s="237"/>
      <c r="L759" s="238"/>
      <c r="M759" s="241"/>
      <c r="P759" s="229"/>
      <c r="Q759" s="229"/>
      <c r="R759" s="229"/>
      <c r="S759" s="229"/>
      <c r="T759" s="229"/>
      <c r="U759" s="229"/>
      <c r="V759" s="229"/>
      <c r="W759" s="229"/>
      <c r="X759" s="229"/>
      <c r="Y759" s="229"/>
      <c r="Z759" s="241"/>
    </row>
    <row r="760" spans="1:26" ht="15" x14ac:dyDescent="0.2">
      <c r="A760" s="242"/>
      <c r="B760" s="243"/>
      <c r="C760" s="243"/>
      <c r="D760" s="245"/>
      <c r="E760" s="244"/>
      <c r="F760" s="244"/>
      <c r="G760" s="246"/>
      <c r="H760" s="246"/>
      <c r="I760" s="246"/>
      <c r="J760" s="247"/>
      <c r="K760" s="237"/>
      <c r="L760" s="238"/>
      <c r="M760" s="241"/>
      <c r="P760" s="229"/>
      <c r="Q760" s="229"/>
      <c r="R760" s="229"/>
      <c r="S760" s="229"/>
      <c r="T760" s="229"/>
      <c r="U760" s="229"/>
      <c r="V760" s="229"/>
      <c r="W760" s="229"/>
      <c r="X760" s="229"/>
      <c r="Y760" s="229"/>
      <c r="Z760" s="241"/>
    </row>
    <row r="761" spans="1:26" ht="15" x14ac:dyDescent="0.2">
      <c r="A761" s="242"/>
      <c r="B761" s="243"/>
      <c r="C761" s="243"/>
      <c r="D761" s="245"/>
      <c r="E761" s="244"/>
      <c r="F761" s="244"/>
      <c r="G761" s="246"/>
      <c r="H761" s="246"/>
      <c r="I761" s="246"/>
      <c r="J761" s="247"/>
      <c r="K761" s="237"/>
      <c r="L761" s="238"/>
      <c r="M761" s="241"/>
      <c r="P761" s="229"/>
      <c r="Q761" s="229"/>
      <c r="R761" s="229"/>
      <c r="S761" s="229"/>
      <c r="T761" s="229"/>
      <c r="U761" s="229"/>
      <c r="V761" s="229"/>
      <c r="W761" s="229"/>
      <c r="X761" s="229"/>
      <c r="Y761" s="229"/>
      <c r="Z761" s="241"/>
    </row>
    <row r="762" spans="1:26" ht="15" x14ac:dyDescent="0.2">
      <c r="A762" s="242"/>
      <c r="B762" s="243"/>
      <c r="C762" s="243"/>
      <c r="D762" s="245"/>
      <c r="E762" s="244"/>
      <c r="F762" s="244"/>
      <c r="G762" s="246"/>
      <c r="H762" s="246"/>
      <c r="I762" s="246"/>
      <c r="J762" s="247"/>
      <c r="K762" s="237"/>
      <c r="L762" s="238"/>
      <c r="M762" s="241"/>
      <c r="P762" s="229"/>
      <c r="Q762" s="229"/>
      <c r="R762" s="229"/>
      <c r="S762" s="229"/>
      <c r="T762" s="229"/>
      <c r="U762" s="229"/>
      <c r="V762" s="229"/>
      <c r="W762" s="229"/>
      <c r="X762" s="229"/>
      <c r="Y762" s="229"/>
      <c r="Z762" s="241"/>
    </row>
    <row r="763" spans="1:26" ht="15" x14ac:dyDescent="0.2">
      <c r="A763" s="242"/>
      <c r="B763" s="243"/>
      <c r="C763" s="243"/>
      <c r="D763" s="245"/>
      <c r="E763" s="244"/>
      <c r="F763" s="244"/>
      <c r="G763" s="246"/>
      <c r="H763" s="246"/>
      <c r="I763" s="246"/>
      <c r="J763" s="247"/>
      <c r="K763" s="237"/>
      <c r="L763" s="238"/>
      <c r="M763" s="241"/>
      <c r="P763" s="229"/>
      <c r="Q763" s="229"/>
      <c r="R763" s="229"/>
      <c r="S763" s="229"/>
      <c r="T763" s="229"/>
      <c r="U763" s="229"/>
      <c r="V763" s="229"/>
      <c r="W763" s="229"/>
      <c r="X763" s="229"/>
      <c r="Y763" s="229"/>
      <c r="Z763" s="241"/>
    </row>
    <row r="764" spans="1:26" ht="15" x14ac:dyDescent="0.2">
      <c r="A764" s="242"/>
      <c r="B764" s="243"/>
      <c r="C764" s="243"/>
      <c r="D764" s="245"/>
      <c r="E764" s="244"/>
      <c r="F764" s="244"/>
      <c r="G764" s="246"/>
      <c r="H764" s="246"/>
      <c r="I764" s="246"/>
      <c r="J764" s="247"/>
      <c r="K764" s="237"/>
      <c r="L764" s="238"/>
      <c r="M764" s="241"/>
      <c r="P764" s="229"/>
      <c r="Q764" s="229"/>
      <c r="R764" s="229"/>
      <c r="S764" s="229"/>
      <c r="T764" s="229"/>
      <c r="U764" s="229"/>
      <c r="V764" s="229"/>
      <c r="W764" s="229"/>
      <c r="X764" s="229"/>
      <c r="Y764" s="229"/>
      <c r="Z764" s="241"/>
    </row>
    <row r="765" spans="1:26" ht="15" x14ac:dyDescent="0.2">
      <c r="A765" s="242"/>
      <c r="B765" s="243"/>
      <c r="C765" s="243"/>
      <c r="D765" s="245"/>
      <c r="E765" s="244"/>
      <c r="F765" s="244"/>
      <c r="G765" s="246"/>
      <c r="H765" s="246"/>
      <c r="I765" s="246"/>
      <c r="J765" s="247"/>
      <c r="K765" s="237"/>
      <c r="L765" s="238"/>
      <c r="M765" s="241"/>
      <c r="P765" s="229"/>
      <c r="Q765" s="229"/>
      <c r="R765" s="229"/>
      <c r="S765" s="229"/>
      <c r="T765" s="229"/>
      <c r="U765" s="229"/>
      <c r="V765" s="229"/>
      <c r="W765" s="229"/>
      <c r="X765" s="229"/>
      <c r="Y765" s="229"/>
      <c r="Z765" s="241"/>
    </row>
    <row r="766" spans="1:26" ht="15" x14ac:dyDescent="0.2">
      <c r="A766" s="242"/>
      <c r="B766" s="243"/>
      <c r="C766" s="243"/>
      <c r="D766" s="245"/>
      <c r="E766" s="244"/>
      <c r="F766" s="244"/>
      <c r="G766" s="246"/>
      <c r="H766" s="246"/>
      <c r="I766" s="246"/>
      <c r="J766" s="247"/>
      <c r="K766" s="237"/>
      <c r="L766" s="238"/>
      <c r="M766" s="241"/>
      <c r="P766" s="229"/>
      <c r="Q766" s="229"/>
      <c r="R766" s="229"/>
      <c r="S766" s="229"/>
      <c r="T766" s="229"/>
      <c r="U766" s="229"/>
      <c r="V766" s="229"/>
      <c r="W766" s="229"/>
      <c r="X766" s="229"/>
      <c r="Y766" s="229"/>
      <c r="Z766" s="241"/>
    </row>
    <row r="767" spans="1:26" ht="15" x14ac:dyDescent="0.2">
      <c r="A767" s="242"/>
      <c r="B767" s="243"/>
      <c r="C767" s="243"/>
      <c r="D767" s="245"/>
      <c r="E767" s="244"/>
      <c r="F767" s="244"/>
      <c r="G767" s="246"/>
      <c r="H767" s="246"/>
      <c r="I767" s="246"/>
      <c r="J767" s="247"/>
      <c r="K767" s="237"/>
      <c r="L767" s="238"/>
      <c r="M767" s="241"/>
      <c r="P767" s="229"/>
      <c r="Q767" s="229"/>
      <c r="R767" s="229"/>
      <c r="S767" s="229"/>
      <c r="T767" s="229"/>
      <c r="U767" s="229"/>
      <c r="V767" s="229"/>
      <c r="W767" s="229"/>
      <c r="X767" s="229"/>
      <c r="Y767" s="229"/>
      <c r="Z767" s="241"/>
    </row>
    <row r="768" spans="1:26" ht="15" x14ac:dyDescent="0.2">
      <c r="A768" s="242"/>
      <c r="B768" s="243"/>
      <c r="C768" s="243"/>
      <c r="D768" s="245"/>
      <c r="E768" s="244"/>
      <c r="F768" s="244"/>
      <c r="G768" s="246"/>
      <c r="H768" s="246"/>
      <c r="I768" s="246"/>
      <c r="J768" s="247"/>
      <c r="K768" s="237"/>
      <c r="L768" s="238"/>
      <c r="M768" s="241"/>
      <c r="P768" s="229"/>
      <c r="Q768" s="229"/>
      <c r="R768" s="229"/>
      <c r="S768" s="229"/>
      <c r="T768" s="229"/>
      <c r="U768" s="229"/>
      <c r="V768" s="229"/>
      <c r="W768" s="229"/>
      <c r="X768" s="229"/>
      <c r="Y768" s="229"/>
      <c r="Z768" s="241"/>
    </row>
    <row r="769" spans="1:26" ht="15" x14ac:dyDescent="0.2">
      <c r="A769" s="242"/>
      <c r="B769" s="243"/>
      <c r="C769" s="243"/>
      <c r="D769" s="245"/>
      <c r="E769" s="244"/>
      <c r="F769" s="244"/>
      <c r="G769" s="246"/>
      <c r="H769" s="246"/>
      <c r="I769" s="246"/>
      <c r="J769" s="247"/>
      <c r="K769" s="237"/>
      <c r="L769" s="238"/>
      <c r="M769" s="241"/>
      <c r="P769" s="229"/>
      <c r="Q769" s="229"/>
      <c r="R769" s="229"/>
      <c r="S769" s="229"/>
      <c r="T769" s="229"/>
      <c r="U769" s="229"/>
      <c r="V769" s="229"/>
      <c r="W769" s="229"/>
      <c r="X769" s="229"/>
      <c r="Y769" s="229"/>
      <c r="Z769" s="241"/>
    </row>
    <row r="770" spans="1:26" ht="15" x14ac:dyDescent="0.2">
      <c r="A770" s="242"/>
      <c r="B770" s="243"/>
      <c r="C770" s="243"/>
      <c r="D770" s="245"/>
      <c r="E770" s="244"/>
      <c r="F770" s="244"/>
      <c r="G770" s="246"/>
      <c r="H770" s="246"/>
      <c r="I770" s="246"/>
      <c r="J770" s="247"/>
      <c r="K770" s="237"/>
      <c r="L770" s="238"/>
      <c r="M770" s="241"/>
      <c r="P770" s="229"/>
      <c r="Q770" s="229"/>
      <c r="R770" s="229"/>
      <c r="S770" s="229"/>
      <c r="T770" s="229"/>
      <c r="U770" s="229"/>
      <c r="V770" s="229"/>
      <c r="W770" s="229"/>
      <c r="X770" s="229"/>
      <c r="Y770" s="229"/>
      <c r="Z770" s="241"/>
    </row>
    <row r="771" spans="1:26" ht="15" x14ac:dyDescent="0.2">
      <c r="A771" s="242"/>
      <c r="B771" s="243"/>
      <c r="C771" s="243"/>
      <c r="D771" s="245"/>
      <c r="E771" s="244"/>
      <c r="F771" s="244"/>
      <c r="G771" s="246"/>
      <c r="H771" s="246"/>
      <c r="I771" s="246"/>
      <c r="J771" s="247"/>
      <c r="K771" s="237"/>
      <c r="L771" s="238"/>
      <c r="M771" s="241"/>
      <c r="P771" s="229"/>
      <c r="Q771" s="229"/>
      <c r="R771" s="229"/>
      <c r="S771" s="229"/>
      <c r="T771" s="229"/>
      <c r="U771" s="229"/>
      <c r="V771" s="229"/>
      <c r="W771" s="229"/>
      <c r="X771" s="229"/>
      <c r="Y771" s="229"/>
      <c r="Z771" s="241"/>
    </row>
    <row r="772" spans="1:26" ht="15" x14ac:dyDescent="0.2">
      <c r="A772" s="242"/>
      <c r="B772" s="243"/>
      <c r="C772" s="243"/>
      <c r="D772" s="245"/>
      <c r="E772" s="244"/>
      <c r="F772" s="244"/>
      <c r="G772" s="246"/>
      <c r="H772" s="246"/>
      <c r="I772" s="246"/>
      <c r="J772" s="247"/>
      <c r="K772" s="237"/>
      <c r="L772" s="238"/>
      <c r="M772" s="241"/>
      <c r="P772" s="229"/>
      <c r="Q772" s="229"/>
      <c r="R772" s="229"/>
      <c r="S772" s="229"/>
      <c r="T772" s="229"/>
      <c r="U772" s="229"/>
      <c r="V772" s="229"/>
      <c r="W772" s="229"/>
      <c r="X772" s="229"/>
      <c r="Y772" s="229"/>
      <c r="Z772" s="241"/>
    </row>
    <row r="773" spans="1:26" ht="15" x14ac:dyDescent="0.2">
      <c r="A773" s="242"/>
      <c r="B773" s="243"/>
      <c r="C773" s="243"/>
      <c r="D773" s="245"/>
      <c r="E773" s="244"/>
      <c r="F773" s="244"/>
      <c r="G773" s="246"/>
      <c r="H773" s="246"/>
      <c r="I773" s="246"/>
      <c r="J773" s="247"/>
      <c r="K773" s="237"/>
      <c r="L773" s="238"/>
      <c r="M773" s="241"/>
      <c r="P773" s="229"/>
      <c r="Q773" s="229"/>
      <c r="R773" s="229"/>
      <c r="S773" s="229"/>
      <c r="T773" s="229"/>
      <c r="U773" s="229"/>
      <c r="V773" s="229"/>
      <c r="W773" s="229"/>
      <c r="X773" s="229"/>
      <c r="Y773" s="229"/>
      <c r="Z773" s="241"/>
    </row>
    <row r="774" spans="1:26" ht="15" x14ac:dyDescent="0.2">
      <c r="A774" s="242"/>
      <c r="B774" s="243"/>
      <c r="C774" s="243"/>
      <c r="D774" s="245"/>
      <c r="E774" s="244"/>
      <c r="F774" s="244"/>
      <c r="G774" s="246"/>
      <c r="H774" s="246"/>
      <c r="I774" s="246"/>
      <c r="J774" s="247"/>
      <c r="K774" s="237"/>
      <c r="L774" s="238"/>
      <c r="M774" s="241"/>
      <c r="P774" s="229"/>
      <c r="Q774" s="229"/>
      <c r="R774" s="229"/>
      <c r="S774" s="229"/>
      <c r="T774" s="229"/>
      <c r="U774" s="229"/>
      <c r="V774" s="229"/>
      <c r="W774" s="229"/>
      <c r="X774" s="229"/>
      <c r="Y774" s="229"/>
      <c r="Z774" s="241"/>
    </row>
    <row r="775" spans="1:26" ht="15" x14ac:dyDescent="0.2">
      <c r="A775" s="242"/>
      <c r="B775" s="243"/>
      <c r="C775" s="243"/>
      <c r="D775" s="245"/>
      <c r="E775" s="244"/>
      <c r="F775" s="244"/>
      <c r="G775" s="246"/>
      <c r="H775" s="246"/>
      <c r="I775" s="246"/>
      <c r="J775" s="247"/>
      <c r="K775" s="237"/>
      <c r="L775" s="238"/>
      <c r="M775" s="241"/>
      <c r="P775" s="229"/>
      <c r="Q775" s="229"/>
      <c r="R775" s="229"/>
      <c r="S775" s="229"/>
      <c r="T775" s="229"/>
      <c r="U775" s="229"/>
      <c r="V775" s="229"/>
      <c r="W775" s="229"/>
      <c r="X775" s="229"/>
      <c r="Y775" s="229"/>
      <c r="Z775" s="241"/>
    </row>
    <row r="776" spans="1:26" ht="15" x14ac:dyDescent="0.2">
      <c r="A776" s="242"/>
      <c r="B776" s="243"/>
      <c r="C776" s="243"/>
      <c r="D776" s="245"/>
      <c r="E776" s="244"/>
      <c r="F776" s="244"/>
      <c r="G776" s="246"/>
      <c r="H776" s="246"/>
      <c r="I776" s="246"/>
      <c r="J776" s="247"/>
      <c r="K776" s="237"/>
      <c r="L776" s="238"/>
      <c r="M776" s="241"/>
      <c r="P776" s="229"/>
      <c r="Q776" s="229"/>
      <c r="R776" s="229"/>
      <c r="S776" s="229"/>
      <c r="T776" s="229"/>
      <c r="U776" s="229"/>
      <c r="V776" s="229"/>
      <c r="W776" s="229"/>
      <c r="X776" s="229"/>
      <c r="Y776" s="229"/>
      <c r="Z776" s="241"/>
    </row>
    <row r="777" spans="1:26" ht="15" x14ac:dyDescent="0.2">
      <c r="A777" s="242"/>
      <c r="B777" s="243"/>
      <c r="C777" s="243"/>
      <c r="D777" s="245"/>
      <c r="E777" s="244"/>
      <c r="F777" s="244"/>
      <c r="G777" s="246"/>
      <c r="H777" s="246"/>
      <c r="I777" s="246"/>
      <c r="J777" s="247"/>
      <c r="K777" s="237"/>
      <c r="L777" s="238"/>
      <c r="M777" s="241"/>
      <c r="P777" s="229"/>
      <c r="Q777" s="229"/>
      <c r="R777" s="229"/>
      <c r="S777" s="229"/>
      <c r="T777" s="229"/>
      <c r="U777" s="229"/>
      <c r="V777" s="229"/>
      <c r="W777" s="229"/>
      <c r="X777" s="229"/>
      <c r="Y777" s="229"/>
      <c r="Z777" s="241"/>
    </row>
    <row r="778" spans="1:26" ht="15" x14ac:dyDescent="0.2">
      <c r="A778" s="242"/>
      <c r="B778" s="243"/>
      <c r="C778" s="243"/>
      <c r="D778" s="245"/>
      <c r="E778" s="244"/>
      <c r="F778" s="244"/>
      <c r="G778" s="246"/>
      <c r="H778" s="246"/>
      <c r="I778" s="246"/>
      <c r="J778" s="247"/>
      <c r="K778" s="237"/>
      <c r="L778" s="238"/>
      <c r="M778" s="241"/>
      <c r="P778" s="229"/>
      <c r="Q778" s="229"/>
      <c r="R778" s="229"/>
      <c r="S778" s="229"/>
      <c r="T778" s="229"/>
      <c r="U778" s="229"/>
      <c r="V778" s="229"/>
      <c r="W778" s="229"/>
      <c r="X778" s="229"/>
      <c r="Y778" s="229"/>
      <c r="Z778" s="241"/>
    </row>
    <row r="779" spans="1:26" ht="15" x14ac:dyDescent="0.2">
      <c r="A779" s="242"/>
      <c r="B779" s="243"/>
      <c r="C779" s="243"/>
      <c r="D779" s="245"/>
      <c r="E779" s="244"/>
      <c r="F779" s="244"/>
      <c r="G779" s="246"/>
      <c r="H779" s="246"/>
      <c r="I779" s="246"/>
      <c r="J779" s="247"/>
      <c r="K779" s="237"/>
      <c r="L779" s="238"/>
      <c r="M779" s="241"/>
      <c r="P779" s="229"/>
      <c r="Q779" s="229"/>
      <c r="R779" s="229"/>
      <c r="S779" s="229"/>
      <c r="T779" s="229"/>
      <c r="U779" s="229"/>
      <c r="V779" s="229"/>
      <c r="W779" s="229"/>
      <c r="X779" s="229"/>
      <c r="Y779" s="229"/>
      <c r="Z779" s="241"/>
    </row>
    <row r="780" spans="1:26" ht="15" x14ac:dyDescent="0.2">
      <c r="A780" s="242"/>
      <c r="B780" s="243"/>
      <c r="C780" s="243"/>
      <c r="D780" s="245"/>
      <c r="E780" s="244"/>
      <c r="F780" s="244"/>
      <c r="G780" s="246"/>
      <c r="H780" s="246"/>
      <c r="I780" s="246"/>
      <c r="J780" s="247"/>
      <c r="K780" s="237"/>
      <c r="L780" s="238"/>
      <c r="M780" s="241"/>
      <c r="P780" s="229"/>
      <c r="Q780" s="229"/>
      <c r="R780" s="229"/>
      <c r="S780" s="229"/>
      <c r="T780" s="229"/>
      <c r="U780" s="229"/>
      <c r="V780" s="229"/>
      <c r="W780" s="229"/>
      <c r="X780" s="229"/>
      <c r="Y780" s="229"/>
      <c r="Z780" s="241"/>
    </row>
    <row r="781" spans="1:26" ht="15" x14ac:dyDescent="0.2">
      <c r="A781" s="242"/>
      <c r="B781" s="243"/>
      <c r="C781" s="243"/>
      <c r="D781" s="245"/>
      <c r="E781" s="244"/>
      <c r="F781" s="244"/>
      <c r="G781" s="246"/>
      <c r="H781" s="246"/>
      <c r="I781" s="246"/>
      <c r="J781" s="247"/>
      <c r="K781" s="237"/>
      <c r="L781" s="238"/>
      <c r="M781" s="241"/>
      <c r="P781" s="229"/>
      <c r="Q781" s="229"/>
      <c r="R781" s="229"/>
      <c r="S781" s="229"/>
      <c r="T781" s="229"/>
      <c r="U781" s="229"/>
      <c r="V781" s="229"/>
      <c r="W781" s="229"/>
      <c r="X781" s="229"/>
      <c r="Y781" s="229"/>
      <c r="Z781" s="241"/>
    </row>
    <row r="782" spans="1:26" ht="15" x14ac:dyDescent="0.2">
      <c r="A782" s="242"/>
      <c r="B782" s="243"/>
      <c r="C782" s="243"/>
      <c r="D782" s="245"/>
      <c r="E782" s="244"/>
      <c r="F782" s="244"/>
      <c r="G782" s="246"/>
      <c r="H782" s="246"/>
      <c r="I782" s="246"/>
      <c r="J782" s="247"/>
      <c r="K782" s="237"/>
      <c r="L782" s="238"/>
      <c r="M782" s="241"/>
      <c r="P782" s="229"/>
      <c r="Q782" s="229"/>
      <c r="R782" s="229"/>
      <c r="S782" s="229"/>
      <c r="T782" s="229"/>
      <c r="U782" s="229"/>
      <c r="V782" s="229"/>
      <c r="W782" s="229"/>
      <c r="X782" s="229"/>
      <c r="Y782" s="229"/>
      <c r="Z782" s="241"/>
    </row>
    <row r="783" spans="1:26" ht="15" x14ac:dyDescent="0.2">
      <c r="A783" s="242"/>
      <c r="B783" s="243"/>
      <c r="C783" s="243"/>
      <c r="D783" s="245"/>
      <c r="E783" s="244"/>
      <c r="F783" s="244"/>
      <c r="G783" s="246"/>
      <c r="H783" s="246"/>
      <c r="I783" s="246"/>
      <c r="J783" s="247"/>
      <c r="K783" s="237"/>
      <c r="L783" s="238"/>
      <c r="M783" s="241"/>
      <c r="P783" s="229"/>
      <c r="Q783" s="229"/>
      <c r="R783" s="229"/>
      <c r="S783" s="229"/>
      <c r="T783" s="229"/>
      <c r="U783" s="229"/>
      <c r="V783" s="229"/>
      <c r="W783" s="229"/>
      <c r="X783" s="229"/>
      <c r="Y783" s="229"/>
      <c r="Z783" s="241"/>
    </row>
    <row r="784" spans="1:26" ht="15" x14ac:dyDescent="0.2">
      <c r="A784" s="242"/>
      <c r="B784" s="243"/>
      <c r="C784" s="243"/>
      <c r="D784" s="245"/>
      <c r="E784" s="244"/>
      <c r="F784" s="244"/>
      <c r="G784" s="246"/>
      <c r="H784" s="246"/>
      <c r="I784" s="246"/>
      <c r="J784" s="247"/>
      <c r="K784" s="237"/>
      <c r="L784" s="238"/>
      <c r="M784" s="241"/>
      <c r="P784" s="229"/>
      <c r="Q784" s="229"/>
      <c r="R784" s="229"/>
      <c r="S784" s="229"/>
      <c r="T784" s="229"/>
      <c r="U784" s="229"/>
      <c r="V784" s="229"/>
      <c r="W784" s="229"/>
      <c r="X784" s="229"/>
      <c r="Y784" s="229"/>
      <c r="Z784" s="241"/>
    </row>
    <row r="785" spans="1:26" ht="15" x14ac:dyDescent="0.2">
      <c r="A785" s="242"/>
      <c r="B785" s="243"/>
      <c r="C785" s="243"/>
      <c r="D785" s="245"/>
      <c r="E785" s="244"/>
      <c r="F785" s="244"/>
      <c r="G785" s="246"/>
      <c r="H785" s="246"/>
      <c r="I785" s="246"/>
      <c r="J785" s="247"/>
      <c r="K785" s="237"/>
      <c r="L785" s="238"/>
      <c r="M785" s="241"/>
      <c r="P785" s="229"/>
      <c r="Q785" s="229"/>
      <c r="R785" s="229"/>
      <c r="S785" s="229"/>
      <c r="T785" s="229"/>
      <c r="U785" s="229"/>
      <c r="V785" s="229"/>
      <c r="W785" s="229"/>
      <c r="X785" s="229"/>
      <c r="Y785" s="229"/>
      <c r="Z785" s="241"/>
    </row>
    <row r="786" spans="1:26" ht="15" x14ac:dyDescent="0.2">
      <c r="A786" s="242"/>
      <c r="B786" s="243"/>
      <c r="C786" s="243"/>
      <c r="D786" s="245"/>
      <c r="E786" s="244"/>
      <c r="F786" s="244"/>
      <c r="G786" s="246"/>
      <c r="H786" s="246"/>
      <c r="I786" s="246"/>
      <c r="J786" s="247"/>
      <c r="K786" s="237"/>
      <c r="L786" s="238"/>
      <c r="M786" s="241"/>
      <c r="P786" s="229"/>
      <c r="Q786" s="229"/>
      <c r="R786" s="229"/>
      <c r="S786" s="229"/>
      <c r="T786" s="229"/>
      <c r="U786" s="229"/>
      <c r="V786" s="229"/>
      <c r="W786" s="229"/>
      <c r="X786" s="229"/>
      <c r="Y786" s="229"/>
      <c r="Z786" s="241"/>
    </row>
    <row r="787" spans="1:26" ht="15" x14ac:dyDescent="0.2">
      <c r="A787" s="242"/>
      <c r="B787" s="243"/>
      <c r="C787" s="243"/>
      <c r="D787" s="245"/>
      <c r="E787" s="244"/>
      <c r="F787" s="244"/>
      <c r="G787" s="246"/>
      <c r="H787" s="246"/>
      <c r="I787" s="246"/>
      <c r="J787" s="247"/>
      <c r="K787" s="237"/>
      <c r="L787" s="238"/>
      <c r="M787" s="241"/>
      <c r="P787" s="229"/>
      <c r="Q787" s="229"/>
      <c r="R787" s="229"/>
      <c r="S787" s="229"/>
      <c r="T787" s="229"/>
      <c r="U787" s="229"/>
      <c r="V787" s="229"/>
      <c r="W787" s="229"/>
      <c r="X787" s="229"/>
      <c r="Y787" s="229"/>
      <c r="Z787" s="241"/>
    </row>
    <row r="788" spans="1:26" ht="15" x14ac:dyDescent="0.2">
      <c r="A788" s="242"/>
      <c r="B788" s="243"/>
      <c r="C788" s="243"/>
      <c r="D788" s="245"/>
      <c r="E788" s="244"/>
      <c r="F788" s="244"/>
      <c r="G788" s="246"/>
      <c r="H788" s="246"/>
      <c r="I788" s="246"/>
      <c r="J788" s="247"/>
      <c r="K788" s="237"/>
      <c r="L788" s="238"/>
      <c r="M788" s="241"/>
      <c r="P788" s="229"/>
      <c r="Q788" s="229"/>
      <c r="R788" s="229"/>
      <c r="S788" s="229"/>
      <c r="T788" s="229"/>
      <c r="U788" s="229"/>
      <c r="V788" s="229"/>
      <c r="W788" s="229"/>
      <c r="X788" s="229"/>
      <c r="Y788" s="229"/>
      <c r="Z788" s="241"/>
    </row>
    <row r="789" spans="1:26" ht="15" x14ac:dyDescent="0.2">
      <c r="A789" s="242"/>
      <c r="B789" s="243"/>
      <c r="C789" s="243"/>
      <c r="D789" s="245"/>
      <c r="E789" s="244"/>
      <c r="F789" s="244"/>
      <c r="G789" s="246"/>
      <c r="H789" s="246"/>
      <c r="I789" s="246"/>
      <c r="J789" s="247"/>
      <c r="K789" s="237"/>
      <c r="L789" s="238"/>
      <c r="M789" s="241"/>
      <c r="P789" s="229"/>
      <c r="Q789" s="229"/>
      <c r="R789" s="229"/>
      <c r="S789" s="229"/>
      <c r="T789" s="229"/>
      <c r="U789" s="229"/>
      <c r="V789" s="229"/>
      <c r="W789" s="229"/>
      <c r="X789" s="229"/>
      <c r="Y789" s="229"/>
      <c r="Z789" s="241"/>
    </row>
    <row r="790" spans="1:26" ht="15" x14ac:dyDescent="0.2">
      <c r="A790" s="242"/>
      <c r="B790" s="243"/>
      <c r="C790" s="243"/>
      <c r="D790" s="245"/>
      <c r="E790" s="244"/>
      <c r="F790" s="244"/>
      <c r="G790" s="246"/>
      <c r="H790" s="246"/>
      <c r="I790" s="246"/>
      <c r="J790" s="247"/>
      <c r="K790" s="237"/>
      <c r="L790" s="238"/>
      <c r="M790" s="241"/>
      <c r="P790" s="229"/>
      <c r="Q790" s="229"/>
      <c r="R790" s="229"/>
      <c r="S790" s="229"/>
      <c r="T790" s="229"/>
      <c r="U790" s="229"/>
      <c r="V790" s="229"/>
      <c r="W790" s="229"/>
      <c r="X790" s="229"/>
      <c r="Y790" s="229"/>
      <c r="Z790" s="241"/>
    </row>
    <row r="791" spans="1:26" ht="15" x14ac:dyDescent="0.2">
      <c r="A791" s="242"/>
      <c r="B791" s="243"/>
      <c r="C791" s="243"/>
      <c r="D791" s="245"/>
      <c r="E791" s="244"/>
      <c r="F791" s="244"/>
      <c r="G791" s="246"/>
      <c r="H791" s="246"/>
      <c r="I791" s="246"/>
      <c r="J791" s="247"/>
      <c r="K791" s="237"/>
      <c r="L791" s="238"/>
      <c r="M791" s="241"/>
      <c r="P791" s="229"/>
      <c r="Q791" s="229"/>
      <c r="R791" s="229"/>
      <c r="S791" s="229"/>
      <c r="T791" s="229"/>
      <c r="U791" s="229"/>
      <c r="V791" s="229"/>
      <c r="W791" s="229"/>
      <c r="X791" s="229"/>
      <c r="Y791" s="229"/>
      <c r="Z791" s="241"/>
    </row>
    <row r="792" spans="1:26" ht="15" x14ac:dyDescent="0.2">
      <c r="A792" s="242"/>
      <c r="B792" s="243"/>
      <c r="C792" s="243"/>
      <c r="D792" s="245"/>
      <c r="E792" s="244"/>
      <c r="F792" s="244"/>
      <c r="G792" s="246"/>
      <c r="H792" s="246"/>
      <c r="I792" s="246"/>
      <c r="J792" s="247"/>
      <c r="K792" s="237"/>
      <c r="L792" s="238"/>
      <c r="M792" s="241"/>
      <c r="P792" s="229"/>
      <c r="Q792" s="229"/>
      <c r="R792" s="229"/>
      <c r="S792" s="229"/>
      <c r="T792" s="229"/>
      <c r="U792" s="229"/>
      <c r="V792" s="229"/>
      <c r="W792" s="229"/>
      <c r="X792" s="229"/>
      <c r="Y792" s="229"/>
      <c r="Z792" s="241"/>
    </row>
    <row r="793" spans="1:26" ht="15" x14ac:dyDescent="0.2">
      <c r="A793" s="242"/>
      <c r="B793" s="243"/>
      <c r="C793" s="243"/>
      <c r="D793" s="245"/>
      <c r="E793" s="244"/>
      <c r="F793" s="244"/>
      <c r="G793" s="246"/>
      <c r="H793" s="246"/>
      <c r="I793" s="246"/>
      <c r="J793" s="247"/>
      <c r="K793" s="237"/>
      <c r="L793" s="238"/>
      <c r="M793" s="241"/>
      <c r="P793" s="229"/>
      <c r="Q793" s="229"/>
      <c r="R793" s="229"/>
      <c r="S793" s="229"/>
      <c r="T793" s="229"/>
      <c r="U793" s="229"/>
      <c r="V793" s="229"/>
      <c r="W793" s="229"/>
      <c r="X793" s="229"/>
      <c r="Y793" s="229"/>
      <c r="Z793" s="241"/>
    </row>
    <row r="794" spans="1:26" ht="15" x14ac:dyDescent="0.2">
      <c r="A794" s="242"/>
      <c r="B794" s="243"/>
      <c r="C794" s="243"/>
      <c r="D794" s="245"/>
      <c r="E794" s="244"/>
      <c r="F794" s="244"/>
      <c r="G794" s="246"/>
      <c r="H794" s="246"/>
      <c r="I794" s="246"/>
      <c r="J794" s="247"/>
      <c r="K794" s="237"/>
      <c r="L794" s="238"/>
      <c r="M794" s="241"/>
      <c r="P794" s="229"/>
      <c r="Q794" s="229"/>
      <c r="R794" s="229"/>
      <c r="S794" s="229"/>
      <c r="T794" s="229"/>
      <c r="U794" s="229"/>
      <c r="V794" s="229"/>
      <c r="W794" s="229"/>
      <c r="X794" s="229"/>
      <c r="Y794" s="229"/>
      <c r="Z794" s="241"/>
    </row>
    <row r="795" spans="1:26" ht="15" x14ac:dyDescent="0.2">
      <c r="A795" s="242"/>
      <c r="B795" s="243"/>
      <c r="C795" s="243"/>
      <c r="D795" s="245"/>
      <c r="E795" s="244"/>
      <c r="F795" s="244"/>
      <c r="G795" s="246"/>
      <c r="H795" s="246"/>
      <c r="I795" s="246"/>
      <c r="J795" s="247"/>
      <c r="K795" s="237"/>
      <c r="L795" s="238"/>
      <c r="M795" s="241"/>
      <c r="P795" s="229"/>
      <c r="Q795" s="229"/>
      <c r="R795" s="229"/>
      <c r="S795" s="229"/>
      <c r="T795" s="229"/>
      <c r="U795" s="229"/>
      <c r="V795" s="229"/>
      <c r="W795" s="229"/>
      <c r="X795" s="229"/>
      <c r="Y795" s="229"/>
      <c r="Z795" s="241"/>
    </row>
    <row r="796" spans="1:26" ht="15" x14ac:dyDescent="0.2">
      <c r="A796" s="242"/>
      <c r="B796" s="243"/>
      <c r="C796" s="243"/>
      <c r="D796" s="245"/>
      <c r="E796" s="244"/>
      <c r="F796" s="244"/>
      <c r="G796" s="246"/>
      <c r="H796" s="246"/>
      <c r="I796" s="246"/>
      <c r="J796" s="247"/>
      <c r="K796" s="237"/>
      <c r="L796" s="238"/>
      <c r="M796" s="241"/>
      <c r="P796" s="229"/>
      <c r="Q796" s="229"/>
      <c r="R796" s="229"/>
      <c r="S796" s="229"/>
      <c r="T796" s="229"/>
      <c r="U796" s="229"/>
      <c r="V796" s="229"/>
      <c r="W796" s="229"/>
      <c r="X796" s="229"/>
      <c r="Y796" s="229"/>
      <c r="Z796" s="241"/>
    </row>
    <row r="797" spans="1:26" ht="15" x14ac:dyDescent="0.2">
      <c r="A797" s="242"/>
      <c r="B797" s="243"/>
      <c r="C797" s="243"/>
      <c r="D797" s="245"/>
      <c r="E797" s="244"/>
      <c r="F797" s="244"/>
      <c r="G797" s="246"/>
      <c r="H797" s="246"/>
      <c r="I797" s="246"/>
      <c r="J797" s="247"/>
      <c r="K797" s="237"/>
      <c r="L797" s="238"/>
      <c r="M797" s="241"/>
      <c r="P797" s="229"/>
      <c r="Q797" s="229"/>
      <c r="R797" s="229"/>
      <c r="S797" s="229"/>
      <c r="T797" s="229"/>
      <c r="U797" s="229"/>
      <c r="V797" s="229"/>
      <c r="W797" s="229"/>
      <c r="X797" s="229"/>
      <c r="Y797" s="229"/>
      <c r="Z797" s="241"/>
    </row>
    <row r="798" spans="1:26" ht="15" x14ac:dyDescent="0.2">
      <c r="A798" s="242"/>
      <c r="B798" s="243"/>
      <c r="C798" s="243"/>
      <c r="D798" s="245"/>
      <c r="E798" s="244"/>
      <c r="F798" s="244"/>
      <c r="G798" s="246"/>
      <c r="H798" s="246"/>
      <c r="I798" s="246"/>
      <c r="J798" s="247"/>
      <c r="K798" s="237"/>
      <c r="L798" s="238"/>
      <c r="M798" s="241"/>
      <c r="P798" s="229"/>
      <c r="Q798" s="229"/>
      <c r="R798" s="229"/>
      <c r="S798" s="229"/>
      <c r="T798" s="229"/>
      <c r="U798" s="229"/>
      <c r="V798" s="229"/>
      <c r="W798" s="229"/>
      <c r="X798" s="229"/>
      <c r="Y798" s="229"/>
      <c r="Z798" s="241"/>
    </row>
    <row r="799" spans="1:26" ht="15" x14ac:dyDescent="0.2">
      <c r="A799" s="242"/>
      <c r="B799" s="243"/>
      <c r="C799" s="243"/>
      <c r="D799" s="245"/>
      <c r="E799" s="244"/>
      <c r="F799" s="244"/>
      <c r="G799" s="246"/>
      <c r="H799" s="246"/>
      <c r="I799" s="246"/>
      <c r="J799" s="247"/>
      <c r="K799" s="237"/>
      <c r="L799" s="238"/>
      <c r="M799" s="241"/>
      <c r="P799" s="229"/>
      <c r="Q799" s="229"/>
      <c r="R799" s="229"/>
      <c r="S799" s="229"/>
      <c r="T799" s="229"/>
      <c r="U799" s="229"/>
      <c r="V799" s="229"/>
      <c r="W799" s="229"/>
      <c r="X799" s="229"/>
      <c r="Y799" s="229"/>
      <c r="Z799" s="241"/>
    </row>
    <row r="800" spans="1:26" ht="15" x14ac:dyDescent="0.2">
      <c r="A800" s="242"/>
      <c r="B800" s="243"/>
      <c r="C800" s="243"/>
      <c r="D800" s="245"/>
      <c r="E800" s="244"/>
      <c r="F800" s="244"/>
      <c r="G800" s="246"/>
      <c r="H800" s="246"/>
      <c r="I800" s="246"/>
      <c r="J800" s="247"/>
      <c r="K800" s="237"/>
      <c r="L800" s="238"/>
      <c r="M800" s="241"/>
      <c r="P800" s="229"/>
      <c r="Q800" s="229"/>
      <c r="R800" s="229"/>
      <c r="S800" s="229"/>
      <c r="T800" s="229"/>
      <c r="U800" s="229"/>
      <c r="V800" s="229"/>
      <c r="W800" s="229"/>
      <c r="X800" s="229"/>
      <c r="Y800" s="229"/>
      <c r="Z800" s="241"/>
    </row>
    <row r="801" spans="1:26" ht="15" x14ac:dyDescent="0.2">
      <c r="A801" s="242"/>
      <c r="B801" s="243"/>
      <c r="C801" s="243"/>
      <c r="D801" s="245"/>
      <c r="E801" s="244"/>
      <c r="F801" s="244"/>
      <c r="G801" s="246"/>
      <c r="H801" s="246"/>
      <c r="I801" s="246"/>
      <c r="J801" s="247"/>
      <c r="K801" s="237"/>
      <c r="L801" s="238"/>
      <c r="M801" s="241"/>
      <c r="P801" s="229"/>
      <c r="Q801" s="229"/>
      <c r="R801" s="229"/>
      <c r="S801" s="229"/>
      <c r="T801" s="229"/>
      <c r="U801" s="229"/>
      <c r="V801" s="229"/>
      <c r="W801" s="229"/>
      <c r="X801" s="229"/>
      <c r="Y801" s="229"/>
      <c r="Z801" s="241"/>
    </row>
    <row r="802" spans="1:26" ht="15" x14ac:dyDescent="0.2">
      <c r="A802" s="242"/>
      <c r="B802" s="243"/>
      <c r="C802" s="243"/>
      <c r="D802" s="245"/>
      <c r="E802" s="244"/>
      <c r="F802" s="244"/>
      <c r="G802" s="246"/>
      <c r="H802" s="246"/>
      <c r="I802" s="246"/>
      <c r="J802" s="247"/>
      <c r="K802" s="237"/>
      <c r="L802" s="238"/>
      <c r="M802" s="241"/>
      <c r="P802" s="229"/>
      <c r="Q802" s="229"/>
      <c r="R802" s="229"/>
      <c r="S802" s="229"/>
      <c r="T802" s="229"/>
      <c r="U802" s="229"/>
      <c r="V802" s="229"/>
      <c r="W802" s="229"/>
      <c r="X802" s="229"/>
      <c r="Y802" s="229"/>
      <c r="Z802" s="241"/>
    </row>
    <row r="803" spans="1:26" ht="15" x14ac:dyDescent="0.2">
      <c r="A803" s="242"/>
      <c r="B803" s="243"/>
      <c r="C803" s="243"/>
      <c r="D803" s="245"/>
      <c r="E803" s="244"/>
      <c r="F803" s="244"/>
      <c r="G803" s="246"/>
      <c r="H803" s="246"/>
      <c r="I803" s="246"/>
      <c r="J803" s="247"/>
      <c r="K803" s="237"/>
      <c r="L803" s="238"/>
      <c r="M803" s="241"/>
      <c r="P803" s="229"/>
      <c r="Q803" s="229"/>
      <c r="R803" s="229"/>
      <c r="S803" s="229"/>
      <c r="T803" s="229"/>
      <c r="U803" s="229"/>
      <c r="V803" s="229"/>
      <c r="W803" s="229"/>
      <c r="X803" s="229"/>
      <c r="Y803" s="229"/>
      <c r="Z803" s="241"/>
    </row>
    <row r="804" spans="1:26" ht="15" x14ac:dyDescent="0.2">
      <c r="A804" s="242"/>
      <c r="B804" s="243"/>
      <c r="C804" s="243"/>
      <c r="D804" s="245"/>
      <c r="E804" s="244"/>
      <c r="F804" s="244"/>
      <c r="G804" s="246"/>
      <c r="H804" s="246"/>
      <c r="I804" s="246"/>
      <c r="J804" s="247"/>
      <c r="K804" s="237"/>
      <c r="L804" s="238"/>
      <c r="M804" s="241"/>
      <c r="P804" s="229"/>
      <c r="Q804" s="229"/>
      <c r="R804" s="229"/>
      <c r="S804" s="229"/>
      <c r="T804" s="229"/>
      <c r="U804" s="229"/>
      <c r="V804" s="229"/>
      <c r="W804" s="229"/>
      <c r="X804" s="229"/>
      <c r="Y804" s="229"/>
      <c r="Z804" s="241"/>
    </row>
    <row r="805" spans="1:26" ht="15" x14ac:dyDescent="0.2">
      <c r="A805" s="242"/>
      <c r="B805" s="243"/>
      <c r="C805" s="243"/>
      <c r="D805" s="245"/>
      <c r="E805" s="244"/>
      <c r="F805" s="244"/>
      <c r="G805" s="246"/>
      <c r="H805" s="246"/>
      <c r="I805" s="246"/>
      <c r="J805" s="247"/>
      <c r="K805" s="237"/>
      <c r="L805" s="238"/>
      <c r="M805" s="241"/>
      <c r="P805" s="229"/>
      <c r="Q805" s="229"/>
      <c r="R805" s="229"/>
      <c r="S805" s="229"/>
      <c r="T805" s="229"/>
      <c r="U805" s="229"/>
      <c r="V805" s="229"/>
      <c r="W805" s="229"/>
      <c r="X805" s="229"/>
      <c r="Y805" s="229"/>
      <c r="Z805" s="241"/>
    </row>
    <row r="806" spans="1:26" ht="15" x14ac:dyDescent="0.2">
      <c r="A806" s="242"/>
      <c r="B806" s="243"/>
      <c r="C806" s="243"/>
      <c r="D806" s="245"/>
      <c r="E806" s="244"/>
      <c r="F806" s="244"/>
      <c r="G806" s="246"/>
      <c r="H806" s="246"/>
      <c r="I806" s="246"/>
      <c r="J806" s="247"/>
      <c r="K806" s="237"/>
      <c r="L806" s="238"/>
      <c r="M806" s="241"/>
      <c r="P806" s="229"/>
      <c r="Q806" s="229"/>
      <c r="R806" s="229"/>
      <c r="S806" s="229"/>
      <c r="T806" s="229"/>
      <c r="U806" s="229"/>
      <c r="V806" s="229"/>
      <c r="W806" s="229"/>
      <c r="X806" s="229"/>
      <c r="Y806" s="229"/>
      <c r="Z806" s="241"/>
    </row>
    <row r="807" spans="1:26" ht="15" x14ac:dyDescent="0.2">
      <c r="A807" s="242"/>
      <c r="B807" s="243"/>
      <c r="C807" s="243"/>
      <c r="D807" s="245"/>
      <c r="E807" s="244"/>
      <c r="F807" s="244"/>
      <c r="G807" s="246"/>
      <c r="H807" s="246"/>
      <c r="I807" s="246"/>
      <c r="J807" s="247"/>
      <c r="K807" s="237"/>
      <c r="L807" s="238"/>
      <c r="M807" s="241"/>
      <c r="P807" s="229"/>
      <c r="Q807" s="229"/>
      <c r="R807" s="229"/>
      <c r="S807" s="229"/>
      <c r="T807" s="229"/>
      <c r="U807" s="229"/>
      <c r="V807" s="229"/>
      <c r="W807" s="229"/>
      <c r="X807" s="229"/>
      <c r="Y807" s="229"/>
      <c r="Z807" s="241"/>
    </row>
    <row r="808" spans="1:26" ht="15" x14ac:dyDescent="0.2">
      <c r="A808" s="242"/>
      <c r="B808" s="243"/>
      <c r="C808" s="243"/>
      <c r="D808" s="245"/>
      <c r="E808" s="244"/>
      <c r="F808" s="244"/>
      <c r="G808" s="246"/>
      <c r="H808" s="246"/>
      <c r="I808" s="246"/>
      <c r="J808" s="247"/>
      <c r="K808" s="237"/>
      <c r="L808" s="238"/>
      <c r="M808" s="241"/>
      <c r="P808" s="229"/>
      <c r="Q808" s="229"/>
      <c r="R808" s="229"/>
      <c r="S808" s="229"/>
      <c r="T808" s="229"/>
      <c r="U808" s="229"/>
      <c r="V808" s="229"/>
      <c r="W808" s="229"/>
      <c r="X808" s="229"/>
      <c r="Y808" s="229"/>
      <c r="Z808" s="241"/>
    </row>
    <row r="809" spans="1:26" ht="15" x14ac:dyDescent="0.2">
      <c r="A809" s="242"/>
      <c r="B809" s="243"/>
      <c r="C809" s="243"/>
      <c r="D809" s="245"/>
      <c r="E809" s="244"/>
      <c r="F809" s="244"/>
      <c r="G809" s="246"/>
      <c r="H809" s="246"/>
      <c r="I809" s="246"/>
      <c r="J809" s="247"/>
      <c r="K809" s="237"/>
      <c r="L809" s="238"/>
      <c r="M809" s="241"/>
      <c r="P809" s="229"/>
      <c r="Q809" s="229"/>
      <c r="R809" s="229"/>
      <c r="S809" s="229"/>
      <c r="T809" s="229"/>
      <c r="U809" s="229"/>
      <c r="V809" s="229"/>
      <c r="W809" s="229"/>
      <c r="X809" s="229"/>
      <c r="Y809" s="229"/>
      <c r="Z809" s="241"/>
    </row>
    <row r="810" spans="1:26" ht="15" x14ac:dyDescent="0.2">
      <c r="A810" s="242"/>
      <c r="B810" s="243"/>
      <c r="C810" s="243"/>
      <c r="D810" s="245"/>
      <c r="E810" s="244"/>
      <c r="F810" s="244"/>
      <c r="G810" s="246"/>
      <c r="H810" s="246"/>
      <c r="I810" s="246"/>
      <c r="J810" s="247"/>
      <c r="K810" s="237"/>
      <c r="L810" s="238"/>
      <c r="M810" s="241"/>
      <c r="P810" s="229"/>
      <c r="Q810" s="229"/>
      <c r="R810" s="229"/>
      <c r="S810" s="229"/>
      <c r="T810" s="229"/>
      <c r="U810" s="229"/>
      <c r="V810" s="229"/>
      <c r="W810" s="229"/>
      <c r="X810" s="229"/>
      <c r="Y810" s="229"/>
      <c r="Z810" s="241"/>
    </row>
    <row r="811" spans="1:26" ht="15" x14ac:dyDescent="0.2">
      <c r="A811" s="242"/>
      <c r="B811" s="243"/>
      <c r="C811" s="243"/>
      <c r="D811" s="245"/>
      <c r="E811" s="244"/>
      <c r="F811" s="244"/>
      <c r="G811" s="246"/>
      <c r="H811" s="246"/>
      <c r="I811" s="246"/>
      <c r="J811" s="247"/>
      <c r="K811" s="237"/>
      <c r="L811" s="238"/>
      <c r="M811" s="241"/>
      <c r="P811" s="229"/>
      <c r="Q811" s="229"/>
      <c r="R811" s="229"/>
      <c r="S811" s="229"/>
      <c r="T811" s="229"/>
      <c r="U811" s="229"/>
      <c r="V811" s="229"/>
      <c r="W811" s="229"/>
      <c r="X811" s="229"/>
      <c r="Y811" s="229"/>
      <c r="Z811" s="241"/>
    </row>
    <row r="812" spans="1:26" ht="15" x14ac:dyDescent="0.2">
      <c r="A812" s="242"/>
      <c r="B812" s="243"/>
      <c r="C812" s="243"/>
      <c r="D812" s="245"/>
      <c r="E812" s="244"/>
      <c r="F812" s="244"/>
      <c r="G812" s="246"/>
      <c r="H812" s="246"/>
      <c r="I812" s="246"/>
      <c r="J812" s="247"/>
      <c r="K812" s="237"/>
      <c r="L812" s="238"/>
      <c r="M812" s="241"/>
      <c r="P812" s="229"/>
      <c r="Q812" s="229"/>
      <c r="R812" s="229"/>
      <c r="S812" s="229"/>
      <c r="T812" s="229"/>
      <c r="U812" s="229"/>
      <c r="V812" s="229"/>
      <c r="W812" s="229"/>
      <c r="X812" s="229"/>
      <c r="Y812" s="229"/>
      <c r="Z812" s="241"/>
    </row>
    <row r="813" spans="1:26" ht="15" x14ac:dyDescent="0.2">
      <c r="A813" s="242"/>
      <c r="B813" s="243"/>
      <c r="C813" s="243"/>
      <c r="D813" s="245"/>
      <c r="E813" s="244"/>
      <c r="F813" s="244"/>
      <c r="G813" s="246"/>
      <c r="H813" s="246"/>
      <c r="I813" s="246"/>
      <c r="J813" s="247"/>
      <c r="K813" s="237"/>
      <c r="L813" s="238"/>
      <c r="M813" s="241"/>
      <c r="P813" s="229"/>
      <c r="Q813" s="229"/>
      <c r="R813" s="229"/>
      <c r="S813" s="229"/>
      <c r="T813" s="229"/>
      <c r="U813" s="229"/>
      <c r="V813" s="229"/>
      <c r="W813" s="229"/>
      <c r="X813" s="229"/>
      <c r="Y813" s="229"/>
      <c r="Z813" s="241"/>
    </row>
    <row r="814" spans="1:26" ht="15" x14ac:dyDescent="0.2">
      <c r="A814" s="242"/>
      <c r="B814" s="243"/>
      <c r="C814" s="243"/>
      <c r="D814" s="245"/>
      <c r="E814" s="244"/>
      <c r="F814" s="244"/>
      <c r="G814" s="246"/>
      <c r="H814" s="246"/>
      <c r="I814" s="246"/>
      <c r="J814" s="247"/>
      <c r="K814" s="237"/>
      <c r="L814" s="238"/>
      <c r="M814" s="241"/>
      <c r="P814" s="229"/>
      <c r="Q814" s="229"/>
      <c r="R814" s="229"/>
      <c r="S814" s="229"/>
      <c r="T814" s="229"/>
      <c r="U814" s="229"/>
      <c r="V814" s="229"/>
      <c r="W814" s="229"/>
      <c r="X814" s="229"/>
      <c r="Y814" s="229"/>
      <c r="Z814" s="241"/>
    </row>
    <row r="815" spans="1:26" ht="15" x14ac:dyDescent="0.2">
      <c r="A815" s="242"/>
      <c r="B815" s="243"/>
      <c r="C815" s="243"/>
      <c r="D815" s="245"/>
      <c r="E815" s="244"/>
      <c r="F815" s="244"/>
      <c r="G815" s="246"/>
      <c r="H815" s="246"/>
      <c r="I815" s="246"/>
      <c r="J815" s="247"/>
      <c r="K815" s="237"/>
      <c r="L815" s="238"/>
      <c r="M815" s="241"/>
      <c r="P815" s="229"/>
      <c r="Q815" s="229"/>
      <c r="R815" s="229"/>
      <c r="S815" s="229"/>
      <c r="T815" s="229"/>
      <c r="U815" s="229"/>
      <c r="V815" s="229"/>
      <c r="W815" s="229"/>
      <c r="X815" s="229"/>
      <c r="Y815" s="229"/>
      <c r="Z815" s="241"/>
    </row>
    <row r="816" spans="1:26" ht="15" x14ac:dyDescent="0.2">
      <c r="A816" s="242"/>
      <c r="B816" s="243"/>
      <c r="C816" s="243"/>
      <c r="D816" s="245"/>
      <c r="E816" s="244"/>
      <c r="F816" s="244"/>
      <c r="G816" s="246"/>
      <c r="H816" s="246"/>
      <c r="I816" s="246"/>
      <c r="J816" s="247"/>
      <c r="K816" s="237"/>
      <c r="L816" s="238"/>
      <c r="M816" s="241"/>
      <c r="P816" s="229"/>
      <c r="Q816" s="229"/>
      <c r="R816" s="229"/>
      <c r="S816" s="229"/>
      <c r="T816" s="229"/>
      <c r="U816" s="229"/>
      <c r="V816" s="229"/>
      <c r="W816" s="229"/>
      <c r="X816" s="229"/>
      <c r="Y816" s="229"/>
      <c r="Z816" s="241"/>
    </row>
    <row r="817" spans="1:26" ht="15" x14ac:dyDescent="0.2">
      <c r="A817" s="242"/>
      <c r="B817" s="243"/>
      <c r="C817" s="243"/>
      <c r="D817" s="245"/>
      <c r="E817" s="244"/>
      <c r="F817" s="244"/>
      <c r="G817" s="246"/>
      <c r="H817" s="246"/>
      <c r="I817" s="246"/>
      <c r="J817" s="247"/>
      <c r="K817" s="237"/>
      <c r="L817" s="238"/>
      <c r="M817" s="241"/>
      <c r="P817" s="229"/>
      <c r="Q817" s="229"/>
      <c r="R817" s="229"/>
      <c r="S817" s="229"/>
      <c r="T817" s="229"/>
      <c r="U817" s="229"/>
      <c r="V817" s="229"/>
      <c r="W817" s="229"/>
      <c r="X817" s="229"/>
      <c r="Y817" s="229"/>
      <c r="Z817" s="241"/>
    </row>
    <row r="818" spans="1:26" ht="15" x14ac:dyDescent="0.2">
      <c r="A818" s="242"/>
      <c r="B818" s="243"/>
      <c r="C818" s="243"/>
      <c r="D818" s="245"/>
      <c r="E818" s="244"/>
      <c r="F818" s="244"/>
      <c r="G818" s="246"/>
      <c r="H818" s="246"/>
      <c r="I818" s="246"/>
      <c r="J818" s="247"/>
      <c r="K818" s="237"/>
      <c r="L818" s="238"/>
      <c r="M818" s="241"/>
      <c r="P818" s="229"/>
      <c r="Q818" s="229"/>
      <c r="R818" s="229"/>
      <c r="S818" s="229"/>
      <c r="T818" s="229"/>
      <c r="U818" s="229"/>
      <c r="V818" s="229"/>
      <c r="W818" s="229"/>
      <c r="X818" s="229"/>
      <c r="Y818" s="229"/>
      <c r="Z818" s="241"/>
    </row>
    <row r="819" spans="1:26" ht="15" x14ac:dyDescent="0.2">
      <c r="A819" s="242"/>
      <c r="B819" s="243"/>
      <c r="C819" s="243"/>
      <c r="D819" s="245"/>
      <c r="E819" s="244"/>
      <c r="F819" s="244"/>
      <c r="G819" s="246"/>
      <c r="H819" s="246"/>
      <c r="I819" s="246"/>
      <c r="J819" s="247"/>
      <c r="K819" s="237"/>
      <c r="L819" s="238"/>
      <c r="M819" s="241"/>
      <c r="P819" s="229"/>
      <c r="Q819" s="229"/>
      <c r="R819" s="229"/>
      <c r="S819" s="229"/>
      <c r="T819" s="229"/>
      <c r="U819" s="229"/>
      <c r="V819" s="229"/>
      <c r="W819" s="229"/>
      <c r="X819" s="229"/>
      <c r="Y819" s="229"/>
      <c r="Z819" s="241"/>
    </row>
    <row r="820" spans="1:26" ht="15" x14ac:dyDescent="0.2">
      <c r="A820" s="242"/>
      <c r="B820" s="243"/>
      <c r="C820" s="243"/>
      <c r="D820" s="245"/>
      <c r="E820" s="244"/>
      <c r="F820" s="244"/>
      <c r="G820" s="246"/>
      <c r="H820" s="246"/>
      <c r="I820" s="246"/>
      <c r="J820" s="247"/>
      <c r="K820" s="237"/>
      <c r="L820" s="238"/>
      <c r="M820" s="241"/>
      <c r="P820" s="229"/>
      <c r="Q820" s="229"/>
      <c r="R820" s="229"/>
      <c r="S820" s="229"/>
      <c r="T820" s="229"/>
      <c r="U820" s="229"/>
      <c r="V820" s="229"/>
      <c r="W820" s="229"/>
      <c r="X820" s="229"/>
      <c r="Y820" s="229"/>
      <c r="Z820" s="241"/>
    </row>
    <row r="821" spans="1:26" ht="15" x14ac:dyDescent="0.2">
      <c r="A821" s="242"/>
      <c r="B821" s="243"/>
      <c r="C821" s="243"/>
      <c r="D821" s="245"/>
      <c r="E821" s="244"/>
      <c r="F821" s="244"/>
      <c r="G821" s="246"/>
      <c r="H821" s="246"/>
      <c r="I821" s="246"/>
      <c r="J821" s="247"/>
      <c r="K821" s="237"/>
      <c r="L821" s="238"/>
      <c r="M821" s="241"/>
      <c r="P821" s="229"/>
      <c r="Q821" s="229"/>
      <c r="R821" s="229"/>
      <c r="S821" s="229"/>
      <c r="T821" s="229"/>
      <c r="U821" s="229"/>
      <c r="V821" s="229"/>
      <c r="W821" s="229"/>
      <c r="X821" s="229"/>
      <c r="Y821" s="229"/>
      <c r="Z821" s="241"/>
    </row>
    <row r="822" spans="1:26" ht="15" x14ac:dyDescent="0.2">
      <c r="A822" s="242"/>
      <c r="B822" s="243"/>
      <c r="C822" s="243"/>
      <c r="D822" s="245"/>
      <c r="E822" s="244"/>
      <c r="F822" s="244"/>
      <c r="G822" s="246"/>
      <c r="H822" s="246"/>
      <c r="I822" s="246"/>
      <c r="J822" s="247"/>
      <c r="K822" s="237"/>
      <c r="L822" s="238"/>
      <c r="M822" s="241"/>
      <c r="P822" s="229"/>
      <c r="Q822" s="229"/>
      <c r="R822" s="229"/>
      <c r="S822" s="229"/>
      <c r="T822" s="229"/>
      <c r="U822" s="229"/>
      <c r="V822" s="229"/>
      <c r="W822" s="229"/>
      <c r="X822" s="229"/>
      <c r="Y822" s="229"/>
      <c r="Z822" s="241"/>
    </row>
    <row r="823" spans="1:26" ht="15" x14ac:dyDescent="0.2">
      <c r="A823" s="242"/>
      <c r="B823" s="243"/>
      <c r="C823" s="243"/>
      <c r="D823" s="245"/>
      <c r="E823" s="244"/>
      <c r="F823" s="244"/>
      <c r="G823" s="246"/>
      <c r="H823" s="246"/>
      <c r="I823" s="246"/>
      <c r="J823" s="247"/>
      <c r="K823" s="237"/>
      <c r="L823" s="238"/>
      <c r="M823" s="241"/>
      <c r="P823" s="229"/>
      <c r="Q823" s="229"/>
      <c r="R823" s="229"/>
      <c r="S823" s="229"/>
      <c r="T823" s="229"/>
      <c r="U823" s="229"/>
      <c r="V823" s="229"/>
      <c r="W823" s="229"/>
      <c r="X823" s="229"/>
      <c r="Y823" s="229"/>
      <c r="Z823" s="241"/>
    </row>
    <row r="824" spans="1:26" ht="15" x14ac:dyDescent="0.2">
      <c r="A824" s="242"/>
      <c r="B824" s="243"/>
      <c r="C824" s="243"/>
      <c r="D824" s="245"/>
      <c r="E824" s="244"/>
      <c r="F824" s="244"/>
      <c r="G824" s="246"/>
      <c r="H824" s="246"/>
      <c r="I824" s="246"/>
      <c r="J824" s="247"/>
      <c r="K824" s="237"/>
      <c r="L824" s="238"/>
      <c r="M824" s="241"/>
      <c r="P824" s="229"/>
      <c r="Q824" s="229"/>
      <c r="R824" s="229"/>
      <c r="S824" s="229"/>
      <c r="T824" s="229"/>
      <c r="U824" s="229"/>
      <c r="V824" s="229"/>
      <c r="W824" s="229"/>
      <c r="X824" s="229"/>
      <c r="Y824" s="229"/>
      <c r="Z824" s="241"/>
    </row>
    <row r="825" spans="1:26" ht="15" x14ac:dyDescent="0.2">
      <c r="A825" s="242"/>
      <c r="B825" s="243"/>
      <c r="C825" s="243"/>
      <c r="D825" s="245"/>
      <c r="E825" s="244"/>
      <c r="F825" s="244"/>
      <c r="G825" s="246"/>
      <c r="H825" s="246"/>
      <c r="I825" s="246"/>
      <c r="J825" s="247"/>
      <c r="K825" s="237"/>
      <c r="L825" s="238"/>
      <c r="M825" s="241"/>
      <c r="P825" s="229"/>
      <c r="Q825" s="229"/>
      <c r="R825" s="229"/>
      <c r="S825" s="229"/>
      <c r="T825" s="229"/>
      <c r="U825" s="229"/>
      <c r="V825" s="229"/>
      <c r="W825" s="229"/>
      <c r="X825" s="229"/>
      <c r="Y825" s="229"/>
      <c r="Z825" s="241"/>
    </row>
    <row r="826" spans="1:26" ht="15" x14ac:dyDescent="0.2">
      <c r="A826" s="242"/>
      <c r="B826" s="243"/>
      <c r="C826" s="243"/>
      <c r="D826" s="245"/>
      <c r="E826" s="244"/>
      <c r="F826" s="244"/>
      <c r="G826" s="246"/>
      <c r="H826" s="246"/>
      <c r="I826" s="246"/>
      <c r="J826" s="247"/>
      <c r="K826" s="237"/>
      <c r="L826" s="238"/>
      <c r="M826" s="241"/>
      <c r="P826" s="229"/>
      <c r="Q826" s="229"/>
      <c r="R826" s="229"/>
      <c r="S826" s="229"/>
      <c r="T826" s="229"/>
      <c r="U826" s="229"/>
      <c r="V826" s="229"/>
      <c r="W826" s="229"/>
      <c r="X826" s="229"/>
      <c r="Y826" s="229"/>
      <c r="Z826" s="241"/>
    </row>
    <row r="827" spans="1:26" ht="15" x14ac:dyDescent="0.2">
      <c r="A827" s="242"/>
      <c r="B827" s="243"/>
      <c r="C827" s="243"/>
      <c r="D827" s="245"/>
      <c r="E827" s="244"/>
      <c r="F827" s="244"/>
      <c r="G827" s="246"/>
      <c r="H827" s="246"/>
      <c r="I827" s="246"/>
      <c r="J827" s="247"/>
      <c r="K827" s="237"/>
      <c r="L827" s="238"/>
      <c r="M827" s="241"/>
      <c r="P827" s="229"/>
      <c r="Q827" s="229"/>
      <c r="R827" s="229"/>
      <c r="S827" s="229"/>
      <c r="T827" s="229"/>
      <c r="U827" s="229"/>
      <c r="V827" s="229"/>
      <c r="W827" s="229"/>
      <c r="X827" s="229"/>
      <c r="Y827" s="229"/>
      <c r="Z827" s="241"/>
    </row>
    <row r="828" spans="1:26" ht="15" x14ac:dyDescent="0.2">
      <c r="A828" s="242"/>
      <c r="B828" s="243"/>
      <c r="C828" s="243"/>
      <c r="D828" s="245"/>
      <c r="E828" s="244"/>
      <c r="F828" s="244"/>
      <c r="G828" s="246"/>
      <c r="H828" s="246"/>
      <c r="I828" s="246"/>
      <c r="J828" s="247"/>
      <c r="K828" s="237"/>
      <c r="L828" s="238"/>
      <c r="M828" s="241"/>
      <c r="P828" s="229"/>
      <c r="Q828" s="229"/>
      <c r="R828" s="229"/>
      <c r="S828" s="229"/>
      <c r="T828" s="229"/>
      <c r="U828" s="229"/>
      <c r="V828" s="229"/>
      <c r="W828" s="229"/>
      <c r="X828" s="229"/>
      <c r="Y828" s="229"/>
      <c r="Z828" s="241"/>
    </row>
    <row r="829" spans="1:26" ht="15" x14ac:dyDescent="0.2">
      <c r="A829" s="242"/>
      <c r="B829" s="243"/>
      <c r="C829" s="243"/>
      <c r="D829" s="245"/>
      <c r="E829" s="244"/>
      <c r="F829" s="244"/>
      <c r="G829" s="246"/>
      <c r="H829" s="246"/>
      <c r="I829" s="246"/>
      <c r="J829" s="247"/>
      <c r="K829" s="237"/>
      <c r="L829" s="238"/>
      <c r="M829" s="241"/>
      <c r="P829" s="229"/>
      <c r="Q829" s="229"/>
      <c r="R829" s="229"/>
      <c r="S829" s="229"/>
      <c r="T829" s="229"/>
      <c r="U829" s="229"/>
      <c r="V829" s="229"/>
      <c r="W829" s="229"/>
      <c r="X829" s="229"/>
      <c r="Y829" s="229"/>
      <c r="Z829" s="241"/>
    </row>
    <row r="830" spans="1:26" ht="15" x14ac:dyDescent="0.2">
      <c r="A830" s="242"/>
      <c r="B830" s="243"/>
      <c r="C830" s="243"/>
      <c r="D830" s="245"/>
      <c r="E830" s="244"/>
      <c r="F830" s="244"/>
      <c r="G830" s="246"/>
      <c r="H830" s="246"/>
      <c r="I830" s="246"/>
      <c r="J830" s="247"/>
      <c r="K830" s="237"/>
      <c r="L830" s="238"/>
      <c r="M830" s="241"/>
      <c r="P830" s="229"/>
      <c r="Q830" s="229"/>
      <c r="R830" s="229"/>
      <c r="S830" s="229"/>
      <c r="T830" s="229"/>
      <c r="U830" s="229"/>
      <c r="V830" s="229"/>
      <c r="W830" s="229"/>
      <c r="X830" s="229"/>
      <c r="Y830" s="229"/>
      <c r="Z830" s="241"/>
    </row>
    <row r="831" spans="1:26" ht="15" x14ac:dyDescent="0.2">
      <c r="A831" s="242"/>
      <c r="B831" s="243"/>
      <c r="C831" s="243"/>
      <c r="D831" s="245"/>
      <c r="E831" s="244"/>
      <c r="F831" s="244"/>
      <c r="G831" s="246"/>
      <c r="H831" s="246"/>
      <c r="I831" s="246"/>
      <c r="J831" s="247"/>
      <c r="K831" s="237"/>
      <c r="L831" s="238"/>
      <c r="M831" s="241"/>
      <c r="P831" s="229"/>
      <c r="Q831" s="229"/>
      <c r="R831" s="229"/>
      <c r="S831" s="229"/>
      <c r="T831" s="229"/>
      <c r="U831" s="229"/>
      <c r="V831" s="229"/>
      <c r="W831" s="229"/>
      <c r="X831" s="229"/>
      <c r="Y831" s="229"/>
      <c r="Z831" s="241"/>
    </row>
    <row r="832" spans="1:26" ht="15" x14ac:dyDescent="0.2">
      <c r="A832" s="242"/>
      <c r="B832" s="243"/>
      <c r="C832" s="243"/>
      <c r="D832" s="245"/>
      <c r="E832" s="244"/>
      <c r="F832" s="244"/>
      <c r="G832" s="246"/>
      <c r="H832" s="246"/>
      <c r="I832" s="246"/>
      <c r="J832" s="247"/>
      <c r="K832" s="237"/>
      <c r="L832" s="238"/>
      <c r="M832" s="241"/>
      <c r="P832" s="229"/>
      <c r="Q832" s="229"/>
      <c r="R832" s="229"/>
      <c r="S832" s="229"/>
      <c r="T832" s="229"/>
      <c r="U832" s="229"/>
      <c r="V832" s="229"/>
      <c r="W832" s="229"/>
      <c r="X832" s="229"/>
      <c r="Y832" s="229"/>
      <c r="Z832" s="241"/>
    </row>
    <row r="833" spans="1:26" ht="15" x14ac:dyDescent="0.2">
      <c r="A833" s="242"/>
      <c r="B833" s="243"/>
      <c r="C833" s="243"/>
      <c r="D833" s="245"/>
      <c r="E833" s="244"/>
      <c r="F833" s="244"/>
      <c r="G833" s="246"/>
      <c r="H833" s="246"/>
      <c r="I833" s="246"/>
      <c r="J833" s="247"/>
      <c r="K833" s="237"/>
      <c r="L833" s="238"/>
      <c r="M833" s="241"/>
      <c r="P833" s="229"/>
      <c r="Q833" s="229"/>
      <c r="R833" s="229"/>
      <c r="S833" s="229"/>
      <c r="T833" s="229"/>
      <c r="U833" s="229"/>
      <c r="V833" s="229"/>
      <c r="W833" s="229"/>
      <c r="X833" s="229"/>
      <c r="Y833" s="229"/>
      <c r="Z833" s="241"/>
    </row>
    <row r="834" spans="1:26" ht="15" x14ac:dyDescent="0.2">
      <c r="A834" s="242"/>
      <c r="B834" s="243"/>
      <c r="C834" s="243"/>
      <c r="D834" s="245"/>
      <c r="E834" s="244"/>
      <c r="F834" s="244"/>
      <c r="G834" s="246"/>
      <c r="H834" s="246"/>
      <c r="I834" s="246"/>
      <c r="J834" s="247"/>
      <c r="K834" s="237"/>
      <c r="L834" s="238"/>
      <c r="M834" s="241"/>
      <c r="P834" s="229"/>
      <c r="Q834" s="229"/>
      <c r="R834" s="229"/>
      <c r="S834" s="229"/>
      <c r="T834" s="229"/>
      <c r="U834" s="229"/>
      <c r="V834" s="229"/>
      <c r="W834" s="229"/>
      <c r="X834" s="229"/>
      <c r="Y834" s="229"/>
      <c r="Z834" s="241"/>
    </row>
    <row r="835" spans="1:26" ht="15" x14ac:dyDescent="0.2">
      <c r="A835" s="242"/>
      <c r="B835" s="243"/>
      <c r="C835" s="243"/>
      <c r="D835" s="245"/>
      <c r="E835" s="244"/>
      <c r="F835" s="244"/>
      <c r="G835" s="246"/>
      <c r="H835" s="246"/>
      <c r="I835" s="246"/>
      <c r="J835" s="247"/>
      <c r="K835" s="237"/>
      <c r="L835" s="238"/>
      <c r="M835" s="241"/>
      <c r="P835" s="229"/>
      <c r="Q835" s="229"/>
      <c r="R835" s="229"/>
      <c r="S835" s="229"/>
      <c r="T835" s="229"/>
      <c r="U835" s="229"/>
      <c r="V835" s="229"/>
      <c r="W835" s="229"/>
      <c r="X835" s="229"/>
      <c r="Y835" s="229"/>
      <c r="Z835" s="241"/>
    </row>
    <row r="836" spans="1:26" ht="15" x14ac:dyDescent="0.2">
      <c r="A836" s="242"/>
      <c r="B836" s="243"/>
      <c r="C836" s="243"/>
      <c r="D836" s="245"/>
      <c r="E836" s="244"/>
      <c r="F836" s="244"/>
      <c r="G836" s="246"/>
      <c r="H836" s="246"/>
      <c r="I836" s="246"/>
      <c r="J836" s="247"/>
      <c r="K836" s="237"/>
      <c r="L836" s="238"/>
      <c r="M836" s="241"/>
      <c r="P836" s="229"/>
      <c r="Q836" s="229"/>
      <c r="R836" s="229"/>
      <c r="S836" s="229"/>
      <c r="T836" s="229"/>
      <c r="U836" s="229"/>
      <c r="V836" s="229"/>
      <c r="W836" s="229"/>
      <c r="X836" s="229"/>
      <c r="Y836" s="229"/>
      <c r="Z836" s="241"/>
    </row>
    <row r="837" spans="1:26" ht="15" x14ac:dyDescent="0.2">
      <c r="A837" s="242"/>
      <c r="B837" s="243"/>
      <c r="C837" s="243"/>
      <c r="D837" s="245"/>
      <c r="E837" s="244"/>
      <c r="F837" s="244"/>
      <c r="G837" s="246"/>
      <c r="H837" s="246"/>
      <c r="I837" s="246"/>
      <c r="J837" s="247"/>
      <c r="K837" s="237"/>
      <c r="L837" s="238"/>
      <c r="M837" s="241"/>
      <c r="P837" s="229"/>
      <c r="Q837" s="229"/>
      <c r="R837" s="229"/>
      <c r="S837" s="229"/>
      <c r="T837" s="229"/>
      <c r="U837" s="229"/>
      <c r="V837" s="229"/>
      <c r="W837" s="229"/>
      <c r="X837" s="229"/>
      <c r="Y837" s="229"/>
      <c r="Z837" s="241"/>
    </row>
    <row r="838" spans="1:26" ht="15" x14ac:dyDescent="0.2">
      <c r="A838" s="242"/>
      <c r="B838" s="243"/>
      <c r="C838" s="243"/>
      <c r="D838" s="245"/>
      <c r="E838" s="244"/>
      <c r="F838" s="244"/>
      <c r="G838" s="246"/>
      <c r="H838" s="246"/>
      <c r="I838" s="246"/>
      <c r="J838" s="247"/>
      <c r="K838" s="237"/>
      <c r="L838" s="238"/>
      <c r="M838" s="241"/>
      <c r="P838" s="229"/>
      <c r="Q838" s="229"/>
      <c r="R838" s="229"/>
      <c r="S838" s="229"/>
      <c r="T838" s="229"/>
      <c r="U838" s="229"/>
      <c r="V838" s="229"/>
      <c r="W838" s="229"/>
      <c r="X838" s="229"/>
      <c r="Y838" s="229"/>
      <c r="Z838" s="241"/>
    </row>
    <row r="839" spans="1:26" ht="15" x14ac:dyDescent="0.2">
      <c r="A839" s="242"/>
      <c r="B839" s="243"/>
      <c r="C839" s="243"/>
      <c r="D839" s="245"/>
      <c r="E839" s="244"/>
      <c r="F839" s="244"/>
      <c r="G839" s="246"/>
      <c r="H839" s="246"/>
      <c r="I839" s="246"/>
      <c r="J839" s="247"/>
      <c r="K839" s="237"/>
      <c r="L839" s="238"/>
      <c r="M839" s="241"/>
      <c r="P839" s="229"/>
      <c r="Q839" s="229"/>
      <c r="R839" s="229"/>
      <c r="S839" s="229"/>
      <c r="T839" s="229"/>
      <c r="U839" s="229"/>
      <c r="V839" s="229"/>
      <c r="W839" s="229"/>
      <c r="X839" s="229"/>
      <c r="Y839" s="229"/>
      <c r="Z839" s="241"/>
    </row>
    <row r="840" spans="1:26" ht="15" x14ac:dyDescent="0.2">
      <c r="A840" s="242"/>
      <c r="B840" s="243"/>
      <c r="C840" s="243"/>
      <c r="D840" s="245"/>
      <c r="E840" s="244"/>
      <c r="F840" s="244"/>
      <c r="G840" s="246"/>
      <c r="H840" s="246"/>
      <c r="I840" s="246"/>
      <c r="J840" s="247"/>
      <c r="K840" s="237"/>
      <c r="L840" s="238"/>
      <c r="M840" s="241"/>
      <c r="P840" s="229"/>
      <c r="Q840" s="229"/>
      <c r="R840" s="229"/>
      <c r="S840" s="229"/>
      <c r="T840" s="229"/>
      <c r="U840" s="229"/>
      <c r="V840" s="229"/>
      <c r="W840" s="229"/>
      <c r="X840" s="229"/>
      <c r="Y840" s="229"/>
      <c r="Z840" s="241"/>
    </row>
    <row r="841" spans="1:26" ht="15" x14ac:dyDescent="0.2">
      <c r="A841" s="242"/>
      <c r="B841" s="243"/>
      <c r="C841" s="243"/>
      <c r="D841" s="245"/>
      <c r="E841" s="244"/>
      <c r="F841" s="244"/>
      <c r="G841" s="246"/>
      <c r="H841" s="246"/>
      <c r="I841" s="246"/>
      <c r="J841" s="247"/>
      <c r="K841" s="237"/>
      <c r="L841" s="238"/>
      <c r="M841" s="241"/>
      <c r="P841" s="229"/>
      <c r="Q841" s="229"/>
      <c r="R841" s="229"/>
      <c r="S841" s="229"/>
      <c r="T841" s="229"/>
      <c r="U841" s="229"/>
      <c r="V841" s="229"/>
      <c r="W841" s="229"/>
      <c r="X841" s="229"/>
      <c r="Y841" s="229"/>
      <c r="Z841" s="241"/>
    </row>
    <row r="842" spans="1:26" ht="15" x14ac:dyDescent="0.2">
      <c r="A842" s="242"/>
      <c r="B842" s="243"/>
      <c r="C842" s="243"/>
      <c r="D842" s="245"/>
      <c r="E842" s="244"/>
      <c r="F842" s="244"/>
      <c r="G842" s="246"/>
      <c r="H842" s="246"/>
      <c r="I842" s="246"/>
      <c r="J842" s="247"/>
      <c r="K842" s="237"/>
      <c r="L842" s="238"/>
      <c r="M842" s="241"/>
      <c r="P842" s="229"/>
      <c r="Q842" s="229"/>
      <c r="R842" s="229"/>
      <c r="S842" s="229"/>
      <c r="T842" s="229"/>
      <c r="U842" s="229"/>
      <c r="V842" s="229"/>
      <c r="W842" s="229"/>
      <c r="X842" s="229"/>
      <c r="Y842" s="229"/>
      <c r="Z842" s="241"/>
    </row>
    <row r="843" spans="1:26" ht="15" x14ac:dyDescent="0.2">
      <c r="A843" s="242"/>
      <c r="B843" s="243"/>
      <c r="C843" s="243"/>
      <c r="D843" s="245"/>
      <c r="E843" s="244"/>
      <c r="F843" s="244"/>
      <c r="G843" s="246"/>
      <c r="H843" s="246"/>
      <c r="I843" s="246"/>
      <c r="J843" s="247"/>
      <c r="K843" s="237"/>
      <c r="L843" s="238"/>
      <c r="M843" s="241"/>
      <c r="P843" s="229"/>
      <c r="Q843" s="229"/>
      <c r="R843" s="229"/>
      <c r="S843" s="229"/>
      <c r="T843" s="229"/>
      <c r="U843" s="229"/>
      <c r="V843" s="229"/>
      <c r="W843" s="229"/>
      <c r="X843" s="229"/>
      <c r="Y843" s="229"/>
      <c r="Z843" s="241"/>
    </row>
    <row r="844" spans="1:26" ht="15" x14ac:dyDescent="0.2">
      <c r="A844" s="242"/>
      <c r="B844" s="243"/>
      <c r="C844" s="243"/>
      <c r="D844" s="245"/>
      <c r="E844" s="244"/>
      <c r="F844" s="244"/>
      <c r="G844" s="246"/>
      <c r="H844" s="246"/>
      <c r="I844" s="246"/>
      <c r="J844" s="247"/>
      <c r="K844" s="237"/>
      <c r="L844" s="238"/>
      <c r="M844" s="241"/>
      <c r="P844" s="229"/>
      <c r="Q844" s="229"/>
      <c r="R844" s="229"/>
      <c r="S844" s="229"/>
      <c r="T844" s="229"/>
      <c r="U844" s="229"/>
      <c r="V844" s="229"/>
      <c r="W844" s="229"/>
      <c r="X844" s="229"/>
      <c r="Y844" s="229"/>
      <c r="Z844" s="241"/>
    </row>
    <row r="845" spans="1:26" ht="15" x14ac:dyDescent="0.2">
      <c r="A845" s="242"/>
      <c r="B845" s="243"/>
      <c r="C845" s="243"/>
      <c r="D845" s="245"/>
      <c r="E845" s="244"/>
      <c r="F845" s="244"/>
      <c r="G845" s="246"/>
      <c r="H845" s="246"/>
      <c r="I845" s="246"/>
      <c r="J845" s="247"/>
      <c r="K845" s="237"/>
      <c r="L845" s="238"/>
      <c r="M845" s="241"/>
      <c r="P845" s="229"/>
      <c r="Q845" s="229"/>
      <c r="R845" s="229"/>
      <c r="S845" s="229"/>
      <c r="T845" s="229"/>
      <c r="U845" s="229"/>
      <c r="V845" s="229"/>
      <c r="W845" s="229"/>
      <c r="X845" s="229"/>
      <c r="Y845" s="229"/>
      <c r="Z845" s="241"/>
    </row>
    <row r="846" spans="1:26" ht="15" x14ac:dyDescent="0.2">
      <c r="A846" s="242"/>
      <c r="B846" s="243"/>
      <c r="C846" s="243"/>
      <c r="D846" s="245"/>
      <c r="E846" s="244"/>
      <c r="F846" s="244"/>
      <c r="G846" s="246"/>
      <c r="H846" s="246"/>
      <c r="I846" s="246"/>
      <c r="J846" s="247"/>
      <c r="K846" s="237"/>
      <c r="L846" s="238"/>
      <c r="M846" s="241"/>
      <c r="P846" s="229"/>
      <c r="Q846" s="229"/>
      <c r="R846" s="229"/>
      <c r="S846" s="229"/>
      <c r="T846" s="229"/>
      <c r="U846" s="229"/>
      <c r="V846" s="229"/>
      <c r="W846" s="229"/>
      <c r="X846" s="229"/>
      <c r="Y846" s="229"/>
      <c r="Z846" s="241"/>
    </row>
    <row r="847" spans="1:26" ht="15" x14ac:dyDescent="0.2">
      <c r="A847" s="242"/>
      <c r="B847" s="243"/>
      <c r="C847" s="243"/>
      <c r="D847" s="245"/>
      <c r="E847" s="244"/>
      <c r="F847" s="244"/>
      <c r="G847" s="246"/>
      <c r="H847" s="246"/>
      <c r="I847" s="246"/>
      <c r="J847" s="247"/>
      <c r="K847" s="237"/>
      <c r="L847" s="238"/>
      <c r="M847" s="241"/>
      <c r="P847" s="229"/>
      <c r="Q847" s="229"/>
      <c r="R847" s="229"/>
      <c r="S847" s="229"/>
      <c r="T847" s="229"/>
      <c r="U847" s="229"/>
      <c r="V847" s="229"/>
      <c r="W847" s="229"/>
      <c r="X847" s="229"/>
      <c r="Y847" s="229"/>
      <c r="Z847" s="241"/>
    </row>
    <row r="848" spans="1:26" ht="15" x14ac:dyDescent="0.2">
      <c r="A848" s="242"/>
      <c r="B848" s="243"/>
      <c r="C848" s="243"/>
      <c r="D848" s="245"/>
      <c r="E848" s="244"/>
      <c r="F848" s="244"/>
      <c r="G848" s="246"/>
      <c r="H848" s="246"/>
      <c r="I848" s="246"/>
      <c r="J848" s="247"/>
      <c r="K848" s="237"/>
      <c r="L848" s="238"/>
      <c r="M848" s="241"/>
      <c r="P848" s="229"/>
      <c r="Q848" s="229"/>
      <c r="R848" s="229"/>
      <c r="S848" s="229"/>
      <c r="T848" s="229"/>
      <c r="U848" s="229"/>
      <c r="V848" s="229"/>
      <c r="W848" s="229"/>
      <c r="X848" s="229"/>
      <c r="Y848" s="229"/>
      <c r="Z848" s="241"/>
    </row>
    <row r="849" spans="1:26" ht="15" x14ac:dyDescent="0.2">
      <c r="A849" s="242"/>
      <c r="B849" s="243"/>
      <c r="C849" s="243"/>
      <c r="D849" s="245"/>
      <c r="E849" s="244"/>
      <c r="F849" s="244"/>
      <c r="G849" s="246"/>
      <c r="H849" s="246"/>
      <c r="I849" s="246"/>
      <c r="J849" s="247"/>
      <c r="K849" s="237"/>
      <c r="L849" s="238"/>
      <c r="M849" s="241"/>
      <c r="P849" s="229"/>
      <c r="Q849" s="229"/>
      <c r="R849" s="229"/>
      <c r="S849" s="229"/>
      <c r="T849" s="229"/>
      <c r="U849" s="229"/>
      <c r="V849" s="229"/>
      <c r="W849" s="229"/>
      <c r="X849" s="229"/>
      <c r="Y849" s="229"/>
      <c r="Z849" s="241"/>
    </row>
    <row r="850" spans="1:26" ht="15" x14ac:dyDescent="0.2">
      <c r="A850" s="242"/>
      <c r="B850" s="243"/>
      <c r="C850" s="243"/>
      <c r="D850" s="245"/>
      <c r="E850" s="244"/>
      <c r="F850" s="244"/>
      <c r="G850" s="246"/>
      <c r="H850" s="246"/>
      <c r="I850" s="246"/>
      <c r="J850" s="247"/>
      <c r="K850" s="237"/>
      <c r="L850" s="238"/>
      <c r="M850" s="241"/>
      <c r="P850" s="229"/>
      <c r="Q850" s="229"/>
      <c r="R850" s="229"/>
      <c r="S850" s="229"/>
      <c r="T850" s="229"/>
      <c r="U850" s="229"/>
      <c r="V850" s="229"/>
      <c r="W850" s="229"/>
      <c r="X850" s="229"/>
      <c r="Y850" s="229"/>
      <c r="Z850" s="241"/>
    </row>
    <row r="851" spans="1:26" ht="15" x14ac:dyDescent="0.2">
      <c r="A851" s="242"/>
      <c r="B851" s="243"/>
      <c r="C851" s="243"/>
      <c r="D851" s="245"/>
      <c r="E851" s="244"/>
      <c r="F851" s="244"/>
      <c r="G851" s="246"/>
      <c r="H851" s="246"/>
      <c r="I851" s="246"/>
      <c r="J851" s="247"/>
      <c r="K851" s="237"/>
      <c r="L851" s="238"/>
      <c r="M851" s="241"/>
      <c r="P851" s="229"/>
      <c r="Q851" s="229"/>
      <c r="R851" s="229"/>
      <c r="S851" s="229"/>
      <c r="T851" s="229"/>
      <c r="U851" s="229"/>
      <c r="V851" s="229"/>
      <c r="W851" s="229"/>
      <c r="X851" s="229"/>
      <c r="Y851" s="229"/>
      <c r="Z851" s="241"/>
    </row>
    <row r="852" spans="1:26" ht="15" x14ac:dyDescent="0.2">
      <c r="A852" s="242"/>
      <c r="B852" s="243"/>
      <c r="C852" s="243"/>
      <c r="D852" s="245"/>
      <c r="E852" s="244"/>
      <c r="F852" s="244"/>
      <c r="G852" s="246"/>
      <c r="H852" s="246"/>
      <c r="I852" s="246"/>
      <c r="J852" s="247"/>
      <c r="K852" s="237"/>
      <c r="L852" s="238"/>
      <c r="M852" s="241"/>
      <c r="P852" s="229"/>
      <c r="Q852" s="229"/>
      <c r="R852" s="229"/>
      <c r="S852" s="229"/>
      <c r="T852" s="229"/>
      <c r="U852" s="229"/>
      <c r="V852" s="229"/>
      <c r="W852" s="229"/>
      <c r="X852" s="229"/>
      <c r="Y852" s="229"/>
      <c r="Z852" s="241"/>
    </row>
    <row r="853" spans="1:26" ht="15" x14ac:dyDescent="0.2">
      <c r="A853" s="242"/>
      <c r="B853" s="243"/>
      <c r="C853" s="243"/>
      <c r="D853" s="245"/>
      <c r="E853" s="244"/>
      <c r="F853" s="244"/>
      <c r="G853" s="246"/>
      <c r="H853" s="246"/>
      <c r="I853" s="246"/>
      <c r="J853" s="247"/>
      <c r="K853" s="237"/>
      <c r="L853" s="238"/>
      <c r="M853" s="241"/>
      <c r="P853" s="229"/>
      <c r="Q853" s="229"/>
      <c r="R853" s="229"/>
      <c r="S853" s="229"/>
      <c r="T853" s="229"/>
      <c r="U853" s="229"/>
      <c r="V853" s="229"/>
      <c r="W853" s="229"/>
      <c r="X853" s="229"/>
      <c r="Y853" s="229"/>
      <c r="Z853" s="241"/>
    </row>
    <row r="854" spans="1:26" ht="15" x14ac:dyDescent="0.2">
      <c r="A854" s="242"/>
      <c r="B854" s="243"/>
      <c r="C854" s="243"/>
      <c r="D854" s="245"/>
      <c r="E854" s="244"/>
      <c r="F854" s="244"/>
      <c r="G854" s="246"/>
      <c r="H854" s="246"/>
      <c r="I854" s="246"/>
      <c r="J854" s="247"/>
      <c r="K854" s="237"/>
      <c r="L854" s="238"/>
      <c r="M854" s="241"/>
      <c r="P854" s="229"/>
      <c r="Q854" s="229"/>
      <c r="R854" s="229"/>
      <c r="S854" s="229"/>
      <c r="T854" s="229"/>
      <c r="U854" s="229"/>
      <c r="V854" s="229"/>
      <c r="W854" s="229"/>
      <c r="X854" s="229"/>
      <c r="Y854" s="229"/>
      <c r="Z854" s="241"/>
    </row>
    <row r="855" spans="1:26" ht="15" x14ac:dyDescent="0.2">
      <c r="A855" s="242"/>
      <c r="B855" s="243"/>
      <c r="C855" s="243"/>
      <c r="D855" s="245"/>
      <c r="E855" s="244"/>
      <c r="F855" s="244"/>
      <c r="G855" s="246"/>
      <c r="H855" s="246"/>
      <c r="I855" s="246"/>
      <c r="J855" s="247"/>
      <c r="K855" s="237"/>
      <c r="L855" s="238"/>
      <c r="M855" s="241"/>
      <c r="P855" s="229"/>
      <c r="Q855" s="229"/>
      <c r="R855" s="229"/>
      <c r="S855" s="229"/>
      <c r="T855" s="229"/>
      <c r="U855" s="229"/>
      <c r="V855" s="229"/>
      <c r="W855" s="229"/>
      <c r="X855" s="229"/>
      <c r="Y855" s="229"/>
      <c r="Z855" s="241"/>
    </row>
    <row r="856" spans="1:26" ht="15" x14ac:dyDescent="0.2">
      <c r="A856" s="242"/>
      <c r="B856" s="243"/>
      <c r="C856" s="243"/>
      <c r="D856" s="245"/>
      <c r="E856" s="244"/>
      <c r="F856" s="244"/>
      <c r="G856" s="246"/>
      <c r="H856" s="246"/>
      <c r="I856" s="246"/>
      <c r="J856" s="247"/>
      <c r="K856" s="237"/>
      <c r="L856" s="238"/>
      <c r="M856" s="241"/>
      <c r="P856" s="229"/>
      <c r="Q856" s="229"/>
      <c r="R856" s="229"/>
      <c r="S856" s="229"/>
      <c r="T856" s="229"/>
      <c r="U856" s="229"/>
      <c r="V856" s="229"/>
      <c r="W856" s="229"/>
      <c r="X856" s="229"/>
      <c r="Y856" s="229"/>
      <c r="Z856" s="241"/>
    </row>
    <row r="857" spans="1:26" ht="15" x14ac:dyDescent="0.2">
      <c r="A857" s="242"/>
      <c r="B857" s="243"/>
      <c r="C857" s="243"/>
      <c r="D857" s="245"/>
      <c r="E857" s="244"/>
      <c r="F857" s="244"/>
      <c r="G857" s="246"/>
      <c r="H857" s="246"/>
      <c r="I857" s="246"/>
      <c r="J857" s="247"/>
      <c r="K857" s="237"/>
      <c r="L857" s="238"/>
      <c r="M857" s="241"/>
      <c r="P857" s="229"/>
      <c r="Q857" s="229"/>
      <c r="R857" s="229"/>
      <c r="S857" s="229"/>
      <c r="T857" s="229"/>
      <c r="U857" s="229"/>
      <c r="V857" s="229"/>
      <c r="W857" s="229"/>
      <c r="X857" s="229"/>
      <c r="Y857" s="229"/>
      <c r="Z857" s="241"/>
    </row>
    <row r="858" spans="1:26" ht="15" x14ac:dyDescent="0.2">
      <c r="A858" s="242"/>
      <c r="B858" s="243"/>
      <c r="C858" s="243"/>
      <c r="D858" s="245"/>
      <c r="E858" s="244"/>
      <c r="F858" s="244"/>
      <c r="G858" s="246"/>
      <c r="H858" s="246"/>
      <c r="I858" s="246"/>
      <c r="J858" s="247"/>
      <c r="K858" s="237"/>
      <c r="L858" s="238"/>
      <c r="M858" s="241"/>
      <c r="P858" s="229"/>
      <c r="Q858" s="229"/>
      <c r="R858" s="229"/>
      <c r="S858" s="229"/>
      <c r="T858" s="229"/>
      <c r="U858" s="229"/>
      <c r="V858" s="229"/>
      <c r="W858" s="229"/>
      <c r="X858" s="229"/>
      <c r="Y858" s="229"/>
      <c r="Z858" s="241"/>
    </row>
    <row r="859" spans="1:26" ht="15" x14ac:dyDescent="0.2">
      <c r="A859" s="242"/>
      <c r="B859" s="243"/>
      <c r="C859" s="243"/>
      <c r="D859" s="245"/>
      <c r="E859" s="244"/>
      <c r="F859" s="244"/>
      <c r="G859" s="246"/>
      <c r="H859" s="246"/>
      <c r="I859" s="246"/>
      <c r="J859" s="247"/>
      <c r="K859" s="237"/>
      <c r="L859" s="238"/>
      <c r="M859" s="241"/>
      <c r="P859" s="229"/>
      <c r="Q859" s="229"/>
      <c r="R859" s="229"/>
      <c r="S859" s="229"/>
      <c r="T859" s="229"/>
      <c r="U859" s="229"/>
      <c r="V859" s="229"/>
      <c r="W859" s="229"/>
      <c r="X859" s="229"/>
      <c r="Y859" s="229"/>
      <c r="Z859" s="241"/>
    </row>
    <row r="860" spans="1:26" ht="15" x14ac:dyDescent="0.2">
      <c r="A860" s="242"/>
      <c r="B860" s="243"/>
      <c r="C860" s="243"/>
      <c r="D860" s="245"/>
      <c r="E860" s="244"/>
      <c r="F860" s="244"/>
      <c r="G860" s="246"/>
      <c r="H860" s="246"/>
      <c r="I860" s="246"/>
      <c r="J860" s="247"/>
      <c r="K860" s="237"/>
      <c r="L860" s="238"/>
      <c r="M860" s="241"/>
      <c r="P860" s="229"/>
      <c r="Q860" s="229"/>
      <c r="R860" s="229"/>
      <c r="S860" s="229"/>
      <c r="T860" s="229"/>
      <c r="U860" s="229"/>
      <c r="V860" s="229"/>
      <c r="W860" s="229"/>
      <c r="X860" s="229"/>
      <c r="Y860" s="229"/>
      <c r="Z860" s="241"/>
    </row>
    <row r="861" spans="1:26" ht="15" x14ac:dyDescent="0.2">
      <c r="A861" s="242"/>
      <c r="B861" s="243"/>
      <c r="C861" s="243"/>
      <c r="D861" s="245"/>
      <c r="E861" s="244"/>
      <c r="F861" s="244"/>
      <c r="G861" s="246"/>
      <c r="H861" s="246"/>
      <c r="I861" s="246"/>
      <c r="J861" s="247"/>
      <c r="K861" s="237"/>
      <c r="L861" s="238"/>
      <c r="M861" s="241"/>
      <c r="P861" s="229"/>
      <c r="Q861" s="229"/>
      <c r="R861" s="229"/>
      <c r="S861" s="229"/>
      <c r="T861" s="229"/>
      <c r="U861" s="229"/>
      <c r="V861" s="229"/>
      <c r="W861" s="229"/>
      <c r="X861" s="229"/>
      <c r="Y861" s="229"/>
      <c r="Z861" s="241"/>
    </row>
    <row r="862" spans="1:26" ht="15" x14ac:dyDescent="0.2">
      <c r="A862" s="242"/>
      <c r="B862" s="243"/>
      <c r="C862" s="243"/>
      <c r="D862" s="245"/>
      <c r="E862" s="244"/>
      <c r="F862" s="244"/>
      <c r="G862" s="246"/>
      <c r="H862" s="246"/>
      <c r="I862" s="246"/>
      <c r="J862" s="247"/>
      <c r="K862" s="237"/>
      <c r="L862" s="238"/>
      <c r="M862" s="241"/>
      <c r="P862" s="229"/>
      <c r="Q862" s="229"/>
      <c r="R862" s="229"/>
      <c r="S862" s="229"/>
      <c r="T862" s="229"/>
      <c r="U862" s="229"/>
      <c r="V862" s="229"/>
      <c r="W862" s="229"/>
      <c r="X862" s="229"/>
      <c r="Y862" s="229"/>
      <c r="Z862" s="241"/>
    </row>
    <row r="863" spans="1:26" ht="15" x14ac:dyDescent="0.2">
      <c r="A863" s="242"/>
      <c r="B863" s="243"/>
      <c r="C863" s="243"/>
      <c r="D863" s="245"/>
      <c r="E863" s="244"/>
      <c r="F863" s="244"/>
      <c r="G863" s="246"/>
      <c r="H863" s="246"/>
      <c r="I863" s="246"/>
      <c r="J863" s="247"/>
      <c r="K863" s="237"/>
      <c r="L863" s="238"/>
      <c r="M863" s="241"/>
      <c r="P863" s="229"/>
      <c r="Q863" s="229"/>
      <c r="R863" s="229"/>
      <c r="S863" s="229"/>
      <c r="T863" s="229"/>
      <c r="U863" s="229"/>
      <c r="V863" s="229"/>
      <c r="W863" s="229"/>
      <c r="X863" s="229"/>
      <c r="Y863" s="229"/>
      <c r="Z863" s="241"/>
    </row>
    <row r="864" spans="1:26" ht="15" x14ac:dyDescent="0.2">
      <c r="A864" s="242"/>
      <c r="B864" s="243"/>
      <c r="C864" s="243"/>
      <c r="D864" s="245"/>
      <c r="E864" s="244"/>
      <c r="F864" s="244"/>
      <c r="G864" s="246"/>
      <c r="H864" s="246"/>
      <c r="I864" s="246"/>
      <c r="J864" s="247"/>
      <c r="K864" s="237"/>
      <c r="L864" s="238"/>
      <c r="M864" s="241"/>
      <c r="P864" s="229"/>
      <c r="Q864" s="229"/>
      <c r="R864" s="229"/>
      <c r="S864" s="229"/>
      <c r="T864" s="229"/>
      <c r="U864" s="229"/>
      <c r="V864" s="229"/>
      <c r="W864" s="229"/>
      <c r="X864" s="229"/>
      <c r="Y864" s="229"/>
      <c r="Z864" s="241"/>
    </row>
    <row r="865" spans="1:26" ht="15" x14ac:dyDescent="0.2">
      <c r="A865" s="242"/>
      <c r="B865" s="243"/>
      <c r="C865" s="243"/>
      <c r="D865" s="245"/>
      <c r="E865" s="244"/>
      <c r="F865" s="244"/>
      <c r="G865" s="246"/>
      <c r="H865" s="246"/>
      <c r="I865" s="246"/>
      <c r="J865" s="247"/>
      <c r="K865" s="237"/>
      <c r="L865" s="238"/>
      <c r="M865" s="241"/>
      <c r="P865" s="229"/>
      <c r="Q865" s="229"/>
      <c r="R865" s="229"/>
      <c r="S865" s="229"/>
      <c r="T865" s="229"/>
      <c r="U865" s="229"/>
      <c r="V865" s="229"/>
      <c r="W865" s="229"/>
      <c r="X865" s="229"/>
      <c r="Y865" s="229"/>
      <c r="Z865" s="241"/>
    </row>
    <row r="866" spans="1:26" ht="15" x14ac:dyDescent="0.2">
      <c r="A866" s="242"/>
      <c r="B866" s="243"/>
      <c r="C866" s="243"/>
      <c r="D866" s="245"/>
      <c r="E866" s="244"/>
      <c r="F866" s="244"/>
      <c r="G866" s="246"/>
      <c r="H866" s="246"/>
      <c r="I866" s="246"/>
      <c r="J866" s="247"/>
      <c r="K866" s="237"/>
      <c r="L866" s="238"/>
      <c r="M866" s="241"/>
      <c r="P866" s="229"/>
      <c r="Q866" s="229"/>
      <c r="R866" s="229"/>
      <c r="S866" s="229"/>
      <c r="T866" s="229"/>
      <c r="U866" s="229"/>
      <c r="V866" s="229"/>
      <c r="W866" s="229"/>
      <c r="X866" s="229"/>
      <c r="Y866" s="229"/>
      <c r="Z866" s="241"/>
    </row>
    <row r="867" spans="1:26" ht="15" x14ac:dyDescent="0.2">
      <c r="A867" s="242"/>
      <c r="B867" s="243"/>
      <c r="C867" s="243"/>
      <c r="D867" s="245"/>
      <c r="E867" s="244"/>
      <c r="F867" s="244"/>
      <c r="G867" s="246"/>
      <c r="H867" s="246"/>
      <c r="I867" s="246"/>
      <c r="J867" s="247"/>
      <c r="K867" s="237"/>
      <c r="L867" s="238"/>
      <c r="M867" s="241"/>
      <c r="P867" s="229"/>
      <c r="Q867" s="229"/>
      <c r="R867" s="229"/>
      <c r="S867" s="229"/>
      <c r="T867" s="229"/>
      <c r="U867" s="229"/>
      <c r="V867" s="229"/>
      <c r="W867" s="229"/>
      <c r="X867" s="229"/>
      <c r="Y867" s="229"/>
      <c r="Z867" s="241"/>
    </row>
    <row r="868" spans="1:26" ht="15" x14ac:dyDescent="0.2">
      <c r="A868" s="242"/>
      <c r="B868" s="243"/>
      <c r="C868" s="243"/>
      <c r="D868" s="245"/>
      <c r="E868" s="244"/>
      <c r="F868" s="244"/>
      <c r="G868" s="246"/>
      <c r="H868" s="246"/>
      <c r="I868" s="246"/>
      <c r="J868" s="247"/>
      <c r="K868" s="237"/>
      <c r="L868" s="238"/>
      <c r="M868" s="241"/>
      <c r="P868" s="229"/>
      <c r="Q868" s="229"/>
      <c r="R868" s="229"/>
      <c r="S868" s="229"/>
      <c r="T868" s="229"/>
      <c r="U868" s="229"/>
      <c r="V868" s="229"/>
      <c r="W868" s="229"/>
      <c r="X868" s="229"/>
      <c r="Y868" s="229"/>
      <c r="Z868" s="241"/>
    </row>
    <row r="869" spans="1:26" ht="15" x14ac:dyDescent="0.2">
      <c r="A869" s="242"/>
      <c r="B869" s="243"/>
      <c r="C869" s="243"/>
      <c r="D869" s="245"/>
      <c r="E869" s="244"/>
      <c r="F869" s="244"/>
      <c r="G869" s="246"/>
      <c r="H869" s="246"/>
      <c r="I869" s="246"/>
      <c r="J869" s="247"/>
      <c r="K869" s="237"/>
      <c r="L869" s="238"/>
      <c r="M869" s="241"/>
      <c r="P869" s="229"/>
      <c r="Q869" s="229"/>
      <c r="R869" s="229"/>
      <c r="S869" s="229"/>
      <c r="T869" s="229"/>
      <c r="U869" s="229"/>
      <c r="V869" s="229"/>
      <c r="W869" s="229"/>
      <c r="X869" s="229"/>
      <c r="Y869" s="229"/>
      <c r="Z869" s="241"/>
    </row>
    <row r="870" spans="1:26" ht="15" x14ac:dyDescent="0.2">
      <c r="A870" s="242"/>
      <c r="B870" s="243"/>
      <c r="C870" s="243"/>
      <c r="D870" s="245"/>
      <c r="E870" s="244"/>
      <c r="F870" s="244"/>
      <c r="G870" s="246"/>
      <c r="H870" s="246"/>
      <c r="I870" s="246"/>
      <c r="J870" s="247"/>
      <c r="K870" s="237"/>
      <c r="L870" s="238"/>
      <c r="M870" s="241"/>
      <c r="P870" s="229"/>
      <c r="Q870" s="229"/>
      <c r="R870" s="229"/>
      <c r="S870" s="229"/>
      <c r="T870" s="229"/>
      <c r="U870" s="229"/>
      <c r="V870" s="229"/>
      <c r="W870" s="229"/>
      <c r="X870" s="229"/>
      <c r="Y870" s="229"/>
      <c r="Z870" s="241"/>
    </row>
    <row r="871" spans="1:26" ht="15" x14ac:dyDescent="0.2">
      <c r="A871" s="242"/>
      <c r="B871" s="243"/>
      <c r="C871" s="243"/>
      <c r="D871" s="245"/>
      <c r="E871" s="244"/>
      <c r="F871" s="244"/>
      <c r="G871" s="246"/>
      <c r="H871" s="246"/>
      <c r="I871" s="246"/>
      <c r="J871" s="247"/>
      <c r="K871" s="237"/>
      <c r="L871" s="238"/>
      <c r="M871" s="241"/>
      <c r="P871" s="229"/>
      <c r="Q871" s="229"/>
      <c r="R871" s="229"/>
      <c r="S871" s="229"/>
      <c r="T871" s="229"/>
      <c r="U871" s="229"/>
      <c r="V871" s="229"/>
      <c r="W871" s="229"/>
      <c r="X871" s="229"/>
      <c r="Y871" s="229"/>
      <c r="Z871" s="241"/>
    </row>
    <row r="872" spans="1:26" ht="15" x14ac:dyDescent="0.2">
      <c r="A872" s="242"/>
      <c r="B872" s="243"/>
      <c r="C872" s="243"/>
      <c r="D872" s="245"/>
      <c r="E872" s="244"/>
      <c r="F872" s="244"/>
      <c r="G872" s="246"/>
      <c r="H872" s="246"/>
      <c r="I872" s="246"/>
      <c r="J872" s="247"/>
      <c r="K872" s="237"/>
      <c r="L872" s="238"/>
      <c r="M872" s="241"/>
      <c r="P872" s="229"/>
      <c r="Q872" s="229"/>
      <c r="R872" s="229"/>
      <c r="S872" s="229"/>
      <c r="T872" s="229"/>
      <c r="U872" s="229"/>
      <c r="V872" s="229"/>
      <c r="W872" s="229"/>
      <c r="X872" s="229"/>
      <c r="Y872" s="229"/>
      <c r="Z872" s="241"/>
    </row>
    <row r="873" spans="1:26" ht="15" x14ac:dyDescent="0.2">
      <c r="A873" s="242"/>
      <c r="B873" s="243"/>
      <c r="C873" s="243"/>
      <c r="D873" s="245"/>
      <c r="E873" s="244"/>
      <c r="F873" s="244"/>
      <c r="G873" s="246"/>
      <c r="H873" s="246"/>
      <c r="I873" s="246"/>
      <c r="J873" s="247"/>
      <c r="K873" s="237"/>
      <c r="L873" s="238"/>
      <c r="M873" s="241"/>
      <c r="P873" s="229"/>
      <c r="Q873" s="229"/>
      <c r="R873" s="229"/>
      <c r="S873" s="229"/>
      <c r="T873" s="229"/>
      <c r="U873" s="229"/>
      <c r="V873" s="229"/>
      <c r="W873" s="229"/>
      <c r="X873" s="229"/>
      <c r="Y873" s="229"/>
      <c r="Z873" s="241"/>
    </row>
    <row r="874" spans="1:26" ht="15" x14ac:dyDescent="0.2">
      <c r="A874" s="242"/>
      <c r="B874" s="243"/>
      <c r="C874" s="243"/>
      <c r="D874" s="245"/>
      <c r="E874" s="244"/>
      <c r="F874" s="244"/>
      <c r="G874" s="246"/>
      <c r="H874" s="246"/>
      <c r="I874" s="246"/>
      <c r="J874" s="247"/>
      <c r="K874" s="237"/>
      <c r="L874" s="238"/>
      <c r="M874" s="241"/>
      <c r="P874" s="229"/>
      <c r="Q874" s="229"/>
      <c r="R874" s="229"/>
      <c r="S874" s="229"/>
      <c r="T874" s="229"/>
      <c r="U874" s="229"/>
      <c r="V874" s="229"/>
      <c r="W874" s="229"/>
      <c r="X874" s="229"/>
      <c r="Y874" s="229"/>
      <c r="Z874" s="241"/>
    </row>
    <row r="875" spans="1:26" ht="15" x14ac:dyDescent="0.2">
      <c r="A875" s="242"/>
      <c r="B875" s="243"/>
      <c r="C875" s="243"/>
      <c r="D875" s="245"/>
      <c r="E875" s="244"/>
      <c r="F875" s="244"/>
      <c r="G875" s="246"/>
      <c r="H875" s="246"/>
      <c r="I875" s="246"/>
      <c r="J875" s="247"/>
      <c r="K875" s="237"/>
      <c r="L875" s="238"/>
      <c r="M875" s="241"/>
      <c r="P875" s="229"/>
      <c r="Q875" s="229"/>
      <c r="R875" s="229"/>
      <c r="S875" s="229"/>
      <c r="T875" s="229"/>
      <c r="U875" s="229"/>
      <c r="V875" s="229"/>
      <c r="W875" s="229"/>
      <c r="X875" s="229"/>
      <c r="Y875" s="229"/>
      <c r="Z875" s="241"/>
    </row>
    <row r="876" spans="1:26" ht="15" x14ac:dyDescent="0.2">
      <c r="A876" s="242"/>
      <c r="B876" s="243"/>
      <c r="C876" s="243"/>
      <c r="D876" s="245"/>
      <c r="E876" s="244"/>
      <c r="F876" s="244"/>
      <c r="G876" s="246"/>
      <c r="H876" s="246"/>
      <c r="I876" s="246"/>
      <c r="J876" s="247"/>
      <c r="K876" s="237"/>
      <c r="L876" s="238"/>
      <c r="M876" s="241"/>
      <c r="P876" s="229"/>
      <c r="Q876" s="229"/>
      <c r="R876" s="229"/>
      <c r="S876" s="229"/>
      <c r="T876" s="229"/>
      <c r="U876" s="229"/>
      <c r="V876" s="229"/>
      <c r="W876" s="229"/>
      <c r="X876" s="229"/>
      <c r="Y876" s="229"/>
      <c r="Z876" s="241"/>
    </row>
    <row r="877" spans="1:26" ht="15" x14ac:dyDescent="0.2">
      <c r="A877" s="242"/>
      <c r="B877" s="243"/>
      <c r="C877" s="243"/>
      <c r="D877" s="245"/>
      <c r="E877" s="244"/>
      <c r="F877" s="244"/>
      <c r="G877" s="246"/>
      <c r="H877" s="246"/>
      <c r="I877" s="246"/>
      <c r="J877" s="247"/>
      <c r="K877" s="237"/>
      <c r="L877" s="238"/>
      <c r="M877" s="241"/>
      <c r="P877" s="229"/>
      <c r="Q877" s="229"/>
      <c r="R877" s="229"/>
      <c r="S877" s="229"/>
      <c r="T877" s="229"/>
      <c r="U877" s="229"/>
      <c r="V877" s="229"/>
      <c r="W877" s="229"/>
      <c r="X877" s="229"/>
      <c r="Y877" s="229"/>
      <c r="Z877" s="241"/>
    </row>
    <row r="878" spans="1:26" ht="15" x14ac:dyDescent="0.2">
      <c r="A878" s="242"/>
      <c r="B878" s="243"/>
      <c r="C878" s="243"/>
      <c r="D878" s="245"/>
      <c r="E878" s="244"/>
      <c r="F878" s="244"/>
      <c r="G878" s="246"/>
      <c r="H878" s="246"/>
      <c r="I878" s="246"/>
      <c r="J878" s="247"/>
      <c r="K878" s="237"/>
      <c r="L878" s="238"/>
      <c r="M878" s="241"/>
      <c r="P878" s="229"/>
      <c r="Q878" s="229"/>
      <c r="R878" s="229"/>
      <c r="S878" s="229"/>
      <c r="T878" s="229"/>
      <c r="U878" s="229"/>
      <c r="V878" s="229"/>
      <c r="W878" s="229"/>
      <c r="X878" s="229"/>
      <c r="Y878" s="229"/>
      <c r="Z878" s="241"/>
    </row>
    <row r="879" spans="1:26" ht="15" x14ac:dyDescent="0.2">
      <c r="A879" s="242"/>
      <c r="B879" s="243"/>
      <c r="C879" s="243"/>
      <c r="D879" s="245"/>
      <c r="E879" s="244"/>
      <c r="F879" s="244"/>
      <c r="G879" s="246"/>
      <c r="H879" s="246"/>
      <c r="I879" s="246"/>
      <c r="J879" s="247"/>
      <c r="K879" s="237"/>
      <c r="L879" s="238"/>
      <c r="M879" s="241"/>
      <c r="P879" s="229"/>
      <c r="Q879" s="229"/>
      <c r="R879" s="229"/>
      <c r="S879" s="229"/>
      <c r="T879" s="229"/>
      <c r="U879" s="229"/>
      <c r="V879" s="229"/>
      <c r="W879" s="229"/>
      <c r="X879" s="229"/>
      <c r="Y879" s="229"/>
      <c r="Z879" s="241"/>
    </row>
    <row r="880" spans="1:26" ht="15" x14ac:dyDescent="0.2">
      <c r="A880" s="242"/>
      <c r="B880" s="243"/>
      <c r="C880" s="243"/>
      <c r="D880" s="245"/>
      <c r="E880" s="244"/>
      <c r="F880" s="244"/>
      <c r="G880" s="246"/>
      <c r="H880" s="246"/>
      <c r="I880" s="246"/>
      <c r="J880" s="247"/>
      <c r="K880" s="237"/>
      <c r="L880" s="238"/>
      <c r="M880" s="241"/>
      <c r="P880" s="229"/>
      <c r="Q880" s="229"/>
      <c r="R880" s="229"/>
      <c r="S880" s="229"/>
      <c r="T880" s="229"/>
      <c r="U880" s="229"/>
      <c r="V880" s="229"/>
      <c r="W880" s="229"/>
      <c r="X880" s="229"/>
      <c r="Y880" s="229"/>
      <c r="Z880" s="241"/>
    </row>
    <row r="881" spans="1:26" ht="15" x14ac:dyDescent="0.2">
      <c r="A881" s="242"/>
      <c r="B881" s="243"/>
      <c r="C881" s="243"/>
      <c r="D881" s="245"/>
      <c r="E881" s="244"/>
      <c r="F881" s="244"/>
      <c r="G881" s="246"/>
      <c r="H881" s="246"/>
      <c r="I881" s="246"/>
      <c r="J881" s="247"/>
      <c r="K881" s="237"/>
      <c r="L881" s="238"/>
      <c r="M881" s="241"/>
      <c r="P881" s="229"/>
      <c r="Q881" s="229"/>
      <c r="R881" s="229"/>
      <c r="S881" s="229"/>
      <c r="T881" s="229"/>
      <c r="U881" s="229"/>
      <c r="V881" s="229"/>
      <c r="W881" s="229"/>
      <c r="X881" s="229"/>
      <c r="Y881" s="229"/>
      <c r="Z881" s="241"/>
    </row>
    <row r="882" spans="1:26" ht="15" x14ac:dyDescent="0.2">
      <c r="A882" s="242"/>
      <c r="B882" s="243"/>
      <c r="C882" s="243"/>
      <c r="D882" s="245"/>
      <c r="E882" s="244"/>
      <c r="F882" s="244"/>
      <c r="G882" s="246"/>
      <c r="H882" s="246"/>
      <c r="I882" s="246"/>
      <c r="J882" s="247"/>
      <c r="K882" s="237"/>
      <c r="L882" s="238"/>
      <c r="M882" s="241"/>
      <c r="P882" s="229"/>
      <c r="Q882" s="229"/>
      <c r="R882" s="229"/>
      <c r="S882" s="229"/>
      <c r="T882" s="229"/>
      <c r="U882" s="229"/>
      <c r="V882" s="229"/>
      <c r="W882" s="229"/>
      <c r="X882" s="229"/>
      <c r="Y882" s="229"/>
      <c r="Z882" s="241"/>
    </row>
    <row r="883" spans="1:26" ht="15" x14ac:dyDescent="0.2">
      <c r="A883" s="242"/>
      <c r="B883" s="243"/>
      <c r="C883" s="243"/>
      <c r="D883" s="245"/>
      <c r="E883" s="244"/>
      <c r="F883" s="244"/>
      <c r="G883" s="246"/>
      <c r="H883" s="246"/>
      <c r="I883" s="246"/>
      <c r="J883" s="247"/>
      <c r="K883" s="237"/>
      <c r="L883" s="238"/>
      <c r="M883" s="241"/>
      <c r="P883" s="229"/>
      <c r="Q883" s="229"/>
      <c r="R883" s="229"/>
      <c r="S883" s="229"/>
      <c r="T883" s="229"/>
      <c r="U883" s="229"/>
      <c r="V883" s="229"/>
      <c r="W883" s="229"/>
      <c r="X883" s="229"/>
      <c r="Y883" s="229"/>
      <c r="Z883" s="241"/>
    </row>
    <row r="884" spans="1:26" ht="15" x14ac:dyDescent="0.2">
      <c r="A884" s="242"/>
      <c r="B884" s="243"/>
      <c r="C884" s="243"/>
      <c r="D884" s="245"/>
      <c r="E884" s="244"/>
      <c r="F884" s="244"/>
      <c r="G884" s="246"/>
      <c r="H884" s="246"/>
      <c r="I884" s="246"/>
      <c r="J884" s="247"/>
      <c r="K884" s="237"/>
      <c r="L884" s="238"/>
      <c r="M884" s="241"/>
      <c r="P884" s="229"/>
      <c r="Q884" s="229"/>
      <c r="R884" s="229"/>
      <c r="S884" s="229"/>
      <c r="T884" s="229"/>
      <c r="U884" s="229"/>
      <c r="V884" s="229"/>
      <c r="W884" s="229"/>
      <c r="X884" s="229"/>
      <c r="Y884" s="229"/>
      <c r="Z884" s="241"/>
    </row>
    <row r="885" spans="1:26" ht="15" x14ac:dyDescent="0.2">
      <c r="A885" s="242"/>
      <c r="B885" s="243"/>
      <c r="C885" s="243"/>
      <c r="D885" s="245"/>
      <c r="E885" s="244"/>
      <c r="F885" s="244"/>
      <c r="G885" s="246"/>
      <c r="H885" s="246"/>
      <c r="I885" s="246"/>
      <c r="J885" s="247"/>
      <c r="K885" s="237"/>
      <c r="L885" s="238"/>
      <c r="M885" s="241"/>
      <c r="P885" s="229"/>
      <c r="Q885" s="229"/>
      <c r="R885" s="229"/>
      <c r="S885" s="229"/>
      <c r="T885" s="229"/>
      <c r="U885" s="229"/>
      <c r="V885" s="229"/>
      <c r="W885" s="229"/>
      <c r="X885" s="229"/>
      <c r="Y885" s="229"/>
      <c r="Z885" s="241"/>
    </row>
    <row r="886" spans="1:26" ht="15" x14ac:dyDescent="0.2">
      <c r="A886" s="242"/>
      <c r="B886" s="243"/>
      <c r="C886" s="243"/>
      <c r="D886" s="245"/>
      <c r="E886" s="244"/>
      <c r="F886" s="244"/>
      <c r="G886" s="246"/>
      <c r="H886" s="246"/>
      <c r="I886" s="246"/>
      <c r="J886" s="247"/>
      <c r="K886" s="237"/>
      <c r="L886" s="238"/>
      <c r="M886" s="241"/>
      <c r="P886" s="229"/>
      <c r="Q886" s="229"/>
      <c r="R886" s="229"/>
      <c r="S886" s="229"/>
      <c r="T886" s="229"/>
      <c r="U886" s="229"/>
      <c r="V886" s="229"/>
      <c r="W886" s="229"/>
      <c r="X886" s="229"/>
      <c r="Y886" s="229"/>
      <c r="Z886" s="241"/>
    </row>
    <row r="887" spans="1:26" ht="15" x14ac:dyDescent="0.2">
      <c r="A887" s="242"/>
      <c r="B887" s="243"/>
      <c r="C887" s="243"/>
      <c r="D887" s="245"/>
      <c r="E887" s="244"/>
      <c r="F887" s="244"/>
      <c r="G887" s="246"/>
      <c r="H887" s="246"/>
      <c r="I887" s="246"/>
      <c r="J887" s="247"/>
      <c r="K887" s="237"/>
      <c r="L887" s="238"/>
      <c r="M887" s="241"/>
      <c r="P887" s="229"/>
      <c r="Q887" s="229"/>
      <c r="R887" s="229"/>
      <c r="S887" s="229"/>
      <c r="T887" s="229"/>
      <c r="U887" s="229"/>
      <c r="V887" s="229"/>
      <c r="W887" s="229"/>
      <c r="X887" s="229"/>
      <c r="Y887" s="229"/>
      <c r="Z887" s="241"/>
    </row>
    <row r="888" spans="1:26" ht="15" x14ac:dyDescent="0.2">
      <c r="A888" s="242"/>
      <c r="B888" s="243"/>
      <c r="C888" s="243"/>
      <c r="D888" s="245"/>
      <c r="E888" s="244"/>
      <c r="F888" s="244"/>
      <c r="G888" s="246"/>
      <c r="H888" s="246"/>
      <c r="I888" s="246"/>
      <c r="J888" s="247"/>
      <c r="K888" s="237"/>
      <c r="L888" s="238"/>
      <c r="M888" s="241"/>
      <c r="P888" s="229"/>
      <c r="Q888" s="229"/>
      <c r="R888" s="229"/>
      <c r="S888" s="229"/>
      <c r="T888" s="229"/>
      <c r="U888" s="229"/>
      <c r="V888" s="229"/>
      <c r="W888" s="229"/>
      <c r="X888" s="229"/>
      <c r="Y888" s="229"/>
      <c r="Z888" s="241"/>
    </row>
    <row r="889" spans="1:26" ht="15" x14ac:dyDescent="0.2">
      <c r="A889" s="242"/>
      <c r="B889" s="243"/>
      <c r="C889" s="243"/>
      <c r="D889" s="245"/>
      <c r="E889" s="244"/>
      <c r="F889" s="244"/>
      <c r="G889" s="246"/>
      <c r="H889" s="246"/>
      <c r="I889" s="246"/>
      <c r="J889" s="247"/>
      <c r="K889" s="237"/>
      <c r="L889" s="238"/>
      <c r="M889" s="241"/>
      <c r="P889" s="229"/>
      <c r="Q889" s="229"/>
      <c r="R889" s="229"/>
      <c r="S889" s="229"/>
      <c r="T889" s="229"/>
      <c r="U889" s="229"/>
      <c r="V889" s="229"/>
      <c r="W889" s="229"/>
      <c r="X889" s="229"/>
      <c r="Y889" s="229"/>
      <c r="Z889" s="241"/>
    </row>
    <row r="890" spans="1:26" ht="15" x14ac:dyDescent="0.2">
      <c r="A890" s="242"/>
      <c r="B890" s="243"/>
      <c r="C890" s="243"/>
      <c r="D890" s="245"/>
      <c r="E890" s="244"/>
      <c r="F890" s="244"/>
      <c r="G890" s="246"/>
      <c r="H890" s="246"/>
      <c r="I890" s="246"/>
      <c r="J890" s="247"/>
      <c r="K890" s="237"/>
      <c r="L890" s="238"/>
      <c r="M890" s="241"/>
      <c r="P890" s="229"/>
      <c r="Q890" s="229"/>
      <c r="R890" s="229"/>
      <c r="S890" s="229"/>
      <c r="T890" s="229"/>
      <c r="U890" s="229"/>
      <c r="V890" s="229"/>
      <c r="W890" s="229"/>
      <c r="X890" s="229"/>
      <c r="Y890" s="229"/>
      <c r="Z890" s="241"/>
    </row>
    <row r="891" spans="1:26" ht="15" x14ac:dyDescent="0.2">
      <c r="A891" s="242"/>
      <c r="B891" s="243"/>
      <c r="C891" s="243"/>
      <c r="D891" s="245"/>
      <c r="E891" s="244"/>
      <c r="F891" s="244"/>
      <c r="G891" s="246"/>
      <c r="H891" s="246"/>
      <c r="I891" s="246"/>
      <c r="J891" s="247"/>
      <c r="K891" s="237"/>
      <c r="L891" s="238"/>
      <c r="M891" s="241"/>
      <c r="P891" s="229"/>
      <c r="Q891" s="229"/>
      <c r="R891" s="229"/>
      <c r="S891" s="229"/>
      <c r="T891" s="229"/>
      <c r="U891" s="229"/>
      <c r="V891" s="229"/>
      <c r="W891" s="229"/>
      <c r="X891" s="229"/>
      <c r="Y891" s="229"/>
      <c r="Z891" s="241"/>
    </row>
    <row r="892" spans="1:26" ht="15" x14ac:dyDescent="0.2">
      <c r="A892" s="242"/>
      <c r="B892" s="243"/>
      <c r="C892" s="243"/>
      <c r="D892" s="245"/>
      <c r="E892" s="244"/>
      <c r="F892" s="244"/>
      <c r="G892" s="246"/>
      <c r="H892" s="246"/>
      <c r="I892" s="246"/>
      <c r="J892" s="247"/>
      <c r="K892" s="237"/>
      <c r="L892" s="238"/>
      <c r="M892" s="241"/>
      <c r="P892" s="229"/>
      <c r="Q892" s="229"/>
      <c r="R892" s="229"/>
      <c r="S892" s="229"/>
      <c r="T892" s="229"/>
      <c r="U892" s="229"/>
      <c r="V892" s="229"/>
      <c r="W892" s="229"/>
      <c r="X892" s="229"/>
      <c r="Y892" s="229"/>
      <c r="Z892" s="241"/>
    </row>
    <row r="893" spans="1:26" ht="15" x14ac:dyDescent="0.2">
      <c r="A893" s="242"/>
      <c r="B893" s="243"/>
      <c r="C893" s="243"/>
      <c r="D893" s="245"/>
      <c r="E893" s="244"/>
      <c r="F893" s="244"/>
      <c r="G893" s="246"/>
      <c r="H893" s="246"/>
      <c r="I893" s="246"/>
      <c r="J893" s="247"/>
      <c r="K893" s="237"/>
      <c r="L893" s="238"/>
      <c r="M893" s="241"/>
      <c r="P893" s="229"/>
      <c r="Q893" s="229"/>
      <c r="R893" s="229"/>
      <c r="S893" s="229"/>
      <c r="T893" s="229"/>
      <c r="U893" s="229"/>
      <c r="V893" s="229"/>
      <c r="W893" s="229"/>
      <c r="X893" s="229"/>
      <c r="Y893" s="229"/>
      <c r="Z893" s="241"/>
    </row>
    <row r="894" spans="1:26" ht="15" x14ac:dyDescent="0.2">
      <c r="A894" s="242"/>
      <c r="B894" s="243"/>
      <c r="C894" s="243"/>
      <c r="D894" s="245"/>
      <c r="E894" s="244"/>
      <c r="F894" s="244"/>
      <c r="G894" s="246"/>
      <c r="H894" s="246"/>
      <c r="I894" s="246"/>
      <c r="J894" s="247"/>
      <c r="K894" s="237"/>
      <c r="L894" s="238"/>
      <c r="M894" s="241"/>
      <c r="P894" s="229"/>
      <c r="Q894" s="229"/>
      <c r="R894" s="229"/>
      <c r="S894" s="229"/>
      <c r="T894" s="229"/>
      <c r="U894" s="229"/>
      <c r="V894" s="229"/>
      <c r="W894" s="229"/>
      <c r="X894" s="229"/>
      <c r="Y894" s="229"/>
      <c r="Z894" s="241"/>
    </row>
    <row r="895" spans="1:26" ht="15" x14ac:dyDescent="0.2">
      <c r="A895" s="242"/>
      <c r="B895" s="243"/>
      <c r="C895" s="243"/>
      <c r="D895" s="245"/>
      <c r="E895" s="244"/>
      <c r="F895" s="244"/>
      <c r="G895" s="246"/>
      <c r="H895" s="246"/>
      <c r="I895" s="246"/>
      <c r="J895" s="247"/>
      <c r="K895" s="237"/>
      <c r="L895" s="238"/>
      <c r="M895" s="241"/>
      <c r="P895" s="229"/>
      <c r="Q895" s="229"/>
      <c r="R895" s="229"/>
      <c r="S895" s="229"/>
      <c r="T895" s="229"/>
      <c r="U895" s="229"/>
      <c r="V895" s="229"/>
      <c r="W895" s="229"/>
      <c r="X895" s="229"/>
      <c r="Y895" s="229"/>
      <c r="Z895" s="241"/>
    </row>
    <row r="896" spans="1:26" ht="15" x14ac:dyDescent="0.2">
      <c r="A896" s="242"/>
      <c r="B896" s="243"/>
      <c r="C896" s="243"/>
      <c r="D896" s="245"/>
      <c r="E896" s="244"/>
      <c r="F896" s="244"/>
      <c r="G896" s="246"/>
      <c r="H896" s="246"/>
      <c r="I896" s="246"/>
      <c r="J896" s="247"/>
      <c r="K896" s="237"/>
      <c r="L896" s="238"/>
      <c r="M896" s="241"/>
      <c r="P896" s="229"/>
      <c r="Q896" s="229"/>
      <c r="R896" s="229"/>
      <c r="S896" s="229"/>
      <c r="T896" s="229"/>
      <c r="U896" s="229"/>
      <c r="V896" s="229"/>
      <c r="W896" s="229"/>
      <c r="X896" s="229"/>
      <c r="Y896" s="229"/>
      <c r="Z896" s="241"/>
    </row>
    <row r="897" spans="1:26" ht="15" x14ac:dyDescent="0.2">
      <c r="A897" s="242"/>
      <c r="B897" s="243"/>
      <c r="C897" s="243"/>
      <c r="D897" s="245"/>
      <c r="E897" s="244"/>
      <c r="F897" s="244"/>
      <c r="G897" s="246"/>
      <c r="H897" s="246"/>
      <c r="I897" s="246"/>
      <c r="J897" s="247"/>
      <c r="K897" s="237"/>
      <c r="L897" s="238"/>
      <c r="M897" s="241"/>
      <c r="P897" s="229"/>
      <c r="Q897" s="229"/>
      <c r="R897" s="229"/>
      <c r="S897" s="229"/>
      <c r="T897" s="229"/>
      <c r="U897" s="229"/>
      <c r="V897" s="229"/>
      <c r="W897" s="229"/>
      <c r="X897" s="229"/>
      <c r="Y897" s="229"/>
      <c r="Z897" s="241"/>
    </row>
    <row r="898" spans="1:26" ht="15" x14ac:dyDescent="0.2">
      <c r="A898" s="242"/>
      <c r="B898" s="243"/>
      <c r="C898" s="243"/>
      <c r="D898" s="245"/>
      <c r="E898" s="244"/>
      <c r="F898" s="244"/>
      <c r="G898" s="246"/>
      <c r="H898" s="246"/>
      <c r="I898" s="246"/>
      <c r="J898" s="247"/>
      <c r="K898" s="237"/>
      <c r="L898" s="238"/>
      <c r="M898" s="241"/>
      <c r="P898" s="229"/>
      <c r="Q898" s="229"/>
      <c r="R898" s="229"/>
      <c r="S898" s="229"/>
      <c r="T898" s="229"/>
      <c r="U898" s="229"/>
      <c r="V898" s="229"/>
      <c r="W898" s="229"/>
      <c r="X898" s="229"/>
      <c r="Y898" s="229"/>
      <c r="Z898" s="241"/>
    </row>
    <row r="899" spans="1:26" ht="15" x14ac:dyDescent="0.2">
      <c r="A899" s="242"/>
      <c r="B899" s="243"/>
      <c r="C899" s="243"/>
      <c r="D899" s="245"/>
      <c r="E899" s="244"/>
      <c r="F899" s="244"/>
      <c r="G899" s="246"/>
      <c r="H899" s="246"/>
      <c r="I899" s="246"/>
      <c r="J899" s="247"/>
      <c r="K899" s="237"/>
      <c r="L899" s="238"/>
      <c r="M899" s="241"/>
      <c r="P899" s="229"/>
      <c r="Q899" s="229"/>
      <c r="R899" s="229"/>
      <c r="S899" s="229"/>
      <c r="T899" s="229"/>
      <c r="U899" s="229"/>
      <c r="V899" s="229"/>
      <c r="W899" s="229"/>
      <c r="X899" s="229"/>
      <c r="Y899" s="229"/>
      <c r="Z899" s="241"/>
    </row>
    <row r="900" spans="1:26" ht="15" x14ac:dyDescent="0.2">
      <c r="A900" s="242"/>
      <c r="B900" s="243"/>
      <c r="C900" s="243"/>
      <c r="D900" s="245"/>
      <c r="E900" s="244"/>
      <c r="F900" s="244"/>
      <c r="G900" s="246"/>
      <c r="H900" s="246"/>
      <c r="I900" s="246"/>
      <c r="J900" s="247"/>
      <c r="K900" s="237"/>
      <c r="L900" s="238"/>
      <c r="M900" s="241"/>
      <c r="P900" s="229"/>
      <c r="Q900" s="229"/>
      <c r="R900" s="229"/>
      <c r="S900" s="229"/>
      <c r="T900" s="229"/>
      <c r="U900" s="229"/>
      <c r="V900" s="229"/>
      <c r="W900" s="229"/>
      <c r="X900" s="229"/>
      <c r="Y900" s="229"/>
      <c r="Z900" s="241"/>
    </row>
    <row r="901" spans="1:26" ht="15" x14ac:dyDescent="0.2">
      <c r="A901" s="242"/>
      <c r="B901" s="243"/>
      <c r="C901" s="243"/>
      <c r="D901" s="245"/>
      <c r="E901" s="244"/>
      <c r="F901" s="244"/>
      <c r="G901" s="246"/>
      <c r="H901" s="246"/>
      <c r="I901" s="246"/>
      <c r="J901" s="247"/>
      <c r="K901" s="237"/>
      <c r="L901" s="238"/>
      <c r="M901" s="241"/>
      <c r="P901" s="229"/>
      <c r="Q901" s="229"/>
      <c r="R901" s="229"/>
      <c r="S901" s="229"/>
      <c r="T901" s="229"/>
      <c r="U901" s="229"/>
      <c r="V901" s="229"/>
      <c r="W901" s="229"/>
      <c r="X901" s="229"/>
      <c r="Y901" s="229"/>
      <c r="Z901" s="241"/>
    </row>
    <row r="902" spans="1:26" ht="15" x14ac:dyDescent="0.2">
      <c r="A902" s="242"/>
      <c r="B902" s="243"/>
      <c r="C902" s="243"/>
      <c r="D902" s="245"/>
      <c r="E902" s="244"/>
      <c r="F902" s="244"/>
      <c r="G902" s="246"/>
      <c r="H902" s="246"/>
      <c r="I902" s="246"/>
      <c r="J902" s="247"/>
      <c r="K902" s="237"/>
      <c r="L902" s="238"/>
      <c r="M902" s="241"/>
      <c r="P902" s="229"/>
      <c r="Q902" s="229"/>
      <c r="R902" s="229"/>
      <c r="S902" s="229"/>
      <c r="T902" s="229"/>
      <c r="U902" s="229"/>
      <c r="V902" s="229"/>
      <c r="W902" s="229"/>
      <c r="X902" s="229"/>
      <c r="Y902" s="229"/>
      <c r="Z902" s="241"/>
    </row>
    <row r="903" spans="1:26" ht="15" x14ac:dyDescent="0.2">
      <c r="A903" s="242"/>
      <c r="B903" s="243"/>
      <c r="C903" s="243"/>
      <c r="D903" s="245"/>
      <c r="E903" s="244"/>
      <c r="F903" s="244"/>
      <c r="G903" s="246"/>
      <c r="H903" s="246"/>
      <c r="I903" s="246"/>
      <c r="J903" s="247"/>
      <c r="K903" s="237"/>
      <c r="L903" s="238"/>
      <c r="M903" s="241"/>
      <c r="P903" s="229"/>
      <c r="Q903" s="229"/>
      <c r="R903" s="229"/>
      <c r="S903" s="229"/>
      <c r="T903" s="229"/>
      <c r="U903" s="229"/>
      <c r="V903" s="229"/>
      <c r="W903" s="229"/>
      <c r="X903" s="229"/>
      <c r="Y903" s="229"/>
      <c r="Z903" s="241"/>
    </row>
    <row r="904" spans="1:26" ht="15" x14ac:dyDescent="0.2">
      <c r="A904" s="242"/>
      <c r="B904" s="243"/>
      <c r="C904" s="243"/>
      <c r="D904" s="245"/>
      <c r="E904" s="244"/>
      <c r="F904" s="244"/>
      <c r="G904" s="246"/>
      <c r="H904" s="246"/>
      <c r="I904" s="246"/>
      <c r="J904" s="247"/>
      <c r="K904" s="237"/>
      <c r="L904" s="238"/>
      <c r="M904" s="241"/>
      <c r="P904" s="229"/>
      <c r="Q904" s="229"/>
      <c r="R904" s="229"/>
      <c r="S904" s="229"/>
      <c r="T904" s="229"/>
      <c r="U904" s="229"/>
      <c r="V904" s="229"/>
      <c r="W904" s="229"/>
      <c r="X904" s="229"/>
      <c r="Y904" s="229"/>
      <c r="Z904" s="241"/>
    </row>
    <row r="905" spans="1:26" ht="15" x14ac:dyDescent="0.2">
      <c r="A905" s="242"/>
      <c r="B905" s="243"/>
      <c r="C905" s="243"/>
      <c r="D905" s="245"/>
      <c r="E905" s="244"/>
      <c r="F905" s="244"/>
      <c r="G905" s="246"/>
      <c r="H905" s="246"/>
      <c r="I905" s="246"/>
      <c r="J905" s="247"/>
      <c r="K905" s="237"/>
      <c r="L905" s="238"/>
      <c r="M905" s="241"/>
      <c r="P905" s="229"/>
      <c r="Q905" s="229"/>
      <c r="R905" s="229"/>
      <c r="S905" s="229"/>
      <c r="T905" s="229"/>
      <c r="U905" s="229"/>
      <c r="V905" s="229"/>
      <c r="W905" s="229"/>
      <c r="X905" s="229"/>
      <c r="Y905" s="229"/>
      <c r="Z905" s="241"/>
    </row>
    <row r="906" spans="1:26" ht="15" x14ac:dyDescent="0.2">
      <c r="A906" s="242"/>
      <c r="B906" s="243"/>
      <c r="C906" s="243"/>
      <c r="D906" s="245"/>
      <c r="E906" s="244"/>
      <c r="F906" s="244"/>
      <c r="G906" s="246"/>
      <c r="H906" s="246"/>
      <c r="I906" s="246"/>
      <c r="J906" s="247"/>
      <c r="K906" s="237"/>
      <c r="L906" s="238"/>
      <c r="M906" s="241"/>
      <c r="P906" s="229"/>
      <c r="Q906" s="229"/>
      <c r="R906" s="229"/>
      <c r="S906" s="229"/>
      <c r="T906" s="229"/>
      <c r="U906" s="229"/>
      <c r="V906" s="229"/>
      <c r="W906" s="229"/>
      <c r="X906" s="229"/>
      <c r="Y906" s="229"/>
      <c r="Z906" s="241"/>
    </row>
    <row r="907" spans="1:26" ht="15" x14ac:dyDescent="0.2">
      <c r="A907" s="242"/>
      <c r="B907" s="243"/>
      <c r="C907" s="243"/>
      <c r="D907" s="245"/>
      <c r="E907" s="244"/>
      <c r="F907" s="244"/>
      <c r="G907" s="246"/>
      <c r="H907" s="246"/>
      <c r="I907" s="246"/>
      <c r="J907" s="247"/>
      <c r="K907" s="237"/>
      <c r="L907" s="238"/>
      <c r="M907" s="241"/>
      <c r="P907" s="229"/>
      <c r="Q907" s="229"/>
      <c r="R907" s="229"/>
      <c r="S907" s="229"/>
      <c r="T907" s="229"/>
      <c r="U907" s="229"/>
      <c r="V907" s="229"/>
      <c r="W907" s="229"/>
      <c r="X907" s="229"/>
      <c r="Y907" s="229"/>
      <c r="Z907" s="241"/>
    </row>
    <row r="908" spans="1:26" ht="15" x14ac:dyDescent="0.2">
      <c r="A908" s="242"/>
      <c r="B908" s="243"/>
      <c r="C908" s="243"/>
      <c r="D908" s="245"/>
      <c r="E908" s="244"/>
      <c r="F908" s="244"/>
      <c r="G908" s="246"/>
      <c r="H908" s="246"/>
      <c r="I908" s="246"/>
      <c r="J908" s="247"/>
      <c r="K908" s="237"/>
      <c r="L908" s="238"/>
      <c r="M908" s="241"/>
      <c r="P908" s="229"/>
      <c r="Q908" s="229"/>
      <c r="R908" s="229"/>
      <c r="S908" s="229"/>
      <c r="T908" s="229"/>
      <c r="U908" s="229"/>
      <c r="V908" s="229"/>
      <c r="W908" s="229"/>
      <c r="X908" s="229"/>
      <c r="Y908" s="229"/>
      <c r="Z908" s="241"/>
    </row>
    <row r="909" spans="1:26" ht="15" x14ac:dyDescent="0.2">
      <c r="A909" s="242"/>
      <c r="B909" s="243"/>
      <c r="C909" s="243"/>
      <c r="D909" s="245"/>
      <c r="E909" s="244"/>
      <c r="F909" s="244"/>
      <c r="G909" s="246"/>
      <c r="H909" s="246"/>
      <c r="I909" s="246"/>
      <c r="J909" s="247"/>
      <c r="K909" s="237"/>
      <c r="L909" s="238"/>
      <c r="M909" s="241"/>
      <c r="P909" s="229"/>
      <c r="Q909" s="229"/>
      <c r="R909" s="229"/>
      <c r="S909" s="229"/>
      <c r="T909" s="229"/>
      <c r="U909" s="229"/>
      <c r="V909" s="229"/>
      <c r="W909" s="229"/>
      <c r="X909" s="229"/>
      <c r="Y909" s="229"/>
      <c r="Z909" s="241"/>
    </row>
    <row r="910" spans="1:26" ht="15" x14ac:dyDescent="0.2">
      <c r="A910" s="242"/>
      <c r="B910" s="243"/>
      <c r="C910" s="243"/>
      <c r="D910" s="245"/>
      <c r="E910" s="244"/>
      <c r="F910" s="244"/>
      <c r="G910" s="246"/>
      <c r="H910" s="246"/>
      <c r="I910" s="246"/>
      <c r="J910" s="247"/>
      <c r="K910" s="237"/>
      <c r="L910" s="238"/>
      <c r="M910" s="241"/>
      <c r="P910" s="229"/>
      <c r="Q910" s="229"/>
      <c r="R910" s="229"/>
      <c r="S910" s="229"/>
      <c r="T910" s="229"/>
      <c r="U910" s="229"/>
      <c r="V910" s="229"/>
      <c r="W910" s="229"/>
      <c r="X910" s="229"/>
      <c r="Y910" s="229"/>
      <c r="Z910" s="241"/>
    </row>
    <row r="911" spans="1:26" ht="15" x14ac:dyDescent="0.2">
      <c r="A911" s="242"/>
      <c r="B911" s="243"/>
      <c r="C911" s="243"/>
      <c r="D911" s="245"/>
      <c r="E911" s="244"/>
      <c r="F911" s="244"/>
      <c r="G911" s="246"/>
      <c r="H911" s="246"/>
      <c r="I911" s="246"/>
      <c r="J911" s="247"/>
      <c r="K911" s="237"/>
      <c r="L911" s="238"/>
      <c r="M911" s="241"/>
      <c r="P911" s="229"/>
      <c r="Q911" s="229"/>
      <c r="R911" s="229"/>
      <c r="S911" s="229"/>
      <c r="T911" s="229"/>
      <c r="U911" s="229"/>
      <c r="V911" s="229"/>
      <c r="W911" s="229"/>
      <c r="X911" s="229"/>
      <c r="Y911" s="229"/>
      <c r="Z911" s="241"/>
    </row>
    <row r="912" spans="1:26" ht="15" x14ac:dyDescent="0.2">
      <c r="A912" s="242"/>
      <c r="B912" s="243"/>
      <c r="C912" s="243"/>
      <c r="D912" s="245"/>
      <c r="E912" s="244"/>
      <c r="F912" s="244"/>
      <c r="G912" s="246"/>
      <c r="H912" s="246"/>
      <c r="I912" s="246"/>
      <c r="J912" s="247"/>
      <c r="K912" s="237"/>
      <c r="L912" s="238"/>
      <c r="M912" s="241"/>
      <c r="P912" s="229"/>
      <c r="Q912" s="229"/>
      <c r="R912" s="229"/>
      <c r="S912" s="229"/>
      <c r="T912" s="229"/>
      <c r="U912" s="229"/>
      <c r="V912" s="229"/>
      <c r="W912" s="229"/>
      <c r="X912" s="229"/>
      <c r="Y912" s="229"/>
      <c r="Z912" s="241"/>
    </row>
    <row r="913" spans="1:26" ht="15" x14ac:dyDescent="0.2">
      <c r="A913" s="242"/>
      <c r="B913" s="243"/>
      <c r="C913" s="243"/>
      <c r="D913" s="245"/>
      <c r="E913" s="244"/>
      <c r="F913" s="244"/>
      <c r="G913" s="246"/>
      <c r="H913" s="246"/>
      <c r="I913" s="246"/>
      <c r="J913" s="247"/>
      <c r="K913" s="237"/>
      <c r="L913" s="238"/>
      <c r="M913" s="241"/>
      <c r="P913" s="229"/>
      <c r="Q913" s="229"/>
      <c r="R913" s="229"/>
      <c r="S913" s="229"/>
      <c r="T913" s="229"/>
      <c r="U913" s="229"/>
      <c r="V913" s="229"/>
      <c r="W913" s="229"/>
      <c r="X913" s="229"/>
      <c r="Y913" s="229"/>
      <c r="Z913" s="241"/>
    </row>
    <row r="914" spans="1:26" ht="15" x14ac:dyDescent="0.2">
      <c r="A914" s="242"/>
      <c r="B914" s="243"/>
      <c r="C914" s="243"/>
      <c r="D914" s="245"/>
      <c r="E914" s="244"/>
      <c r="F914" s="244"/>
      <c r="G914" s="246"/>
      <c r="H914" s="246"/>
      <c r="I914" s="246"/>
      <c r="J914" s="247"/>
      <c r="K914" s="237"/>
      <c r="L914" s="238"/>
      <c r="M914" s="241"/>
      <c r="P914" s="229"/>
      <c r="Q914" s="229"/>
      <c r="R914" s="229"/>
      <c r="S914" s="229"/>
      <c r="T914" s="229"/>
      <c r="U914" s="229"/>
      <c r="V914" s="229"/>
      <c r="W914" s="229"/>
      <c r="X914" s="229"/>
      <c r="Y914" s="229"/>
      <c r="Z914" s="241"/>
    </row>
    <row r="915" spans="1:26" ht="15" x14ac:dyDescent="0.2">
      <c r="A915" s="242"/>
      <c r="B915" s="243"/>
      <c r="C915" s="243"/>
      <c r="D915" s="245"/>
      <c r="E915" s="244"/>
      <c r="F915" s="244"/>
      <c r="G915" s="246"/>
      <c r="H915" s="246"/>
      <c r="I915" s="246"/>
      <c r="J915" s="247"/>
      <c r="K915" s="237"/>
      <c r="L915" s="238"/>
      <c r="M915" s="241"/>
      <c r="P915" s="229"/>
      <c r="Q915" s="229"/>
      <c r="R915" s="229"/>
      <c r="S915" s="229"/>
      <c r="T915" s="229"/>
      <c r="U915" s="229"/>
      <c r="V915" s="229"/>
      <c r="W915" s="229"/>
      <c r="X915" s="229"/>
      <c r="Y915" s="229"/>
      <c r="Z915" s="241"/>
    </row>
    <row r="916" spans="1:26" ht="15" x14ac:dyDescent="0.2">
      <c r="A916" s="242"/>
      <c r="B916" s="243"/>
      <c r="C916" s="243"/>
      <c r="D916" s="245"/>
      <c r="E916" s="244"/>
      <c r="F916" s="244"/>
      <c r="G916" s="246"/>
      <c r="H916" s="246"/>
      <c r="I916" s="246"/>
      <c r="J916" s="247"/>
      <c r="K916" s="237"/>
      <c r="L916" s="238"/>
      <c r="M916" s="241"/>
      <c r="P916" s="229"/>
      <c r="Q916" s="229"/>
      <c r="R916" s="229"/>
      <c r="S916" s="229"/>
      <c r="T916" s="229"/>
      <c r="U916" s="229"/>
      <c r="V916" s="229"/>
      <c r="W916" s="229"/>
      <c r="X916" s="229"/>
      <c r="Y916" s="229"/>
      <c r="Z916" s="241"/>
    </row>
    <row r="917" spans="1:26" ht="15" x14ac:dyDescent="0.2">
      <c r="A917" s="242"/>
      <c r="B917" s="243"/>
      <c r="C917" s="243"/>
      <c r="D917" s="245"/>
      <c r="E917" s="244"/>
      <c r="F917" s="244"/>
      <c r="G917" s="246"/>
      <c r="H917" s="246"/>
      <c r="I917" s="246"/>
      <c r="J917" s="247"/>
      <c r="K917" s="237"/>
      <c r="L917" s="238"/>
      <c r="M917" s="241"/>
      <c r="P917" s="229"/>
      <c r="Q917" s="229"/>
      <c r="R917" s="229"/>
      <c r="S917" s="229"/>
      <c r="T917" s="229"/>
      <c r="U917" s="229"/>
      <c r="V917" s="229"/>
      <c r="W917" s="229"/>
      <c r="X917" s="229"/>
      <c r="Y917" s="229"/>
      <c r="Z917" s="241"/>
    </row>
    <row r="918" spans="1:26" ht="15" x14ac:dyDescent="0.2">
      <c r="A918" s="242"/>
      <c r="B918" s="243"/>
      <c r="C918" s="243"/>
      <c r="D918" s="245"/>
      <c r="E918" s="244"/>
      <c r="F918" s="244"/>
      <c r="G918" s="246"/>
      <c r="H918" s="246"/>
      <c r="I918" s="246"/>
      <c r="J918" s="247"/>
      <c r="K918" s="237"/>
      <c r="L918" s="238"/>
      <c r="M918" s="241"/>
      <c r="P918" s="229"/>
      <c r="Q918" s="229"/>
      <c r="R918" s="229"/>
      <c r="S918" s="229"/>
      <c r="T918" s="229"/>
      <c r="U918" s="229"/>
      <c r="V918" s="229"/>
      <c r="W918" s="229"/>
      <c r="X918" s="229"/>
      <c r="Y918" s="229"/>
      <c r="Z918" s="241"/>
    </row>
    <row r="919" spans="1:26" ht="15" x14ac:dyDescent="0.2">
      <c r="A919" s="242"/>
      <c r="B919" s="243"/>
      <c r="C919" s="243"/>
      <c r="D919" s="245"/>
      <c r="E919" s="244"/>
      <c r="F919" s="244"/>
      <c r="G919" s="246"/>
      <c r="H919" s="246"/>
      <c r="I919" s="246"/>
      <c r="J919" s="247"/>
      <c r="K919" s="237"/>
      <c r="L919" s="238"/>
      <c r="M919" s="241"/>
      <c r="P919" s="229"/>
      <c r="Q919" s="229"/>
      <c r="R919" s="229"/>
      <c r="S919" s="229"/>
      <c r="T919" s="229"/>
      <c r="U919" s="229"/>
      <c r="V919" s="229"/>
      <c r="W919" s="229"/>
      <c r="X919" s="229"/>
      <c r="Y919" s="229"/>
      <c r="Z919" s="241"/>
    </row>
    <row r="920" spans="1:26" ht="15" x14ac:dyDescent="0.2">
      <c r="A920" s="242"/>
      <c r="B920" s="243"/>
      <c r="C920" s="243"/>
      <c r="D920" s="245"/>
      <c r="E920" s="244"/>
      <c r="F920" s="244"/>
      <c r="G920" s="246"/>
      <c r="H920" s="246"/>
      <c r="I920" s="246"/>
      <c r="J920" s="247"/>
      <c r="K920" s="237"/>
      <c r="L920" s="238"/>
      <c r="M920" s="241"/>
      <c r="P920" s="229"/>
      <c r="Q920" s="229"/>
      <c r="R920" s="229"/>
      <c r="S920" s="229"/>
      <c r="T920" s="229"/>
      <c r="U920" s="229"/>
      <c r="V920" s="229"/>
      <c r="W920" s="229"/>
      <c r="X920" s="229"/>
      <c r="Y920" s="229"/>
      <c r="Z920" s="241"/>
    </row>
    <row r="921" spans="1:26" ht="15" x14ac:dyDescent="0.2">
      <c r="A921" s="242"/>
      <c r="B921" s="243"/>
      <c r="C921" s="243"/>
      <c r="D921" s="245"/>
      <c r="E921" s="244"/>
      <c r="F921" s="244"/>
      <c r="G921" s="246"/>
      <c r="H921" s="246"/>
      <c r="I921" s="246"/>
      <c r="J921" s="247"/>
      <c r="K921" s="237"/>
      <c r="L921" s="238"/>
      <c r="M921" s="241"/>
      <c r="P921" s="229"/>
      <c r="Q921" s="229"/>
      <c r="R921" s="229"/>
      <c r="S921" s="229"/>
      <c r="T921" s="229"/>
      <c r="U921" s="229"/>
      <c r="V921" s="229"/>
      <c r="W921" s="229"/>
      <c r="X921" s="229"/>
      <c r="Y921" s="229"/>
      <c r="Z921" s="241"/>
    </row>
    <row r="922" spans="1:26" ht="15" x14ac:dyDescent="0.2">
      <c r="A922" s="242"/>
      <c r="B922" s="243"/>
      <c r="C922" s="243"/>
      <c r="D922" s="245"/>
      <c r="E922" s="244"/>
      <c r="F922" s="244"/>
      <c r="G922" s="246"/>
      <c r="H922" s="246"/>
      <c r="I922" s="246"/>
      <c r="J922" s="247"/>
      <c r="K922" s="237"/>
      <c r="L922" s="238"/>
      <c r="M922" s="241"/>
      <c r="P922" s="229"/>
      <c r="Q922" s="229"/>
      <c r="R922" s="229"/>
      <c r="S922" s="229"/>
      <c r="T922" s="229"/>
      <c r="U922" s="229"/>
      <c r="V922" s="229"/>
      <c r="W922" s="229"/>
      <c r="X922" s="229"/>
      <c r="Y922" s="229"/>
      <c r="Z922" s="241"/>
    </row>
    <row r="923" spans="1:26" ht="15" x14ac:dyDescent="0.2">
      <c r="A923" s="242"/>
      <c r="B923" s="243"/>
      <c r="C923" s="243"/>
      <c r="D923" s="245"/>
      <c r="E923" s="244"/>
      <c r="F923" s="244"/>
      <c r="G923" s="246"/>
      <c r="H923" s="246"/>
      <c r="I923" s="246"/>
      <c r="J923" s="247"/>
      <c r="K923" s="237"/>
      <c r="L923" s="238"/>
      <c r="M923" s="241"/>
      <c r="P923" s="229"/>
      <c r="Q923" s="229"/>
      <c r="R923" s="229"/>
      <c r="S923" s="229"/>
      <c r="T923" s="229"/>
      <c r="U923" s="229"/>
      <c r="V923" s="229"/>
      <c r="W923" s="229"/>
      <c r="X923" s="229"/>
      <c r="Y923" s="229"/>
      <c r="Z923" s="241"/>
    </row>
    <row r="924" spans="1:26" ht="15" x14ac:dyDescent="0.2">
      <c r="A924" s="242"/>
      <c r="B924" s="243"/>
      <c r="C924" s="243"/>
      <c r="D924" s="245"/>
      <c r="E924" s="244"/>
      <c r="F924" s="244"/>
      <c r="G924" s="246"/>
      <c r="H924" s="246"/>
      <c r="I924" s="246"/>
      <c r="J924" s="247"/>
      <c r="K924" s="237"/>
      <c r="L924" s="238"/>
      <c r="M924" s="241"/>
      <c r="P924" s="229"/>
      <c r="Q924" s="229"/>
      <c r="R924" s="229"/>
      <c r="S924" s="229"/>
      <c r="T924" s="229"/>
      <c r="U924" s="229"/>
      <c r="V924" s="229"/>
      <c r="W924" s="229"/>
      <c r="X924" s="229"/>
      <c r="Y924" s="229"/>
      <c r="Z924" s="241"/>
    </row>
    <row r="925" spans="1:26" ht="15" x14ac:dyDescent="0.2">
      <c r="A925" s="242"/>
      <c r="B925" s="243"/>
      <c r="C925" s="243"/>
      <c r="D925" s="245"/>
      <c r="E925" s="244"/>
      <c r="F925" s="244"/>
      <c r="G925" s="246"/>
      <c r="H925" s="246"/>
      <c r="I925" s="246"/>
      <c r="J925" s="247"/>
      <c r="K925" s="237"/>
      <c r="L925" s="238"/>
      <c r="M925" s="241"/>
      <c r="P925" s="229"/>
      <c r="Q925" s="229"/>
      <c r="R925" s="229"/>
      <c r="S925" s="229"/>
      <c r="T925" s="229"/>
      <c r="U925" s="229"/>
      <c r="V925" s="229"/>
      <c r="W925" s="229"/>
      <c r="X925" s="229"/>
      <c r="Y925" s="229"/>
      <c r="Z925" s="241"/>
    </row>
    <row r="926" spans="1:26" ht="15" x14ac:dyDescent="0.2">
      <c r="A926" s="242"/>
      <c r="B926" s="243"/>
      <c r="C926" s="243"/>
      <c r="D926" s="245"/>
      <c r="E926" s="244"/>
      <c r="F926" s="244"/>
      <c r="G926" s="246"/>
      <c r="H926" s="246"/>
      <c r="I926" s="246"/>
      <c r="J926" s="247"/>
      <c r="K926" s="237"/>
      <c r="L926" s="238"/>
      <c r="M926" s="241"/>
      <c r="P926" s="229"/>
      <c r="Q926" s="229"/>
      <c r="R926" s="229"/>
      <c r="S926" s="229"/>
      <c r="T926" s="229"/>
      <c r="U926" s="229"/>
      <c r="V926" s="229"/>
      <c r="W926" s="229"/>
      <c r="X926" s="229"/>
      <c r="Y926" s="229"/>
      <c r="Z926" s="241"/>
    </row>
    <row r="927" spans="1:26" ht="15" x14ac:dyDescent="0.2">
      <c r="A927" s="242"/>
      <c r="B927" s="243"/>
      <c r="C927" s="243"/>
      <c r="D927" s="245"/>
      <c r="E927" s="244"/>
      <c r="F927" s="244"/>
      <c r="G927" s="246"/>
      <c r="H927" s="246"/>
      <c r="I927" s="246"/>
      <c r="J927" s="247"/>
      <c r="K927" s="237"/>
      <c r="L927" s="238"/>
      <c r="M927" s="241"/>
      <c r="P927" s="229"/>
      <c r="Q927" s="229"/>
      <c r="R927" s="229"/>
      <c r="S927" s="229"/>
      <c r="T927" s="229"/>
      <c r="U927" s="229"/>
      <c r="V927" s="229"/>
      <c r="W927" s="229"/>
      <c r="X927" s="229"/>
      <c r="Y927" s="229"/>
      <c r="Z927" s="241"/>
    </row>
    <row r="928" spans="1:26" ht="15" x14ac:dyDescent="0.2">
      <c r="A928" s="242"/>
      <c r="B928" s="243"/>
      <c r="C928" s="243"/>
      <c r="D928" s="245"/>
      <c r="E928" s="244"/>
      <c r="F928" s="244"/>
      <c r="G928" s="246"/>
      <c r="H928" s="246"/>
      <c r="I928" s="246"/>
      <c r="J928" s="247"/>
      <c r="K928" s="237"/>
      <c r="L928" s="238"/>
      <c r="M928" s="241"/>
      <c r="P928" s="229"/>
      <c r="Q928" s="229"/>
      <c r="R928" s="229"/>
      <c r="S928" s="229"/>
      <c r="T928" s="229"/>
      <c r="U928" s="229"/>
      <c r="V928" s="229"/>
      <c r="W928" s="229"/>
      <c r="X928" s="229"/>
      <c r="Y928" s="229"/>
      <c r="Z928" s="241"/>
    </row>
    <row r="929" spans="1:26" ht="15" x14ac:dyDescent="0.2">
      <c r="A929" s="242"/>
      <c r="B929" s="243"/>
      <c r="C929" s="243"/>
      <c r="D929" s="245"/>
      <c r="E929" s="244"/>
      <c r="F929" s="244"/>
      <c r="G929" s="246"/>
      <c r="H929" s="246"/>
      <c r="I929" s="246"/>
      <c r="J929" s="247"/>
      <c r="K929" s="237"/>
      <c r="L929" s="238"/>
      <c r="M929" s="241"/>
      <c r="P929" s="229"/>
      <c r="Q929" s="229"/>
      <c r="R929" s="229"/>
      <c r="S929" s="229"/>
      <c r="T929" s="229"/>
      <c r="U929" s="229"/>
      <c r="V929" s="229"/>
      <c r="W929" s="229"/>
      <c r="X929" s="229"/>
      <c r="Y929" s="229"/>
      <c r="Z929" s="241"/>
    </row>
    <row r="930" spans="1:26" ht="15" x14ac:dyDescent="0.2">
      <c r="A930" s="242"/>
      <c r="B930" s="243"/>
      <c r="C930" s="243"/>
      <c r="D930" s="245"/>
      <c r="E930" s="244"/>
      <c r="F930" s="244"/>
      <c r="G930" s="246"/>
      <c r="H930" s="246"/>
      <c r="I930" s="246"/>
      <c r="J930" s="247"/>
      <c r="K930" s="237"/>
      <c r="L930" s="238"/>
      <c r="M930" s="241"/>
      <c r="P930" s="229"/>
      <c r="Q930" s="229"/>
      <c r="R930" s="229"/>
      <c r="S930" s="229"/>
      <c r="T930" s="229"/>
      <c r="U930" s="229"/>
      <c r="V930" s="229"/>
      <c r="W930" s="229"/>
      <c r="X930" s="229"/>
      <c r="Y930" s="229"/>
      <c r="Z930" s="241"/>
    </row>
    <row r="931" spans="1:26" ht="15" x14ac:dyDescent="0.2">
      <c r="A931" s="242"/>
      <c r="B931" s="243"/>
      <c r="C931" s="243"/>
      <c r="D931" s="245"/>
      <c r="E931" s="244"/>
      <c r="F931" s="244"/>
      <c r="G931" s="246"/>
      <c r="H931" s="246"/>
      <c r="I931" s="246"/>
      <c r="J931" s="247"/>
      <c r="K931" s="237"/>
      <c r="L931" s="238"/>
      <c r="M931" s="241"/>
      <c r="P931" s="229"/>
      <c r="Q931" s="229"/>
      <c r="R931" s="229"/>
      <c r="S931" s="229"/>
      <c r="T931" s="229"/>
      <c r="U931" s="229"/>
      <c r="V931" s="229"/>
      <c r="W931" s="229"/>
      <c r="X931" s="229"/>
      <c r="Y931" s="229"/>
      <c r="Z931" s="241"/>
    </row>
    <row r="932" spans="1:26" ht="15" x14ac:dyDescent="0.2">
      <c r="A932" s="242"/>
      <c r="B932" s="243"/>
      <c r="C932" s="243"/>
      <c r="D932" s="245"/>
      <c r="E932" s="244"/>
      <c r="F932" s="244"/>
      <c r="G932" s="246"/>
      <c r="H932" s="246"/>
      <c r="I932" s="246"/>
      <c r="J932" s="247"/>
      <c r="K932" s="237"/>
      <c r="L932" s="238"/>
      <c r="M932" s="241"/>
      <c r="P932" s="229"/>
      <c r="Q932" s="229"/>
      <c r="R932" s="229"/>
      <c r="S932" s="229"/>
      <c r="T932" s="229"/>
      <c r="U932" s="229"/>
      <c r="V932" s="229"/>
      <c r="W932" s="229"/>
      <c r="X932" s="229"/>
      <c r="Y932" s="229"/>
      <c r="Z932" s="241"/>
    </row>
    <row r="933" spans="1:26" ht="15" x14ac:dyDescent="0.2">
      <c r="A933" s="242"/>
      <c r="B933" s="243"/>
      <c r="C933" s="243"/>
      <c r="D933" s="245"/>
      <c r="E933" s="244"/>
      <c r="F933" s="244"/>
      <c r="G933" s="246"/>
      <c r="H933" s="246"/>
      <c r="I933" s="246"/>
      <c r="J933" s="247"/>
      <c r="K933" s="237"/>
      <c r="L933" s="238"/>
      <c r="M933" s="241"/>
      <c r="P933" s="229"/>
      <c r="Q933" s="229"/>
      <c r="R933" s="229"/>
      <c r="S933" s="229"/>
      <c r="T933" s="229"/>
      <c r="U933" s="229"/>
      <c r="V933" s="229"/>
      <c r="W933" s="229"/>
      <c r="X933" s="229"/>
      <c r="Y933" s="229"/>
      <c r="Z933" s="241"/>
    </row>
    <row r="934" spans="1:26" ht="15" x14ac:dyDescent="0.2">
      <c r="A934" s="242"/>
      <c r="B934" s="243"/>
      <c r="C934" s="243"/>
      <c r="D934" s="245"/>
      <c r="E934" s="244"/>
      <c r="F934" s="244"/>
      <c r="G934" s="246"/>
      <c r="H934" s="246"/>
      <c r="I934" s="246"/>
      <c r="J934" s="247"/>
      <c r="K934" s="237"/>
      <c r="L934" s="238"/>
      <c r="M934" s="241"/>
      <c r="P934" s="229"/>
      <c r="Q934" s="229"/>
      <c r="R934" s="229"/>
      <c r="S934" s="229"/>
      <c r="T934" s="229"/>
      <c r="U934" s="229"/>
      <c r="V934" s="229"/>
      <c r="W934" s="229"/>
      <c r="X934" s="229"/>
      <c r="Y934" s="229"/>
      <c r="Z934" s="241"/>
    </row>
    <row r="935" spans="1:26" ht="15" x14ac:dyDescent="0.2">
      <c r="A935" s="242"/>
      <c r="B935" s="243"/>
      <c r="C935" s="243"/>
      <c r="D935" s="245"/>
      <c r="E935" s="244"/>
      <c r="F935" s="244"/>
      <c r="G935" s="246"/>
      <c r="H935" s="246"/>
      <c r="I935" s="246"/>
      <c r="J935" s="247"/>
      <c r="K935" s="237"/>
      <c r="L935" s="238"/>
      <c r="M935" s="241"/>
      <c r="P935" s="229"/>
      <c r="Q935" s="229"/>
      <c r="R935" s="229"/>
      <c r="S935" s="229"/>
      <c r="T935" s="229"/>
      <c r="U935" s="229"/>
      <c r="V935" s="229"/>
      <c r="W935" s="229"/>
      <c r="X935" s="229"/>
      <c r="Y935" s="229"/>
      <c r="Z935" s="241"/>
    </row>
    <row r="936" spans="1:26" ht="15" x14ac:dyDescent="0.2">
      <c r="A936" s="242"/>
      <c r="B936" s="243"/>
      <c r="C936" s="243"/>
      <c r="D936" s="245"/>
      <c r="E936" s="244"/>
      <c r="F936" s="244"/>
      <c r="G936" s="246"/>
      <c r="H936" s="246"/>
      <c r="I936" s="246"/>
      <c r="J936" s="247"/>
      <c r="K936" s="237"/>
      <c r="L936" s="238"/>
      <c r="M936" s="241"/>
      <c r="P936" s="229"/>
      <c r="Q936" s="229"/>
      <c r="R936" s="229"/>
      <c r="S936" s="229"/>
      <c r="T936" s="229"/>
      <c r="U936" s="229"/>
      <c r="V936" s="229"/>
      <c r="W936" s="229"/>
      <c r="X936" s="229"/>
      <c r="Y936" s="229"/>
      <c r="Z936" s="241"/>
    </row>
    <row r="937" spans="1:26" ht="15" x14ac:dyDescent="0.2">
      <c r="A937" s="242"/>
      <c r="B937" s="243"/>
      <c r="C937" s="243"/>
      <c r="D937" s="245"/>
      <c r="E937" s="244"/>
      <c r="F937" s="244"/>
      <c r="G937" s="246"/>
      <c r="H937" s="246"/>
      <c r="I937" s="246"/>
      <c r="J937" s="247"/>
      <c r="K937" s="237"/>
      <c r="L937" s="238"/>
      <c r="M937" s="241"/>
      <c r="P937" s="229"/>
      <c r="Q937" s="229"/>
      <c r="R937" s="229"/>
      <c r="S937" s="229"/>
      <c r="T937" s="229"/>
      <c r="U937" s="229"/>
      <c r="V937" s="229"/>
      <c r="W937" s="229"/>
      <c r="X937" s="229"/>
      <c r="Y937" s="229"/>
      <c r="Z937" s="241"/>
    </row>
    <row r="938" spans="1:26" ht="15" x14ac:dyDescent="0.2">
      <c r="A938" s="242"/>
      <c r="B938" s="243"/>
      <c r="C938" s="243"/>
      <c r="D938" s="245"/>
      <c r="E938" s="244"/>
      <c r="F938" s="244"/>
      <c r="G938" s="246"/>
      <c r="H938" s="246"/>
      <c r="I938" s="246"/>
      <c r="J938" s="247"/>
      <c r="K938" s="237"/>
      <c r="L938" s="238"/>
      <c r="M938" s="241"/>
      <c r="P938" s="229"/>
      <c r="Q938" s="229"/>
      <c r="R938" s="229"/>
      <c r="S938" s="229"/>
      <c r="T938" s="229"/>
      <c r="U938" s="229"/>
      <c r="V938" s="229"/>
      <c r="W938" s="229"/>
      <c r="X938" s="229"/>
      <c r="Y938" s="229"/>
      <c r="Z938" s="241"/>
    </row>
    <row r="939" spans="1:26" ht="15" x14ac:dyDescent="0.2">
      <c r="A939" s="242"/>
      <c r="B939" s="243"/>
      <c r="C939" s="243"/>
      <c r="D939" s="245"/>
      <c r="E939" s="244"/>
      <c r="F939" s="244"/>
      <c r="G939" s="246"/>
      <c r="H939" s="246"/>
      <c r="I939" s="246"/>
      <c r="J939" s="247"/>
      <c r="K939" s="237"/>
      <c r="L939" s="238"/>
      <c r="M939" s="241"/>
      <c r="P939" s="229"/>
      <c r="Q939" s="229"/>
      <c r="R939" s="229"/>
      <c r="S939" s="229"/>
      <c r="T939" s="229"/>
      <c r="U939" s="229"/>
      <c r="V939" s="229"/>
      <c r="W939" s="229"/>
      <c r="X939" s="229"/>
      <c r="Y939" s="229"/>
      <c r="Z939" s="241"/>
    </row>
    <row r="940" spans="1:26" ht="15" x14ac:dyDescent="0.2">
      <c r="A940" s="242"/>
      <c r="B940" s="243"/>
      <c r="C940" s="243"/>
      <c r="D940" s="245"/>
      <c r="E940" s="244"/>
      <c r="F940" s="244"/>
      <c r="G940" s="246"/>
      <c r="H940" s="246"/>
      <c r="I940" s="246"/>
      <c r="J940" s="247"/>
      <c r="K940" s="237"/>
      <c r="L940" s="238"/>
      <c r="M940" s="241"/>
      <c r="P940" s="229"/>
      <c r="Q940" s="229"/>
      <c r="R940" s="229"/>
      <c r="S940" s="229"/>
      <c r="T940" s="229"/>
      <c r="U940" s="229"/>
      <c r="V940" s="229"/>
      <c r="W940" s="229"/>
      <c r="X940" s="229"/>
      <c r="Y940" s="229"/>
      <c r="Z940" s="241"/>
    </row>
    <row r="941" spans="1:26" ht="15" x14ac:dyDescent="0.2">
      <c r="A941" s="242"/>
      <c r="B941" s="243"/>
      <c r="C941" s="243"/>
      <c r="D941" s="245"/>
      <c r="E941" s="244"/>
      <c r="F941" s="244"/>
      <c r="G941" s="246"/>
      <c r="H941" s="246"/>
      <c r="I941" s="246"/>
      <c r="J941" s="247"/>
      <c r="K941" s="237"/>
      <c r="L941" s="238"/>
      <c r="M941" s="241"/>
      <c r="P941" s="229"/>
      <c r="Q941" s="229"/>
      <c r="R941" s="229"/>
      <c r="S941" s="229"/>
      <c r="T941" s="229"/>
      <c r="U941" s="229"/>
      <c r="V941" s="229"/>
      <c r="W941" s="229"/>
      <c r="X941" s="229"/>
      <c r="Y941" s="229"/>
      <c r="Z941" s="241"/>
    </row>
    <row r="942" spans="1:26" ht="15" x14ac:dyDescent="0.2">
      <c r="A942" s="242"/>
      <c r="B942" s="243"/>
      <c r="C942" s="243"/>
      <c r="D942" s="245"/>
      <c r="E942" s="244"/>
      <c r="F942" s="244"/>
      <c r="G942" s="246"/>
      <c r="H942" s="246"/>
      <c r="I942" s="246"/>
      <c r="J942" s="247"/>
      <c r="K942" s="237"/>
      <c r="L942" s="238"/>
      <c r="M942" s="241"/>
      <c r="P942" s="229"/>
      <c r="Q942" s="229"/>
      <c r="R942" s="229"/>
      <c r="S942" s="229"/>
      <c r="T942" s="229"/>
      <c r="U942" s="229"/>
      <c r="V942" s="229"/>
      <c r="W942" s="229"/>
      <c r="X942" s="229"/>
      <c r="Y942" s="229"/>
      <c r="Z942" s="241"/>
    </row>
    <row r="943" spans="1:26" ht="15" x14ac:dyDescent="0.2">
      <c r="A943" s="242"/>
      <c r="B943" s="243"/>
      <c r="C943" s="243"/>
      <c r="D943" s="245"/>
      <c r="E943" s="244"/>
      <c r="F943" s="244"/>
      <c r="G943" s="246"/>
      <c r="H943" s="246"/>
      <c r="I943" s="246"/>
      <c r="J943" s="247"/>
      <c r="K943" s="237"/>
      <c r="L943" s="238"/>
      <c r="M943" s="241"/>
      <c r="P943" s="229"/>
      <c r="Q943" s="229"/>
      <c r="R943" s="229"/>
      <c r="S943" s="229"/>
      <c r="T943" s="229"/>
      <c r="U943" s="229"/>
      <c r="V943" s="229"/>
      <c r="W943" s="229"/>
      <c r="X943" s="229"/>
      <c r="Y943" s="229"/>
      <c r="Z943" s="241"/>
    </row>
    <row r="944" spans="1:26" ht="15" x14ac:dyDescent="0.2">
      <c r="A944" s="242"/>
      <c r="B944" s="243"/>
      <c r="C944" s="243"/>
      <c r="D944" s="245"/>
      <c r="E944" s="244"/>
      <c r="F944" s="244"/>
      <c r="G944" s="246"/>
      <c r="H944" s="246"/>
      <c r="I944" s="246"/>
      <c r="J944" s="247"/>
      <c r="K944" s="237"/>
      <c r="L944" s="238"/>
      <c r="M944" s="241"/>
      <c r="P944" s="229"/>
      <c r="Q944" s="229"/>
      <c r="R944" s="229"/>
      <c r="S944" s="229"/>
      <c r="T944" s="229"/>
      <c r="U944" s="229"/>
      <c r="V944" s="229"/>
      <c r="W944" s="229"/>
      <c r="X944" s="229"/>
      <c r="Y944" s="229"/>
      <c r="Z944" s="241"/>
    </row>
    <row r="945" spans="1:26" ht="15" x14ac:dyDescent="0.2">
      <c r="A945" s="242"/>
      <c r="B945" s="243"/>
      <c r="C945" s="243"/>
      <c r="D945" s="245"/>
      <c r="E945" s="244"/>
      <c r="F945" s="244"/>
      <c r="G945" s="246"/>
      <c r="H945" s="246"/>
      <c r="I945" s="246"/>
      <c r="J945" s="247"/>
      <c r="K945" s="237"/>
      <c r="L945" s="238"/>
      <c r="M945" s="241"/>
      <c r="P945" s="229"/>
      <c r="Q945" s="229"/>
      <c r="R945" s="229"/>
      <c r="S945" s="229"/>
      <c r="T945" s="229"/>
      <c r="U945" s="229"/>
      <c r="V945" s="229"/>
      <c r="W945" s="229"/>
      <c r="X945" s="229"/>
      <c r="Y945" s="229"/>
      <c r="Z945" s="241"/>
    </row>
    <row r="946" spans="1:26" ht="15" x14ac:dyDescent="0.2">
      <c r="A946" s="242"/>
      <c r="B946" s="243"/>
      <c r="C946" s="243"/>
      <c r="D946" s="245"/>
      <c r="E946" s="244"/>
      <c r="F946" s="244"/>
      <c r="G946" s="246"/>
      <c r="H946" s="246"/>
      <c r="I946" s="246"/>
      <c r="J946" s="247"/>
      <c r="K946" s="237"/>
      <c r="L946" s="238"/>
      <c r="M946" s="241"/>
      <c r="P946" s="229"/>
      <c r="Q946" s="229"/>
      <c r="R946" s="229"/>
      <c r="S946" s="229"/>
      <c r="T946" s="229"/>
      <c r="U946" s="229"/>
      <c r="V946" s="229"/>
      <c r="W946" s="229"/>
      <c r="X946" s="229"/>
      <c r="Y946" s="229"/>
      <c r="Z946" s="241"/>
    </row>
    <row r="947" spans="1:26" ht="15" x14ac:dyDescent="0.2">
      <c r="A947" s="242"/>
      <c r="B947" s="243"/>
      <c r="C947" s="243"/>
      <c r="D947" s="245"/>
      <c r="E947" s="244"/>
      <c r="F947" s="244"/>
      <c r="G947" s="246"/>
      <c r="H947" s="246"/>
      <c r="I947" s="246"/>
      <c r="J947" s="247"/>
      <c r="K947" s="237"/>
      <c r="L947" s="238"/>
      <c r="M947" s="241"/>
      <c r="P947" s="229"/>
      <c r="Q947" s="229"/>
      <c r="R947" s="229"/>
      <c r="S947" s="229"/>
      <c r="T947" s="229"/>
      <c r="U947" s="229"/>
      <c r="V947" s="229"/>
      <c r="W947" s="229"/>
      <c r="X947" s="229"/>
      <c r="Y947" s="229"/>
      <c r="Z947" s="241"/>
    </row>
    <row r="948" spans="1:26" ht="15" x14ac:dyDescent="0.2">
      <c r="A948" s="242"/>
      <c r="B948" s="243"/>
      <c r="C948" s="243"/>
      <c r="D948" s="245"/>
      <c r="E948" s="244"/>
      <c r="F948" s="244"/>
      <c r="G948" s="246"/>
      <c r="H948" s="246"/>
      <c r="I948" s="246"/>
      <c r="J948" s="247"/>
      <c r="K948" s="237"/>
      <c r="L948" s="238"/>
      <c r="M948" s="241"/>
      <c r="P948" s="229"/>
      <c r="Q948" s="229"/>
      <c r="R948" s="229"/>
      <c r="S948" s="229"/>
      <c r="T948" s="229"/>
      <c r="U948" s="229"/>
      <c r="V948" s="229"/>
      <c r="W948" s="229"/>
      <c r="X948" s="229"/>
      <c r="Y948" s="229"/>
      <c r="Z948" s="241"/>
    </row>
    <row r="949" spans="1:26" ht="15" x14ac:dyDescent="0.2">
      <c r="A949" s="242"/>
      <c r="B949" s="243"/>
      <c r="C949" s="243"/>
      <c r="D949" s="245"/>
      <c r="E949" s="244"/>
      <c r="F949" s="244"/>
      <c r="G949" s="246"/>
      <c r="H949" s="246"/>
      <c r="I949" s="246"/>
      <c r="J949" s="247"/>
      <c r="K949" s="237"/>
      <c r="L949" s="238"/>
      <c r="M949" s="241"/>
      <c r="P949" s="229"/>
      <c r="Q949" s="229"/>
      <c r="R949" s="229"/>
      <c r="S949" s="229"/>
      <c r="T949" s="229"/>
      <c r="U949" s="229"/>
      <c r="V949" s="229"/>
      <c r="W949" s="229"/>
      <c r="X949" s="229"/>
      <c r="Y949" s="229"/>
      <c r="Z949" s="241"/>
    </row>
    <row r="950" spans="1:26" ht="15" x14ac:dyDescent="0.2">
      <c r="A950" s="242"/>
      <c r="B950" s="243"/>
      <c r="C950" s="243"/>
      <c r="D950" s="245"/>
      <c r="E950" s="244"/>
      <c r="F950" s="244"/>
      <c r="G950" s="246"/>
      <c r="H950" s="246"/>
      <c r="I950" s="246"/>
      <c r="J950" s="247"/>
      <c r="K950" s="237"/>
      <c r="L950" s="238"/>
      <c r="M950" s="241"/>
      <c r="P950" s="229"/>
      <c r="Q950" s="229"/>
      <c r="R950" s="229"/>
      <c r="S950" s="229"/>
      <c r="T950" s="229"/>
      <c r="U950" s="229"/>
      <c r="V950" s="229"/>
      <c r="W950" s="229"/>
      <c r="X950" s="229"/>
      <c r="Y950" s="229"/>
      <c r="Z950" s="241"/>
    </row>
    <row r="951" spans="1:26" ht="15" x14ac:dyDescent="0.2">
      <c r="A951" s="242"/>
      <c r="B951" s="243"/>
      <c r="C951" s="243"/>
      <c r="D951" s="245"/>
      <c r="E951" s="244"/>
      <c r="F951" s="244"/>
      <c r="G951" s="246"/>
      <c r="H951" s="246"/>
      <c r="I951" s="246"/>
      <c r="J951" s="247"/>
      <c r="K951" s="237"/>
      <c r="L951" s="238"/>
      <c r="M951" s="241"/>
      <c r="P951" s="229"/>
      <c r="Q951" s="229"/>
      <c r="R951" s="229"/>
      <c r="S951" s="229"/>
      <c r="T951" s="229"/>
      <c r="U951" s="229"/>
      <c r="V951" s="229"/>
      <c r="W951" s="229"/>
      <c r="X951" s="229"/>
      <c r="Y951" s="229"/>
      <c r="Z951" s="241"/>
    </row>
    <row r="952" spans="1:26" ht="15" x14ac:dyDescent="0.2">
      <c r="A952" s="242"/>
      <c r="B952" s="243"/>
      <c r="C952" s="243"/>
      <c r="D952" s="245"/>
      <c r="E952" s="244"/>
      <c r="F952" s="244"/>
      <c r="G952" s="246"/>
      <c r="H952" s="246"/>
      <c r="I952" s="246"/>
      <c r="J952" s="247"/>
      <c r="K952" s="237"/>
      <c r="L952" s="238"/>
      <c r="M952" s="241"/>
      <c r="P952" s="229"/>
      <c r="Q952" s="229"/>
      <c r="R952" s="229"/>
      <c r="S952" s="229"/>
      <c r="T952" s="229"/>
      <c r="U952" s="229"/>
      <c r="V952" s="229"/>
      <c r="W952" s="229"/>
      <c r="X952" s="229"/>
      <c r="Y952" s="229"/>
      <c r="Z952" s="241"/>
    </row>
    <row r="953" spans="1:26" ht="15" x14ac:dyDescent="0.2">
      <c r="A953" s="242"/>
      <c r="B953" s="243"/>
      <c r="C953" s="243"/>
      <c r="D953" s="245"/>
      <c r="E953" s="244"/>
      <c r="F953" s="244"/>
      <c r="G953" s="246"/>
      <c r="H953" s="246"/>
      <c r="I953" s="246"/>
      <c r="J953" s="247"/>
      <c r="K953" s="237"/>
      <c r="L953" s="238"/>
      <c r="M953" s="241"/>
      <c r="P953" s="229"/>
      <c r="Q953" s="229"/>
      <c r="R953" s="229"/>
      <c r="S953" s="229"/>
      <c r="T953" s="229"/>
      <c r="U953" s="229"/>
      <c r="V953" s="229"/>
      <c r="W953" s="229"/>
      <c r="X953" s="229"/>
      <c r="Y953" s="229"/>
      <c r="Z953" s="241"/>
    </row>
    <row r="954" spans="1:26" ht="15" x14ac:dyDescent="0.2">
      <c r="A954" s="242"/>
      <c r="B954" s="243"/>
      <c r="C954" s="243"/>
      <c r="D954" s="245"/>
      <c r="E954" s="244"/>
      <c r="F954" s="244"/>
      <c r="G954" s="246"/>
      <c r="H954" s="246"/>
      <c r="I954" s="246"/>
      <c r="J954" s="247"/>
      <c r="K954" s="237"/>
      <c r="L954" s="238"/>
      <c r="M954" s="241"/>
      <c r="P954" s="229"/>
      <c r="Q954" s="229"/>
      <c r="R954" s="229"/>
      <c r="S954" s="229"/>
      <c r="T954" s="229"/>
      <c r="U954" s="229"/>
      <c r="V954" s="229"/>
      <c r="W954" s="229"/>
      <c r="X954" s="229"/>
      <c r="Y954" s="229"/>
      <c r="Z954" s="241"/>
    </row>
    <row r="955" spans="1:26" ht="15" x14ac:dyDescent="0.2">
      <c r="A955" s="242"/>
      <c r="B955" s="243"/>
      <c r="C955" s="243"/>
      <c r="D955" s="245"/>
      <c r="E955" s="244"/>
      <c r="F955" s="244"/>
      <c r="G955" s="246"/>
      <c r="H955" s="246"/>
      <c r="I955" s="246"/>
      <c r="J955" s="247"/>
      <c r="K955" s="237"/>
      <c r="L955" s="238"/>
      <c r="M955" s="241"/>
      <c r="P955" s="229"/>
      <c r="Q955" s="229"/>
      <c r="R955" s="229"/>
      <c r="S955" s="229"/>
      <c r="T955" s="229"/>
      <c r="U955" s="229"/>
      <c r="V955" s="229"/>
      <c r="W955" s="229"/>
      <c r="X955" s="229"/>
      <c r="Y955" s="229"/>
      <c r="Z955" s="241"/>
    </row>
    <row r="956" spans="1:26" ht="15" x14ac:dyDescent="0.2">
      <c r="A956" s="242"/>
      <c r="B956" s="243"/>
      <c r="C956" s="243"/>
      <c r="D956" s="245"/>
      <c r="E956" s="244"/>
      <c r="F956" s="244"/>
      <c r="G956" s="246"/>
      <c r="H956" s="246"/>
      <c r="I956" s="246"/>
      <c r="J956" s="247"/>
      <c r="K956" s="237"/>
      <c r="L956" s="238"/>
      <c r="M956" s="241"/>
      <c r="P956" s="229"/>
      <c r="Q956" s="229"/>
      <c r="R956" s="229"/>
      <c r="S956" s="229"/>
      <c r="T956" s="229"/>
      <c r="U956" s="229"/>
      <c r="V956" s="229"/>
      <c r="W956" s="229"/>
      <c r="X956" s="229"/>
      <c r="Y956" s="229"/>
      <c r="Z956" s="241"/>
    </row>
    <row r="957" spans="1:26" ht="15" x14ac:dyDescent="0.2">
      <c r="A957" s="242"/>
      <c r="B957" s="243"/>
      <c r="C957" s="243"/>
      <c r="D957" s="245"/>
      <c r="E957" s="244"/>
      <c r="F957" s="244"/>
      <c r="G957" s="246"/>
      <c r="H957" s="246"/>
      <c r="I957" s="246"/>
      <c r="J957" s="247"/>
      <c r="K957" s="237"/>
      <c r="L957" s="238"/>
      <c r="M957" s="241"/>
      <c r="P957" s="229"/>
      <c r="Q957" s="229"/>
      <c r="R957" s="229"/>
      <c r="S957" s="229"/>
      <c r="T957" s="229"/>
      <c r="U957" s="229"/>
      <c r="V957" s="229"/>
      <c r="W957" s="229"/>
      <c r="X957" s="229"/>
      <c r="Y957" s="229"/>
      <c r="Z957" s="241"/>
    </row>
    <row r="958" spans="1:26" ht="15" x14ac:dyDescent="0.2">
      <c r="A958" s="242"/>
      <c r="B958" s="243"/>
      <c r="C958" s="243"/>
      <c r="D958" s="245"/>
      <c r="E958" s="244"/>
      <c r="F958" s="244"/>
      <c r="G958" s="246"/>
      <c r="H958" s="246"/>
      <c r="I958" s="246"/>
      <c r="J958" s="247"/>
      <c r="K958" s="237"/>
      <c r="L958" s="238"/>
      <c r="M958" s="241"/>
      <c r="P958" s="229"/>
      <c r="Q958" s="229"/>
      <c r="R958" s="229"/>
      <c r="S958" s="229"/>
      <c r="T958" s="229"/>
      <c r="U958" s="229"/>
      <c r="V958" s="229"/>
      <c r="W958" s="229"/>
      <c r="X958" s="229"/>
      <c r="Y958" s="229"/>
      <c r="Z958" s="241"/>
    </row>
    <row r="959" spans="1:26" ht="15" x14ac:dyDescent="0.2">
      <c r="A959" s="242"/>
      <c r="B959" s="243"/>
      <c r="C959" s="243"/>
      <c r="D959" s="245"/>
      <c r="E959" s="244"/>
      <c r="F959" s="244"/>
      <c r="G959" s="246"/>
      <c r="H959" s="246"/>
      <c r="I959" s="246"/>
      <c r="J959" s="247"/>
      <c r="K959" s="237"/>
      <c r="L959" s="238"/>
      <c r="M959" s="241"/>
      <c r="P959" s="229"/>
      <c r="Q959" s="229"/>
      <c r="R959" s="229"/>
      <c r="S959" s="229"/>
      <c r="T959" s="229"/>
      <c r="U959" s="229"/>
      <c r="V959" s="229"/>
      <c r="W959" s="229"/>
      <c r="X959" s="229"/>
      <c r="Y959" s="229"/>
      <c r="Z959" s="241"/>
    </row>
    <row r="960" spans="1:26" ht="15" x14ac:dyDescent="0.2">
      <c r="A960" s="242"/>
      <c r="B960" s="243"/>
      <c r="C960" s="243"/>
      <c r="D960" s="245"/>
      <c r="E960" s="244"/>
      <c r="F960" s="244"/>
      <c r="G960" s="246"/>
      <c r="H960" s="246"/>
      <c r="I960" s="246"/>
      <c r="J960" s="247"/>
      <c r="K960" s="237"/>
      <c r="L960" s="238"/>
      <c r="M960" s="241"/>
      <c r="P960" s="229"/>
      <c r="Q960" s="229"/>
      <c r="R960" s="229"/>
      <c r="S960" s="229"/>
      <c r="T960" s="229"/>
      <c r="U960" s="229"/>
      <c r="V960" s="229"/>
      <c r="W960" s="229"/>
      <c r="X960" s="229"/>
      <c r="Y960" s="229"/>
      <c r="Z960" s="241"/>
    </row>
    <row r="961" spans="1:26" ht="15" x14ac:dyDescent="0.2">
      <c r="A961" s="242"/>
      <c r="B961" s="243"/>
      <c r="C961" s="243"/>
      <c r="D961" s="245"/>
      <c r="E961" s="244"/>
      <c r="F961" s="244"/>
      <c r="G961" s="246"/>
      <c r="H961" s="246"/>
      <c r="I961" s="246"/>
      <c r="J961" s="247"/>
      <c r="K961" s="237"/>
      <c r="L961" s="238"/>
      <c r="M961" s="241"/>
      <c r="P961" s="229"/>
      <c r="Q961" s="229"/>
      <c r="R961" s="229"/>
      <c r="S961" s="229"/>
      <c r="T961" s="229"/>
      <c r="U961" s="229"/>
      <c r="V961" s="229"/>
      <c r="W961" s="229"/>
      <c r="X961" s="229"/>
      <c r="Y961" s="229"/>
      <c r="Z961" s="241"/>
    </row>
    <row r="962" spans="1:26" ht="15" x14ac:dyDescent="0.2">
      <c r="A962" s="242"/>
      <c r="B962" s="243"/>
      <c r="C962" s="243"/>
      <c r="D962" s="245"/>
      <c r="E962" s="244"/>
      <c r="F962" s="244"/>
      <c r="G962" s="246"/>
      <c r="H962" s="246"/>
      <c r="I962" s="246"/>
      <c r="J962" s="247"/>
      <c r="K962" s="237"/>
      <c r="L962" s="238"/>
      <c r="M962" s="241"/>
      <c r="P962" s="229"/>
      <c r="Q962" s="229"/>
      <c r="R962" s="229"/>
      <c r="S962" s="229"/>
      <c r="T962" s="229"/>
      <c r="U962" s="229"/>
      <c r="V962" s="229"/>
      <c r="W962" s="229"/>
      <c r="X962" s="229"/>
      <c r="Y962" s="229"/>
      <c r="Z962" s="241"/>
    </row>
    <row r="963" spans="1:26" ht="15" x14ac:dyDescent="0.2">
      <c r="A963" s="242"/>
      <c r="B963" s="243"/>
      <c r="C963" s="243"/>
      <c r="D963" s="245"/>
      <c r="E963" s="244"/>
      <c r="F963" s="244"/>
      <c r="G963" s="246"/>
      <c r="H963" s="246"/>
      <c r="I963" s="246"/>
      <c r="J963" s="247"/>
      <c r="K963" s="237"/>
      <c r="L963" s="238"/>
      <c r="M963" s="241"/>
      <c r="P963" s="229"/>
      <c r="Q963" s="229"/>
      <c r="R963" s="229"/>
      <c r="S963" s="229"/>
      <c r="T963" s="229"/>
      <c r="U963" s="229"/>
      <c r="V963" s="229"/>
      <c r="W963" s="229"/>
      <c r="X963" s="229"/>
      <c r="Y963" s="229"/>
      <c r="Z963" s="241"/>
    </row>
    <row r="964" spans="1:26" ht="15" x14ac:dyDescent="0.2">
      <c r="A964" s="242"/>
      <c r="B964" s="243"/>
      <c r="C964" s="243"/>
      <c r="D964" s="245"/>
      <c r="E964" s="244"/>
      <c r="F964" s="244"/>
      <c r="G964" s="246"/>
      <c r="H964" s="246"/>
      <c r="I964" s="246"/>
      <c r="J964" s="247"/>
      <c r="K964" s="237"/>
      <c r="L964" s="238"/>
      <c r="M964" s="241"/>
      <c r="P964" s="229"/>
      <c r="Q964" s="229"/>
      <c r="R964" s="229"/>
      <c r="S964" s="229"/>
      <c r="T964" s="229"/>
      <c r="U964" s="229"/>
      <c r="V964" s="229"/>
      <c r="W964" s="229"/>
      <c r="X964" s="229"/>
      <c r="Y964" s="229"/>
      <c r="Z964" s="241"/>
    </row>
    <row r="965" spans="1:26" ht="15" x14ac:dyDescent="0.2">
      <c r="A965" s="242"/>
      <c r="B965" s="243"/>
      <c r="C965" s="243"/>
      <c r="D965" s="245"/>
      <c r="E965" s="244"/>
      <c r="F965" s="244"/>
      <c r="G965" s="246"/>
      <c r="H965" s="246"/>
      <c r="I965" s="246"/>
      <c r="J965" s="247"/>
      <c r="K965" s="237"/>
      <c r="L965" s="238"/>
      <c r="M965" s="241"/>
      <c r="P965" s="229"/>
      <c r="Q965" s="229"/>
      <c r="R965" s="229"/>
      <c r="S965" s="229"/>
      <c r="T965" s="229"/>
      <c r="U965" s="229"/>
      <c r="V965" s="229"/>
      <c r="W965" s="229"/>
      <c r="X965" s="229"/>
      <c r="Y965" s="229"/>
      <c r="Z965" s="241"/>
    </row>
    <row r="966" spans="1:26" ht="15" x14ac:dyDescent="0.2">
      <c r="A966" s="242"/>
      <c r="B966" s="243"/>
      <c r="C966" s="243"/>
      <c r="D966" s="245"/>
      <c r="E966" s="244"/>
      <c r="F966" s="244"/>
      <c r="G966" s="246"/>
      <c r="H966" s="246"/>
      <c r="I966" s="246"/>
      <c r="J966" s="247"/>
      <c r="K966" s="237"/>
      <c r="L966" s="238"/>
      <c r="M966" s="241"/>
      <c r="P966" s="229"/>
      <c r="Q966" s="229"/>
      <c r="R966" s="229"/>
      <c r="S966" s="229"/>
      <c r="T966" s="229"/>
      <c r="U966" s="229"/>
      <c r="V966" s="229"/>
      <c r="W966" s="229"/>
      <c r="X966" s="229"/>
      <c r="Y966" s="229"/>
      <c r="Z966" s="241"/>
    </row>
    <row r="967" spans="1:26" ht="15" x14ac:dyDescent="0.2">
      <c r="A967" s="242"/>
      <c r="B967" s="243"/>
      <c r="C967" s="243"/>
      <c r="D967" s="245"/>
      <c r="E967" s="244"/>
      <c r="F967" s="244"/>
      <c r="G967" s="246"/>
      <c r="H967" s="246"/>
      <c r="I967" s="246"/>
      <c r="J967" s="247"/>
      <c r="K967" s="237"/>
      <c r="L967" s="238"/>
      <c r="M967" s="241"/>
      <c r="P967" s="229"/>
      <c r="Q967" s="229"/>
      <c r="R967" s="229"/>
      <c r="S967" s="229"/>
      <c r="T967" s="229"/>
      <c r="U967" s="229"/>
      <c r="V967" s="229"/>
      <c r="W967" s="229"/>
      <c r="X967" s="229"/>
      <c r="Y967" s="229"/>
      <c r="Z967" s="241"/>
    </row>
    <row r="968" spans="1:26" ht="15" x14ac:dyDescent="0.2">
      <c r="A968" s="242"/>
      <c r="B968" s="243"/>
      <c r="C968" s="243"/>
      <c r="D968" s="245"/>
      <c r="E968" s="244"/>
      <c r="F968" s="244"/>
      <c r="G968" s="246"/>
      <c r="H968" s="246"/>
      <c r="I968" s="246"/>
      <c r="J968" s="247"/>
      <c r="K968" s="237"/>
      <c r="L968" s="238"/>
      <c r="M968" s="241"/>
      <c r="P968" s="229"/>
      <c r="Q968" s="229"/>
      <c r="R968" s="229"/>
      <c r="S968" s="229"/>
      <c r="T968" s="229"/>
      <c r="U968" s="229"/>
      <c r="V968" s="229"/>
      <c r="W968" s="229"/>
      <c r="X968" s="229"/>
      <c r="Y968" s="229"/>
      <c r="Z968" s="241"/>
    </row>
    <row r="969" spans="1:26" ht="15" x14ac:dyDescent="0.2">
      <c r="A969" s="242"/>
      <c r="B969" s="243"/>
      <c r="C969" s="243"/>
      <c r="D969" s="245"/>
      <c r="E969" s="244"/>
      <c r="F969" s="244"/>
      <c r="G969" s="246"/>
      <c r="H969" s="246"/>
      <c r="I969" s="246"/>
      <c r="J969" s="247"/>
      <c r="K969" s="237"/>
      <c r="L969" s="238"/>
      <c r="M969" s="241"/>
      <c r="P969" s="229"/>
      <c r="Q969" s="229"/>
      <c r="R969" s="229"/>
      <c r="S969" s="229"/>
      <c r="T969" s="229"/>
      <c r="U969" s="229"/>
      <c r="V969" s="229"/>
      <c r="W969" s="229"/>
      <c r="X969" s="229"/>
      <c r="Y969" s="229"/>
      <c r="Z969" s="241"/>
    </row>
    <row r="970" spans="1:26" ht="15" x14ac:dyDescent="0.2">
      <c r="A970" s="242"/>
      <c r="B970" s="243"/>
      <c r="C970" s="243"/>
      <c r="D970" s="245"/>
      <c r="E970" s="244"/>
      <c r="F970" s="244"/>
      <c r="G970" s="246"/>
      <c r="H970" s="246"/>
      <c r="I970" s="246"/>
      <c r="J970" s="247"/>
      <c r="K970" s="237"/>
      <c r="L970" s="238"/>
      <c r="M970" s="241"/>
      <c r="P970" s="229"/>
      <c r="Q970" s="229"/>
      <c r="R970" s="229"/>
      <c r="S970" s="229"/>
      <c r="T970" s="229"/>
      <c r="U970" s="229"/>
      <c r="V970" s="229"/>
      <c r="W970" s="229"/>
      <c r="X970" s="229"/>
      <c r="Y970" s="229"/>
      <c r="Z970" s="241"/>
    </row>
    <row r="971" spans="1:26" ht="15" x14ac:dyDescent="0.2">
      <c r="A971" s="242"/>
      <c r="B971" s="243"/>
      <c r="C971" s="243"/>
      <c r="D971" s="245"/>
      <c r="E971" s="244"/>
      <c r="F971" s="244"/>
      <c r="G971" s="246"/>
      <c r="H971" s="246"/>
      <c r="I971" s="246"/>
      <c r="J971" s="247"/>
      <c r="K971" s="237"/>
      <c r="L971" s="238"/>
      <c r="M971" s="241"/>
      <c r="P971" s="229"/>
      <c r="Q971" s="229"/>
      <c r="R971" s="229"/>
      <c r="S971" s="229"/>
      <c r="T971" s="229"/>
      <c r="U971" s="229"/>
      <c r="V971" s="229"/>
      <c r="W971" s="229"/>
      <c r="X971" s="229"/>
      <c r="Y971" s="229"/>
      <c r="Z971" s="241"/>
    </row>
    <row r="972" spans="1:26" ht="15" x14ac:dyDescent="0.2">
      <c r="A972" s="242"/>
      <c r="B972" s="243"/>
      <c r="C972" s="243"/>
      <c r="D972" s="245"/>
      <c r="E972" s="244"/>
      <c r="F972" s="244"/>
      <c r="G972" s="246"/>
      <c r="H972" s="246"/>
      <c r="I972" s="246"/>
      <c r="J972" s="247"/>
      <c r="K972" s="237"/>
      <c r="L972" s="238"/>
      <c r="M972" s="241"/>
      <c r="P972" s="229"/>
      <c r="Q972" s="229"/>
      <c r="R972" s="229"/>
      <c r="S972" s="229"/>
      <c r="T972" s="229"/>
      <c r="U972" s="229"/>
      <c r="V972" s="229"/>
      <c r="W972" s="229"/>
      <c r="X972" s="229"/>
      <c r="Y972" s="229"/>
      <c r="Z972" s="241"/>
    </row>
    <row r="973" spans="1:26" ht="15" x14ac:dyDescent="0.2">
      <c r="A973" s="242"/>
      <c r="B973" s="243"/>
      <c r="C973" s="243"/>
      <c r="D973" s="245"/>
      <c r="E973" s="244"/>
      <c r="F973" s="244"/>
      <c r="G973" s="246"/>
      <c r="H973" s="246"/>
      <c r="I973" s="246"/>
      <c r="J973" s="247"/>
      <c r="K973" s="237"/>
      <c r="L973" s="238"/>
      <c r="M973" s="241"/>
      <c r="P973" s="229"/>
      <c r="Q973" s="229"/>
      <c r="R973" s="229"/>
      <c r="S973" s="229"/>
      <c r="T973" s="229"/>
      <c r="U973" s="229"/>
      <c r="V973" s="229"/>
      <c r="W973" s="229"/>
      <c r="X973" s="229"/>
      <c r="Y973" s="229"/>
      <c r="Z973" s="241"/>
    </row>
    <row r="974" spans="1:26" ht="15" x14ac:dyDescent="0.2">
      <c r="A974" s="242"/>
      <c r="B974" s="243"/>
      <c r="C974" s="243"/>
      <c r="D974" s="245"/>
      <c r="E974" s="244"/>
      <c r="F974" s="244"/>
      <c r="G974" s="246"/>
      <c r="H974" s="246"/>
      <c r="I974" s="246"/>
      <c r="J974" s="247"/>
      <c r="K974" s="237"/>
      <c r="L974" s="238"/>
      <c r="M974" s="241"/>
      <c r="P974" s="229"/>
      <c r="Q974" s="229"/>
      <c r="R974" s="229"/>
      <c r="S974" s="229"/>
      <c r="T974" s="229"/>
      <c r="U974" s="229"/>
      <c r="V974" s="229"/>
      <c r="W974" s="229"/>
      <c r="X974" s="229"/>
      <c r="Y974" s="229"/>
      <c r="Z974" s="241"/>
    </row>
    <row r="975" spans="1:26" ht="15" x14ac:dyDescent="0.2">
      <c r="A975" s="242"/>
      <c r="B975" s="243"/>
      <c r="C975" s="243"/>
      <c r="D975" s="245"/>
      <c r="E975" s="244"/>
      <c r="F975" s="244"/>
      <c r="G975" s="246"/>
      <c r="H975" s="246"/>
      <c r="I975" s="246"/>
      <c r="J975" s="247"/>
      <c r="K975" s="237"/>
      <c r="L975" s="238"/>
      <c r="M975" s="241"/>
      <c r="P975" s="229"/>
      <c r="Q975" s="229"/>
      <c r="R975" s="229"/>
      <c r="S975" s="229"/>
      <c r="T975" s="229"/>
      <c r="U975" s="229"/>
      <c r="V975" s="229"/>
      <c r="W975" s="229"/>
      <c r="X975" s="229"/>
      <c r="Y975" s="229"/>
      <c r="Z975" s="241"/>
    </row>
    <row r="976" spans="1:26" ht="15" x14ac:dyDescent="0.2">
      <c r="A976" s="242"/>
      <c r="B976" s="243"/>
      <c r="C976" s="243"/>
      <c r="D976" s="245"/>
      <c r="E976" s="244"/>
      <c r="F976" s="244"/>
      <c r="G976" s="246"/>
      <c r="H976" s="246"/>
      <c r="I976" s="246"/>
      <c r="J976" s="247"/>
      <c r="K976" s="237"/>
      <c r="L976" s="238"/>
      <c r="M976" s="241"/>
      <c r="P976" s="229"/>
      <c r="Q976" s="229"/>
      <c r="R976" s="229"/>
      <c r="S976" s="229"/>
      <c r="T976" s="229"/>
      <c r="U976" s="229"/>
      <c r="V976" s="229"/>
      <c r="W976" s="229"/>
      <c r="X976" s="229"/>
      <c r="Y976" s="229"/>
      <c r="Z976" s="241"/>
    </row>
    <row r="977" spans="1:26" ht="15" x14ac:dyDescent="0.2">
      <c r="A977" s="242"/>
      <c r="B977" s="243"/>
      <c r="C977" s="243"/>
      <c r="D977" s="245"/>
      <c r="E977" s="244"/>
      <c r="F977" s="244"/>
      <c r="G977" s="246"/>
      <c r="H977" s="246"/>
      <c r="I977" s="246"/>
      <c r="J977" s="247"/>
      <c r="K977" s="237"/>
      <c r="L977" s="238"/>
      <c r="M977" s="241"/>
      <c r="P977" s="229"/>
      <c r="Q977" s="229"/>
      <c r="R977" s="229"/>
      <c r="S977" s="229"/>
      <c r="T977" s="229"/>
      <c r="U977" s="229"/>
      <c r="V977" s="229"/>
      <c r="W977" s="229"/>
      <c r="X977" s="229"/>
      <c r="Y977" s="229"/>
      <c r="Z977" s="241"/>
    </row>
    <row r="978" spans="1:26" ht="15" x14ac:dyDescent="0.2">
      <c r="A978" s="242"/>
      <c r="B978" s="243"/>
      <c r="C978" s="243"/>
      <c r="D978" s="245"/>
      <c r="E978" s="244"/>
      <c r="F978" s="244"/>
      <c r="G978" s="246"/>
      <c r="H978" s="246"/>
      <c r="I978" s="246"/>
      <c r="J978" s="247"/>
      <c r="K978" s="237"/>
      <c r="L978" s="238"/>
      <c r="M978" s="241"/>
      <c r="P978" s="229"/>
      <c r="Q978" s="229"/>
      <c r="R978" s="229"/>
      <c r="S978" s="229"/>
      <c r="T978" s="229"/>
      <c r="U978" s="229"/>
      <c r="V978" s="229"/>
      <c r="W978" s="229"/>
      <c r="X978" s="229"/>
      <c r="Y978" s="229"/>
      <c r="Z978" s="241"/>
    </row>
    <row r="979" spans="1:26" ht="15" x14ac:dyDescent="0.2">
      <c r="A979" s="242"/>
      <c r="B979" s="243"/>
      <c r="C979" s="243"/>
      <c r="D979" s="245"/>
      <c r="E979" s="244"/>
      <c r="F979" s="244"/>
      <c r="G979" s="246"/>
      <c r="H979" s="246"/>
      <c r="I979" s="246"/>
      <c r="J979" s="247"/>
      <c r="K979" s="237"/>
      <c r="L979" s="238"/>
      <c r="M979" s="241"/>
      <c r="P979" s="229"/>
      <c r="Q979" s="229"/>
      <c r="R979" s="229"/>
      <c r="S979" s="229"/>
      <c r="T979" s="229"/>
      <c r="U979" s="229"/>
      <c r="V979" s="229"/>
      <c r="W979" s="229"/>
      <c r="X979" s="229"/>
      <c r="Y979" s="229"/>
      <c r="Z979" s="241"/>
    </row>
    <row r="980" spans="1:26" ht="15" x14ac:dyDescent="0.2">
      <c r="A980" s="242"/>
      <c r="B980" s="243"/>
      <c r="C980" s="243"/>
      <c r="D980" s="245"/>
      <c r="E980" s="244"/>
      <c r="F980" s="244"/>
      <c r="G980" s="246"/>
      <c r="H980" s="246"/>
      <c r="I980" s="246"/>
      <c r="J980" s="247"/>
      <c r="K980" s="237"/>
      <c r="L980" s="238"/>
      <c r="M980" s="241"/>
      <c r="P980" s="229"/>
      <c r="Q980" s="229"/>
      <c r="R980" s="229"/>
      <c r="S980" s="229"/>
      <c r="T980" s="229"/>
      <c r="U980" s="229"/>
      <c r="V980" s="229"/>
      <c r="W980" s="229"/>
      <c r="X980" s="229"/>
      <c r="Y980" s="229"/>
      <c r="Z980" s="241"/>
    </row>
    <row r="981" spans="1:26" ht="15" x14ac:dyDescent="0.2">
      <c r="A981" s="242"/>
      <c r="B981" s="243"/>
      <c r="C981" s="243"/>
      <c r="D981" s="245"/>
      <c r="E981" s="244"/>
      <c r="F981" s="244"/>
      <c r="G981" s="246"/>
      <c r="H981" s="246"/>
      <c r="I981" s="246"/>
      <c r="J981" s="247"/>
      <c r="K981" s="237"/>
      <c r="L981" s="238"/>
      <c r="M981" s="241"/>
      <c r="P981" s="229"/>
      <c r="Q981" s="229"/>
      <c r="R981" s="229"/>
      <c r="S981" s="229"/>
      <c r="T981" s="229"/>
      <c r="U981" s="229"/>
      <c r="V981" s="229"/>
      <c r="W981" s="229"/>
      <c r="X981" s="229"/>
      <c r="Y981" s="229"/>
      <c r="Z981" s="241"/>
    </row>
    <row r="982" spans="1:26" ht="15" x14ac:dyDescent="0.2">
      <c r="A982" s="242"/>
      <c r="B982" s="243"/>
      <c r="C982" s="243"/>
      <c r="D982" s="245"/>
      <c r="E982" s="244"/>
      <c r="F982" s="244"/>
      <c r="G982" s="246"/>
      <c r="H982" s="246"/>
      <c r="I982" s="246"/>
      <c r="J982" s="247"/>
      <c r="K982" s="237"/>
      <c r="L982" s="238"/>
      <c r="M982" s="241"/>
      <c r="P982" s="229"/>
      <c r="Q982" s="229"/>
      <c r="R982" s="229"/>
      <c r="S982" s="229"/>
      <c r="T982" s="229"/>
      <c r="U982" s="229"/>
      <c r="V982" s="229"/>
      <c r="W982" s="229"/>
      <c r="X982" s="229"/>
      <c r="Y982" s="229"/>
      <c r="Z982" s="241"/>
    </row>
    <row r="983" spans="1:26" ht="15" x14ac:dyDescent="0.2">
      <c r="A983" s="242"/>
      <c r="B983" s="243"/>
      <c r="C983" s="243"/>
      <c r="D983" s="245"/>
      <c r="E983" s="244"/>
      <c r="F983" s="244"/>
      <c r="G983" s="246"/>
      <c r="H983" s="246"/>
      <c r="I983" s="246"/>
      <c r="J983" s="247"/>
      <c r="K983" s="237"/>
      <c r="L983" s="238"/>
      <c r="M983" s="241"/>
      <c r="P983" s="229"/>
      <c r="Q983" s="229"/>
      <c r="R983" s="229"/>
      <c r="S983" s="229"/>
      <c r="T983" s="229"/>
      <c r="U983" s="229"/>
      <c r="V983" s="229"/>
      <c r="W983" s="229"/>
      <c r="X983" s="229"/>
      <c r="Y983" s="229"/>
      <c r="Z983" s="241"/>
    </row>
    <row r="984" spans="1:26" ht="15" x14ac:dyDescent="0.2">
      <c r="A984" s="242"/>
      <c r="B984" s="243"/>
      <c r="C984" s="243"/>
      <c r="D984" s="245"/>
      <c r="E984" s="244"/>
      <c r="F984" s="244"/>
      <c r="G984" s="246"/>
      <c r="H984" s="246"/>
      <c r="I984" s="246"/>
      <c r="J984" s="247"/>
      <c r="K984" s="237"/>
      <c r="L984" s="238"/>
      <c r="M984" s="241"/>
      <c r="P984" s="229"/>
      <c r="Q984" s="229"/>
      <c r="R984" s="229"/>
      <c r="S984" s="229"/>
      <c r="T984" s="229"/>
      <c r="U984" s="229"/>
      <c r="V984" s="229"/>
      <c r="W984" s="229"/>
      <c r="X984" s="229"/>
      <c r="Y984" s="229"/>
      <c r="Z984" s="241"/>
    </row>
    <row r="985" spans="1:26" ht="15" x14ac:dyDescent="0.2">
      <c r="A985" s="242"/>
      <c r="B985" s="243"/>
      <c r="C985" s="243"/>
      <c r="D985" s="245"/>
      <c r="E985" s="244"/>
      <c r="F985" s="244"/>
      <c r="G985" s="246"/>
      <c r="H985" s="246"/>
      <c r="I985" s="246"/>
      <c r="J985" s="247"/>
      <c r="K985" s="237"/>
      <c r="L985" s="238"/>
      <c r="M985" s="241"/>
      <c r="P985" s="229"/>
      <c r="Q985" s="229"/>
      <c r="R985" s="229"/>
      <c r="S985" s="229"/>
      <c r="T985" s="229"/>
      <c r="U985" s="229"/>
      <c r="V985" s="229"/>
      <c r="W985" s="229"/>
      <c r="X985" s="229"/>
      <c r="Y985" s="229"/>
      <c r="Z985" s="241"/>
    </row>
    <row r="986" spans="1:26" ht="15" x14ac:dyDescent="0.2">
      <c r="A986" s="242"/>
      <c r="B986" s="243"/>
      <c r="C986" s="243"/>
      <c r="D986" s="245"/>
      <c r="E986" s="244"/>
      <c r="F986" s="244"/>
      <c r="G986" s="246"/>
      <c r="H986" s="246"/>
      <c r="I986" s="246"/>
      <c r="J986" s="247"/>
      <c r="K986" s="237"/>
      <c r="L986" s="238"/>
      <c r="M986" s="241"/>
      <c r="P986" s="229"/>
      <c r="Q986" s="229"/>
      <c r="R986" s="229"/>
      <c r="S986" s="229"/>
      <c r="T986" s="229"/>
      <c r="U986" s="229"/>
      <c r="V986" s="229"/>
      <c r="W986" s="229"/>
      <c r="X986" s="229"/>
      <c r="Y986" s="229"/>
      <c r="Z986" s="241"/>
    </row>
    <row r="987" spans="1:26" ht="15" x14ac:dyDescent="0.2">
      <c r="A987" s="242"/>
      <c r="B987" s="243"/>
      <c r="C987" s="243"/>
      <c r="D987" s="245"/>
      <c r="E987" s="244"/>
      <c r="F987" s="244"/>
      <c r="G987" s="246"/>
      <c r="H987" s="246"/>
      <c r="I987" s="246"/>
      <c r="J987" s="247"/>
      <c r="K987" s="237"/>
      <c r="L987" s="238"/>
      <c r="M987" s="241"/>
      <c r="P987" s="229"/>
      <c r="Q987" s="229"/>
      <c r="R987" s="229"/>
      <c r="S987" s="229"/>
      <c r="T987" s="229"/>
      <c r="U987" s="229"/>
      <c r="V987" s="229"/>
      <c r="W987" s="229"/>
      <c r="X987" s="229"/>
      <c r="Y987" s="229"/>
      <c r="Z987" s="241"/>
    </row>
    <row r="988" spans="1:26" ht="15" x14ac:dyDescent="0.2">
      <c r="A988" s="242"/>
      <c r="B988" s="243"/>
      <c r="C988" s="243"/>
      <c r="D988" s="245"/>
      <c r="E988" s="244"/>
      <c r="F988" s="244"/>
      <c r="G988" s="246"/>
      <c r="H988" s="246"/>
      <c r="I988" s="246"/>
      <c r="J988" s="247"/>
      <c r="K988" s="237"/>
      <c r="L988" s="238"/>
      <c r="M988" s="241"/>
      <c r="P988" s="229"/>
      <c r="Q988" s="229"/>
      <c r="R988" s="229"/>
      <c r="S988" s="229"/>
      <c r="T988" s="229"/>
      <c r="U988" s="229"/>
      <c r="V988" s="229"/>
      <c r="W988" s="229"/>
      <c r="X988" s="229"/>
      <c r="Y988" s="229"/>
      <c r="Z988" s="241"/>
    </row>
    <row r="989" spans="1:26" ht="15" x14ac:dyDescent="0.2">
      <c r="A989" s="242"/>
      <c r="B989" s="243"/>
      <c r="C989" s="243"/>
      <c r="D989" s="245"/>
      <c r="E989" s="244"/>
      <c r="F989" s="244"/>
      <c r="G989" s="246"/>
      <c r="H989" s="246"/>
      <c r="I989" s="246"/>
      <c r="J989" s="247"/>
      <c r="K989" s="237"/>
      <c r="L989" s="238"/>
      <c r="M989" s="241"/>
      <c r="P989" s="229"/>
      <c r="Q989" s="229"/>
      <c r="R989" s="229"/>
      <c r="S989" s="229"/>
      <c r="T989" s="229"/>
      <c r="U989" s="229"/>
      <c r="V989" s="229"/>
      <c r="W989" s="229"/>
      <c r="X989" s="229"/>
      <c r="Y989" s="229"/>
      <c r="Z989" s="241"/>
    </row>
    <row r="990" spans="1:26" ht="15" x14ac:dyDescent="0.2">
      <c r="A990" s="242"/>
      <c r="B990" s="243"/>
      <c r="C990" s="243"/>
      <c r="D990" s="245"/>
      <c r="E990" s="244"/>
      <c r="F990" s="244"/>
      <c r="G990" s="246"/>
      <c r="H990" s="246"/>
      <c r="I990" s="246"/>
      <c r="J990" s="247"/>
      <c r="K990" s="237"/>
      <c r="L990" s="238"/>
      <c r="M990" s="241"/>
      <c r="P990" s="229"/>
      <c r="Q990" s="229"/>
      <c r="R990" s="229"/>
      <c r="S990" s="229"/>
      <c r="T990" s="229"/>
      <c r="U990" s="229"/>
      <c r="V990" s="229"/>
      <c r="W990" s="229"/>
      <c r="X990" s="229"/>
      <c r="Y990" s="229"/>
      <c r="Z990" s="241"/>
    </row>
    <row r="991" spans="1:26" ht="15" x14ac:dyDescent="0.2">
      <c r="A991" s="242"/>
      <c r="B991" s="243"/>
      <c r="C991" s="243"/>
      <c r="D991" s="245"/>
      <c r="E991" s="244"/>
      <c r="F991" s="244"/>
      <c r="G991" s="246"/>
      <c r="H991" s="246"/>
      <c r="I991" s="246"/>
      <c r="J991" s="247"/>
      <c r="K991" s="237"/>
      <c r="L991" s="238"/>
      <c r="M991" s="241"/>
      <c r="P991" s="229"/>
      <c r="Q991" s="229"/>
      <c r="R991" s="229"/>
      <c r="S991" s="229"/>
      <c r="T991" s="229"/>
      <c r="U991" s="229"/>
      <c r="V991" s="229"/>
      <c r="W991" s="229"/>
      <c r="X991" s="229"/>
      <c r="Y991" s="229"/>
      <c r="Z991" s="241"/>
    </row>
    <row r="992" spans="1:26" ht="15" x14ac:dyDescent="0.2">
      <c r="A992" s="242"/>
      <c r="B992" s="243"/>
      <c r="C992" s="243"/>
      <c r="D992" s="245"/>
      <c r="E992" s="244"/>
      <c r="F992" s="244"/>
      <c r="G992" s="246"/>
      <c r="H992" s="246"/>
      <c r="I992" s="246"/>
      <c r="J992" s="247"/>
      <c r="K992" s="237"/>
      <c r="L992" s="238"/>
      <c r="M992" s="241"/>
      <c r="P992" s="229"/>
      <c r="Q992" s="229"/>
      <c r="R992" s="229"/>
      <c r="S992" s="229"/>
      <c r="T992" s="229"/>
      <c r="U992" s="229"/>
      <c r="V992" s="229"/>
      <c r="W992" s="229"/>
      <c r="X992" s="229"/>
      <c r="Y992" s="229"/>
      <c r="Z992" s="241"/>
    </row>
    <row r="993" spans="1:26" ht="15" x14ac:dyDescent="0.2">
      <c r="A993" s="242"/>
      <c r="B993" s="243"/>
      <c r="C993" s="243"/>
      <c r="D993" s="245"/>
      <c r="E993" s="244"/>
      <c r="F993" s="244"/>
      <c r="G993" s="246"/>
      <c r="H993" s="246"/>
      <c r="I993" s="246"/>
      <c r="J993" s="247"/>
      <c r="K993" s="237"/>
      <c r="L993" s="238"/>
      <c r="M993" s="241"/>
      <c r="P993" s="229"/>
      <c r="Q993" s="229"/>
      <c r="R993" s="229"/>
      <c r="S993" s="229"/>
      <c r="T993" s="229"/>
      <c r="U993" s="229"/>
      <c r="V993" s="229"/>
      <c r="W993" s="229"/>
      <c r="X993" s="229"/>
      <c r="Y993" s="229"/>
      <c r="Z993" s="241"/>
    </row>
    <row r="994" spans="1:26" ht="15" x14ac:dyDescent="0.2">
      <c r="A994" s="242"/>
      <c r="B994" s="243"/>
      <c r="C994" s="243"/>
      <c r="D994" s="245"/>
      <c r="E994" s="244"/>
      <c r="F994" s="244"/>
      <c r="G994" s="246"/>
      <c r="H994" s="246"/>
      <c r="I994" s="246"/>
      <c r="J994" s="247"/>
      <c r="K994" s="237"/>
      <c r="L994" s="238"/>
      <c r="M994" s="241"/>
      <c r="P994" s="229"/>
      <c r="Q994" s="229"/>
      <c r="R994" s="229"/>
      <c r="S994" s="229"/>
      <c r="T994" s="229"/>
      <c r="U994" s="229"/>
      <c r="V994" s="229"/>
      <c r="W994" s="229"/>
      <c r="X994" s="229"/>
      <c r="Y994" s="229"/>
      <c r="Z994" s="241"/>
    </row>
    <row r="995" spans="1:26" ht="15" x14ac:dyDescent="0.2">
      <c r="A995" s="242"/>
      <c r="B995" s="243"/>
      <c r="C995" s="243"/>
      <c r="D995" s="245"/>
      <c r="E995" s="244"/>
      <c r="F995" s="244"/>
      <c r="G995" s="246"/>
      <c r="H995" s="246"/>
      <c r="I995" s="246"/>
      <c r="J995" s="247"/>
      <c r="K995" s="237"/>
      <c r="L995" s="238"/>
      <c r="M995" s="241"/>
      <c r="P995" s="229"/>
      <c r="Q995" s="229"/>
      <c r="R995" s="229"/>
      <c r="S995" s="229"/>
      <c r="T995" s="229"/>
      <c r="U995" s="229"/>
      <c r="V995" s="229"/>
      <c r="W995" s="229"/>
      <c r="X995" s="229"/>
      <c r="Y995" s="229"/>
      <c r="Z995" s="241"/>
    </row>
    <row r="996" spans="1:26" ht="15" x14ac:dyDescent="0.2">
      <c r="A996" s="242"/>
      <c r="B996" s="243"/>
      <c r="C996" s="243"/>
      <c r="D996" s="245"/>
      <c r="E996" s="244"/>
      <c r="F996" s="244"/>
      <c r="G996" s="246"/>
      <c r="H996" s="246"/>
      <c r="I996" s="246"/>
      <c r="J996" s="247"/>
      <c r="K996" s="237"/>
      <c r="L996" s="238"/>
      <c r="M996" s="241"/>
      <c r="P996" s="229"/>
      <c r="Q996" s="229"/>
      <c r="R996" s="229"/>
      <c r="S996" s="229"/>
      <c r="T996" s="229"/>
      <c r="U996" s="229"/>
      <c r="V996" s="229"/>
      <c r="W996" s="229"/>
      <c r="X996" s="229"/>
      <c r="Y996" s="229"/>
      <c r="Z996" s="241"/>
    </row>
    <row r="997" spans="1:26" ht="15" x14ac:dyDescent="0.2">
      <c r="A997" s="242"/>
      <c r="B997" s="243"/>
      <c r="C997" s="243"/>
      <c r="D997" s="245"/>
      <c r="E997" s="244"/>
      <c r="F997" s="244"/>
      <c r="G997" s="246"/>
      <c r="H997" s="246"/>
      <c r="I997" s="246"/>
      <c r="J997" s="247"/>
      <c r="K997" s="237"/>
      <c r="L997" s="238"/>
      <c r="M997" s="241"/>
      <c r="P997" s="229"/>
      <c r="Q997" s="229"/>
      <c r="R997" s="229"/>
      <c r="S997" s="229"/>
      <c r="T997" s="229"/>
      <c r="U997" s="229"/>
      <c r="V997" s="229"/>
      <c r="W997" s="229"/>
      <c r="X997" s="229"/>
      <c r="Y997" s="229"/>
      <c r="Z997" s="241"/>
    </row>
    <row r="998" spans="1:26" ht="15" x14ac:dyDescent="0.2">
      <c r="A998" s="242"/>
      <c r="B998" s="243"/>
      <c r="C998" s="243"/>
      <c r="D998" s="245"/>
      <c r="E998" s="244"/>
      <c r="F998" s="244"/>
      <c r="G998" s="246"/>
      <c r="H998" s="246"/>
      <c r="I998" s="246"/>
      <c r="J998" s="247"/>
      <c r="K998" s="237"/>
      <c r="L998" s="238"/>
      <c r="M998" s="241"/>
      <c r="P998" s="229"/>
      <c r="Q998" s="229"/>
      <c r="R998" s="229"/>
      <c r="S998" s="229"/>
      <c r="T998" s="229"/>
      <c r="U998" s="229"/>
      <c r="V998" s="229"/>
      <c r="W998" s="229"/>
      <c r="X998" s="229"/>
      <c r="Y998" s="229"/>
      <c r="Z998" s="241"/>
    </row>
    <row r="999" spans="1:26" ht="15" x14ac:dyDescent="0.2">
      <c r="A999" s="242"/>
      <c r="B999" s="243"/>
      <c r="C999" s="243"/>
      <c r="D999" s="245"/>
      <c r="E999" s="244"/>
      <c r="F999" s="244"/>
      <c r="G999" s="246"/>
      <c r="H999" s="246"/>
      <c r="I999" s="246"/>
      <c r="J999" s="247"/>
      <c r="K999" s="237"/>
      <c r="L999" s="238"/>
      <c r="M999" s="241"/>
      <c r="P999" s="229"/>
      <c r="Q999" s="229"/>
      <c r="R999" s="229"/>
      <c r="S999" s="229"/>
      <c r="T999" s="229"/>
      <c r="U999" s="229"/>
      <c r="V999" s="229"/>
      <c r="W999" s="229"/>
      <c r="X999" s="229"/>
      <c r="Y999" s="229"/>
      <c r="Z999" s="241"/>
    </row>
    <row r="1000" spans="1:26" ht="15" x14ac:dyDescent="0.2">
      <c r="A1000" s="242"/>
      <c r="B1000" s="243"/>
      <c r="C1000" s="243"/>
      <c r="D1000" s="245"/>
      <c r="E1000" s="244"/>
      <c r="F1000" s="244"/>
      <c r="G1000" s="246"/>
      <c r="H1000" s="246"/>
      <c r="I1000" s="246"/>
      <c r="J1000" s="247"/>
      <c r="K1000" s="237"/>
      <c r="L1000" s="238"/>
      <c r="M1000" s="241"/>
      <c r="P1000" s="229"/>
      <c r="Q1000" s="229"/>
      <c r="R1000" s="229"/>
      <c r="S1000" s="229"/>
      <c r="T1000" s="229"/>
      <c r="U1000" s="229"/>
      <c r="V1000" s="229"/>
      <c r="W1000" s="229"/>
      <c r="X1000" s="229"/>
      <c r="Y1000" s="229"/>
      <c r="Z1000" s="241"/>
    </row>
    <row r="1001" spans="1:26" ht="15" x14ac:dyDescent="0.2">
      <c r="A1001" s="242"/>
      <c r="B1001" s="243"/>
      <c r="C1001" s="243"/>
      <c r="D1001" s="245"/>
      <c r="E1001" s="244"/>
      <c r="F1001" s="244"/>
      <c r="G1001" s="246"/>
      <c r="H1001" s="246"/>
      <c r="I1001" s="246"/>
      <c r="J1001" s="247"/>
      <c r="K1001" s="237"/>
      <c r="L1001" s="238"/>
      <c r="M1001" s="241"/>
      <c r="P1001" s="229"/>
      <c r="Q1001" s="229"/>
      <c r="R1001" s="229"/>
      <c r="S1001" s="229"/>
      <c r="T1001" s="229"/>
      <c r="U1001" s="229"/>
      <c r="V1001" s="229"/>
      <c r="W1001" s="229"/>
      <c r="X1001" s="229"/>
      <c r="Y1001" s="229"/>
      <c r="Z1001" s="241"/>
    </row>
    <row r="1002" spans="1:26" ht="15" x14ac:dyDescent="0.2">
      <c r="A1002" s="242"/>
      <c r="B1002" s="243"/>
      <c r="C1002" s="243"/>
      <c r="D1002" s="245"/>
      <c r="E1002" s="244"/>
      <c r="F1002" s="244"/>
      <c r="G1002" s="246"/>
      <c r="H1002" s="246"/>
      <c r="I1002" s="246"/>
      <c r="J1002" s="247"/>
      <c r="K1002" s="237"/>
      <c r="L1002" s="238"/>
      <c r="M1002" s="241"/>
      <c r="P1002" s="229"/>
      <c r="Q1002" s="229"/>
      <c r="R1002" s="229"/>
      <c r="S1002" s="229"/>
      <c r="T1002" s="229"/>
      <c r="U1002" s="229"/>
      <c r="V1002" s="229"/>
      <c r="W1002" s="229"/>
      <c r="X1002" s="229"/>
      <c r="Y1002" s="229"/>
      <c r="Z1002" s="241"/>
    </row>
    <row r="1003" spans="1:26" ht="15" x14ac:dyDescent="0.2">
      <c r="A1003" s="242"/>
      <c r="B1003" s="243"/>
      <c r="C1003" s="243"/>
      <c r="D1003" s="245"/>
      <c r="E1003" s="244"/>
      <c r="F1003" s="244"/>
      <c r="G1003" s="246"/>
      <c r="H1003" s="246"/>
      <c r="I1003" s="246"/>
      <c r="J1003" s="247"/>
      <c r="K1003" s="237"/>
      <c r="L1003" s="238"/>
      <c r="M1003" s="241"/>
      <c r="P1003" s="229"/>
      <c r="Q1003" s="229"/>
      <c r="R1003" s="229"/>
      <c r="S1003" s="229"/>
      <c r="T1003" s="229"/>
      <c r="U1003" s="229"/>
      <c r="V1003" s="229"/>
      <c r="W1003" s="229"/>
      <c r="X1003" s="229"/>
      <c r="Y1003" s="229"/>
      <c r="Z1003" s="241"/>
    </row>
    <row r="1004" spans="1:26" ht="15" x14ac:dyDescent="0.2">
      <c r="A1004" s="242"/>
      <c r="B1004" s="243"/>
      <c r="C1004" s="243"/>
      <c r="D1004" s="245"/>
      <c r="E1004" s="244"/>
      <c r="F1004" s="244"/>
      <c r="G1004" s="246"/>
      <c r="H1004" s="246"/>
      <c r="I1004" s="246"/>
      <c r="J1004" s="247"/>
      <c r="K1004" s="237"/>
      <c r="L1004" s="238"/>
      <c r="M1004" s="241"/>
      <c r="P1004" s="229"/>
      <c r="Q1004" s="229"/>
      <c r="R1004" s="229"/>
      <c r="S1004" s="229"/>
      <c r="T1004" s="229"/>
      <c r="U1004" s="229"/>
      <c r="V1004" s="229"/>
      <c r="W1004" s="229"/>
      <c r="X1004" s="229"/>
      <c r="Y1004" s="229"/>
      <c r="Z1004" s="241"/>
    </row>
    <row r="1005" spans="1:26" ht="15" x14ac:dyDescent="0.2">
      <c r="A1005" s="242"/>
      <c r="B1005" s="243"/>
      <c r="C1005" s="243"/>
      <c r="D1005" s="245"/>
      <c r="E1005" s="244"/>
      <c r="F1005" s="244"/>
      <c r="G1005" s="246"/>
      <c r="H1005" s="246"/>
      <c r="I1005" s="246"/>
      <c r="J1005" s="247"/>
      <c r="K1005" s="237"/>
      <c r="L1005" s="238"/>
      <c r="M1005" s="241"/>
      <c r="P1005" s="229"/>
      <c r="Q1005" s="229"/>
      <c r="R1005" s="229"/>
      <c r="S1005" s="229"/>
      <c r="T1005" s="229"/>
      <c r="U1005" s="229"/>
      <c r="V1005" s="229"/>
      <c r="W1005" s="229"/>
      <c r="X1005" s="229"/>
      <c r="Y1005" s="229"/>
      <c r="Z1005" s="241"/>
    </row>
  </sheetData>
  <autoFilter ref="A15:J327" xr:uid="{00000000-0009-0000-0000-000006000000}">
    <sortState xmlns:xlrd2="http://schemas.microsoft.com/office/spreadsheetml/2017/richdata2" ref="A15:J327">
      <sortCondition descending="1" ref="J15:J327"/>
    </sortState>
  </autoFilter>
  <mergeCells count="15">
    <mergeCell ref="G331:I331"/>
    <mergeCell ref="G332:I332"/>
    <mergeCell ref="B1:L1"/>
    <mergeCell ref="B2:L2"/>
    <mergeCell ref="B4:D4"/>
    <mergeCell ref="E4:L4"/>
    <mergeCell ref="B5:D5"/>
    <mergeCell ref="E5:L5"/>
    <mergeCell ref="B6:D6"/>
    <mergeCell ref="E6:L6"/>
    <mergeCell ref="F8:H8"/>
    <mergeCell ref="B10:C10"/>
    <mergeCell ref="F10:H10"/>
    <mergeCell ref="F13:I13"/>
    <mergeCell ref="J13:K13"/>
  </mergeCells>
  <conditionalFormatting sqref="L15:L1005">
    <cfRule type="cellIs" dxfId="2" priority="1" operator="equal">
      <formula>"A"</formula>
    </cfRule>
    <cfRule type="cellIs" dxfId="1" priority="2" operator="equal">
      <formula>"B"</formula>
    </cfRule>
    <cfRule type="cellIs" dxfId="0" priority="3" operator="equal">
      <formula>"C"</formula>
    </cfRule>
  </conditionalFormatting>
  <dataValidations count="3">
    <dataValidation type="list" allowBlank="1" showErrorMessage="1" sqref="D331 G331" xr:uid="{00000000-0002-0000-0600-000000000000}">
      <formula1>"Mateus Pedro  da Silva,Leonardo Mesquita Reis Belico"</formula1>
    </dataValidation>
    <dataValidation type="list" allowBlank="1" showErrorMessage="1" sqref="F8 F10" xr:uid="{00000000-0002-0000-0600-000001000000}">
      <formula1>"CONSTRUÇÃO DE EDIFÍCIOS,OBRA RODOVIÁRIA,NÃO SE APLICA"</formula1>
    </dataValidation>
    <dataValidation type="list" allowBlank="1" showErrorMessage="1" sqref="D332 G332" xr:uid="{00000000-0002-0000-0600-000002000000}">
      <formula1>"Engenheiro Civil,Arquiteto e Urbanista"</formula1>
    </dataValidation>
  </dataValidations>
  <printOptions horizontalCentered="1" gridLines="1"/>
  <pageMargins left="0.7" right="0.7" top="0.75" bottom="0.75" header="0" footer="0"/>
  <pageSetup paperSize="9" fitToHeight="0" pageOrder="overThenDown" orientation="landscape" cellComments="atEnd"/>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E06666"/>
    <outlinePr summaryBelow="0" summaryRight="0"/>
    <pageSetUpPr fitToPage="1"/>
  </sheetPr>
  <dimension ref="A1:Z37"/>
  <sheetViews>
    <sheetView showGridLines="0" workbookViewId="0"/>
  </sheetViews>
  <sheetFormatPr defaultColWidth="12.5703125" defaultRowHeight="15.75" customHeight="1" x14ac:dyDescent="0.2"/>
  <cols>
    <col min="2" max="2" width="14.7109375" customWidth="1"/>
    <col min="3" max="3" width="51.7109375" customWidth="1"/>
    <col min="4" max="4" width="10.140625" customWidth="1"/>
    <col min="11" max="11" width="12.42578125" customWidth="1"/>
  </cols>
  <sheetData>
    <row r="1" spans="1:26" ht="66.75" customHeight="1" x14ac:dyDescent="0.3">
      <c r="A1" s="337" t="s">
        <v>0</v>
      </c>
      <c r="B1" s="291"/>
      <c r="C1" s="291"/>
      <c r="D1" s="291"/>
      <c r="E1" s="291"/>
      <c r="F1" s="291"/>
      <c r="G1" s="291"/>
      <c r="H1" s="291"/>
      <c r="I1" s="291"/>
      <c r="J1" s="291"/>
      <c r="K1" s="292"/>
      <c r="M1" s="225"/>
      <c r="N1" s="225"/>
      <c r="O1" s="225"/>
      <c r="P1" s="225"/>
      <c r="Q1" s="225"/>
      <c r="R1" s="225"/>
      <c r="S1" s="225"/>
      <c r="T1" s="225"/>
      <c r="U1" s="225"/>
      <c r="V1" s="225"/>
      <c r="W1" s="225"/>
      <c r="X1" s="225"/>
      <c r="Y1" s="225"/>
      <c r="Z1" s="225"/>
    </row>
    <row r="2" spans="1:26" ht="21" x14ac:dyDescent="0.2">
      <c r="A2" s="342" t="s">
        <v>1122</v>
      </c>
      <c r="B2" s="343"/>
      <c r="C2" s="343"/>
      <c r="D2" s="343"/>
      <c r="E2" s="343"/>
      <c r="F2" s="343"/>
      <c r="G2" s="343"/>
      <c r="H2" s="343"/>
      <c r="I2" s="343"/>
      <c r="J2" s="343"/>
      <c r="K2" s="344"/>
    </row>
    <row r="3" spans="1:26" ht="15" x14ac:dyDescent="0.2">
      <c r="A3" s="33"/>
      <c r="B3" s="33"/>
      <c r="C3" s="33"/>
      <c r="D3" s="33"/>
      <c r="E3" s="33"/>
      <c r="F3" s="33"/>
      <c r="G3" s="35"/>
      <c r="H3" s="33"/>
      <c r="I3" s="33"/>
      <c r="J3" s="33"/>
      <c r="K3" s="42"/>
    </row>
    <row r="4" spans="1:26" ht="15" x14ac:dyDescent="0.2">
      <c r="A4" s="296" t="s">
        <v>2</v>
      </c>
      <c r="B4" s="297"/>
      <c r="C4" s="340" t="s">
        <v>3</v>
      </c>
      <c r="D4" s="297"/>
      <c r="E4" s="297"/>
      <c r="F4" s="297"/>
      <c r="G4" s="297"/>
      <c r="H4" s="297"/>
      <c r="I4" s="297"/>
      <c r="J4" s="297"/>
      <c r="K4" s="298"/>
    </row>
    <row r="5" spans="1:26" ht="15" x14ac:dyDescent="0.2">
      <c r="A5" s="296" t="s">
        <v>4</v>
      </c>
      <c r="B5" s="297"/>
      <c r="C5" s="305" t="str">
        <f>P.O.!E4</f>
        <v>ESTÁDIO EDMUNDO PACEAU, RUA FELIPE DOS SANTOS, CENTRO, CAMBUÍ, MG</v>
      </c>
      <c r="D5" s="297"/>
      <c r="E5" s="297"/>
      <c r="F5" s="297"/>
      <c r="G5" s="297"/>
      <c r="H5" s="297"/>
      <c r="I5" s="297"/>
      <c r="J5" s="297"/>
      <c r="K5" s="298"/>
    </row>
    <row r="6" spans="1:26" ht="15" x14ac:dyDescent="0.2">
      <c r="A6" s="296" t="s">
        <v>6</v>
      </c>
      <c r="B6" s="297"/>
      <c r="C6" s="305" t="str">
        <f>P.O.!E5</f>
        <v>115,47 m² - ÁREA DA EDIFICAÇÃO</v>
      </c>
      <c r="D6" s="297"/>
      <c r="E6" s="297"/>
      <c r="F6" s="297"/>
      <c r="G6" s="297"/>
      <c r="H6" s="297"/>
      <c r="I6" s="297"/>
      <c r="J6" s="297"/>
      <c r="K6" s="298"/>
    </row>
    <row r="7" spans="1:26" ht="15" x14ac:dyDescent="0.2">
      <c r="A7" s="213"/>
      <c r="B7" s="213"/>
      <c r="C7" s="213"/>
      <c r="D7" s="33"/>
      <c r="E7" s="33"/>
      <c r="F7" s="33"/>
      <c r="G7" s="33"/>
      <c r="H7" s="33"/>
      <c r="I7" s="33"/>
      <c r="J7" s="33"/>
      <c r="K7" s="33"/>
    </row>
    <row r="8" spans="1:26" ht="15" x14ac:dyDescent="0.2">
      <c r="A8" s="34"/>
      <c r="B8" s="34"/>
      <c r="C8" s="34"/>
      <c r="D8" s="34"/>
      <c r="E8" s="334" t="s">
        <v>42</v>
      </c>
      <c r="F8" s="287"/>
      <c r="G8" s="287"/>
      <c r="H8" s="34"/>
      <c r="I8" s="36" t="s">
        <v>43</v>
      </c>
      <c r="J8" s="37">
        <v>0.23119999999999999</v>
      </c>
      <c r="K8" s="38"/>
    </row>
    <row r="9" spans="1:26" ht="15" x14ac:dyDescent="0.2">
      <c r="A9" s="34"/>
      <c r="B9" s="34"/>
      <c r="C9" s="34"/>
      <c r="D9" s="34"/>
      <c r="E9" s="34"/>
      <c r="F9" s="34"/>
      <c r="G9" s="39"/>
      <c r="H9" s="34"/>
      <c r="I9" s="34"/>
      <c r="J9" s="228">
        <f>J8+1</f>
        <v>1.2312000000000001</v>
      </c>
      <c r="K9" s="42"/>
    </row>
    <row r="10" spans="1:26" ht="15" x14ac:dyDescent="0.2">
      <c r="A10" s="341" t="s">
        <v>1110</v>
      </c>
      <c r="B10" s="287"/>
      <c r="C10" s="229"/>
      <c r="D10" s="34"/>
      <c r="E10" s="334" t="s">
        <v>46</v>
      </c>
      <c r="F10" s="287"/>
      <c r="G10" s="287"/>
      <c r="H10" s="34"/>
      <c r="I10" s="44" t="s">
        <v>47</v>
      </c>
      <c r="J10" s="45">
        <v>0</v>
      </c>
      <c r="K10" s="42"/>
    </row>
    <row r="11" spans="1:26" ht="15" x14ac:dyDescent="0.2">
      <c r="A11" s="230" t="s">
        <v>1111</v>
      </c>
      <c r="B11" s="231">
        <v>0.8</v>
      </c>
      <c r="C11" s="250" t="s">
        <v>1112</v>
      </c>
      <c r="D11" s="34"/>
      <c r="E11" s="34"/>
      <c r="F11" s="34"/>
      <c r="G11" s="39"/>
      <c r="H11" s="34"/>
      <c r="I11" s="34"/>
      <c r="J11" s="232">
        <f>J10+1</f>
        <v>1</v>
      </c>
      <c r="K11" s="42"/>
    </row>
    <row r="12" spans="1:26" ht="15" x14ac:dyDescent="0.2">
      <c r="A12" s="233" t="s">
        <v>1113</v>
      </c>
      <c r="B12" s="231">
        <v>0.95</v>
      </c>
      <c r="C12" s="250" t="s">
        <v>1114</v>
      </c>
      <c r="D12" s="34"/>
      <c r="E12" s="34"/>
      <c r="F12" s="34"/>
      <c r="G12" s="39"/>
      <c r="H12" s="34"/>
      <c r="I12" s="34"/>
      <c r="J12" s="34"/>
      <c r="K12" s="42"/>
    </row>
    <row r="13" spans="1:26" ht="18" x14ac:dyDescent="0.2">
      <c r="A13" s="234" t="s">
        <v>1115</v>
      </c>
      <c r="B13" s="231">
        <v>1</v>
      </c>
      <c r="C13" s="250" t="s">
        <v>1116</v>
      </c>
      <c r="D13" s="34"/>
      <c r="E13" s="336" t="s">
        <v>181</v>
      </c>
      <c r="F13" s="284"/>
      <c r="G13" s="284"/>
      <c r="H13" s="285"/>
      <c r="I13" s="317">
        <f>P.O.!J10</f>
        <v>646717.30000000005</v>
      </c>
      <c r="J13" s="285"/>
      <c r="K13" s="90"/>
    </row>
    <row r="35" spans="3:11" ht="15" x14ac:dyDescent="0.3">
      <c r="C35" s="16" t="s">
        <v>34</v>
      </c>
      <c r="D35" s="16"/>
      <c r="E35" s="16"/>
      <c r="F35" s="289" t="s">
        <v>35</v>
      </c>
      <c r="G35" s="287"/>
      <c r="H35" s="287"/>
      <c r="J35" s="16"/>
      <c r="K35" s="16"/>
    </row>
    <row r="36" spans="3:11" ht="15" x14ac:dyDescent="0.3">
      <c r="C36" s="16" t="s">
        <v>36</v>
      </c>
      <c r="D36" s="16"/>
      <c r="E36" s="16"/>
      <c r="F36" s="289" t="s">
        <v>37</v>
      </c>
      <c r="G36" s="287"/>
      <c r="H36" s="287"/>
      <c r="J36" s="16"/>
      <c r="K36" s="16"/>
    </row>
    <row r="37" spans="3:11" ht="15" x14ac:dyDescent="0.3">
      <c r="C37" s="1"/>
      <c r="D37" s="1"/>
      <c r="E37" s="1"/>
      <c r="F37" s="1"/>
      <c r="G37" s="1"/>
      <c r="H37" s="1"/>
      <c r="I37" s="1"/>
      <c r="J37" s="1"/>
      <c r="K37" s="1"/>
    </row>
  </sheetData>
  <mergeCells count="15">
    <mergeCell ref="F35:H35"/>
    <mergeCell ref="F36:H36"/>
    <mergeCell ref="A1:K1"/>
    <mergeCell ref="A2:K2"/>
    <mergeCell ref="A4:B4"/>
    <mergeCell ref="C4:K4"/>
    <mergeCell ref="A5:B5"/>
    <mergeCell ref="C5:K5"/>
    <mergeCell ref="A6:B6"/>
    <mergeCell ref="C6:K6"/>
    <mergeCell ref="E8:G8"/>
    <mergeCell ref="A10:B10"/>
    <mergeCell ref="E10:G10"/>
    <mergeCell ref="E13:H13"/>
    <mergeCell ref="I13:J13"/>
  </mergeCells>
  <dataValidations count="3">
    <dataValidation type="list" allowBlank="1" showErrorMessage="1" sqref="C35 F35" xr:uid="{00000000-0002-0000-0700-000000000000}">
      <formula1>"Mateus Pedro  da Silva,Leonardo Mesquita Reis Belico"</formula1>
    </dataValidation>
    <dataValidation type="list" allowBlank="1" showErrorMessage="1" sqref="E8 E10" xr:uid="{00000000-0002-0000-0700-000001000000}">
      <formula1>"CONSTRUÇÃO DE EDIFÍCIOS,OBRA RODOVIÁRIA,NÃO SE APLICA"</formula1>
    </dataValidation>
    <dataValidation type="list" allowBlank="1" showErrorMessage="1" sqref="C36 F36" xr:uid="{00000000-0002-0000-0700-000002000000}">
      <formula1>"Engenheiro Civil,Arquiteto e Urbanista"</formula1>
    </dataValidation>
  </dataValidations>
  <printOptions horizontalCentered="1" gridLines="1"/>
  <pageMargins left="0.25" right="0.25" top="0.25" bottom="0.25" header="0" footer="0"/>
  <pageSetup paperSize="9" fitToHeight="0" pageOrder="overThenDown" orientation="landscape" cellComments="atEnd"/>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45818E"/>
    <outlinePr summaryBelow="0" summaryRight="0"/>
    <pageSetUpPr fitToPage="1"/>
  </sheetPr>
  <dimension ref="A1:Z827"/>
  <sheetViews>
    <sheetView showGridLines="0" workbookViewId="0"/>
  </sheetViews>
  <sheetFormatPr defaultColWidth="12.5703125" defaultRowHeight="15.75" customHeight="1" x14ac:dyDescent="0.2"/>
  <cols>
    <col min="1" max="1" width="4.42578125" customWidth="1"/>
    <col min="2" max="2" width="8.42578125" customWidth="1"/>
    <col min="5" max="5" width="49.140625" customWidth="1"/>
    <col min="7" max="7" width="9.140625" customWidth="1"/>
    <col min="8" max="8" width="15.5703125" customWidth="1"/>
    <col min="9" max="9" width="8.140625" customWidth="1"/>
    <col min="12" max="12" width="20.42578125" customWidth="1"/>
    <col min="13" max="13" width="14.7109375" customWidth="1"/>
  </cols>
  <sheetData>
    <row r="1" spans="1:26" ht="66.75" customHeight="1" x14ac:dyDescent="0.3">
      <c r="A1" s="251"/>
      <c r="B1" s="349" t="s">
        <v>0</v>
      </c>
      <c r="C1" s="284"/>
      <c r="D1" s="284"/>
      <c r="E1" s="284"/>
      <c r="F1" s="284"/>
      <c r="G1" s="284"/>
      <c r="H1" s="284"/>
      <c r="I1" s="284"/>
      <c r="J1" s="284"/>
      <c r="K1" s="284"/>
      <c r="L1" s="285"/>
      <c r="M1" s="59"/>
      <c r="N1" s="1"/>
      <c r="O1" s="1"/>
      <c r="P1" s="1"/>
      <c r="Q1" s="1"/>
      <c r="R1" s="1"/>
      <c r="S1" s="1"/>
      <c r="T1" s="1"/>
      <c r="U1" s="1"/>
      <c r="V1" s="1"/>
      <c r="W1" s="1"/>
      <c r="X1" s="1"/>
      <c r="Y1" s="33"/>
      <c r="Z1" s="33"/>
    </row>
    <row r="2" spans="1:26" ht="15" x14ac:dyDescent="0.2">
      <c r="A2" s="251"/>
      <c r="B2" s="350" t="s">
        <v>1123</v>
      </c>
      <c r="C2" s="284"/>
      <c r="D2" s="284"/>
      <c r="E2" s="284"/>
      <c r="F2" s="284"/>
      <c r="G2" s="284"/>
      <c r="H2" s="284"/>
      <c r="I2" s="284"/>
      <c r="J2" s="284"/>
      <c r="K2" s="284"/>
      <c r="L2" s="285"/>
      <c r="M2" s="59"/>
      <c r="N2" s="33"/>
      <c r="O2" s="33"/>
      <c r="P2" s="33"/>
      <c r="Q2" s="33"/>
      <c r="R2" s="33"/>
      <c r="S2" s="33"/>
      <c r="T2" s="33"/>
      <c r="U2" s="33"/>
      <c r="V2" s="33"/>
      <c r="W2" s="33"/>
      <c r="X2" s="33"/>
      <c r="Y2" s="33"/>
      <c r="Z2" s="33"/>
    </row>
    <row r="3" spans="1:26" ht="15" x14ac:dyDescent="0.2">
      <c r="A3" s="251"/>
      <c r="B3" s="351" t="s">
        <v>2</v>
      </c>
      <c r="C3" s="284"/>
      <c r="D3" s="285"/>
      <c r="E3" s="352" t="s">
        <v>1124</v>
      </c>
      <c r="F3" s="284"/>
      <c r="G3" s="284"/>
      <c r="H3" s="284"/>
      <c r="I3" s="284"/>
      <c r="J3" s="284"/>
      <c r="K3" s="284"/>
      <c r="L3" s="285"/>
      <c r="M3" s="59"/>
      <c r="N3" s="33"/>
      <c r="O3" s="33"/>
      <c r="P3" s="33"/>
      <c r="Q3" s="33"/>
      <c r="R3" s="33"/>
      <c r="S3" s="33"/>
      <c r="T3" s="33"/>
      <c r="U3" s="33"/>
      <c r="V3" s="33"/>
      <c r="W3" s="33"/>
      <c r="X3" s="33"/>
      <c r="Y3" s="33"/>
      <c r="Z3" s="33"/>
    </row>
    <row r="4" spans="1:26" ht="15" x14ac:dyDescent="0.2">
      <c r="A4" s="251"/>
      <c r="B4" s="351" t="s">
        <v>4</v>
      </c>
      <c r="C4" s="284"/>
      <c r="D4" s="285"/>
      <c r="E4" s="352" t="s">
        <v>5</v>
      </c>
      <c r="F4" s="284"/>
      <c r="G4" s="284"/>
      <c r="H4" s="284"/>
      <c r="I4" s="284"/>
      <c r="J4" s="284"/>
      <c r="K4" s="284"/>
      <c r="L4" s="285"/>
      <c r="M4" s="59"/>
      <c r="N4" s="33"/>
      <c r="O4" s="33"/>
      <c r="P4" s="33"/>
      <c r="Q4" s="33"/>
      <c r="R4" s="33"/>
      <c r="S4" s="33"/>
      <c r="T4" s="33"/>
      <c r="U4" s="33"/>
      <c r="V4" s="33"/>
      <c r="W4" s="33"/>
      <c r="X4" s="33"/>
      <c r="Y4" s="33"/>
      <c r="Z4" s="33"/>
    </row>
    <row r="5" spans="1:26" ht="15" x14ac:dyDescent="0.2">
      <c r="A5" s="252"/>
      <c r="B5" s="351" t="s">
        <v>6</v>
      </c>
      <c r="C5" s="284"/>
      <c r="D5" s="285"/>
      <c r="E5" s="352" t="s">
        <v>7</v>
      </c>
      <c r="F5" s="284"/>
      <c r="G5" s="284"/>
      <c r="H5" s="284"/>
      <c r="I5" s="284"/>
      <c r="J5" s="284"/>
      <c r="K5" s="284"/>
      <c r="L5" s="285"/>
      <c r="M5" s="59"/>
      <c r="N5" s="33"/>
      <c r="O5" s="33"/>
      <c r="P5" s="33"/>
      <c r="Q5" s="33"/>
      <c r="R5" s="33"/>
      <c r="S5" s="33"/>
      <c r="T5" s="33"/>
      <c r="U5" s="33"/>
      <c r="V5" s="33"/>
      <c r="W5" s="33"/>
      <c r="X5" s="33"/>
      <c r="Y5" s="33"/>
      <c r="Z5" s="33"/>
    </row>
    <row r="6" spans="1:26" ht="15" x14ac:dyDescent="0.3">
      <c r="A6" s="251"/>
      <c r="B6" s="253"/>
      <c r="C6" s="34"/>
      <c r="D6" s="227"/>
      <c r="E6" s="254"/>
      <c r="F6" s="353" t="s">
        <v>42</v>
      </c>
      <c r="G6" s="287"/>
      <c r="H6" s="287"/>
      <c r="I6" s="34"/>
      <c r="J6" s="36" t="s">
        <v>43</v>
      </c>
      <c r="K6" s="37">
        <v>0.23119999999999999</v>
      </c>
      <c r="L6" s="256"/>
      <c r="M6" s="59"/>
      <c r="N6" s="33"/>
      <c r="O6" s="33"/>
      <c r="P6" s="33"/>
      <c r="Q6" s="33"/>
      <c r="R6" s="33"/>
      <c r="S6" s="33"/>
      <c r="T6" s="33"/>
      <c r="U6" s="33"/>
      <c r="V6" s="33"/>
      <c r="W6" s="33"/>
      <c r="X6" s="33"/>
      <c r="Y6" s="33"/>
      <c r="Z6" s="33"/>
    </row>
    <row r="7" spans="1:26" ht="15" x14ac:dyDescent="0.2">
      <c r="A7" s="251"/>
      <c r="B7" s="253"/>
      <c r="C7" s="34"/>
      <c r="D7" s="227"/>
      <c r="E7" s="254"/>
      <c r="F7" s="257"/>
      <c r="G7" s="34"/>
      <c r="H7" s="40"/>
      <c r="I7" s="34"/>
      <c r="J7" s="34"/>
      <c r="K7" s="41">
        <f>K6+1</f>
        <v>1.2312000000000001</v>
      </c>
      <c r="L7" s="42"/>
      <c r="M7" s="59"/>
      <c r="N7" s="33"/>
      <c r="O7" s="33"/>
      <c r="P7" s="33"/>
      <c r="Q7" s="33"/>
      <c r="R7" s="33"/>
      <c r="S7" s="33"/>
      <c r="T7" s="33"/>
      <c r="U7" s="33"/>
      <c r="V7" s="33"/>
      <c r="W7" s="33"/>
      <c r="X7" s="33"/>
      <c r="Y7" s="33"/>
      <c r="Z7" s="33"/>
    </row>
    <row r="8" spans="1:26" ht="15" x14ac:dyDescent="0.2">
      <c r="A8" s="251"/>
      <c r="B8" s="253"/>
      <c r="C8" s="34"/>
      <c r="D8" s="227"/>
      <c r="E8" s="254"/>
      <c r="F8" s="353" t="s">
        <v>46</v>
      </c>
      <c r="G8" s="287"/>
      <c r="H8" s="287"/>
      <c r="I8" s="34"/>
      <c r="J8" s="44" t="s">
        <v>47</v>
      </c>
      <c r="K8" s="45">
        <v>0</v>
      </c>
      <c r="L8" s="42"/>
      <c r="M8" s="59"/>
      <c r="N8" s="33"/>
      <c r="O8" s="33"/>
      <c r="P8" s="33"/>
      <c r="Q8" s="33"/>
      <c r="R8" s="33"/>
      <c r="S8" s="33"/>
      <c r="T8" s="33"/>
      <c r="U8" s="33"/>
      <c r="V8" s="33"/>
      <c r="W8" s="33"/>
      <c r="X8" s="33"/>
      <c r="Y8" s="33"/>
      <c r="Z8" s="33"/>
    </row>
    <row r="9" spans="1:26" ht="15" x14ac:dyDescent="0.2">
      <c r="A9" s="251"/>
      <c r="B9" s="253"/>
      <c r="C9" s="34"/>
      <c r="D9" s="227"/>
      <c r="E9" s="254"/>
      <c r="F9" s="257"/>
      <c r="G9" s="34"/>
      <c r="H9" s="40"/>
      <c r="I9" s="34"/>
      <c r="J9" s="34"/>
      <c r="K9" s="41">
        <f>K8+1</f>
        <v>1</v>
      </c>
      <c r="L9" s="42"/>
      <c r="M9" s="59"/>
      <c r="N9" s="33"/>
      <c r="O9" s="33"/>
      <c r="P9" s="33"/>
      <c r="Q9" s="33"/>
      <c r="R9" s="33"/>
      <c r="S9" s="33"/>
      <c r="T9" s="33"/>
      <c r="U9" s="33"/>
      <c r="V9" s="33"/>
      <c r="W9" s="33"/>
      <c r="X9" s="33"/>
      <c r="Y9" s="33"/>
      <c r="Z9" s="33"/>
    </row>
    <row r="10" spans="1:26" ht="18" x14ac:dyDescent="0.2">
      <c r="A10" s="251"/>
      <c r="B10" s="253"/>
      <c r="C10" s="34"/>
      <c r="D10" s="227"/>
      <c r="E10" s="254"/>
      <c r="F10" s="354" t="s">
        <v>181</v>
      </c>
      <c r="G10" s="284"/>
      <c r="H10" s="284"/>
      <c r="I10" s="285"/>
      <c r="J10" s="317">
        <f>P.O.!J10</f>
        <v>646717.30000000005</v>
      </c>
      <c r="K10" s="285"/>
      <c r="L10" s="90"/>
      <c r="M10" s="59"/>
      <c r="N10" s="33"/>
      <c r="O10" s="33"/>
      <c r="P10" s="33"/>
      <c r="Q10" s="33"/>
      <c r="R10" s="33"/>
      <c r="S10" s="33"/>
      <c r="T10" s="33"/>
      <c r="U10" s="33"/>
      <c r="V10" s="33"/>
      <c r="W10" s="33"/>
      <c r="X10" s="33"/>
      <c r="Y10" s="33"/>
      <c r="Z10" s="33"/>
    </row>
    <row r="11" spans="1:26" ht="15" x14ac:dyDescent="0.2">
      <c r="A11" s="251"/>
      <c r="B11" s="253"/>
      <c r="C11" s="34"/>
      <c r="D11" s="227"/>
      <c r="E11" s="254"/>
      <c r="F11" s="257"/>
      <c r="G11" s="34"/>
      <c r="H11" s="40"/>
      <c r="I11" s="34"/>
      <c r="J11" s="34"/>
      <c r="K11" s="34"/>
      <c r="L11" s="90"/>
      <c r="M11" s="59"/>
      <c r="N11" s="33"/>
      <c r="O11" s="33"/>
      <c r="P11" s="33"/>
      <c r="Q11" s="33"/>
      <c r="R11" s="33"/>
      <c r="S11" s="33"/>
      <c r="T11" s="33"/>
      <c r="U11" s="33"/>
      <c r="V11" s="33"/>
      <c r="W11" s="33"/>
      <c r="X11" s="33"/>
      <c r="Y11" s="33"/>
      <c r="Z11" s="33"/>
    </row>
    <row r="12" spans="1:26" ht="15" x14ac:dyDescent="0.2">
      <c r="A12" s="251"/>
      <c r="B12" s="258" t="s">
        <v>182</v>
      </c>
      <c r="C12" s="259" t="s">
        <v>51</v>
      </c>
      <c r="D12" s="259" t="s">
        <v>52</v>
      </c>
      <c r="E12" s="260" t="s">
        <v>183</v>
      </c>
      <c r="F12" s="260" t="s">
        <v>54</v>
      </c>
      <c r="G12" s="355" t="s">
        <v>1123</v>
      </c>
      <c r="H12" s="325"/>
      <c r="I12" s="325"/>
      <c r="J12" s="325"/>
      <c r="K12" s="325"/>
      <c r="L12" s="326"/>
      <c r="M12" s="261" t="s">
        <v>1125</v>
      </c>
      <c r="N12" s="33"/>
      <c r="O12" s="33"/>
      <c r="P12" s="33"/>
      <c r="Q12" s="33"/>
      <c r="R12" s="33"/>
      <c r="S12" s="33"/>
      <c r="T12" s="33"/>
      <c r="U12" s="33"/>
      <c r="V12" s="33"/>
      <c r="W12" s="33"/>
      <c r="X12" s="33"/>
      <c r="Y12" s="33"/>
      <c r="Z12" s="33"/>
    </row>
    <row r="13" spans="1:26" ht="15" x14ac:dyDescent="0.2">
      <c r="A13" s="262" t="str">
        <f>P.O.!A14</f>
        <v>E</v>
      </c>
      <c r="B13" s="263" t="str">
        <f>P.O.!B14</f>
        <v>1</v>
      </c>
      <c r="C13" s="264">
        <f>P.O.!C14</f>
        <v>0</v>
      </c>
      <c r="D13" s="265">
        <f>P.O.!D14</f>
        <v>0</v>
      </c>
      <c r="E13" s="266" t="str">
        <f>P.O.!E14</f>
        <v>SERVIÇOS PRELIMINARES</v>
      </c>
      <c r="F13" s="267">
        <f>P.O.!F14</f>
        <v>0</v>
      </c>
      <c r="G13" s="348"/>
      <c r="H13" s="346"/>
      <c r="I13" s="346"/>
      <c r="J13" s="346"/>
      <c r="K13" s="346"/>
      <c r="L13" s="347"/>
      <c r="M13" s="268"/>
      <c r="N13" s="33"/>
      <c r="O13" s="33"/>
      <c r="P13" s="33"/>
      <c r="Q13" s="33"/>
      <c r="R13" s="33"/>
      <c r="S13" s="33"/>
      <c r="T13" s="33"/>
      <c r="U13" s="33"/>
      <c r="V13" s="33"/>
      <c r="W13" s="33"/>
      <c r="X13" s="33"/>
      <c r="Y13" s="33"/>
      <c r="Z13" s="33"/>
    </row>
    <row r="14" spans="1:26" ht="45" x14ac:dyDescent="0.2">
      <c r="A14" s="262" t="str">
        <f>P.O.!A15</f>
        <v>S</v>
      </c>
      <c r="B14" s="269" t="str">
        <f>P.O.!B15</f>
        <v>1.1</v>
      </c>
      <c r="C14" s="270" t="str">
        <f>P.O.!C15</f>
        <v>SINAPI</v>
      </c>
      <c r="D14" s="269" t="str">
        <f>P.O.!D15</f>
        <v>103689</v>
      </c>
      <c r="E14" s="271" t="str">
        <f>P.O.!E15</f>
        <v>FORNECIMENTO E INSTALAÇÃO DE PLACA DE OBRA COM CHAPA GALVANIZADA E ESTRUTURA DE MADEIRA. AF_03/2022_PS</v>
      </c>
      <c r="F14" s="272" t="str">
        <f>P.O.!F15</f>
        <v>M2</v>
      </c>
      <c r="G14" s="356" t="s">
        <v>1126</v>
      </c>
      <c r="H14" s="346"/>
      <c r="I14" s="346"/>
      <c r="J14" s="346"/>
      <c r="K14" s="346"/>
      <c r="L14" s="347"/>
      <c r="M14" s="268">
        <v>4.5</v>
      </c>
      <c r="N14" s="33"/>
      <c r="O14" s="33"/>
      <c r="P14" s="33"/>
      <c r="Q14" s="33"/>
      <c r="R14" s="33"/>
      <c r="S14" s="33"/>
      <c r="T14" s="33"/>
      <c r="U14" s="33"/>
      <c r="V14" s="33"/>
      <c r="W14" s="33"/>
      <c r="X14" s="33"/>
      <c r="Y14" s="33"/>
      <c r="Z14" s="33"/>
    </row>
    <row r="15" spans="1:26" ht="60" x14ac:dyDescent="0.2">
      <c r="A15" s="262" t="str">
        <f>P.O.!A16</f>
        <v>S</v>
      </c>
      <c r="B15" s="269" t="str">
        <f>P.O.!B16</f>
        <v>1.2</v>
      </c>
      <c r="C15" s="270" t="str">
        <f>P.O.!C16</f>
        <v>SINAPI</v>
      </c>
      <c r="D15" s="269" t="str">
        <f>P.O.!D16</f>
        <v>103694</v>
      </c>
      <c r="E15" s="271" t="str">
        <f>P.O.!E16</f>
        <v>FORNECIMENTO E INSTALAÇÃO DE SUPORTE DE MADEIRA PARA PLACAS DE SINALIZAÇÃO, EM SOLO, COM H= DE 2,5 M E SEÇÃO DE 7,5 X 7,5 CM. AF_03/2022</v>
      </c>
      <c r="F15" s="272" t="str">
        <f>P.O.!F16</f>
        <v>UN</v>
      </c>
      <c r="G15" s="345" t="s">
        <v>1127</v>
      </c>
      <c r="H15" s="346"/>
      <c r="I15" s="346"/>
      <c r="J15" s="346"/>
      <c r="K15" s="346"/>
      <c r="L15" s="347"/>
      <c r="M15" s="268">
        <v>2</v>
      </c>
      <c r="N15" s="273"/>
      <c r="O15" s="33"/>
      <c r="P15" s="33"/>
      <c r="Q15" s="33"/>
      <c r="R15" s="33"/>
      <c r="S15" s="33"/>
      <c r="T15" s="33"/>
      <c r="U15" s="33"/>
      <c r="V15" s="33"/>
      <c r="W15" s="33"/>
      <c r="X15" s="33"/>
      <c r="Y15" s="33"/>
      <c r="Z15" s="33"/>
    </row>
    <row r="16" spans="1:26" ht="90" x14ac:dyDescent="0.2">
      <c r="A16" s="262" t="str">
        <f>P.O.!A17</f>
        <v>S</v>
      </c>
      <c r="B16" s="269" t="str">
        <f>P.O.!B17</f>
        <v>1.3</v>
      </c>
      <c r="C16" s="274" t="str">
        <f>P.O.!C17</f>
        <v xml:space="preserve">SEINFRA </v>
      </c>
      <c r="D16" s="269" t="str">
        <f>P.O.!D17</f>
        <v>ED-50151</v>
      </c>
      <c r="E16" s="271" t="str">
        <f>P.O.!E17</f>
        <v>LIGAÇÃO PROVISÓRIA COM ENTRADA DE ENERGIA AÉREA, PADRÃO CEMIG, CARGA INSTALADA DE 15,1KVA ATÉ 30KVA, TRIFÁSICO, COM SAÍDA SUBTERRÂNEA, INCLUSIVE POSTE, CAIXA PARA MEDIDOR, DISJUNTOR, BARRAMENTO, ATERRAMENTO E ACESSÓRIOS</v>
      </c>
      <c r="F16" s="272" t="str">
        <f>P.O.!F17</f>
        <v>un</v>
      </c>
      <c r="G16" s="345">
        <v>1</v>
      </c>
      <c r="H16" s="346"/>
      <c r="I16" s="346"/>
      <c r="J16" s="346"/>
      <c r="K16" s="346"/>
      <c r="L16" s="347"/>
      <c r="M16" s="268">
        <v>1</v>
      </c>
      <c r="N16" s="33"/>
      <c r="O16" s="33"/>
      <c r="P16" s="33"/>
      <c r="Q16" s="33"/>
      <c r="R16" s="33"/>
      <c r="S16" s="33"/>
      <c r="T16" s="33"/>
      <c r="U16" s="33"/>
      <c r="V16" s="33"/>
      <c r="W16" s="33"/>
      <c r="X16" s="33"/>
      <c r="Y16" s="33"/>
      <c r="Z16" s="33"/>
    </row>
    <row r="17" spans="1:26" ht="75" x14ac:dyDescent="0.2">
      <c r="A17" s="262" t="str">
        <f>P.O.!A18</f>
        <v>S</v>
      </c>
      <c r="B17" s="269" t="str">
        <f>P.O.!B18</f>
        <v>1.4</v>
      </c>
      <c r="C17" s="270" t="str">
        <f>P.O.!C18</f>
        <v xml:space="preserve">SEINFRA </v>
      </c>
      <c r="D17" s="269" t="str">
        <f>P.O.!D18</f>
        <v>ED-50150</v>
      </c>
      <c r="E17" s="271" t="str">
        <f>P.O.!E18</f>
        <v>LIGAÇÃO DE ÁGUA PROVISÓRIA PARA CANTEIRO,  INCLUSIVE HIDRÔMETRO E CAVALETE PARA MEDIÇÃO DE ÁGUA - ENTRADA PRINCIPAL, EM AÇO GALVANIZADO DN 20MM (1/2") - PADRÃO CONCESSIONÁRIA</v>
      </c>
      <c r="F17" s="272" t="str">
        <f>P.O.!F18</f>
        <v>un</v>
      </c>
      <c r="G17" s="345">
        <v>1</v>
      </c>
      <c r="H17" s="346"/>
      <c r="I17" s="346"/>
      <c r="J17" s="346"/>
      <c r="K17" s="346"/>
      <c r="L17" s="347"/>
      <c r="M17" s="268">
        <v>1</v>
      </c>
      <c r="N17" s="33"/>
      <c r="O17" s="33"/>
      <c r="P17" s="33"/>
      <c r="Q17" s="33"/>
      <c r="R17" s="33"/>
      <c r="S17" s="33"/>
      <c r="T17" s="33"/>
      <c r="U17" s="33"/>
      <c r="V17" s="33"/>
      <c r="W17" s="33"/>
      <c r="X17" s="33"/>
      <c r="Y17" s="33"/>
      <c r="Z17" s="33"/>
    </row>
    <row r="18" spans="1:26" ht="60" x14ac:dyDescent="0.2">
      <c r="A18" s="262" t="str">
        <f>P.O.!A19</f>
        <v>S</v>
      </c>
      <c r="B18" s="269" t="str">
        <f>P.O.!B19</f>
        <v>1.5</v>
      </c>
      <c r="C18" s="270" t="str">
        <f>P.O.!C19</f>
        <v xml:space="preserve">SEINFRA </v>
      </c>
      <c r="D18" s="269" t="str">
        <f>P.O.!D19</f>
        <v>ED-50137</v>
      </c>
      <c r="E18" s="271" t="str">
        <f>P.O.!E19</f>
        <v>MOBILIZAÇÃO E DESMOBILIZAÇÃO DE CONTAINER, INCLUSIVE CARGA, DESCARGA E TRANSPORTE EM CAMINHÃO CARROCERIA COM GUINDAUTO (MUNCK), EXCLUSIVE LOCAÇÃO DO CONTAINER</v>
      </c>
      <c r="F18" s="272" t="str">
        <f>P.O.!F19</f>
        <v>un</v>
      </c>
      <c r="G18" s="345">
        <v>1</v>
      </c>
      <c r="H18" s="346"/>
      <c r="I18" s="346"/>
      <c r="J18" s="346"/>
      <c r="K18" s="346"/>
      <c r="L18" s="347"/>
      <c r="M18" s="268">
        <v>1</v>
      </c>
      <c r="N18" s="33"/>
      <c r="O18" s="33"/>
      <c r="P18" s="33"/>
      <c r="Q18" s="33"/>
      <c r="R18" s="33"/>
      <c r="S18" s="33"/>
      <c r="T18" s="33"/>
      <c r="U18" s="33"/>
      <c r="V18" s="33"/>
      <c r="W18" s="33"/>
      <c r="X18" s="33"/>
      <c r="Y18" s="33"/>
      <c r="Z18" s="33"/>
    </row>
    <row r="19" spans="1:26" ht="15" x14ac:dyDescent="0.2">
      <c r="A19" s="262">
        <f>P.O.!A20</f>
        <v>0</v>
      </c>
      <c r="B19" s="269">
        <f>P.O.!B20</f>
        <v>0</v>
      </c>
      <c r="C19" s="270">
        <f>P.O.!C20</f>
        <v>0</v>
      </c>
      <c r="D19" s="269">
        <f>P.O.!D20</f>
        <v>0</v>
      </c>
      <c r="E19" s="271">
        <f>P.O.!E20</f>
        <v>0</v>
      </c>
      <c r="F19" s="272">
        <f>P.O.!F20</f>
        <v>0</v>
      </c>
      <c r="G19" s="357"/>
      <c r="H19" s="346"/>
      <c r="I19" s="346"/>
      <c r="J19" s="346"/>
      <c r="K19" s="346"/>
      <c r="L19" s="347"/>
      <c r="M19" s="268"/>
      <c r="N19" s="33"/>
      <c r="O19" s="33"/>
      <c r="P19" s="33"/>
      <c r="Q19" s="33"/>
      <c r="R19" s="33"/>
      <c r="S19" s="33"/>
      <c r="T19" s="33"/>
      <c r="U19" s="33"/>
      <c r="V19" s="33"/>
      <c r="W19" s="33"/>
      <c r="X19" s="33"/>
      <c r="Y19" s="33"/>
      <c r="Z19" s="33"/>
    </row>
    <row r="20" spans="1:26" ht="15" x14ac:dyDescent="0.2">
      <c r="A20" s="262" t="str">
        <f>P.O.!A21</f>
        <v>E</v>
      </c>
      <c r="B20" s="263" t="str">
        <f>P.O.!B21</f>
        <v>2</v>
      </c>
      <c r="C20" s="264">
        <f>P.O.!C21</f>
        <v>0</v>
      </c>
      <c r="D20" s="265">
        <f>P.O.!D21</f>
        <v>0</v>
      </c>
      <c r="E20" s="266" t="str">
        <f>P.O.!E21</f>
        <v>ISOLAMENTO DA OBRA</v>
      </c>
      <c r="F20" s="267">
        <f>P.O.!F21</f>
        <v>0</v>
      </c>
      <c r="G20" s="348"/>
      <c r="H20" s="346"/>
      <c r="I20" s="346"/>
      <c r="J20" s="346"/>
      <c r="K20" s="346"/>
      <c r="L20" s="347"/>
      <c r="M20" s="268"/>
      <c r="N20" s="33"/>
      <c r="O20" s="33"/>
      <c r="P20" s="33"/>
      <c r="Q20" s="33"/>
      <c r="R20" s="33"/>
      <c r="S20" s="33"/>
      <c r="T20" s="33"/>
      <c r="U20" s="33"/>
      <c r="V20" s="33"/>
      <c r="W20" s="33"/>
      <c r="X20" s="33"/>
      <c r="Y20" s="33"/>
      <c r="Z20" s="33"/>
    </row>
    <row r="21" spans="1:26" ht="90" x14ac:dyDescent="0.2">
      <c r="A21" s="262" t="str">
        <f>P.O.!A22</f>
        <v>S</v>
      </c>
      <c r="B21" s="269" t="str">
        <f>P.O.!B22</f>
        <v>2.1</v>
      </c>
      <c r="C21" s="270" t="str">
        <f>P.O.!C22</f>
        <v xml:space="preserve">SEINFRA </v>
      </c>
      <c r="D21" s="269" t="str">
        <f>P.O.!D22</f>
        <v>ED-29823</v>
      </c>
      <c r="E21" s="271" t="str">
        <f>P.O.!E22</f>
        <v>TAPUME FIXO DE PROTEÇÃO PARA FECHAMENTO DE OBRA EM TELHA METÁLICA GALVANIZADA, TIPO TRAPEZOIDAL, ESP. 0,5MM, COM MÓDULO NA DIMENSÃO DE (300X220)CM, COM REAPROVEITAMENTO, EXCLUSIVE PINTURA ESMALTE, INCLUSIVE PONTALETE E FIXAÇÃO</v>
      </c>
      <c r="F21" s="272" t="str">
        <f>P.O.!F22</f>
        <v>m2</v>
      </c>
      <c r="G21" s="345" t="s">
        <v>1128</v>
      </c>
      <c r="H21" s="346"/>
      <c r="I21" s="346"/>
      <c r="J21" s="346"/>
      <c r="K21" s="346"/>
      <c r="L21" s="347"/>
      <c r="M21" s="268">
        <f>3*(18.32+1.34+7.93+3.09+0.65+10.2+3.42+11.73)</f>
        <v>170.04000000000002</v>
      </c>
      <c r="N21" s="33"/>
      <c r="O21" s="33"/>
      <c r="P21" s="33"/>
      <c r="Q21" s="33"/>
      <c r="R21" s="33"/>
      <c r="S21" s="33"/>
      <c r="T21" s="33"/>
      <c r="U21" s="33"/>
      <c r="V21" s="33"/>
      <c r="W21" s="33"/>
      <c r="X21" s="33"/>
      <c r="Y21" s="33"/>
      <c r="Z21" s="33"/>
    </row>
    <row r="22" spans="1:26" ht="75" x14ac:dyDescent="0.2">
      <c r="A22" s="262" t="str">
        <f>P.O.!A23</f>
        <v>S</v>
      </c>
      <c r="B22" s="269" t="str">
        <f>P.O.!B23</f>
        <v>2.2</v>
      </c>
      <c r="C22" s="270" t="str">
        <f>P.O.!C23</f>
        <v xml:space="preserve">SEINFRA </v>
      </c>
      <c r="D22" s="269" t="str">
        <f>P.O.!D23</f>
        <v>ED-14457</v>
      </c>
      <c r="E22" s="271" t="str">
        <f>P.O.!E23</f>
        <v>PORTÃO PARA TAPUME FIXO DE PROTEÇÃO COM FECHAMENTO DE OBRA EM TELHA METÁLICA GALVANIZADA, TIPO TRAPEZOIDAL ESP. 0,5MM, COM MÓDULO NA DIMENSÃO DE (300X220)CM, EXCLUSIVE PINTURA ESMALTE</v>
      </c>
      <c r="F22" s="272" t="str">
        <f>P.O.!F23</f>
        <v>m2</v>
      </c>
      <c r="G22" s="345" t="s">
        <v>1129</v>
      </c>
      <c r="H22" s="346"/>
      <c r="I22" s="346"/>
      <c r="J22" s="346"/>
      <c r="K22" s="346"/>
      <c r="L22" s="347"/>
      <c r="M22" s="268">
        <f>2*(2*3)</f>
        <v>12</v>
      </c>
      <c r="N22" s="33"/>
      <c r="O22" s="33"/>
      <c r="P22" s="33"/>
      <c r="Q22" s="33"/>
      <c r="R22" s="33"/>
      <c r="S22" s="33"/>
      <c r="T22" s="33"/>
      <c r="U22" s="33"/>
      <c r="V22" s="33"/>
      <c r="W22" s="33"/>
      <c r="X22" s="33"/>
      <c r="Y22" s="33"/>
      <c r="Z22" s="33"/>
    </row>
    <row r="23" spans="1:26" ht="15" x14ac:dyDescent="0.2">
      <c r="A23" s="262">
        <f>P.O.!A24</f>
        <v>0</v>
      </c>
      <c r="B23" s="269">
        <f>P.O.!B24</f>
        <v>0</v>
      </c>
      <c r="C23" s="270">
        <f>P.O.!C24</f>
        <v>0</v>
      </c>
      <c r="D23" s="269">
        <f>P.O.!D24</f>
        <v>0</v>
      </c>
      <c r="E23" s="271">
        <f>P.O.!E24</f>
        <v>0</v>
      </c>
      <c r="F23" s="272">
        <f>P.O.!F24</f>
        <v>0</v>
      </c>
      <c r="G23" s="345"/>
      <c r="H23" s="346"/>
      <c r="I23" s="346"/>
      <c r="J23" s="346"/>
      <c r="K23" s="346"/>
      <c r="L23" s="347"/>
      <c r="M23" s="268"/>
      <c r="N23" s="33"/>
      <c r="O23" s="33"/>
      <c r="P23" s="33"/>
      <c r="Q23" s="33"/>
      <c r="R23" s="33"/>
      <c r="S23" s="33"/>
      <c r="T23" s="33"/>
      <c r="U23" s="33"/>
      <c r="V23" s="33"/>
      <c r="W23" s="33"/>
      <c r="X23" s="33"/>
      <c r="Y23" s="33"/>
      <c r="Z23" s="33"/>
    </row>
    <row r="24" spans="1:26" ht="15" x14ac:dyDescent="0.2">
      <c r="A24" s="262" t="str">
        <f>P.O.!A25</f>
        <v>E</v>
      </c>
      <c r="B24" s="263" t="str">
        <f>P.O.!B25</f>
        <v>3</v>
      </c>
      <c r="C24" s="264">
        <f>P.O.!C25</f>
        <v>0</v>
      </c>
      <c r="D24" s="265">
        <f>P.O.!D25</f>
        <v>0</v>
      </c>
      <c r="E24" s="266" t="str">
        <f>P.O.!E25</f>
        <v>LOCAÇÕES DE EQUIPAMENTOS</v>
      </c>
      <c r="F24" s="267">
        <f>P.O.!F25</f>
        <v>0</v>
      </c>
      <c r="G24" s="348"/>
      <c r="H24" s="346"/>
      <c r="I24" s="346"/>
      <c r="J24" s="346"/>
      <c r="K24" s="346"/>
      <c r="L24" s="347"/>
      <c r="M24" s="268"/>
      <c r="N24" s="33"/>
      <c r="O24" s="33"/>
      <c r="P24" s="33"/>
      <c r="Q24" s="33"/>
      <c r="R24" s="33"/>
      <c r="S24" s="33"/>
      <c r="T24" s="33"/>
      <c r="U24" s="33"/>
      <c r="V24" s="33"/>
      <c r="W24" s="33"/>
      <c r="X24" s="33"/>
      <c r="Y24" s="33"/>
      <c r="Z24" s="33"/>
    </row>
    <row r="25" spans="1:26" ht="60" x14ac:dyDescent="0.2">
      <c r="A25" s="262" t="str">
        <f>P.O.!A26</f>
        <v>S</v>
      </c>
      <c r="B25" s="269" t="str">
        <f>P.O.!B26</f>
        <v>3.1</v>
      </c>
      <c r="C25" s="270" t="str">
        <f>P.O.!C26</f>
        <v xml:space="preserve">SEINFRA </v>
      </c>
      <c r="D25" s="269" t="str">
        <f>P.O.!D26</f>
        <v>ED-50155</v>
      </c>
      <c r="E25" s="271" t="str">
        <f>P.O.!E26</f>
        <v>LOCAÇÃO DE BANHEIRO QUÍMICO, DIMENSÃO (110X120X230)CM, LINHA PADRÃO, CONTENDO UMA (1) PIA/HIGIENIZADOR DE MÃOS, INCLUSIVE MANUTENÇÃO E MOBILIZAÇÃO/DESMOBILIZAÇÃO</v>
      </c>
      <c r="F25" s="272" t="str">
        <f>P.O.!F26</f>
        <v>mês</v>
      </c>
      <c r="G25" s="345">
        <v>14</v>
      </c>
      <c r="H25" s="346"/>
      <c r="I25" s="346"/>
      <c r="J25" s="346"/>
      <c r="K25" s="346"/>
      <c r="L25" s="347"/>
      <c r="M25" s="268">
        <v>14</v>
      </c>
      <c r="N25" s="33"/>
      <c r="O25" s="33"/>
      <c r="P25" s="33"/>
      <c r="Q25" s="33"/>
      <c r="R25" s="33"/>
      <c r="S25" s="33"/>
      <c r="T25" s="33"/>
      <c r="U25" s="33"/>
      <c r="V25" s="33"/>
      <c r="W25" s="33"/>
      <c r="X25" s="33"/>
      <c r="Y25" s="33"/>
      <c r="Z25" s="33"/>
    </row>
    <row r="26" spans="1:26" ht="60" x14ac:dyDescent="0.2">
      <c r="A26" s="262" t="str">
        <f>P.O.!A27</f>
        <v>S</v>
      </c>
      <c r="B26" s="269" t="str">
        <f>P.O.!B27</f>
        <v>3.2</v>
      </c>
      <c r="C26" s="270" t="str">
        <f>P.O.!C27</f>
        <v xml:space="preserve">SINAPI - EQUIPAMENTO (LOCAÇÃO)
</v>
      </c>
      <c r="D26" s="269" t="str">
        <f>P.O.!D27</f>
        <v>10776</v>
      </c>
      <c r="E26" s="271" t="str">
        <f>P.O.!E27</f>
        <v>LOCACAO DE CONTAINER 2,30 X 6,00 M, ALT. 2,50 M, PARA ESCRITORIO, SEM DIVISORIAS INTERNAS E SEM SANITARIO (NAO INCLUI MOBILIZACAO/DESMOBILIZACAO)</v>
      </c>
      <c r="F26" s="272" t="str">
        <f>P.O.!F27</f>
        <v>MES</v>
      </c>
      <c r="G26" s="345">
        <v>14</v>
      </c>
      <c r="H26" s="346"/>
      <c r="I26" s="346"/>
      <c r="J26" s="346"/>
      <c r="K26" s="346"/>
      <c r="L26" s="347"/>
      <c r="M26" s="268">
        <v>14</v>
      </c>
      <c r="N26" s="33"/>
      <c r="O26" s="33"/>
      <c r="P26" s="33"/>
      <c r="Q26" s="33"/>
      <c r="R26" s="33"/>
      <c r="S26" s="33"/>
      <c r="T26" s="33"/>
      <c r="U26" s="33"/>
      <c r="V26" s="33"/>
      <c r="W26" s="33"/>
      <c r="X26" s="33"/>
      <c r="Y26" s="33"/>
      <c r="Z26" s="33"/>
    </row>
    <row r="27" spans="1:26" ht="15" x14ac:dyDescent="0.2">
      <c r="A27" s="262">
        <f>P.O.!A28</f>
        <v>0</v>
      </c>
      <c r="B27" s="269">
        <f>P.O.!B28</f>
        <v>0</v>
      </c>
      <c r="C27" s="270">
        <f>P.O.!C28</f>
        <v>0</v>
      </c>
      <c r="D27" s="272">
        <f>P.O.!D28</f>
        <v>0</v>
      </c>
      <c r="E27" s="271">
        <f>P.O.!E28</f>
        <v>0</v>
      </c>
      <c r="F27" s="275">
        <f>P.O.!F28</f>
        <v>0</v>
      </c>
      <c r="G27" s="345"/>
      <c r="H27" s="346"/>
      <c r="I27" s="346"/>
      <c r="J27" s="346"/>
      <c r="K27" s="346"/>
      <c r="L27" s="347"/>
      <c r="M27" s="268"/>
      <c r="N27" s="33"/>
      <c r="O27" s="33"/>
      <c r="P27" s="33"/>
      <c r="Q27" s="33"/>
      <c r="R27" s="33"/>
      <c r="S27" s="33"/>
      <c r="T27" s="33"/>
      <c r="U27" s="33"/>
      <c r="V27" s="33"/>
      <c r="W27" s="33"/>
      <c r="X27" s="33"/>
      <c r="Y27" s="33"/>
      <c r="Z27" s="33"/>
    </row>
    <row r="28" spans="1:26" ht="15" x14ac:dyDescent="0.2">
      <c r="A28" s="262" t="str">
        <f>P.O.!A29</f>
        <v>E</v>
      </c>
      <c r="B28" s="263" t="str">
        <f>P.O.!B29</f>
        <v>4</v>
      </c>
      <c r="C28" s="264">
        <f>P.O.!C29</f>
        <v>0</v>
      </c>
      <c r="D28" s="265">
        <f>P.O.!D29</f>
        <v>0</v>
      </c>
      <c r="E28" s="266" t="str">
        <f>P.O.!E29</f>
        <v>LOCAÇÃO DE OBRAS</v>
      </c>
      <c r="F28" s="267">
        <f>P.O.!F29</f>
        <v>0</v>
      </c>
      <c r="G28" s="348"/>
      <c r="H28" s="346"/>
      <c r="I28" s="346"/>
      <c r="J28" s="346"/>
      <c r="K28" s="346"/>
      <c r="L28" s="347"/>
      <c r="M28" s="268"/>
      <c r="N28" s="33"/>
      <c r="O28" s="33"/>
      <c r="P28" s="33"/>
      <c r="Q28" s="33"/>
      <c r="R28" s="33"/>
      <c r="S28" s="33"/>
      <c r="T28" s="33"/>
      <c r="U28" s="33"/>
      <c r="V28" s="33"/>
      <c r="W28" s="33"/>
      <c r="X28" s="33"/>
      <c r="Y28" s="33"/>
      <c r="Z28" s="33"/>
    </row>
    <row r="29" spans="1:26" ht="45" x14ac:dyDescent="0.2">
      <c r="A29" s="262" t="str">
        <f>P.O.!A30</f>
        <v>S</v>
      </c>
      <c r="B29" s="269" t="str">
        <f>P.O.!B30</f>
        <v>4.1</v>
      </c>
      <c r="C29" s="270" t="str">
        <f>P.O.!C30</f>
        <v>SINAPI</v>
      </c>
      <c r="D29" s="269" t="str">
        <f>P.O.!D30</f>
        <v>99059</v>
      </c>
      <c r="E29" s="271" t="str">
        <f>P.O.!E30</f>
        <v>LOCAÇÃO CONVENCIONAL DE OBRA, UTILIZANDO GABARITO DE TÁBUAS CORRIDAS PONTALETADAS A CADA 2,00M - 2 UTILIZAÇÕES. AF_03/2024</v>
      </c>
      <c r="F29" s="272" t="str">
        <f>P.O.!F30</f>
        <v>M</v>
      </c>
      <c r="G29" s="345" t="s">
        <v>1130</v>
      </c>
      <c r="H29" s="346"/>
      <c r="I29" s="346"/>
      <c r="J29" s="346"/>
      <c r="K29" s="346"/>
      <c r="L29" s="347"/>
      <c r="M29" s="268">
        <f>13.02+8.94+8.34+5.54+7.08+3.74+3.74+1.08+1.08+3.71+1.7+1.8</f>
        <v>59.77</v>
      </c>
      <c r="N29" s="33"/>
      <c r="O29" s="33"/>
      <c r="P29" s="33"/>
      <c r="Q29" s="33"/>
      <c r="R29" s="33"/>
      <c r="S29" s="33"/>
      <c r="T29" s="33"/>
      <c r="U29" s="33"/>
      <c r="V29" s="33"/>
      <c r="W29" s="33"/>
      <c r="X29" s="33"/>
      <c r="Y29" s="33"/>
      <c r="Z29" s="33"/>
    </row>
    <row r="30" spans="1:26" ht="45" x14ac:dyDescent="0.2">
      <c r="A30" s="262" t="str">
        <f>P.O.!A31</f>
        <v>S</v>
      </c>
      <c r="B30" s="269" t="str">
        <f>P.O.!B31</f>
        <v>4.2</v>
      </c>
      <c r="C30" s="270" t="str">
        <f>P.O.!C31</f>
        <v xml:space="preserve">SEINFRA </v>
      </c>
      <c r="D30" s="269" t="str">
        <f>P.O.!D31</f>
        <v>ED-50275</v>
      </c>
      <c r="E30" s="271" t="str">
        <f>P.O.!E31</f>
        <v>LOCAÇÃO TOPOGRÁFICA DE VINTE UM (21) ATÉ CINQUENTA (50) PONTOS REFERENCIAIS, INCLUSIVE ESTACA (PIQUETE) DE MARCAÇÃO</v>
      </c>
      <c r="F30" s="272" t="str">
        <f>P.O.!F31</f>
        <v>un</v>
      </c>
      <c r="G30" s="345" t="s">
        <v>1131</v>
      </c>
      <c r="H30" s="346"/>
      <c r="I30" s="346"/>
      <c r="J30" s="346"/>
      <c r="K30" s="346"/>
      <c r="L30" s="347"/>
      <c r="M30" s="268">
        <v>33</v>
      </c>
      <c r="N30" s="33"/>
      <c r="O30" s="33"/>
      <c r="P30" s="33"/>
      <c r="Q30" s="33"/>
      <c r="R30" s="33"/>
      <c r="S30" s="33"/>
      <c r="T30" s="33"/>
      <c r="U30" s="33"/>
      <c r="V30" s="33"/>
      <c r="W30" s="33"/>
      <c r="X30" s="33"/>
      <c r="Y30" s="33"/>
      <c r="Z30" s="33"/>
    </row>
    <row r="31" spans="1:26" ht="15" x14ac:dyDescent="0.2">
      <c r="A31" s="262">
        <f>P.O.!A32</f>
        <v>0</v>
      </c>
      <c r="B31" s="269">
        <f>P.O.!B32</f>
        <v>0</v>
      </c>
      <c r="C31" s="270">
        <f>P.O.!C32</f>
        <v>0</v>
      </c>
      <c r="D31" s="272">
        <f>P.O.!D32</f>
        <v>0</v>
      </c>
      <c r="E31" s="271">
        <f>P.O.!E32</f>
        <v>0</v>
      </c>
      <c r="F31" s="275">
        <f>P.O.!F32</f>
        <v>0</v>
      </c>
      <c r="G31" s="345"/>
      <c r="H31" s="346"/>
      <c r="I31" s="346"/>
      <c r="J31" s="346"/>
      <c r="K31" s="346"/>
      <c r="L31" s="347"/>
      <c r="M31" s="268"/>
      <c r="N31" s="33"/>
      <c r="O31" s="33"/>
      <c r="P31" s="33"/>
      <c r="Q31" s="33"/>
      <c r="R31" s="33"/>
      <c r="S31" s="33"/>
      <c r="T31" s="33"/>
      <c r="U31" s="33"/>
      <c r="V31" s="33"/>
      <c r="W31" s="33"/>
      <c r="X31" s="33"/>
      <c r="Y31" s="33"/>
      <c r="Z31" s="33"/>
    </row>
    <row r="32" spans="1:26" ht="15" x14ac:dyDescent="0.2">
      <c r="A32" s="262" t="str">
        <f>P.O.!A33</f>
        <v>E</v>
      </c>
      <c r="B32" s="263" t="str">
        <f>P.O.!B33</f>
        <v>5</v>
      </c>
      <c r="C32" s="264">
        <f>P.O.!C33</f>
        <v>0</v>
      </c>
      <c r="D32" s="265">
        <f>P.O.!D33</f>
        <v>0</v>
      </c>
      <c r="E32" s="266" t="str">
        <f>P.O.!E33</f>
        <v>ADMINISTRAÇÃO LOCAL</v>
      </c>
      <c r="F32" s="267">
        <f>P.O.!F33</f>
        <v>0</v>
      </c>
      <c r="G32" s="348"/>
      <c r="H32" s="346"/>
      <c r="I32" s="346"/>
      <c r="J32" s="346"/>
      <c r="K32" s="346"/>
      <c r="L32" s="347"/>
      <c r="M32" s="268"/>
      <c r="N32" s="33"/>
      <c r="O32" s="33"/>
      <c r="P32" s="33"/>
      <c r="Q32" s="33"/>
      <c r="R32" s="33"/>
      <c r="S32" s="33"/>
      <c r="T32" s="33"/>
      <c r="U32" s="33"/>
      <c r="V32" s="33"/>
      <c r="W32" s="33"/>
      <c r="X32" s="33"/>
      <c r="Y32" s="33"/>
      <c r="Z32" s="33"/>
    </row>
    <row r="33" spans="1:26" ht="15" x14ac:dyDescent="0.2">
      <c r="A33" s="262" t="str">
        <f>P.O.!A34</f>
        <v>S</v>
      </c>
      <c r="B33" s="269" t="str">
        <f>P.O.!B34</f>
        <v>5.1</v>
      </c>
      <c r="C33" s="270" t="str">
        <f>P.O.!C34</f>
        <v>PRÓPRIA</v>
      </c>
      <c r="D33" s="269" t="str">
        <f>P.O.!D34</f>
        <v>CPU 001</v>
      </c>
      <c r="E33" s="271" t="str">
        <f>P.O.!E34</f>
        <v>ADMINISTRAÇÃO LOCAL</v>
      </c>
      <c r="F33" s="272" t="str">
        <f>P.O.!F34</f>
        <v>MÊS</v>
      </c>
      <c r="G33" s="345">
        <v>14</v>
      </c>
      <c r="H33" s="346"/>
      <c r="I33" s="346"/>
      <c r="J33" s="346"/>
      <c r="K33" s="346"/>
      <c r="L33" s="347"/>
      <c r="M33" s="268">
        <v>14</v>
      </c>
      <c r="N33" s="33"/>
      <c r="O33" s="33"/>
      <c r="P33" s="33"/>
      <c r="Q33" s="33"/>
      <c r="R33" s="33"/>
      <c r="S33" s="33"/>
      <c r="T33" s="33"/>
      <c r="U33" s="33"/>
      <c r="V33" s="33"/>
      <c r="W33" s="33"/>
      <c r="X33" s="33"/>
      <c r="Y33" s="33"/>
      <c r="Z33" s="33"/>
    </row>
    <row r="34" spans="1:26" ht="15" x14ac:dyDescent="0.2">
      <c r="A34" s="262">
        <f>P.O.!A35</f>
        <v>0</v>
      </c>
      <c r="B34" s="269">
        <f>P.O.!B35</f>
        <v>0</v>
      </c>
      <c r="C34" s="270">
        <f>P.O.!C35</f>
        <v>0</v>
      </c>
      <c r="D34" s="272">
        <f>P.O.!D35</f>
        <v>0</v>
      </c>
      <c r="E34" s="271">
        <f>P.O.!E35</f>
        <v>0</v>
      </c>
      <c r="F34" s="275">
        <f>P.O.!F35</f>
        <v>0</v>
      </c>
      <c r="G34" s="345"/>
      <c r="H34" s="346"/>
      <c r="I34" s="346"/>
      <c r="J34" s="346"/>
      <c r="K34" s="346"/>
      <c r="L34" s="347"/>
      <c r="M34" s="268"/>
      <c r="N34" s="33"/>
      <c r="O34" s="33"/>
      <c r="P34" s="33"/>
      <c r="Q34" s="33"/>
      <c r="R34" s="33"/>
      <c r="S34" s="33"/>
      <c r="T34" s="33"/>
      <c r="U34" s="33"/>
      <c r="V34" s="33"/>
      <c r="W34" s="33"/>
      <c r="X34" s="33"/>
      <c r="Y34" s="33"/>
      <c r="Z34" s="33"/>
    </row>
    <row r="35" spans="1:26" ht="15" x14ac:dyDescent="0.2">
      <c r="A35" s="262" t="str">
        <f>P.O.!A36</f>
        <v>E</v>
      </c>
      <c r="B35" s="263" t="str">
        <f>P.O.!B36</f>
        <v>6</v>
      </c>
      <c r="C35" s="264">
        <f>P.O.!C36</f>
        <v>0</v>
      </c>
      <c r="D35" s="265">
        <f>P.O.!D36</f>
        <v>0</v>
      </c>
      <c r="E35" s="266" t="str">
        <f>P.O.!E36</f>
        <v>FUNDAÇÃO - ESTACAS</v>
      </c>
      <c r="F35" s="267">
        <f>P.O.!F36</f>
        <v>0</v>
      </c>
      <c r="G35" s="358"/>
      <c r="H35" s="359"/>
      <c r="I35" s="359"/>
      <c r="J35" s="359"/>
      <c r="K35" s="359"/>
      <c r="L35" s="360"/>
      <c r="M35" s="268"/>
      <c r="N35" s="33"/>
      <c r="O35" s="33"/>
      <c r="P35" s="33"/>
      <c r="Q35" s="33"/>
      <c r="R35" s="33"/>
      <c r="S35" s="33"/>
      <c r="T35" s="33"/>
      <c r="U35" s="33"/>
      <c r="V35" s="33"/>
      <c r="W35" s="33"/>
      <c r="X35" s="33"/>
      <c r="Y35" s="33"/>
      <c r="Z35" s="33"/>
    </row>
    <row r="36" spans="1:26" ht="75" x14ac:dyDescent="0.2">
      <c r="A36" s="262" t="str">
        <f>P.O.!A37</f>
        <v>S</v>
      </c>
      <c r="B36" s="269" t="str">
        <f>P.O.!B37</f>
        <v>6.1</v>
      </c>
      <c r="C36" s="270" t="str">
        <f>P.O.!C37</f>
        <v>PRÓPRIA</v>
      </c>
      <c r="D36" s="269" t="str">
        <f>P.O.!D37</f>
        <v>CPU 005</v>
      </c>
      <c r="E36" s="271" t="str">
        <f>P.O.!E37</f>
        <v>EXECUÇÃO DE ESTACA TIPO HÉLICE CONTÍNUA, DIÂMETRO 25CM, INCLUSIVE AFASTAMENTO LATERAL, EXCLUSIVE ARMAÇÃO, CONCRETO ESTRUTURAL, TRANSPORTE E RETIRADA DO MATERIAL ESCAVADO</v>
      </c>
      <c r="F36" s="276" t="str">
        <f>P.O.!F37</f>
        <v>m</v>
      </c>
      <c r="G36" s="345" t="s">
        <v>1132</v>
      </c>
      <c r="H36" s="346"/>
      <c r="I36" s="346"/>
      <c r="J36" s="346"/>
      <c r="K36" s="346"/>
      <c r="L36" s="347"/>
      <c r="M36" s="277">
        <v>165</v>
      </c>
      <c r="N36" s="33"/>
      <c r="O36" s="33"/>
      <c r="P36" s="33"/>
      <c r="Q36" s="33"/>
      <c r="R36" s="33"/>
      <c r="S36" s="33"/>
      <c r="T36" s="33"/>
      <c r="U36" s="33"/>
      <c r="V36" s="33"/>
      <c r="W36" s="33"/>
      <c r="X36" s="33"/>
      <c r="Y36" s="33"/>
      <c r="Z36" s="33"/>
    </row>
    <row r="37" spans="1:26" ht="30" x14ac:dyDescent="0.2">
      <c r="A37" s="262" t="str">
        <f>P.O.!A38</f>
        <v>S</v>
      </c>
      <c r="B37" s="269" t="str">
        <f>P.O.!B38</f>
        <v>6.2</v>
      </c>
      <c r="C37" s="270" t="str">
        <f>P.O.!C38</f>
        <v xml:space="preserve">SEINFRA </v>
      </c>
      <c r="D37" s="269" t="str">
        <f>P.O.!D38</f>
        <v>ED-29550</v>
      </c>
      <c r="E37" s="271" t="str">
        <f>P.O.!E38</f>
        <v>CORTE, DOBRA E MONTAGEM DE AÇO CA-50, DIÂMETRO 8MM, INCLUSIVE ESPAÇADOR</v>
      </c>
      <c r="F37" s="276" t="str">
        <f>P.O.!F38</f>
        <v>Kg</v>
      </c>
      <c r="G37" s="345" t="s">
        <v>1133</v>
      </c>
      <c r="H37" s="346"/>
      <c r="I37" s="346"/>
      <c r="J37" s="346"/>
      <c r="K37" s="346"/>
      <c r="L37" s="347"/>
      <c r="M37" s="277">
        <v>195.3</v>
      </c>
      <c r="N37" s="33"/>
      <c r="O37" s="33"/>
      <c r="P37" s="33"/>
      <c r="Q37" s="33"/>
      <c r="R37" s="33"/>
      <c r="S37" s="33"/>
      <c r="T37" s="33"/>
      <c r="U37" s="33"/>
      <c r="V37" s="33"/>
      <c r="W37" s="33"/>
      <c r="X37" s="33"/>
      <c r="Y37" s="33"/>
      <c r="Z37" s="33"/>
    </row>
    <row r="38" spans="1:26" ht="30" x14ac:dyDescent="0.2">
      <c r="A38" s="262" t="str">
        <f>P.O.!A39</f>
        <v>S</v>
      </c>
      <c r="B38" s="269" t="str">
        <f>P.O.!B39</f>
        <v>6.3</v>
      </c>
      <c r="C38" s="270" t="str">
        <f>P.O.!C39</f>
        <v xml:space="preserve">SEINFRA </v>
      </c>
      <c r="D38" s="269" t="str">
        <f>P.O.!D39</f>
        <v>ED-29548</v>
      </c>
      <c r="E38" s="271" t="str">
        <f>P.O.!E39</f>
        <v>CORTE, DOBRA E MONTAGEM DE AÇO CA-60, DIÂMETRO 5MM, INCLUSIVE ESPAÇADOR</v>
      </c>
      <c r="F38" s="276" t="str">
        <f>P.O.!F39</f>
        <v>Kg</v>
      </c>
      <c r="G38" s="345" t="s">
        <v>1133</v>
      </c>
      <c r="H38" s="346"/>
      <c r="I38" s="346"/>
      <c r="J38" s="346"/>
      <c r="K38" s="346"/>
      <c r="L38" s="347"/>
      <c r="M38" s="277">
        <v>42.4</v>
      </c>
      <c r="N38" s="33"/>
      <c r="O38" s="33"/>
      <c r="P38" s="33"/>
      <c r="Q38" s="33"/>
      <c r="R38" s="33"/>
      <c r="S38" s="33"/>
      <c r="T38" s="33"/>
      <c r="U38" s="33"/>
      <c r="V38" s="33"/>
      <c r="W38" s="33"/>
      <c r="X38" s="33"/>
      <c r="Y38" s="33"/>
      <c r="Z38" s="33"/>
    </row>
    <row r="39" spans="1:26" ht="75" x14ac:dyDescent="0.2">
      <c r="A39" s="262" t="str">
        <f>P.O.!A40</f>
        <v>S</v>
      </c>
      <c r="B39" s="269" t="str">
        <f>P.O.!B40</f>
        <v>6.4</v>
      </c>
      <c r="C39" s="270" t="str">
        <f>P.O.!C40</f>
        <v xml:space="preserve">SEINFRA </v>
      </c>
      <c r="D39" s="269" t="str">
        <f>P.O.!D40</f>
        <v>ED-32124</v>
      </c>
      <c r="E39" s="271" t="str">
        <f>P.O.!E40</f>
        <v>FORNECIMENTO DE CONCRETO ESTRUTURAL, USINADO BOMBEADO, COM FCK 30MPA, CONSUMO MÍNIMO DE CIMENTO DE 400KG/M3, INCLUSIVE LANÇAMENTO, ADENSAMENTO E ACABAMENTO (FUNDAÇÃO)</v>
      </c>
      <c r="F39" s="276" t="str">
        <f>P.O.!F40</f>
        <v>m3</v>
      </c>
      <c r="G39" s="345" t="s">
        <v>1133</v>
      </c>
      <c r="H39" s="346"/>
      <c r="I39" s="346"/>
      <c r="J39" s="346"/>
      <c r="K39" s="346"/>
      <c r="L39" s="347"/>
      <c r="M39" s="277">
        <v>10.23</v>
      </c>
      <c r="N39" s="33"/>
      <c r="O39" s="33"/>
      <c r="P39" s="33"/>
      <c r="Q39" s="33"/>
      <c r="R39" s="33"/>
      <c r="S39" s="33"/>
      <c r="T39" s="33"/>
      <c r="U39" s="33"/>
      <c r="V39" s="33"/>
      <c r="W39" s="33"/>
      <c r="X39" s="33"/>
      <c r="Y39" s="33"/>
      <c r="Z39" s="33"/>
    </row>
    <row r="40" spans="1:26" ht="30" x14ac:dyDescent="0.2">
      <c r="A40" s="262" t="str">
        <f>P.O.!A41</f>
        <v>S</v>
      </c>
      <c r="B40" s="269" t="str">
        <f>P.O.!B41</f>
        <v>6.5</v>
      </c>
      <c r="C40" s="270" t="str">
        <f>P.O.!C41</f>
        <v>SICRO</v>
      </c>
      <c r="D40" s="269" t="str">
        <f>P.O.!D41</f>
        <v>2306247</v>
      </c>
      <c r="E40" s="271" t="str">
        <f>P.O.!E41</f>
        <v>Arrasamento de estacas de concreto com seção de até 900 cm²</v>
      </c>
      <c r="F40" s="276" t="str">
        <f>P.O.!F41</f>
        <v>m³</v>
      </c>
      <c r="G40" s="345" t="s">
        <v>1134</v>
      </c>
      <c r="H40" s="346"/>
      <c r="I40" s="346"/>
      <c r="J40" s="346"/>
      <c r="K40" s="346"/>
      <c r="L40" s="347"/>
      <c r="M40" s="277">
        <v>0.65</v>
      </c>
      <c r="N40" s="33"/>
      <c r="O40" s="33"/>
      <c r="P40" s="33"/>
      <c r="Q40" s="33"/>
      <c r="R40" s="33"/>
      <c r="S40" s="33"/>
      <c r="T40" s="33"/>
      <c r="U40" s="33"/>
      <c r="V40" s="33"/>
      <c r="W40" s="33"/>
      <c r="X40" s="33"/>
      <c r="Y40" s="33"/>
      <c r="Z40" s="33"/>
    </row>
    <row r="41" spans="1:26" ht="75" x14ac:dyDescent="0.2">
      <c r="A41" s="262" t="str">
        <f>P.O.!A42</f>
        <v>S</v>
      </c>
      <c r="B41" s="269" t="str">
        <f>P.O.!B42</f>
        <v>6.6</v>
      </c>
      <c r="C41" s="270" t="str">
        <f>P.O.!C42</f>
        <v>SINAPI</v>
      </c>
      <c r="D41" s="269" t="str">
        <f>P.O.!D42</f>
        <v>100981</v>
      </c>
      <c r="E41" s="271" t="str">
        <f>P.O.!E42</f>
        <v>CARGA, MANOBRA E DESCARGA DE ENTULHO EM CAMINHÃO BASCULANTE 6 M³ - CARGA COM ESCAVADEIRA HIDRÁULICA (CAÇAMBA DE 0,80 M³ / 111 HP) E DESCARGA LIVRE (UNIDADE: M3). AF_07/2020</v>
      </c>
      <c r="F41" s="276" t="str">
        <f>P.O.!F42</f>
        <v>M3</v>
      </c>
      <c r="G41" s="345" t="s">
        <v>1135</v>
      </c>
      <c r="H41" s="346"/>
      <c r="I41" s="346"/>
      <c r="J41" s="346"/>
      <c r="K41" s="346"/>
      <c r="L41" s="347"/>
      <c r="M41" s="277">
        <v>10.88</v>
      </c>
      <c r="N41" s="33"/>
      <c r="O41" s="33"/>
      <c r="P41" s="33"/>
      <c r="Q41" s="33"/>
      <c r="R41" s="33"/>
      <c r="S41" s="33"/>
      <c r="T41" s="33"/>
      <c r="U41" s="33"/>
      <c r="V41" s="33"/>
      <c r="W41" s="33"/>
      <c r="X41" s="33"/>
      <c r="Y41" s="33"/>
      <c r="Z41" s="33"/>
    </row>
    <row r="42" spans="1:26" ht="75" x14ac:dyDescent="0.2">
      <c r="A42" s="262" t="str">
        <f>P.O.!A43</f>
        <v>S</v>
      </c>
      <c r="B42" s="269" t="str">
        <f>P.O.!B43</f>
        <v>6.7</v>
      </c>
      <c r="C42" s="270" t="str">
        <f>P.O.!C43</f>
        <v xml:space="preserve">SEINFRA </v>
      </c>
      <c r="D42" s="269" t="str">
        <f>P.O.!D43</f>
        <v>ED-29232</v>
      </c>
      <c r="E42" s="271" t="str">
        <f>P.O.!E43</f>
        <v>TRANSPORTE DE MATERIAL DE QUALQUER NATUREZA EM CAMINHÃO, DISTÂNCIA MAIOR QUE 5KM E MENOR OU IGUAL A 10KM, DENTRO DO PERÍMETRO URBANO, EXCLUSIVE CARGA, INCLUSIVE DESCARGA</v>
      </c>
      <c r="F42" s="276" t="str">
        <f>P.O.!F43</f>
        <v>M3xKM</v>
      </c>
      <c r="G42" s="345" t="s">
        <v>1136</v>
      </c>
      <c r="H42" s="346"/>
      <c r="I42" s="346"/>
      <c r="J42" s="346"/>
      <c r="K42" s="346"/>
      <c r="L42" s="347"/>
      <c r="M42" s="277">
        <v>54.4</v>
      </c>
      <c r="N42" s="33"/>
      <c r="O42" s="33"/>
      <c r="P42" s="33"/>
      <c r="Q42" s="33"/>
      <c r="R42" s="33"/>
      <c r="S42" s="33"/>
      <c r="T42" s="33"/>
      <c r="U42" s="33"/>
      <c r="V42" s="33"/>
      <c r="W42" s="33"/>
      <c r="X42" s="33"/>
      <c r="Y42" s="33"/>
      <c r="Z42" s="33"/>
    </row>
    <row r="43" spans="1:26" ht="15" x14ac:dyDescent="0.2">
      <c r="A43" s="262">
        <f>P.O.!A44</f>
        <v>0</v>
      </c>
      <c r="B43" s="269">
        <f>P.O.!B44</f>
        <v>0</v>
      </c>
      <c r="C43" s="270">
        <f>P.O.!C44</f>
        <v>0</v>
      </c>
      <c r="D43" s="272">
        <f>P.O.!D44</f>
        <v>0</v>
      </c>
      <c r="E43" s="271">
        <f>P.O.!E44</f>
        <v>0</v>
      </c>
      <c r="F43" s="275">
        <f>P.O.!F44</f>
        <v>0</v>
      </c>
      <c r="G43" s="361"/>
      <c r="H43" s="362"/>
      <c r="I43" s="362"/>
      <c r="J43" s="362"/>
      <c r="K43" s="362"/>
      <c r="L43" s="363"/>
      <c r="M43" s="268"/>
      <c r="N43" s="33"/>
      <c r="O43" s="33"/>
      <c r="P43" s="33"/>
      <c r="Q43" s="33"/>
      <c r="R43" s="33"/>
      <c r="S43" s="33"/>
      <c r="T43" s="33"/>
      <c r="U43" s="33"/>
      <c r="V43" s="33"/>
      <c r="W43" s="33"/>
      <c r="X43" s="33"/>
      <c r="Y43" s="33"/>
      <c r="Z43" s="33"/>
    </row>
    <row r="44" spans="1:26" ht="30" x14ac:dyDescent="0.2">
      <c r="A44" s="262" t="str">
        <f>P.O.!A45</f>
        <v>E</v>
      </c>
      <c r="B44" s="263" t="str">
        <f>P.O.!B45</f>
        <v>7</v>
      </c>
      <c r="C44" s="264">
        <f>P.O.!C45</f>
        <v>0</v>
      </c>
      <c r="D44" s="265">
        <f>P.O.!D45</f>
        <v>0</v>
      </c>
      <c r="E44" s="266" t="str">
        <f>P.O.!E45</f>
        <v>BLOCOS DE COROAMENTO, VIGAS BALDRAMES E ARRANQUES DE PILARES - PAV. TÉRREO</v>
      </c>
      <c r="F44" s="267">
        <f>P.O.!F45</f>
        <v>0</v>
      </c>
      <c r="G44" s="358"/>
      <c r="H44" s="359"/>
      <c r="I44" s="359"/>
      <c r="J44" s="359"/>
      <c r="K44" s="359"/>
      <c r="L44" s="360"/>
      <c r="M44" s="268"/>
      <c r="N44" s="33"/>
      <c r="O44" s="33"/>
      <c r="P44" s="33"/>
      <c r="Q44" s="33"/>
      <c r="R44" s="33"/>
      <c r="S44" s="33"/>
      <c r="T44" s="33"/>
      <c r="U44" s="33"/>
      <c r="V44" s="33"/>
      <c r="W44" s="33"/>
      <c r="X44" s="33"/>
      <c r="Y44" s="33"/>
      <c r="Z44" s="33"/>
    </row>
    <row r="45" spans="1:26" ht="30" x14ac:dyDescent="0.2">
      <c r="A45" s="262" t="str">
        <f>P.O.!A46</f>
        <v>S</v>
      </c>
      <c r="B45" s="269" t="str">
        <f>P.O.!B46</f>
        <v>7.1</v>
      </c>
      <c r="C45" s="270" t="str">
        <f>P.O.!C46</f>
        <v xml:space="preserve">SEINFRA </v>
      </c>
      <c r="D45" s="269" t="str">
        <f>P.O.!D46</f>
        <v>ED-29552</v>
      </c>
      <c r="E45" s="271" t="str">
        <f>P.O.!E46</f>
        <v>CORTE, DOBRA E MONTAGEM DE AÇO CA-50, DIÂMETRO 12,5MM, INCLUSIVE ESPAÇADOR</v>
      </c>
      <c r="F45" s="276" t="str">
        <f>P.O.!F46</f>
        <v>Kg</v>
      </c>
      <c r="G45" s="345" t="s">
        <v>1133</v>
      </c>
      <c r="H45" s="346"/>
      <c r="I45" s="346"/>
      <c r="J45" s="346"/>
      <c r="K45" s="346"/>
      <c r="L45" s="347"/>
      <c r="M45" s="277">
        <v>28.3</v>
      </c>
      <c r="N45" s="33"/>
      <c r="O45" s="33"/>
      <c r="P45" s="33"/>
      <c r="Q45" s="33"/>
      <c r="R45" s="33"/>
      <c r="S45" s="33"/>
      <c r="T45" s="33"/>
      <c r="U45" s="33"/>
      <c r="V45" s="33"/>
      <c r="W45" s="33"/>
      <c r="X45" s="33"/>
      <c r="Y45" s="33"/>
      <c r="Z45" s="33"/>
    </row>
    <row r="46" spans="1:26" ht="30" x14ac:dyDescent="0.2">
      <c r="A46" s="262" t="str">
        <f>P.O.!A47</f>
        <v>S</v>
      </c>
      <c r="B46" s="269" t="str">
        <f>P.O.!B47</f>
        <v>7.2</v>
      </c>
      <c r="C46" s="270" t="str">
        <f>P.O.!C47</f>
        <v xml:space="preserve">SEINFRA </v>
      </c>
      <c r="D46" s="269" t="str">
        <f>P.O.!D47</f>
        <v>ED-29551</v>
      </c>
      <c r="E46" s="271" t="str">
        <f>P.O.!E47</f>
        <v>CORTE, DOBRA E MONTAGEM DE AÇO CA-50, DIÂMETRO 10MM, INCLUSIVE ESPAÇADOR</v>
      </c>
      <c r="F46" s="276" t="str">
        <f>P.O.!F47</f>
        <v>Kg</v>
      </c>
      <c r="G46" s="345" t="s">
        <v>1133</v>
      </c>
      <c r="H46" s="346"/>
      <c r="I46" s="346"/>
      <c r="J46" s="346"/>
      <c r="K46" s="346"/>
      <c r="L46" s="347"/>
      <c r="M46" s="277">
        <v>123.1</v>
      </c>
      <c r="N46" s="33"/>
      <c r="O46" s="33"/>
      <c r="P46" s="33"/>
      <c r="Q46" s="33"/>
      <c r="R46" s="33"/>
      <c r="S46" s="33"/>
      <c r="T46" s="33"/>
      <c r="U46" s="33"/>
      <c r="V46" s="33"/>
      <c r="W46" s="33"/>
      <c r="X46" s="33"/>
      <c r="Y46" s="33"/>
      <c r="Z46" s="33"/>
    </row>
    <row r="47" spans="1:26" ht="30" x14ac:dyDescent="0.2">
      <c r="A47" s="262" t="str">
        <f>P.O.!A48</f>
        <v>S</v>
      </c>
      <c r="B47" s="269" t="str">
        <f>P.O.!B48</f>
        <v>7.3</v>
      </c>
      <c r="C47" s="270" t="str">
        <f>P.O.!C48</f>
        <v xml:space="preserve">SEINFRA </v>
      </c>
      <c r="D47" s="269" t="str">
        <f>P.O.!D48</f>
        <v>ED-29550</v>
      </c>
      <c r="E47" s="271" t="str">
        <f>P.O.!E48</f>
        <v>CORTE, DOBRA E MONTAGEM DE AÇO CA-50, DIÂMETRO 8MM, INCLUSIVE ESPAÇADOR</v>
      </c>
      <c r="F47" s="276" t="str">
        <f>P.O.!F48</f>
        <v>Kg</v>
      </c>
      <c r="G47" s="345" t="s">
        <v>1133</v>
      </c>
      <c r="H47" s="346"/>
      <c r="I47" s="346"/>
      <c r="J47" s="346"/>
      <c r="K47" s="346"/>
      <c r="L47" s="347"/>
      <c r="M47" s="277">
        <v>115.7</v>
      </c>
      <c r="N47" s="33"/>
      <c r="O47" s="33"/>
      <c r="P47" s="33"/>
      <c r="Q47" s="33"/>
      <c r="R47" s="33"/>
      <c r="S47" s="33"/>
      <c r="T47" s="33"/>
      <c r="U47" s="33"/>
      <c r="V47" s="33"/>
      <c r="W47" s="33"/>
      <c r="X47" s="33"/>
      <c r="Y47" s="33"/>
      <c r="Z47" s="33"/>
    </row>
    <row r="48" spans="1:26" ht="30" x14ac:dyDescent="0.2">
      <c r="A48" s="262" t="str">
        <f>P.O.!A49</f>
        <v>S</v>
      </c>
      <c r="B48" s="269" t="str">
        <f>P.O.!B49</f>
        <v>7.4</v>
      </c>
      <c r="C48" s="270" t="str">
        <f>P.O.!C49</f>
        <v xml:space="preserve">SEINFRA </v>
      </c>
      <c r="D48" s="269" t="str">
        <f>P.O.!D49</f>
        <v>ED-29548</v>
      </c>
      <c r="E48" s="271" t="str">
        <f>P.O.!E49</f>
        <v>CORTE, DOBRA E MONTAGEM DE AÇO CA-60, DIÂMETRO 5MM, INCLUSIVE ESPAÇADOR</v>
      </c>
      <c r="F48" s="276" t="str">
        <f>P.O.!F49</f>
        <v>Kg</v>
      </c>
      <c r="G48" s="345" t="s">
        <v>1133</v>
      </c>
      <c r="H48" s="346"/>
      <c r="I48" s="346"/>
      <c r="J48" s="346"/>
      <c r="K48" s="346"/>
      <c r="L48" s="347"/>
      <c r="M48" s="277">
        <v>120.2</v>
      </c>
      <c r="N48" s="33"/>
      <c r="O48" s="33"/>
      <c r="P48" s="33"/>
      <c r="Q48" s="33"/>
      <c r="R48" s="33"/>
      <c r="S48" s="33"/>
      <c r="T48" s="33"/>
      <c r="U48" s="33"/>
      <c r="V48" s="33"/>
      <c r="W48" s="33"/>
      <c r="X48" s="33"/>
      <c r="Y48" s="33"/>
      <c r="Z48" s="33"/>
    </row>
    <row r="49" spans="1:26" ht="45" x14ac:dyDescent="0.2">
      <c r="A49" s="262" t="str">
        <f>P.O.!A50</f>
        <v>S</v>
      </c>
      <c r="B49" s="269" t="str">
        <f>P.O.!B50</f>
        <v>7.5</v>
      </c>
      <c r="C49" s="270" t="str">
        <f>P.O.!C50</f>
        <v>SINAPI</v>
      </c>
      <c r="D49" s="269" t="str">
        <f>P.O.!D50</f>
        <v>96622</v>
      </c>
      <c r="E49" s="271" t="str">
        <f>P.O.!E50</f>
        <v>LASTRO COM MATERIAL GRANULAR, APLICADO EM PISOS OU LAJES SOBRE SOLO, ESPESSURA DE *5 CM*. AF_01/2024</v>
      </c>
      <c r="F49" s="276" t="str">
        <f>P.O.!F50</f>
        <v>M3</v>
      </c>
      <c r="G49" s="345" t="s">
        <v>1137</v>
      </c>
      <c r="H49" s="346"/>
      <c r="I49" s="346"/>
      <c r="J49" s="346"/>
      <c r="K49" s="346"/>
      <c r="L49" s="347"/>
      <c r="M49" s="277">
        <v>0.87</v>
      </c>
      <c r="N49" s="33"/>
      <c r="O49" s="33"/>
      <c r="P49" s="33"/>
      <c r="Q49" s="33"/>
      <c r="R49" s="33"/>
      <c r="S49" s="33"/>
      <c r="T49" s="33"/>
      <c r="U49" s="33"/>
      <c r="V49" s="33"/>
      <c r="W49" s="33"/>
      <c r="X49" s="33"/>
      <c r="Y49" s="33"/>
      <c r="Z49" s="33"/>
    </row>
    <row r="50" spans="1:26" ht="60" x14ac:dyDescent="0.2">
      <c r="A50" s="262" t="str">
        <f>P.O.!A51</f>
        <v>S</v>
      </c>
      <c r="B50" s="269" t="str">
        <f>P.O.!B51</f>
        <v>7.6</v>
      </c>
      <c r="C50" s="270" t="str">
        <f>P.O.!C51</f>
        <v>SINAPI</v>
      </c>
      <c r="D50" s="269" t="str">
        <f>P.O.!D51</f>
        <v>96523</v>
      </c>
      <c r="E50" s="271" t="str">
        <f>P.O.!E51</f>
        <v>ESCAVAÇÃO MANUAL PARA BLOCO DE COROAMENTO OU SAPATA (INCLUINDO ESCAVAÇÃO PARA COLOCAÇÃO DE FÔRMAS). AF_01/2024</v>
      </c>
      <c r="F50" s="276" t="str">
        <f>P.O.!F51</f>
        <v>M3</v>
      </c>
      <c r="G50" s="345" t="s">
        <v>1138</v>
      </c>
      <c r="H50" s="346"/>
      <c r="I50" s="346"/>
      <c r="J50" s="346"/>
      <c r="K50" s="346"/>
      <c r="L50" s="347"/>
      <c r="M50" s="277">
        <v>8.4</v>
      </c>
      <c r="N50" s="33"/>
      <c r="O50" s="33"/>
      <c r="P50" s="33"/>
      <c r="Q50" s="33"/>
      <c r="R50" s="33"/>
      <c r="S50" s="33"/>
      <c r="T50" s="33"/>
      <c r="U50" s="33"/>
      <c r="V50" s="33"/>
      <c r="W50" s="33"/>
      <c r="X50" s="33"/>
      <c r="Y50" s="33"/>
      <c r="Z50" s="33"/>
    </row>
    <row r="51" spans="1:26" ht="60" x14ac:dyDescent="0.2">
      <c r="A51" s="262" t="str">
        <f>P.O.!A52</f>
        <v>S</v>
      </c>
      <c r="B51" s="269" t="str">
        <f>P.O.!B52</f>
        <v>7.7</v>
      </c>
      <c r="C51" s="270" t="str">
        <f>P.O.!C52</f>
        <v>SINAPI</v>
      </c>
      <c r="D51" s="269" t="str">
        <f>P.O.!D52</f>
        <v>96531</v>
      </c>
      <c r="E51" s="271" t="str">
        <f>P.O.!E52</f>
        <v>FABRICAÇÃO, MONTAGEM E DESMONTAGEM DE FÔRMA PARA BLOCO DE COROAMENTO, EM MADEIRA SERRADA, E=25 MM, 2 UTILIZAÇÕES. AF_01/2024</v>
      </c>
      <c r="F51" s="276" t="str">
        <f>P.O.!F52</f>
        <v>M2</v>
      </c>
      <c r="G51" s="345" t="s">
        <v>1139</v>
      </c>
      <c r="H51" s="346"/>
      <c r="I51" s="346"/>
      <c r="J51" s="346"/>
      <c r="K51" s="346"/>
      <c r="L51" s="347"/>
      <c r="M51" s="277">
        <v>86.16</v>
      </c>
      <c r="N51" s="33"/>
      <c r="O51" s="33"/>
      <c r="P51" s="33"/>
      <c r="Q51" s="33"/>
      <c r="R51" s="33"/>
      <c r="S51" s="33"/>
      <c r="T51" s="33"/>
      <c r="U51" s="33"/>
      <c r="V51" s="33"/>
      <c r="W51" s="33"/>
      <c r="X51" s="33"/>
      <c r="Y51" s="33"/>
      <c r="Z51" s="33"/>
    </row>
    <row r="52" spans="1:26" ht="60" x14ac:dyDescent="0.2">
      <c r="A52" s="262" t="str">
        <f>P.O.!A53</f>
        <v>S</v>
      </c>
      <c r="B52" s="269" t="str">
        <f>P.O.!B53</f>
        <v>7.8</v>
      </c>
      <c r="C52" s="270" t="str">
        <f>P.O.!C53</f>
        <v xml:space="preserve">SEINFRA </v>
      </c>
      <c r="D52" s="269" t="str">
        <f>P.O.!D53</f>
        <v>ED-49806</v>
      </c>
      <c r="E52" s="271" t="str">
        <f>P.O.!E53</f>
        <v>FORNECIMENTO DE CONCRETO ESTRUTURAL, USINADO BOMBEADO, COM FCK 30MPA, INCLUSIVE LANÇAMENTO, ADENSAMENTO E ACABAMENTO (FUNDAÇÃO)</v>
      </c>
      <c r="F52" s="276" t="str">
        <f>P.O.!F53</f>
        <v>m3</v>
      </c>
      <c r="G52" s="345" t="s">
        <v>1140</v>
      </c>
      <c r="H52" s="346"/>
      <c r="I52" s="346"/>
      <c r="J52" s="346"/>
      <c r="K52" s="346"/>
      <c r="L52" s="347"/>
      <c r="M52" s="277">
        <v>7.53</v>
      </c>
      <c r="N52" s="33"/>
      <c r="O52" s="33"/>
      <c r="P52" s="33"/>
      <c r="Q52" s="33"/>
      <c r="R52" s="33"/>
      <c r="S52" s="33"/>
      <c r="T52" s="33"/>
      <c r="U52" s="33"/>
      <c r="V52" s="33"/>
      <c r="W52" s="33"/>
      <c r="X52" s="33"/>
      <c r="Y52" s="33"/>
      <c r="Z52" s="33"/>
    </row>
    <row r="53" spans="1:26" ht="30" x14ac:dyDescent="0.2">
      <c r="A53" s="262" t="str">
        <f>P.O.!A54</f>
        <v>S</v>
      </c>
      <c r="B53" s="269" t="str">
        <f>P.O.!B54</f>
        <v>7.9</v>
      </c>
      <c r="C53" s="270" t="str">
        <f>P.O.!C54</f>
        <v xml:space="preserve">SEINFRA </v>
      </c>
      <c r="D53" s="269" t="str">
        <f>P.O.!D54</f>
        <v>ED-50174</v>
      </c>
      <c r="E53" s="271" t="str">
        <f>P.O.!E54</f>
        <v>IMPERMEABILIZAÇÃO COM EMULSÃO ASFÁLTICA, DUAS (2) DEMÃOS</v>
      </c>
      <c r="F53" s="276" t="str">
        <f>P.O.!F54</f>
        <v>m2</v>
      </c>
      <c r="G53" s="345" t="s">
        <v>1141</v>
      </c>
      <c r="H53" s="346"/>
      <c r="I53" s="346"/>
      <c r="J53" s="346"/>
      <c r="K53" s="346"/>
      <c r="L53" s="347"/>
      <c r="M53" s="277">
        <v>16.54</v>
      </c>
      <c r="N53" s="33"/>
      <c r="O53" s="33"/>
      <c r="P53" s="33"/>
      <c r="Q53" s="33"/>
      <c r="R53" s="33"/>
      <c r="S53" s="33"/>
      <c r="T53" s="33"/>
      <c r="U53" s="33"/>
      <c r="V53" s="33"/>
      <c r="W53" s="33"/>
      <c r="X53" s="33"/>
      <c r="Y53" s="33"/>
      <c r="Z53" s="33"/>
    </row>
    <row r="54" spans="1:26" ht="15" x14ac:dyDescent="0.2">
      <c r="A54" s="262">
        <f>P.O.!A55</f>
        <v>0</v>
      </c>
      <c r="B54" s="269">
        <f>P.O.!B55</f>
        <v>0</v>
      </c>
      <c r="C54" s="270">
        <f>P.O.!C55</f>
        <v>0</v>
      </c>
      <c r="D54" s="272">
        <f>P.O.!D55</f>
        <v>0</v>
      </c>
      <c r="E54" s="271">
        <f>P.O.!E55</f>
        <v>0</v>
      </c>
      <c r="F54" s="275">
        <f>P.O.!F55</f>
        <v>0</v>
      </c>
      <c r="G54" s="361"/>
      <c r="H54" s="362"/>
      <c r="I54" s="362"/>
      <c r="J54" s="362"/>
      <c r="K54" s="362"/>
      <c r="L54" s="363"/>
      <c r="M54" s="268"/>
      <c r="N54" s="33"/>
      <c r="O54" s="33"/>
      <c r="P54" s="33"/>
      <c r="Q54" s="33"/>
      <c r="R54" s="33"/>
      <c r="S54" s="33"/>
      <c r="T54" s="33"/>
      <c r="U54" s="33"/>
      <c r="V54" s="33"/>
      <c r="W54" s="33"/>
      <c r="X54" s="33"/>
      <c r="Y54" s="33"/>
      <c r="Z54" s="33"/>
    </row>
    <row r="55" spans="1:26" ht="15" x14ac:dyDescent="0.2">
      <c r="A55" s="262" t="str">
        <f>P.O.!A56</f>
        <v>E</v>
      </c>
      <c r="B55" s="263" t="str">
        <f>P.O.!B56</f>
        <v>8</v>
      </c>
      <c r="C55" s="264">
        <f>P.O.!C56</f>
        <v>0</v>
      </c>
      <c r="D55" s="265">
        <f>P.O.!D56</f>
        <v>0</v>
      </c>
      <c r="E55" s="266" t="str">
        <f>P.O.!E56</f>
        <v>PILARES DO PAV. COBERTURA</v>
      </c>
      <c r="F55" s="267">
        <f>P.O.!F56</f>
        <v>0</v>
      </c>
      <c r="G55" s="358"/>
      <c r="H55" s="359"/>
      <c r="I55" s="359"/>
      <c r="J55" s="359"/>
      <c r="K55" s="359"/>
      <c r="L55" s="360"/>
      <c r="M55" s="268"/>
      <c r="N55" s="33"/>
      <c r="O55" s="33"/>
      <c r="P55" s="33"/>
      <c r="Q55" s="33"/>
      <c r="R55" s="33"/>
      <c r="S55" s="33"/>
      <c r="T55" s="33"/>
      <c r="U55" s="33"/>
      <c r="V55" s="33"/>
      <c r="W55" s="33"/>
      <c r="X55" s="33"/>
      <c r="Y55" s="33"/>
      <c r="Z55" s="33"/>
    </row>
    <row r="56" spans="1:26" ht="30" x14ac:dyDescent="0.2">
      <c r="A56" s="262" t="str">
        <f>P.O.!A57</f>
        <v>S</v>
      </c>
      <c r="B56" s="269" t="str">
        <f>P.O.!B57</f>
        <v>8.1</v>
      </c>
      <c r="C56" s="270" t="str">
        <f>P.O.!C57</f>
        <v xml:space="preserve">SEINFRA </v>
      </c>
      <c r="D56" s="269" t="str">
        <f>P.O.!D57</f>
        <v>ED-29552</v>
      </c>
      <c r="E56" s="271" t="str">
        <f>P.O.!E57</f>
        <v>CORTE, DOBRA E MONTAGEM DE AÇO CA-50, DIÂMETRO 12,5MM, INCLUSIVE ESPAÇADOR</v>
      </c>
      <c r="F56" s="276" t="str">
        <f>P.O.!F57</f>
        <v>Kg</v>
      </c>
      <c r="G56" s="345" t="s">
        <v>1133</v>
      </c>
      <c r="H56" s="346"/>
      <c r="I56" s="346"/>
      <c r="J56" s="346"/>
      <c r="K56" s="346"/>
      <c r="L56" s="347"/>
      <c r="M56" s="277">
        <v>75.900000000000006</v>
      </c>
      <c r="N56" s="33"/>
      <c r="O56" s="33"/>
      <c r="P56" s="33"/>
      <c r="Q56" s="33"/>
      <c r="R56" s="33"/>
      <c r="S56" s="33"/>
      <c r="T56" s="33"/>
      <c r="U56" s="33"/>
      <c r="V56" s="33"/>
      <c r="W56" s="33"/>
      <c r="X56" s="33"/>
      <c r="Y56" s="33"/>
      <c r="Z56" s="33"/>
    </row>
    <row r="57" spans="1:26" ht="30" x14ac:dyDescent="0.2">
      <c r="A57" s="262" t="str">
        <f>P.O.!A58</f>
        <v>S</v>
      </c>
      <c r="B57" s="269" t="str">
        <f>P.O.!B58</f>
        <v>8.2</v>
      </c>
      <c r="C57" s="270" t="str">
        <f>P.O.!C58</f>
        <v xml:space="preserve">SEINFRA </v>
      </c>
      <c r="D57" s="269" t="str">
        <f>P.O.!D58</f>
        <v>ED-29551</v>
      </c>
      <c r="E57" s="271" t="str">
        <f>P.O.!E58</f>
        <v>CORTE, DOBRA E MONTAGEM DE AÇO CA-50, DIÂMETRO 10MM, INCLUSIVE ESPAÇADOR</v>
      </c>
      <c r="F57" s="276" t="str">
        <f>P.O.!F58</f>
        <v>Kg</v>
      </c>
      <c r="G57" s="345" t="s">
        <v>1133</v>
      </c>
      <c r="H57" s="346"/>
      <c r="I57" s="346"/>
      <c r="J57" s="346"/>
      <c r="K57" s="346"/>
      <c r="L57" s="347"/>
      <c r="M57" s="277">
        <v>143.4</v>
      </c>
      <c r="N57" s="33"/>
      <c r="O57" s="33"/>
      <c r="P57" s="33"/>
      <c r="Q57" s="33"/>
      <c r="R57" s="33"/>
      <c r="S57" s="33"/>
      <c r="T57" s="33"/>
      <c r="U57" s="33"/>
      <c r="V57" s="33"/>
      <c r="W57" s="33"/>
      <c r="X57" s="33"/>
      <c r="Y57" s="33"/>
      <c r="Z57" s="33"/>
    </row>
    <row r="58" spans="1:26" ht="30" x14ac:dyDescent="0.2">
      <c r="A58" s="262" t="str">
        <f>P.O.!A59</f>
        <v>S</v>
      </c>
      <c r="B58" s="269" t="str">
        <f>P.O.!B59</f>
        <v>8.3</v>
      </c>
      <c r="C58" s="270" t="str">
        <f>P.O.!C59</f>
        <v xml:space="preserve">SEINFRA </v>
      </c>
      <c r="D58" s="269" t="str">
        <f>P.O.!D59</f>
        <v>ED-29548</v>
      </c>
      <c r="E58" s="271" t="str">
        <f>P.O.!E59</f>
        <v>CORTE, DOBRA E MONTAGEM DE AÇO CA-60, DIÂMETRO 5MM, INCLUSIVE ESPAÇADOR</v>
      </c>
      <c r="F58" s="276" t="str">
        <f>P.O.!F59</f>
        <v>Kg</v>
      </c>
      <c r="G58" s="345" t="s">
        <v>1133</v>
      </c>
      <c r="H58" s="346"/>
      <c r="I58" s="346"/>
      <c r="J58" s="346"/>
      <c r="K58" s="346"/>
      <c r="L58" s="347"/>
      <c r="M58" s="277">
        <v>70.8</v>
      </c>
      <c r="N58" s="33"/>
      <c r="O58" s="33"/>
      <c r="P58" s="33"/>
      <c r="Q58" s="33"/>
      <c r="R58" s="33"/>
      <c r="S58" s="33"/>
      <c r="T58" s="33"/>
      <c r="U58" s="33"/>
      <c r="V58" s="33"/>
      <c r="W58" s="33"/>
      <c r="X58" s="33"/>
      <c r="Y58" s="33"/>
      <c r="Z58" s="33"/>
    </row>
    <row r="59" spans="1:26" ht="60" x14ac:dyDescent="0.2">
      <c r="A59" s="262" t="str">
        <f>P.O.!A60</f>
        <v>S</v>
      </c>
      <c r="B59" s="269" t="str">
        <f>P.O.!B60</f>
        <v>8.4</v>
      </c>
      <c r="C59" s="270" t="str">
        <f>P.O.!C60</f>
        <v xml:space="preserve">SEINFRA </v>
      </c>
      <c r="D59" s="269" t="str">
        <f>P.O.!D60</f>
        <v>ED-31566</v>
      </c>
      <c r="E59" s="271" t="str">
        <f>P.O.!E60</f>
        <v>FÔRMA E DESFORMA PARA PILAR COM CHAPA DE COMPENSADO RESINADO, ESP. 14MM, REAPROVEITAMENTO (3X), EXCLUSIVE ESCORAMENTO</v>
      </c>
      <c r="F59" s="276" t="str">
        <f>P.O.!F60</f>
        <v>m2</v>
      </c>
      <c r="G59" s="345" t="s">
        <v>1133</v>
      </c>
      <c r="H59" s="346"/>
      <c r="I59" s="346"/>
      <c r="J59" s="346"/>
      <c r="K59" s="346"/>
      <c r="L59" s="347"/>
      <c r="M59" s="277">
        <v>58.66</v>
      </c>
      <c r="N59" s="33"/>
      <c r="O59" s="33"/>
      <c r="P59" s="33"/>
      <c r="Q59" s="33"/>
      <c r="R59" s="33"/>
      <c r="S59" s="33"/>
      <c r="T59" s="33"/>
      <c r="U59" s="33"/>
      <c r="V59" s="33"/>
      <c r="W59" s="33"/>
      <c r="X59" s="33"/>
      <c r="Y59" s="33"/>
      <c r="Z59" s="33"/>
    </row>
    <row r="60" spans="1:26" ht="45" x14ac:dyDescent="0.2">
      <c r="A60" s="262" t="str">
        <f>P.O.!A61</f>
        <v>S</v>
      </c>
      <c r="B60" s="269" t="str">
        <f>P.O.!B61</f>
        <v>8.5</v>
      </c>
      <c r="C60" s="270" t="str">
        <f>P.O.!C61</f>
        <v xml:space="preserve">SEINFRA </v>
      </c>
      <c r="D60" s="269" t="str">
        <f>P.O.!D61</f>
        <v>ED-49619</v>
      </c>
      <c r="E60" s="271" t="str">
        <f>P.O.!E61</f>
        <v>FORNECIMENTO DE CONCRETO ESTRUTURAL, PREPARADO EM OBRA, COM FCK 25MPA, INCLUSIVE LANÇAMENTO, ADENSAMENTO E ACABAMENTO</v>
      </c>
      <c r="F60" s="276" t="str">
        <f>P.O.!F61</f>
        <v>m3</v>
      </c>
      <c r="G60" s="345" t="s">
        <v>1133</v>
      </c>
      <c r="H60" s="346"/>
      <c r="I60" s="346"/>
      <c r="J60" s="346"/>
      <c r="K60" s="346"/>
      <c r="L60" s="347"/>
      <c r="M60" s="277">
        <v>2.87</v>
      </c>
      <c r="N60" s="33"/>
      <c r="O60" s="33"/>
      <c r="P60" s="33"/>
      <c r="Q60" s="33"/>
      <c r="R60" s="33"/>
      <c r="S60" s="33"/>
      <c r="T60" s="33"/>
      <c r="U60" s="33"/>
      <c r="V60" s="33"/>
      <c r="W60" s="33"/>
      <c r="X60" s="33"/>
      <c r="Y60" s="33"/>
      <c r="Z60" s="33"/>
    </row>
    <row r="61" spans="1:26" ht="15" x14ac:dyDescent="0.2">
      <c r="A61" s="262">
        <f>P.O.!A62</f>
        <v>0</v>
      </c>
      <c r="B61" s="269">
        <f>P.O.!B62</f>
        <v>0</v>
      </c>
      <c r="C61" s="270">
        <f>P.O.!C62</f>
        <v>0</v>
      </c>
      <c r="D61" s="272">
        <f>P.O.!D62</f>
        <v>0</v>
      </c>
      <c r="E61" s="271">
        <f>P.O.!E62</f>
        <v>0</v>
      </c>
      <c r="F61" s="275">
        <f>P.O.!F62</f>
        <v>0</v>
      </c>
      <c r="G61" s="361"/>
      <c r="H61" s="362"/>
      <c r="I61" s="362"/>
      <c r="J61" s="362"/>
      <c r="K61" s="362"/>
      <c r="L61" s="363"/>
      <c r="M61" s="268"/>
      <c r="N61" s="33"/>
      <c r="O61" s="33"/>
      <c r="P61" s="33"/>
      <c r="Q61" s="33"/>
      <c r="R61" s="33"/>
      <c r="S61" s="33"/>
      <c r="T61" s="33"/>
      <c r="U61" s="33"/>
      <c r="V61" s="33"/>
      <c r="W61" s="33"/>
      <c r="X61" s="33"/>
      <c r="Y61" s="33"/>
      <c r="Z61" s="33"/>
    </row>
    <row r="62" spans="1:26" ht="15" x14ac:dyDescent="0.2">
      <c r="A62" s="262" t="str">
        <f>P.O.!A63</f>
        <v>E</v>
      </c>
      <c r="B62" s="263" t="str">
        <f>P.O.!B63</f>
        <v>9</v>
      </c>
      <c r="C62" s="264">
        <f>P.O.!C63</f>
        <v>0</v>
      </c>
      <c r="D62" s="265">
        <f>P.O.!D63</f>
        <v>0</v>
      </c>
      <c r="E62" s="266" t="str">
        <f>P.O.!E63</f>
        <v>VIGAS E LAJES DO PAV. COBERTURA</v>
      </c>
      <c r="F62" s="267">
        <f>P.O.!F63</f>
        <v>0</v>
      </c>
      <c r="G62" s="358"/>
      <c r="H62" s="359"/>
      <c r="I62" s="359"/>
      <c r="J62" s="359"/>
      <c r="K62" s="359"/>
      <c r="L62" s="360"/>
      <c r="M62" s="268"/>
      <c r="N62" s="33"/>
      <c r="O62" s="33"/>
      <c r="P62" s="33"/>
      <c r="Q62" s="33"/>
      <c r="R62" s="33"/>
      <c r="S62" s="33"/>
      <c r="T62" s="33"/>
      <c r="U62" s="33"/>
      <c r="V62" s="33"/>
      <c r="W62" s="33"/>
      <c r="X62" s="33"/>
      <c r="Y62" s="33"/>
      <c r="Z62" s="33"/>
    </row>
    <row r="63" spans="1:26" ht="30" x14ac:dyDescent="0.2">
      <c r="A63" s="262" t="str">
        <f>P.O.!A64</f>
        <v>S</v>
      </c>
      <c r="B63" s="269" t="str">
        <f>P.O.!B64</f>
        <v>9.1</v>
      </c>
      <c r="C63" s="270" t="str">
        <f>P.O.!C64</f>
        <v xml:space="preserve">SEINFRA </v>
      </c>
      <c r="D63" s="269" t="str">
        <f>P.O.!D64</f>
        <v>ED-29551</v>
      </c>
      <c r="E63" s="271" t="str">
        <f>P.O.!E64</f>
        <v>CORTE, DOBRA E MONTAGEM DE AÇO CA-50, DIÂMETRO 10MM, INCLUSIVE ESPAÇADOR</v>
      </c>
      <c r="F63" s="276" t="str">
        <f>P.O.!F64</f>
        <v>Kg</v>
      </c>
      <c r="G63" s="345" t="s">
        <v>1133</v>
      </c>
      <c r="H63" s="346"/>
      <c r="I63" s="346"/>
      <c r="J63" s="346"/>
      <c r="K63" s="346"/>
      <c r="L63" s="347"/>
      <c r="M63" s="277">
        <v>159.19999999999999</v>
      </c>
      <c r="N63" s="33"/>
      <c r="O63" s="33"/>
      <c r="P63" s="33"/>
      <c r="Q63" s="33"/>
      <c r="R63" s="33"/>
      <c r="S63" s="33"/>
      <c r="T63" s="33"/>
      <c r="U63" s="33"/>
      <c r="V63" s="33"/>
      <c r="W63" s="33"/>
      <c r="X63" s="33"/>
      <c r="Y63" s="33"/>
      <c r="Z63" s="33"/>
    </row>
    <row r="64" spans="1:26" ht="30" x14ac:dyDescent="0.2">
      <c r="A64" s="262" t="str">
        <f>P.O.!A65</f>
        <v>S</v>
      </c>
      <c r="B64" s="269" t="str">
        <f>P.O.!B65</f>
        <v>9.2</v>
      </c>
      <c r="C64" s="270" t="str">
        <f>P.O.!C65</f>
        <v xml:space="preserve">SEINFRA </v>
      </c>
      <c r="D64" s="269" t="str">
        <f>P.O.!D65</f>
        <v>ED-29550</v>
      </c>
      <c r="E64" s="271" t="str">
        <f>P.O.!E65</f>
        <v>CORTE, DOBRA E MONTAGEM DE AÇO CA-50, DIÂMETRO 8MM, INCLUSIVE ESPAÇADOR</v>
      </c>
      <c r="F64" s="276" t="str">
        <f>P.O.!F65</f>
        <v>Kg</v>
      </c>
      <c r="G64" s="345" t="s">
        <v>1133</v>
      </c>
      <c r="H64" s="346"/>
      <c r="I64" s="346"/>
      <c r="J64" s="346"/>
      <c r="K64" s="346"/>
      <c r="L64" s="347"/>
      <c r="M64" s="277">
        <v>45.1</v>
      </c>
      <c r="N64" s="33"/>
      <c r="O64" s="33"/>
      <c r="P64" s="33"/>
      <c r="Q64" s="33"/>
      <c r="R64" s="33"/>
      <c r="S64" s="33"/>
      <c r="T64" s="33"/>
      <c r="U64" s="33"/>
      <c r="V64" s="33"/>
      <c r="W64" s="33"/>
      <c r="X64" s="33"/>
      <c r="Y64" s="33"/>
      <c r="Z64" s="33"/>
    </row>
    <row r="65" spans="1:26" ht="30" x14ac:dyDescent="0.2">
      <c r="A65" s="262" t="str">
        <f>P.O.!A66</f>
        <v>S</v>
      </c>
      <c r="B65" s="269" t="str">
        <f>P.O.!B66</f>
        <v>9.3</v>
      </c>
      <c r="C65" s="270" t="str">
        <f>P.O.!C66</f>
        <v xml:space="preserve">SEINFRA </v>
      </c>
      <c r="D65" s="269" t="str">
        <f>P.O.!D66</f>
        <v>ED-29548</v>
      </c>
      <c r="E65" s="271" t="str">
        <f>P.O.!E66</f>
        <v>CORTE, DOBRA E MONTAGEM DE AÇO CA-60, DIÂMETRO 5MM, INCLUSIVE ESPAÇADOR</v>
      </c>
      <c r="F65" s="276" t="str">
        <f>P.O.!F66</f>
        <v>Kg</v>
      </c>
      <c r="G65" s="345" t="s">
        <v>1133</v>
      </c>
      <c r="H65" s="346"/>
      <c r="I65" s="346"/>
      <c r="J65" s="346"/>
      <c r="K65" s="346"/>
      <c r="L65" s="347"/>
      <c r="M65" s="277">
        <v>63.8</v>
      </c>
      <c r="N65" s="33"/>
      <c r="O65" s="33"/>
      <c r="P65" s="33"/>
      <c r="Q65" s="33"/>
      <c r="R65" s="33"/>
      <c r="S65" s="33"/>
      <c r="T65" s="33"/>
      <c r="U65" s="33"/>
      <c r="V65" s="33"/>
      <c r="W65" s="33"/>
      <c r="X65" s="33"/>
      <c r="Y65" s="33"/>
      <c r="Z65" s="33"/>
    </row>
    <row r="66" spans="1:26" ht="60" x14ac:dyDescent="0.2">
      <c r="A66" s="262" t="str">
        <f>P.O.!A67</f>
        <v>S</v>
      </c>
      <c r="B66" s="269" t="str">
        <f>P.O.!B67</f>
        <v>9.4</v>
      </c>
      <c r="C66" s="270" t="str">
        <f>P.O.!C67</f>
        <v>SINAPI</v>
      </c>
      <c r="D66" s="269" t="str">
        <f>P.O.!D67</f>
        <v>92452</v>
      </c>
      <c r="E66" s="271" t="str">
        <f>P.O.!E67</f>
        <v>MONTAGEM E DESMONTAGEM DE FÔRMA DE VIGA, ESCORAMENTO METÁLICO, PÉ-DIREITO SIMPLES, EM CHAPA DE MADEIRA RESINADA, 2 UTILIZAÇÕES. AF_09/2020</v>
      </c>
      <c r="F66" s="276" t="str">
        <f>P.O.!F67</f>
        <v>M2</v>
      </c>
      <c r="G66" s="345" t="s">
        <v>1133</v>
      </c>
      <c r="H66" s="346"/>
      <c r="I66" s="346"/>
      <c r="J66" s="346"/>
      <c r="K66" s="346"/>
      <c r="L66" s="347"/>
      <c r="M66" s="277">
        <v>55.35</v>
      </c>
      <c r="N66" s="33"/>
      <c r="O66" s="33"/>
      <c r="P66" s="33"/>
      <c r="Q66" s="33"/>
      <c r="R66" s="33"/>
      <c r="S66" s="33"/>
      <c r="T66" s="33"/>
      <c r="U66" s="33"/>
      <c r="V66" s="33"/>
      <c r="W66" s="33"/>
      <c r="X66" s="33"/>
      <c r="Y66" s="33"/>
      <c r="Z66" s="33"/>
    </row>
    <row r="67" spans="1:26" ht="45" x14ac:dyDescent="0.2">
      <c r="A67" s="262" t="str">
        <f>P.O.!A68</f>
        <v>S</v>
      </c>
      <c r="B67" s="269" t="str">
        <f>P.O.!B68</f>
        <v>9.5</v>
      </c>
      <c r="C67" s="270" t="str">
        <f>P.O.!C68</f>
        <v xml:space="preserve">SEINFRA </v>
      </c>
      <c r="D67" s="269" t="str">
        <f>P.O.!D68</f>
        <v>ED-49638</v>
      </c>
      <c r="E67" s="271" t="str">
        <f>P.O.!E68</f>
        <v>FORNECIMENTO DE CONCRETO ESTRUTURAL, USINADO BOMBEADO, COM FCK 25MPA, INCLUSIVE LANÇAMENTO, ADENSAMENTO E ACABAMENTO</v>
      </c>
      <c r="F67" s="276" t="str">
        <f>P.O.!F68</f>
        <v>m3</v>
      </c>
      <c r="G67" s="345" t="s">
        <v>1142</v>
      </c>
      <c r="H67" s="346"/>
      <c r="I67" s="346"/>
      <c r="J67" s="346"/>
      <c r="K67" s="346"/>
      <c r="L67" s="347"/>
      <c r="M67" s="277">
        <v>4.04</v>
      </c>
      <c r="N67" s="33"/>
      <c r="O67" s="33"/>
      <c r="P67" s="33"/>
      <c r="Q67" s="33"/>
      <c r="R67" s="33"/>
      <c r="S67" s="33"/>
      <c r="T67" s="33"/>
      <c r="U67" s="33"/>
      <c r="V67" s="33"/>
      <c r="W67" s="33"/>
      <c r="X67" s="33"/>
      <c r="Y67" s="33"/>
      <c r="Z67" s="33"/>
    </row>
    <row r="68" spans="1:26" ht="30" x14ac:dyDescent="0.2">
      <c r="A68" s="262" t="str">
        <f>P.O.!A69</f>
        <v>S</v>
      </c>
      <c r="B68" s="269" t="str">
        <f>P.O.!B69</f>
        <v>9.6</v>
      </c>
      <c r="C68" s="270" t="str">
        <f>P.O.!C69</f>
        <v>CDHU - SERVIÇOS</v>
      </c>
      <c r="D68" s="269" t="str">
        <f>P.O.!D69</f>
        <v>13.01.130</v>
      </c>
      <c r="E68" s="271" t="str">
        <f>P.O.!E69</f>
        <v>Laje pré-fabricada mista vigota treliçada/lajota cerâmica - LT 12 (8+4) e capa com concreto de 25 MPa</v>
      </c>
      <c r="F68" s="276" t="str">
        <f>P.O.!F69</f>
        <v>M2</v>
      </c>
      <c r="G68" s="345" t="s">
        <v>1133</v>
      </c>
      <c r="H68" s="346"/>
      <c r="I68" s="346"/>
      <c r="J68" s="346"/>
      <c r="K68" s="346"/>
      <c r="L68" s="347"/>
      <c r="M68" s="277">
        <v>65.95</v>
      </c>
      <c r="N68" s="33"/>
      <c r="O68" s="33"/>
      <c r="P68" s="33"/>
      <c r="Q68" s="33"/>
      <c r="R68" s="33"/>
      <c r="S68" s="33"/>
      <c r="T68" s="33"/>
      <c r="U68" s="33"/>
      <c r="V68" s="33"/>
      <c r="W68" s="33"/>
      <c r="X68" s="33"/>
      <c r="Y68" s="33"/>
      <c r="Z68" s="33"/>
    </row>
    <row r="69" spans="1:26" ht="30" x14ac:dyDescent="0.2">
      <c r="A69" s="262" t="str">
        <f>P.O.!A70</f>
        <v>S</v>
      </c>
      <c r="B69" s="269" t="str">
        <f>P.O.!B70</f>
        <v>9.7</v>
      </c>
      <c r="C69" s="270" t="str">
        <f>P.O.!C70</f>
        <v>CDHU - SERVIÇOS</v>
      </c>
      <c r="D69" s="269" t="str">
        <f>P.O.!D70</f>
        <v>13.01.150</v>
      </c>
      <c r="E69" s="271" t="str">
        <f>P.O.!E70</f>
        <v>Laje pré-fabricada mista vigota treliçada/lajota cerâmica - LT 16 (12+4) e capa com concreto de 25 MPa</v>
      </c>
      <c r="F69" s="276" t="str">
        <f>P.O.!F70</f>
        <v>M2</v>
      </c>
      <c r="G69" s="345" t="s">
        <v>1133</v>
      </c>
      <c r="H69" s="346"/>
      <c r="I69" s="346"/>
      <c r="J69" s="346"/>
      <c r="K69" s="346"/>
      <c r="L69" s="347"/>
      <c r="M69" s="277">
        <v>8.98</v>
      </c>
      <c r="N69" s="33"/>
      <c r="O69" s="33"/>
      <c r="P69" s="33"/>
      <c r="Q69" s="33"/>
      <c r="R69" s="33"/>
      <c r="S69" s="33"/>
      <c r="T69" s="33"/>
      <c r="U69" s="33"/>
      <c r="V69" s="33"/>
      <c r="W69" s="33"/>
      <c r="X69" s="33"/>
      <c r="Y69" s="33"/>
      <c r="Z69" s="33"/>
    </row>
    <row r="70" spans="1:26" ht="60" x14ac:dyDescent="0.2">
      <c r="A70" s="262" t="str">
        <f>P.O.!A71</f>
        <v>S</v>
      </c>
      <c r="B70" s="269" t="str">
        <f>P.O.!B71</f>
        <v>9.8</v>
      </c>
      <c r="C70" s="270" t="str">
        <f>P.O.!C71</f>
        <v xml:space="preserve">SEINFRA </v>
      </c>
      <c r="D70" s="269" t="str">
        <f>P.O.!D71</f>
        <v>ED-19637</v>
      </c>
      <c r="E70" s="271" t="str">
        <f>P.O.!E71</f>
        <v>CIMBRAMENTO PARA LAJE PRÉ-MOLDADA COM ESCORAMENTO METÁLICO, TIPO "A", ALTURA DE (200 ATÉ 310)CM, INCLUSIVE DESCARGA, MONTAGEM, DESMONTAGEM E CARGA</v>
      </c>
      <c r="F70" s="276" t="str">
        <f>P.O.!F71</f>
        <v>m2xmês</v>
      </c>
      <c r="G70" s="345" t="s">
        <v>1143</v>
      </c>
      <c r="H70" s="346"/>
      <c r="I70" s="346"/>
      <c r="J70" s="346"/>
      <c r="K70" s="346"/>
      <c r="L70" s="347"/>
      <c r="M70" s="277">
        <v>74.930000000000007</v>
      </c>
      <c r="N70" s="33"/>
      <c r="O70" s="33"/>
      <c r="P70" s="33"/>
      <c r="Q70" s="33"/>
      <c r="R70" s="33"/>
      <c r="S70" s="33"/>
      <c r="T70" s="33"/>
      <c r="U70" s="33"/>
      <c r="V70" s="33"/>
      <c r="W70" s="33"/>
      <c r="X70" s="33"/>
      <c r="Y70" s="33"/>
      <c r="Z70" s="33"/>
    </row>
    <row r="71" spans="1:26" ht="15" x14ac:dyDescent="0.2">
      <c r="A71" s="262">
        <f>P.O.!A72</f>
        <v>0</v>
      </c>
      <c r="B71" s="269">
        <f>P.O.!B72</f>
        <v>0</v>
      </c>
      <c r="C71" s="270">
        <f>P.O.!C72</f>
        <v>0</v>
      </c>
      <c r="D71" s="272">
        <f>P.O.!D72</f>
        <v>0</v>
      </c>
      <c r="E71" s="271">
        <f>P.O.!E72</f>
        <v>0</v>
      </c>
      <c r="F71" s="275">
        <f>P.O.!F72</f>
        <v>0</v>
      </c>
      <c r="G71" s="361"/>
      <c r="H71" s="362"/>
      <c r="I71" s="362"/>
      <c r="J71" s="362"/>
      <c r="K71" s="362"/>
      <c r="L71" s="363"/>
      <c r="M71" s="268"/>
      <c r="N71" s="33"/>
      <c r="O71" s="33"/>
      <c r="P71" s="33"/>
      <c r="Q71" s="33"/>
      <c r="R71" s="33"/>
      <c r="S71" s="33"/>
      <c r="T71" s="33"/>
      <c r="U71" s="33"/>
      <c r="V71" s="33"/>
      <c r="W71" s="33"/>
      <c r="X71" s="33"/>
      <c r="Y71" s="33"/>
      <c r="Z71" s="33"/>
    </row>
    <row r="72" spans="1:26" ht="15" x14ac:dyDescent="0.2">
      <c r="A72" s="262" t="str">
        <f>P.O.!A73</f>
        <v>E</v>
      </c>
      <c r="B72" s="263" t="str">
        <f>P.O.!B73</f>
        <v>10</v>
      </c>
      <c r="C72" s="264">
        <f>P.O.!C73</f>
        <v>0</v>
      </c>
      <c r="D72" s="265">
        <f>P.O.!D73</f>
        <v>0</v>
      </c>
      <c r="E72" s="266" t="str">
        <f>P.O.!E73</f>
        <v>PILARES DO RESPALDO (CAIXA D'ÁGUA)</v>
      </c>
      <c r="F72" s="267">
        <f>P.O.!F73</f>
        <v>0</v>
      </c>
      <c r="G72" s="358"/>
      <c r="H72" s="359"/>
      <c r="I72" s="359"/>
      <c r="J72" s="359"/>
      <c r="K72" s="359"/>
      <c r="L72" s="360"/>
      <c r="M72" s="268"/>
      <c r="N72" s="33"/>
      <c r="O72" s="33"/>
      <c r="P72" s="33"/>
      <c r="Q72" s="33"/>
      <c r="R72" s="33"/>
      <c r="S72" s="33"/>
      <c r="T72" s="33"/>
      <c r="U72" s="33"/>
      <c r="V72" s="33"/>
      <c r="W72" s="33"/>
      <c r="X72" s="33"/>
      <c r="Y72" s="33"/>
      <c r="Z72" s="33"/>
    </row>
    <row r="73" spans="1:26" ht="30" x14ac:dyDescent="0.2">
      <c r="A73" s="262" t="str">
        <f>P.O.!A74</f>
        <v>S</v>
      </c>
      <c r="B73" s="269" t="str">
        <f>P.O.!B74</f>
        <v>10.1</v>
      </c>
      <c r="C73" s="270" t="str">
        <f>P.O.!C74</f>
        <v xml:space="preserve">SEINFRA </v>
      </c>
      <c r="D73" s="269" t="str">
        <f>P.O.!D74</f>
        <v>ED-29551</v>
      </c>
      <c r="E73" s="271" t="str">
        <f>P.O.!E74</f>
        <v>CORTE, DOBRA E MONTAGEM DE AÇO CA-50, DIÂMETRO 10MM, INCLUSIVE ESPAÇADOR</v>
      </c>
      <c r="F73" s="276" t="str">
        <f>P.O.!F74</f>
        <v>Kg</v>
      </c>
      <c r="G73" s="345" t="s">
        <v>1133</v>
      </c>
      <c r="H73" s="346"/>
      <c r="I73" s="346"/>
      <c r="J73" s="346"/>
      <c r="K73" s="346"/>
      <c r="L73" s="347"/>
      <c r="M73" s="277">
        <v>25.4</v>
      </c>
      <c r="N73" s="33"/>
      <c r="O73" s="33"/>
      <c r="P73" s="33"/>
      <c r="Q73" s="33"/>
      <c r="R73" s="33"/>
      <c r="S73" s="33"/>
      <c r="T73" s="33"/>
      <c r="U73" s="33"/>
      <c r="V73" s="33"/>
      <c r="W73" s="33"/>
      <c r="X73" s="33"/>
      <c r="Y73" s="33"/>
      <c r="Z73" s="33"/>
    </row>
    <row r="74" spans="1:26" ht="30" x14ac:dyDescent="0.2">
      <c r="A74" s="262" t="str">
        <f>P.O.!A75</f>
        <v>S</v>
      </c>
      <c r="B74" s="269" t="str">
        <f>P.O.!B75</f>
        <v>10.2</v>
      </c>
      <c r="C74" s="270" t="str">
        <f>P.O.!C75</f>
        <v xml:space="preserve">SEINFRA </v>
      </c>
      <c r="D74" s="269" t="str">
        <f>P.O.!D75</f>
        <v>ED-29548</v>
      </c>
      <c r="E74" s="271" t="str">
        <f>P.O.!E75</f>
        <v>CORTE, DOBRA E MONTAGEM DE AÇO CA-60, DIÂMETRO 5MM, INCLUSIVE ESPAÇADOR</v>
      </c>
      <c r="F74" s="276" t="str">
        <f>P.O.!F75</f>
        <v>Kg</v>
      </c>
      <c r="G74" s="345" t="s">
        <v>1133</v>
      </c>
      <c r="H74" s="346"/>
      <c r="I74" s="346"/>
      <c r="J74" s="346"/>
      <c r="K74" s="346"/>
      <c r="L74" s="347"/>
      <c r="M74" s="277">
        <v>10.1</v>
      </c>
      <c r="N74" s="33"/>
      <c r="O74" s="33"/>
      <c r="P74" s="33"/>
      <c r="Q74" s="33"/>
      <c r="R74" s="33"/>
      <c r="S74" s="33"/>
      <c r="T74" s="33"/>
      <c r="U74" s="33"/>
      <c r="V74" s="33"/>
      <c r="W74" s="33"/>
      <c r="X74" s="33"/>
      <c r="Y74" s="33"/>
      <c r="Z74" s="33"/>
    </row>
    <row r="75" spans="1:26" ht="60" x14ac:dyDescent="0.2">
      <c r="A75" s="262" t="str">
        <f>P.O.!A76</f>
        <v>S</v>
      </c>
      <c r="B75" s="269" t="str">
        <f>P.O.!B76</f>
        <v>10.3</v>
      </c>
      <c r="C75" s="270" t="str">
        <f>P.O.!C76</f>
        <v xml:space="preserve">SEINFRA </v>
      </c>
      <c r="D75" s="269" t="str">
        <f>P.O.!D76</f>
        <v>ED-31566</v>
      </c>
      <c r="E75" s="271" t="str">
        <f>P.O.!E76</f>
        <v>FÔRMA E DESFORMA PARA PILAR COM CHAPA DE COMPENSADO RESINADO, ESP. 14MM, REAPROVEITAMENTO (3X), EXCLUSIVE ESCORAMENTO</v>
      </c>
      <c r="F75" s="276" t="str">
        <f>P.O.!F76</f>
        <v>m2</v>
      </c>
      <c r="G75" s="345" t="s">
        <v>1133</v>
      </c>
      <c r="H75" s="346"/>
      <c r="I75" s="346"/>
      <c r="J75" s="346"/>
      <c r="K75" s="346"/>
      <c r="L75" s="347"/>
      <c r="M75" s="277">
        <v>8.94</v>
      </c>
      <c r="N75" s="33"/>
      <c r="O75" s="33"/>
      <c r="P75" s="33"/>
      <c r="Q75" s="33"/>
      <c r="R75" s="33"/>
      <c r="S75" s="33"/>
      <c r="T75" s="33"/>
      <c r="U75" s="33"/>
      <c r="V75" s="33"/>
      <c r="W75" s="33"/>
      <c r="X75" s="33"/>
      <c r="Y75" s="33"/>
      <c r="Z75" s="33"/>
    </row>
    <row r="76" spans="1:26" ht="45" x14ac:dyDescent="0.2">
      <c r="A76" s="262" t="str">
        <f>P.O.!A77</f>
        <v>S</v>
      </c>
      <c r="B76" s="269" t="str">
        <f>P.O.!B77</f>
        <v>10.4</v>
      </c>
      <c r="C76" s="270" t="str">
        <f>P.O.!C77</f>
        <v xml:space="preserve">SEINFRA </v>
      </c>
      <c r="D76" s="269" t="str">
        <f>P.O.!D77</f>
        <v>ED-49619</v>
      </c>
      <c r="E76" s="271" t="str">
        <f>P.O.!E77</f>
        <v>FORNECIMENTO DE CONCRETO ESTRUTURAL, PREPARADO EM OBRA, COM FCK 25MPA, INCLUSIVE LANÇAMENTO, ADENSAMENTO E ACABAMENTO</v>
      </c>
      <c r="F76" s="276" t="str">
        <f>P.O.!F77</f>
        <v>m3</v>
      </c>
      <c r="G76" s="345" t="s">
        <v>1133</v>
      </c>
      <c r="H76" s="346"/>
      <c r="I76" s="346"/>
      <c r="J76" s="346"/>
      <c r="K76" s="346"/>
      <c r="L76" s="347"/>
      <c r="M76" s="277">
        <v>0.42</v>
      </c>
      <c r="N76" s="33"/>
      <c r="O76" s="33"/>
      <c r="P76" s="33"/>
      <c r="Q76" s="33"/>
      <c r="R76" s="33"/>
      <c r="S76" s="33"/>
      <c r="T76" s="33"/>
      <c r="U76" s="33"/>
      <c r="V76" s="33"/>
      <c r="W76" s="33"/>
      <c r="X76" s="33"/>
      <c r="Y76" s="33"/>
      <c r="Z76" s="33"/>
    </row>
    <row r="77" spans="1:26" ht="15" x14ac:dyDescent="0.2">
      <c r="A77" s="262">
        <f>P.O.!A78</f>
        <v>0</v>
      </c>
      <c r="B77" s="269">
        <f>P.O.!B78</f>
        <v>0</v>
      </c>
      <c r="C77" s="270">
        <f>P.O.!C78</f>
        <v>0</v>
      </c>
      <c r="D77" s="272">
        <f>P.O.!D78</f>
        <v>0</v>
      </c>
      <c r="E77" s="271">
        <f>P.O.!E78</f>
        <v>0</v>
      </c>
      <c r="F77" s="275">
        <f>P.O.!F78</f>
        <v>0</v>
      </c>
      <c r="G77" s="361"/>
      <c r="H77" s="362"/>
      <c r="I77" s="362"/>
      <c r="J77" s="362"/>
      <c r="K77" s="362"/>
      <c r="L77" s="363"/>
      <c r="M77" s="268"/>
      <c r="N77" s="33"/>
      <c r="O77" s="33"/>
      <c r="P77" s="33"/>
      <c r="Q77" s="33"/>
      <c r="R77" s="33"/>
      <c r="S77" s="33"/>
      <c r="T77" s="33"/>
      <c r="U77" s="33"/>
      <c r="V77" s="33"/>
      <c r="W77" s="33"/>
      <c r="X77" s="33"/>
      <c r="Y77" s="33"/>
      <c r="Z77" s="33"/>
    </row>
    <row r="78" spans="1:26" ht="15" x14ac:dyDescent="0.2">
      <c r="A78" s="262" t="str">
        <f>P.O.!A79</f>
        <v>E</v>
      </c>
      <c r="B78" s="263" t="str">
        <f>P.O.!B79</f>
        <v>11</v>
      </c>
      <c r="C78" s="264">
        <f>P.O.!C79</f>
        <v>0</v>
      </c>
      <c r="D78" s="265">
        <f>P.O.!D79</f>
        <v>0</v>
      </c>
      <c r="E78" s="266" t="str">
        <f>P.O.!E79</f>
        <v>VIGAS DO RESPALDO (CAIXA D'ÁGUA)</v>
      </c>
      <c r="F78" s="267">
        <f>P.O.!F79</f>
        <v>0</v>
      </c>
      <c r="G78" s="358"/>
      <c r="H78" s="359"/>
      <c r="I78" s="359"/>
      <c r="J78" s="359"/>
      <c r="K78" s="359"/>
      <c r="L78" s="360"/>
      <c r="M78" s="268"/>
      <c r="N78" s="33"/>
      <c r="O78" s="33"/>
      <c r="P78" s="33"/>
      <c r="Q78" s="33"/>
      <c r="R78" s="33"/>
      <c r="S78" s="33"/>
      <c r="T78" s="33"/>
      <c r="U78" s="33"/>
      <c r="V78" s="33"/>
      <c r="W78" s="33"/>
      <c r="X78" s="33"/>
      <c r="Y78" s="33"/>
      <c r="Z78" s="33"/>
    </row>
    <row r="79" spans="1:26" ht="30" x14ac:dyDescent="0.2">
      <c r="A79" s="262" t="str">
        <f>P.O.!A80</f>
        <v>S</v>
      </c>
      <c r="B79" s="269" t="str">
        <f>P.O.!B80</f>
        <v>11.1</v>
      </c>
      <c r="C79" s="270" t="str">
        <f>P.O.!C80</f>
        <v xml:space="preserve">SEINFRA </v>
      </c>
      <c r="D79" s="269" t="str">
        <f>P.O.!D80</f>
        <v>ED-29550</v>
      </c>
      <c r="E79" s="271" t="str">
        <f>P.O.!E80</f>
        <v>CORTE, DOBRA E MONTAGEM DE AÇO CA-50, DIÂMETRO 8MM, INCLUSIVE ESPAÇADOR</v>
      </c>
      <c r="F79" s="276" t="str">
        <f>P.O.!F80</f>
        <v>Kg</v>
      </c>
      <c r="G79" s="345" t="s">
        <v>1133</v>
      </c>
      <c r="H79" s="346"/>
      <c r="I79" s="346"/>
      <c r="J79" s="346"/>
      <c r="K79" s="346"/>
      <c r="L79" s="347"/>
      <c r="M79" s="277">
        <v>29</v>
      </c>
      <c r="N79" s="33"/>
      <c r="O79" s="33"/>
      <c r="P79" s="33"/>
      <c r="Q79" s="33"/>
      <c r="R79" s="33"/>
      <c r="S79" s="33"/>
      <c r="T79" s="33"/>
      <c r="U79" s="33"/>
      <c r="V79" s="33"/>
      <c r="W79" s="33"/>
      <c r="X79" s="33"/>
      <c r="Y79" s="33"/>
      <c r="Z79" s="33"/>
    </row>
    <row r="80" spans="1:26" ht="30" x14ac:dyDescent="0.2">
      <c r="A80" s="262" t="str">
        <f>P.O.!A81</f>
        <v>S</v>
      </c>
      <c r="B80" s="269" t="str">
        <f>P.O.!B81</f>
        <v>11.2</v>
      </c>
      <c r="C80" s="270" t="str">
        <f>P.O.!C81</f>
        <v xml:space="preserve">SEINFRA </v>
      </c>
      <c r="D80" s="269" t="str">
        <f>P.O.!D81</f>
        <v>ED-29548</v>
      </c>
      <c r="E80" s="271" t="str">
        <f>P.O.!E81</f>
        <v>CORTE, DOBRA E MONTAGEM DE AÇO CA-60, DIÂMETRO 5MM, INCLUSIVE ESPAÇADOR</v>
      </c>
      <c r="F80" s="276" t="str">
        <f>P.O.!F81</f>
        <v>Kg</v>
      </c>
      <c r="G80" s="345" t="s">
        <v>1133</v>
      </c>
      <c r="H80" s="346"/>
      <c r="I80" s="346"/>
      <c r="J80" s="346"/>
      <c r="K80" s="346"/>
      <c r="L80" s="347"/>
      <c r="M80" s="277">
        <v>16.600000000000001</v>
      </c>
      <c r="N80" s="33"/>
      <c r="O80" s="33"/>
      <c r="P80" s="33"/>
      <c r="Q80" s="33"/>
      <c r="R80" s="33"/>
      <c r="S80" s="33"/>
      <c r="T80" s="33"/>
      <c r="U80" s="33"/>
      <c r="V80" s="33"/>
      <c r="W80" s="33"/>
      <c r="X80" s="33"/>
      <c r="Y80" s="33"/>
      <c r="Z80" s="33"/>
    </row>
    <row r="81" spans="1:26" ht="60" x14ac:dyDescent="0.2">
      <c r="A81" s="262" t="str">
        <f>P.O.!A82</f>
        <v>S</v>
      </c>
      <c r="B81" s="269" t="str">
        <f>P.O.!B82</f>
        <v>11.3</v>
      </c>
      <c r="C81" s="270" t="str">
        <f>P.O.!C82</f>
        <v>SINAPI</v>
      </c>
      <c r="D81" s="269" t="str">
        <f>P.O.!D82</f>
        <v>92452</v>
      </c>
      <c r="E81" s="271" t="str">
        <f>P.O.!E82</f>
        <v>MONTAGEM E DESMONTAGEM DE FÔRMA DE VIGA, ESCORAMENTO METÁLICO, PÉ-DIREITO SIMPLES, EM CHAPA DE MADEIRA RESINADA, 2 UTILIZAÇÕES. AF_09/2020</v>
      </c>
      <c r="F81" s="276" t="str">
        <f>P.O.!F82</f>
        <v>M2</v>
      </c>
      <c r="G81" s="345" t="s">
        <v>1133</v>
      </c>
      <c r="H81" s="346"/>
      <c r="I81" s="346"/>
      <c r="J81" s="346"/>
      <c r="K81" s="346"/>
      <c r="L81" s="347"/>
      <c r="M81" s="277">
        <v>8.34</v>
      </c>
      <c r="N81" s="33"/>
      <c r="O81" s="33"/>
      <c r="P81" s="33"/>
      <c r="Q81" s="33"/>
      <c r="R81" s="33"/>
      <c r="S81" s="33"/>
      <c r="T81" s="33"/>
      <c r="U81" s="33"/>
      <c r="V81" s="33"/>
      <c r="W81" s="33"/>
      <c r="X81" s="33"/>
      <c r="Y81" s="33"/>
      <c r="Z81" s="33"/>
    </row>
    <row r="82" spans="1:26" ht="45" x14ac:dyDescent="0.2">
      <c r="A82" s="262" t="str">
        <f>P.O.!A83</f>
        <v>S</v>
      </c>
      <c r="B82" s="269" t="str">
        <f>P.O.!B83</f>
        <v>11.4</v>
      </c>
      <c r="C82" s="270" t="str">
        <f>P.O.!C83</f>
        <v xml:space="preserve">SEINFRA </v>
      </c>
      <c r="D82" s="269" t="str">
        <f>P.O.!D83</f>
        <v>ED-49638</v>
      </c>
      <c r="E82" s="271" t="str">
        <f>P.O.!E83</f>
        <v>FORNECIMENTO DE CONCRETO ESTRUTURAL, USINADO BOMBEADO, COM FCK 25MPA, INCLUSIVE LANÇAMENTO, ADENSAMENTO E ACABAMENTO</v>
      </c>
      <c r="F82" s="276" t="str">
        <f>P.O.!F83</f>
        <v>m3</v>
      </c>
      <c r="G82" s="345" t="s">
        <v>1133</v>
      </c>
      <c r="H82" s="346"/>
      <c r="I82" s="346"/>
      <c r="J82" s="346"/>
      <c r="K82" s="346"/>
      <c r="L82" s="347"/>
      <c r="M82" s="277">
        <v>0.43</v>
      </c>
      <c r="N82" s="33"/>
      <c r="O82" s="33"/>
      <c r="P82" s="33"/>
      <c r="Q82" s="33"/>
      <c r="R82" s="33"/>
      <c r="S82" s="33"/>
      <c r="T82" s="33"/>
      <c r="U82" s="33"/>
      <c r="V82" s="33"/>
      <c r="W82" s="33"/>
      <c r="X82" s="33"/>
      <c r="Y82" s="33"/>
      <c r="Z82" s="33"/>
    </row>
    <row r="83" spans="1:26" ht="15" x14ac:dyDescent="0.2">
      <c r="A83" s="262">
        <f>P.O.!A84</f>
        <v>0</v>
      </c>
      <c r="B83" s="269">
        <f>P.O.!B84</f>
        <v>0</v>
      </c>
      <c r="C83" s="270">
        <f>P.O.!C84</f>
        <v>0</v>
      </c>
      <c r="D83" s="272">
        <f>P.O.!D84</f>
        <v>0</v>
      </c>
      <c r="E83" s="271">
        <f>P.O.!E84</f>
        <v>0</v>
      </c>
      <c r="F83" s="275">
        <f>P.O.!F84</f>
        <v>0</v>
      </c>
      <c r="G83" s="361"/>
      <c r="H83" s="362"/>
      <c r="I83" s="362"/>
      <c r="J83" s="362"/>
      <c r="K83" s="362"/>
      <c r="L83" s="363"/>
      <c r="M83" s="268"/>
      <c r="N83" s="33"/>
      <c r="O83" s="33"/>
      <c r="P83" s="33"/>
      <c r="Q83" s="33"/>
      <c r="R83" s="33"/>
      <c r="S83" s="33"/>
      <c r="T83" s="33"/>
      <c r="U83" s="33"/>
      <c r="V83" s="33"/>
      <c r="W83" s="33"/>
      <c r="X83" s="33"/>
      <c r="Y83" s="33"/>
      <c r="Z83" s="33"/>
    </row>
    <row r="84" spans="1:26" ht="15" x14ac:dyDescent="0.2">
      <c r="A84" s="262" t="str">
        <f>P.O.!A85</f>
        <v>E</v>
      </c>
      <c r="B84" s="263" t="str">
        <f>P.O.!B85</f>
        <v>12</v>
      </c>
      <c r="C84" s="264">
        <f>P.O.!C85</f>
        <v>0</v>
      </c>
      <c r="D84" s="265">
        <f>P.O.!D85</f>
        <v>0</v>
      </c>
      <c r="E84" s="266" t="str">
        <f>P.O.!E85</f>
        <v>ESTRUTURA DOS MUROS DE DIVISA - ESTACAS</v>
      </c>
      <c r="F84" s="278">
        <f>P.O.!F85</f>
        <v>0</v>
      </c>
      <c r="G84" s="348"/>
      <c r="H84" s="346"/>
      <c r="I84" s="346"/>
      <c r="J84" s="346"/>
      <c r="K84" s="346"/>
      <c r="L84" s="347"/>
      <c r="M84" s="268"/>
      <c r="N84" s="33"/>
      <c r="O84" s="33"/>
      <c r="P84" s="33"/>
      <c r="Q84" s="33"/>
      <c r="R84" s="33"/>
      <c r="S84" s="33"/>
      <c r="T84" s="33"/>
      <c r="U84" s="33"/>
      <c r="V84" s="33"/>
      <c r="W84" s="33"/>
      <c r="X84" s="33"/>
      <c r="Y84" s="33"/>
      <c r="Z84" s="33"/>
    </row>
    <row r="85" spans="1:26" ht="60" x14ac:dyDescent="0.2">
      <c r="A85" s="262" t="str">
        <f>P.O.!A86</f>
        <v>S</v>
      </c>
      <c r="B85" s="269" t="str">
        <f>P.O.!B86</f>
        <v>12.1</v>
      </c>
      <c r="C85" s="270" t="str">
        <f>P.O.!C86</f>
        <v xml:space="preserve">SEINFRA </v>
      </c>
      <c r="D85" s="269" t="str">
        <f>P.O.!D86</f>
        <v>ED-29801</v>
      </c>
      <c r="E85" s="271" t="str">
        <f>P.O.!E86</f>
        <v>PERFURAÇÃO MANUAL DE ESTACA TIPO BROCA A TRADO, INCLUSIVE AFASTAMENTO, EXCLUSIVE ARMAÇÃO, CONCRETO ESTRUTURAL, TRANSPORTE E RETIRADA DO MATERIAL ESCAVADO</v>
      </c>
      <c r="F85" s="275" t="str">
        <f>P.O.!F86</f>
        <v>m3</v>
      </c>
      <c r="G85" s="345" t="s">
        <v>1133</v>
      </c>
      <c r="H85" s="346"/>
      <c r="I85" s="346"/>
      <c r="J85" s="346"/>
      <c r="K85" s="346"/>
      <c r="L85" s="347"/>
      <c r="M85" s="268">
        <v>0.75</v>
      </c>
      <c r="N85" s="33"/>
      <c r="O85" s="33"/>
      <c r="P85" s="33"/>
      <c r="Q85" s="33"/>
      <c r="R85" s="33"/>
      <c r="S85" s="33"/>
      <c r="T85" s="33"/>
      <c r="U85" s="33"/>
      <c r="V85" s="33"/>
      <c r="W85" s="33"/>
      <c r="X85" s="33"/>
      <c r="Y85" s="33"/>
      <c r="Z85" s="33"/>
    </row>
    <row r="86" spans="1:26" ht="30" x14ac:dyDescent="0.2">
      <c r="A86" s="262" t="str">
        <f>P.O.!A87</f>
        <v>S</v>
      </c>
      <c r="B86" s="269" t="str">
        <f>P.O.!B87</f>
        <v>12.2</v>
      </c>
      <c r="C86" s="270" t="str">
        <f>P.O.!C87</f>
        <v xml:space="preserve">SEINFRA </v>
      </c>
      <c r="D86" s="269" t="str">
        <f>P.O.!D87</f>
        <v>ED-29550</v>
      </c>
      <c r="E86" s="271" t="str">
        <f>P.O.!E87</f>
        <v>CORTE, DOBRA E MONTAGEM DE AÇO CA-50, DIÂMETRO 8MM, INCLUSIVE ESPAÇADOR</v>
      </c>
      <c r="F86" s="275" t="str">
        <f>P.O.!F87</f>
        <v>Kg</v>
      </c>
      <c r="G86" s="345" t="s">
        <v>1133</v>
      </c>
      <c r="H86" s="346"/>
      <c r="I86" s="346"/>
      <c r="J86" s="346"/>
      <c r="K86" s="346"/>
      <c r="L86" s="347"/>
      <c r="M86" s="268">
        <v>19.7</v>
      </c>
      <c r="N86" s="33"/>
      <c r="O86" s="33"/>
      <c r="P86" s="33"/>
      <c r="Q86" s="33"/>
      <c r="R86" s="33"/>
      <c r="S86" s="33"/>
      <c r="T86" s="33"/>
      <c r="U86" s="33"/>
      <c r="V86" s="33"/>
      <c r="W86" s="33"/>
      <c r="X86" s="33"/>
      <c r="Y86" s="33"/>
      <c r="Z86" s="33"/>
    </row>
    <row r="87" spans="1:26" ht="30" x14ac:dyDescent="0.2">
      <c r="A87" s="262" t="str">
        <f>P.O.!A88</f>
        <v>S</v>
      </c>
      <c r="B87" s="269" t="str">
        <f>P.O.!B88</f>
        <v>12.3</v>
      </c>
      <c r="C87" s="270" t="str">
        <f>P.O.!C88</f>
        <v xml:space="preserve">SEINFRA </v>
      </c>
      <c r="D87" s="269" t="str">
        <f>P.O.!D88</f>
        <v>ED-29548</v>
      </c>
      <c r="E87" s="271" t="str">
        <f>P.O.!E88</f>
        <v>CORTE, DOBRA E MONTAGEM DE AÇO CA-60, DIÂMETRO 5MM, INCLUSIVE ESPAÇADOR</v>
      </c>
      <c r="F87" s="275" t="str">
        <f>P.O.!F88</f>
        <v>Kg</v>
      </c>
      <c r="G87" s="345" t="s">
        <v>1133</v>
      </c>
      <c r="H87" s="346"/>
      <c r="I87" s="346"/>
      <c r="J87" s="346"/>
      <c r="K87" s="346"/>
      <c r="L87" s="347"/>
      <c r="M87" s="268">
        <v>3.7</v>
      </c>
      <c r="N87" s="33"/>
      <c r="O87" s="33"/>
      <c r="P87" s="33"/>
      <c r="Q87" s="33"/>
      <c r="R87" s="33"/>
      <c r="S87" s="33"/>
      <c r="T87" s="33"/>
      <c r="U87" s="33"/>
      <c r="V87" s="33"/>
      <c r="W87" s="33"/>
      <c r="X87" s="33"/>
      <c r="Y87" s="33"/>
      <c r="Z87" s="33"/>
    </row>
    <row r="88" spans="1:26" ht="45" x14ac:dyDescent="0.2">
      <c r="A88" s="262" t="str">
        <f>P.O.!A89</f>
        <v>S</v>
      </c>
      <c r="B88" s="269" t="str">
        <f>P.O.!B89</f>
        <v>12.4</v>
      </c>
      <c r="C88" s="270" t="str">
        <f>P.O.!C89</f>
        <v xml:space="preserve">SEINFRA </v>
      </c>
      <c r="D88" s="269" t="str">
        <f>P.O.!D89</f>
        <v>ED-49619</v>
      </c>
      <c r="E88" s="271" t="str">
        <f>P.O.!E89</f>
        <v>FORNECIMENTO DE CONCRETO ESTRUTURAL, PREPARADO EM OBRA, COM FCK 25MPA, INCLUSIVE LANÇAMENTO, ADENSAMENTO E ACABAMENTO</v>
      </c>
      <c r="F88" s="275" t="str">
        <f>P.O.!F89</f>
        <v>m3</v>
      </c>
      <c r="G88" s="345" t="s">
        <v>1133</v>
      </c>
      <c r="H88" s="346"/>
      <c r="I88" s="346"/>
      <c r="J88" s="346"/>
      <c r="K88" s="346"/>
      <c r="L88" s="347"/>
      <c r="M88" s="268">
        <v>0.75</v>
      </c>
      <c r="N88" s="33"/>
      <c r="O88" s="33"/>
      <c r="P88" s="33"/>
      <c r="Q88" s="33"/>
      <c r="R88" s="33"/>
      <c r="S88" s="33"/>
      <c r="T88" s="33"/>
      <c r="U88" s="33"/>
      <c r="V88" s="33"/>
      <c r="W88" s="33"/>
      <c r="X88" s="33"/>
      <c r="Y88" s="33"/>
      <c r="Z88" s="33"/>
    </row>
    <row r="89" spans="1:26" ht="15" x14ac:dyDescent="0.2">
      <c r="A89" s="262">
        <f>P.O.!A90</f>
        <v>0</v>
      </c>
      <c r="B89" s="269">
        <f>P.O.!B90</f>
        <v>0</v>
      </c>
      <c r="C89" s="270">
        <f>P.O.!C90</f>
        <v>0</v>
      </c>
      <c r="D89" s="272">
        <f>P.O.!D90</f>
        <v>0</v>
      </c>
      <c r="E89" s="271">
        <f>P.O.!E90</f>
        <v>0</v>
      </c>
      <c r="F89" s="275">
        <f>P.O.!F90</f>
        <v>0</v>
      </c>
      <c r="G89" s="345"/>
      <c r="H89" s="346"/>
      <c r="I89" s="346"/>
      <c r="J89" s="346"/>
      <c r="K89" s="346"/>
      <c r="L89" s="347"/>
      <c r="M89" s="268"/>
      <c r="N89" s="33"/>
      <c r="O89" s="33"/>
      <c r="P89" s="33"/>
      <c r="Q89" s="33"/>
      <c r="R89" s="33"/>
      <c r="S89" s="33"/>
      <c r="T89" s="33"/>
      <c r="U89" s="33"/>
      <c r="V89" s="33"/>
      <c r="W89" s="33"/>
      <c r="X89" s="33"/>
      <c r="Y89" s="33"/>
      <c r="Z89" s="33"/>
    </row>
    <row r="90" spans="1:26" ht="30" x14ac:dyDescent="0.2">
      <c r="A90" s="262" t="str">
        <f>P.O.!A91</f>
        <v>E</v>
      </c>
      <c r="B90" s="263" t="str">
        <f>P.O.!B91</f>
        <v>13</v>
      </c>
      <c r="C90" s="264">
        <f>P.O.!C91</f>
        <v>0</v>
      </c>
      <c r="D90" s="265">
        <f>P.O.!D91</f>
        <v>0</v>
      </c>
      <c r="E90" s="266" t="str">
        <f>P.O.!E91</f>
        <v>ESTRUTURA DOS MUROS DE DIVISA - BLOCOS, VIGAS E ARRANQUES</v>
      </c>
      <c r="F90" s="278">
        <f>P.O.!F91</f>
        <v>0</v>
      </c>
      <c r="G90" s="348"/>
      <c r="H90" s="346"/>
      <c r="I90" s="346"/>
      <c r="J90" s="346"/>
      <c r="K90" s="346"/>
      <c r="L90" s="347"/>
      <c r="M90" s="268"/>
      <c r="N90" s="33"/>
      <c r="O90" s="33"/>
      <c r="P90" s="33"/>
      <c r="Q90" s="33"/>
      <c r="R90" s="33"/>
      <c r="S90" s="33"/>
      <c r="T90" s="33"/>
      <c r="U90" s="33"/>
      <c r="V90" s="33"/>
      <c r="W90" s="33"/>
      <c r="X90" s="33"/>
      <c r="Y90" s="33"/>
      <c r="Z90" s="33"/>
    </row>
    <row r="91" spans="1:26" ht="60" x14ac:dyDescent="0.2">
      <c r="A91" s="262" t="str">
        <f>P.O.!A92</f>
        <v>S</v>
      </c>
      <c r="B91" s="269" t="str">
        <f>P.O.!B92</f>
        <v>13.1</v>
      </c>
      <c r="C91" s="270" t="str">
        <f>P.O.!C92</f>
        <v>SINAPI</v>
      </c>
      <c r="D91" s="269" t="str">
        <f>P.O.!D92</f>
        <v>96523</v>
      </c>
      <c r="E91" s="271" t="str">
        <f>P.O.!E92</f>
        <v>ESCAVAÇÃO MANUAL PARA BLOCO DE COROAMENTO OU SAPATA (INCLUINDO ESCAVAÇÃO PARA COLOCAÇÃO DE FÔRMAS). AF_01/2024</v>
      </c>
      <c r="F91" s="275" t="str">
        <f>P.O.!F92</f>
        <v>M3</v>
      </c>
      <c r="G91" s="345" t="s">
        <v>1133</v>
      </c>
      <c r="H91" s="346"/>
      <c r="I91" s="346"/>
      <c r="J91" s="346"/>
      <c r="K91" s="346"/>
      <c r="L91" s="347"/>
      <c r="M91" s="268">
        <v>1.35</v>
      </c>
      <c r="N91" s="33"/>
      <c r="O91" s="33"/>
      <c r="P91" s="33"/>
      <c r="Q91" s="33"/>
      <c r="R91" s="33"/>
      <c r="S91" s="33"/>
      <c r="T91" s="33"/>
      <c r="U91" s="33"/>
      <c r="V91" s="33"/>
      <c r="W91" s="33"/>
      <c r="X91" s="33"/>
      <c r="Y91" s="33"/>
      <c r="Z91" s="33"/>
    </row>
    <row r="92" spans="1:26" ht="30" x14ac:dyDescent="0.2">
      <c r="A92" s="262" t="str">
        <f>P.O.!A93</f>
        <v>S</v>
      </c>
      <c r="B92" s="269" t="str">
        <f>P.O.!B93</f>
        <v>13.2</v>
      </c>
      <c r="C92" s="270" t="str">
        <f>P.O.!C93</f>
        <v xml:space="preserve">SEINFRA </v>
      </c>
      <c r="D92" s="269" t="str">
        <f>P.O.!D93</f>
        <v>ED-29550</v>
      </c>
      <c r="E92" s="271" t="str">
        <f>P.O.!E93</f>
        <v>CORTE, DOBRA E MONTAGEM DE AÇO CA-50, DIÂMETRO 8MM, INCLUSIVE ESPAÇADOR</v>
      </c>
      <c r="F92" s="275" t="str">
        <f>P.O.!F93</f>
        <v>Kg</v>
      </c>
      <c r="G92" s="345" t="s">
        <v>1133</v>
      </c>
      <c r="H92" s="346"/>
      <c r="I92" s="346"/>
      <c r="J92" s="346"/>
      <c r="K92" s="346"/>
      <c r="L92" s="347"/>
      <c r="M92" s="268">
        <v>19.600000000000001</v>
      </c>
      <c r="N92" s="33"/>
      <c r="O92" s="33"/>
      <c r="P92" s="33"/>
      <c r="Q92" s="33"/>
      <c r="R92" s="33"/>
      <c r="S92" s="33"/>
      <c r="T92" s="33"/>
      <c r="U92" s="33"/>
      <c r="V92" s="33"/>
      <c r="W92" s="33"/>
      <c r="X92" s="33"/>
      <c r="Y92" s="33"/>
      <c r="Z92" s="33"/>
    </row>
    <row r="93" spans="1:26" ht="30" x14ac:dyDescent="0.2">
      <c r="A93" s="262" t="str">
        <f>P.O.!A94</f>
        <v>S</v>
      </c>
      <c r="B93" s="269" t="str">
        <f>P.O.!B94</f>
        <v>13.3</v>
      </c>
      <c r="C93" s="270" t="str">
        <f>P.O.!C94</f>
        <v xml:space="preserve">SEINFRA </v>
      </c>
      <c r="D93" s="269" t="str">
        <f>P.O.!D94</f>
        <v>ED-29548</v>
      </c>
      <c r="E93" s="271" t="str">
        <f>P.O.!E94</f>
        <v>CORTE, DOBRA E MONTAGEM DE AÇO CA-60, DIÂMETRO 5MM, INCLUSIVE ESPAÇADOR</v>
      </c>
      <c r="F93" s="275" t="str">
        <f>P.O.!F94</f>
        <v>Kg</v>
      </c>
      <c r="G93" s="345" t="s">
        <v>1133</v>
      </c>
      <c r="H93" s="346"/>
      <c r="I93" s="346"/>
      <c r="J93" s="346"/>
      <c r="K93" s="346"/>
      <c r="L93" s="347"/>
      <c r="M93" s="268">
        <v>20.6</v>
      </c>
      <c r="N93" s="33"/>
      <c r="O93" s="33"/>
      <c r="P93" s="33"/>
      <c r="Q93" s="33"/>
      <c r="R93" s="33"/>
      <c r="S93" s="33"/>
      <c r="T93" s="33"/>
      <c r="U93" s="33"/>
      <c r="V93" s="33"/>
      <c r="W93" s="33"/>
      <c r="X93" s="33"/>
      <c r="Y93" s="33"/>
      <c r="Z93" s="33"/>
    </row>
    <row r="94" spans="1:26" ht="45" x14ac:dyDescent="0.2">
      <c r="A94" s="262" t="str">
        <f>P.O.!A95</f>
        <v>S</v>
      </c>
      <c r="B94" s="269" t="str">
        <f>P.O.!B95</f>
        <v>13.4</v>
      </c>
      <c r="C94" s="270" t="str">
        <f>P.O.!C95</f>
        <v xml:space="preserve">SEINFRA </v>
      </c>
      <c r="D94" s="269" t="str">
        <f>P.O.!D95</f>
        <v>ED-49619</v>
      </c>
      <c r="E94" s="271" t="str">
        <f>P.O.!E95</f>
        <v>FORNECIMENTO DE CONCRETO ESTRUTURAL, PREPARADO EM OBRA, COM FCK 25MPA, INCLUSIVE LANÇAMENTO, ADENSAMENTO E ACABAMENTO</v>
      </c>
      <c r="F94" s="275" t="str">
        <f>P.O.!F95</f>
        <v>m3</v>
      </c>
      <c r="G94" s="345" t="s">
        <v>1133</v>
      </c>
      <c r="H94" s="346"/>
      <c r="I94" s="346"/>
      <c r="J94" s="346"/>
      <c r="K94" s="346"/>
      <c r="L94" s="347"/>
      <c r="M94" s="268">
        <v>1.35</v>
      </c>
      <c r="N94" s="33"/>
      <c r="O94" s="33"/>
      <c r="P94" s="33"/>
      <c r="Q94" s="33"/>
      <c r="R94" s="33"/>
      <c r="S94" s="33"/>
      <c r="T94" s="33"/>
      <c r="U94" s="33"/>
      <c r="V94" s="33"/>
      <c r="W94" s="33"/>
      <c r="X94" s="33"/>
      <c r="Y94" s="33"/>
      <c r="Z94" s="33"/>
    </row>
    <row r="95" spans="1:26" ht="60" x14ac:dyDescent="0.2">
      <c r="A95" s="262" t="str">
        <f>P.O.!A96</f>
        <v>S</v>
      </c>
      <c r="B95" s="269" t="str">
        <f>P.O.!B96</f>
        <v>13.5</v>
      </c>
      <c r="C95" s="270" t="str">
        <f>P.O.!C96</f>
        <v>SINAPI</v>
      </c>
      <c r="D95" s="269" t="str">
        <f>P.O.!D96</f>
        <v>96531</v>
      </c>
      <c r="E95" s="271" t="str">
        <f>P.O.!E96</f>
        <v>FABRICAÇÃO, MONTAGEM E DESMONTAGEM DE FÔRMA PARA BLOCO DE COROAMENTO, EM MADEIRA SERRADA, E=25 MM, 2 UTILIZAÇÕES. AF_01/2024</v>
      </c>
      <c r="F95" s="275" t="str">
        <f>P.O.!F96</f>
        <v>M2</v>
      </c>
      <c r="G95" s="345" t="s">
        <v>1133</v>
      </c>
      <c r="H95" s="346"/>
      <c r="I95" s="346"/>
      <c r="J95" s="346"/>
      <c r="K95" s="346"/>
      <c r="L95" s="347"/>
      <c r="M95" s="268">
        <v>12.84</v>
      </c>
      <c r="N95" s="33"/>
      <c r="O95" s="33"/>
      <c r="P95" s="33"/>
      <c r="Q95" s="33"/>
      <c r="R95" s="33"/>
      <c r="S95" s="33"/>
      <c r="T95" s="33"/>
      <c r="U95" s="33"/>
      <c r="V95" s="33"/>
      <c r="W95" s="33"/>
      <c r="X95" s="33"/>
      <c r="Y95" s="33"/>
      <c r="Z95" s="33"/>
    </row>
    <row r="96" spans="1:26" ht="15" x14ac:dyDescent="0.2">
      <c r="A96" s="262">
        <f>P.O.!A97</f>
        <v>0</v>
      </c>
      <c r="B96" s="269">
        <f>P.O.!B97</f>
        <v>0</v>
      </c>
      <c r="C96" s="270">
        <f>P.O.!C97</f>
        <v>0</v>
      </c>
      <c r="D96" s="272">
        <f>P.O.!D97</f>
        <v>0</v>
      </c>
      <c r="E96" s="271">
        <f>P.O.!E97</f>
        <v>0</v>
      </c>
      <c r="F96" s="275">
        <f>P.O.!F97</f>
        <v>0</v>
      </c>
      <c r="G96" s="345"/>
      <c r="H96" s="346"/>
      <c r="I96" s="346"/>
      <c r="J96" s="346"/>
      <c r="K96" s="346"/>
      <c r="L96" s="347"/>
      <c r="M96" s="268"/>
      <c r="N96" s="33"/>
      <c r="O96" s="33"/>
      <c r="P96" s="33"/>
      <c r="Q96" s="33"/>
      <c r="R96" s="33"/>
      <c r="S96" s="33"/>
      <c r="T96" s="33"/>
      <c r="U96" s="33"/>
      <c r="V96" s="33"/>
      <c r="W96" s="33"/>
      <c r="X96" s="33"/>
      <c r="Y96" s="33"/>
      <c r="Z96" s="33"/>
    </row>
    <row r="97" spans="1:26" ht="30" x14ac:dyDescent="0.2">
      <c r="A97" s="262" t="str">
        <f>P.O.!A98</f>
        <v>E</v>
      </c>
      <c r="B97" s="263" t="str">
        <f>P.O.!B98</f>
        <v>14</v>
      </c>
      <c r="C97" s="264">
        <f>P.O.!C98</f>
        <v>0</v>
      </c>
      <c r="D97" s="265">
        <f>P.O.!D98</f>
        <v>0</v>
      </c>
      <c r="E97" s="266" t="str">
        <f>P.O.!E98</f>
        <v>ESTRUTURA DOS MUROS DE DIVISA - PILARES E VIGAS</v>
      </c>
      <c r="F97" s="278">
        <f>P.O.!F98</f>
        <v>0</v>
      </c>
      <c r="G97" s="348"/>
      <c r="H97" s="346"/>
      <c r="I97" s="346"/>
      <c r="J97" s="346"/>
      <c r="K97" s="346"/>
      <c r="L97" s="347"/>
      <c r="M97" s="268"/>
      <c r="N97" s="33"/>
      <c r="O97" s="33"/>
      <c r="P97" s="33"/>
      <c r="Q97" s="33"/>
      <c r="R97" s="33"/>
      <c r="S97" s="33"/>
      <c r="T97" s="33"/>
      <c r="U97" s="33"/>
      <c r="V97" s="33"/>
      <c r="W97" s="33"/>
      <c r="X97" s="33"/>
      <c r="Y97" s="33"/>
      <c r="Z97" s="33"/>
    </row>
    <row r="98" spans="1:26" ht="60" x14ac:dyDescent="0.2">
      <c r="A98" s="262" t="str">
        <f>P.O.!A99</f>
        <v>S</v>
      </c>
      <c r="B98" s="269" t="str">
        <f>P.O.!B99</f>
        <v>14.1</v>
      </c>
      <c r="C98" s="270" t="str">
        <f>P.O.!C99</f>
        <v xml:space="preserve">SEINFRA </v>
      </c>
      <c r="D98" s="269" t="str">
        <f>P.O.!D99</f>
        <v>ED-31566</v>
      </c>
      <c r="E98" s="271" t="str">
        <f>P.O.!E99</f>
        <v>FÔRMA E DESFORMA PARA PILAR COM CHAPA DE COMPENSADO RESINADO, ESP. 14MM, REAPROVEITAMENTO (3X), EXCLUSIVE ESCORAMENTO</v>
      </c>
      <c r="F98" s="275" t="str">
        <f>P.O.!F99</f>
        <v>m2</v>
      </c>
      <c r="G98" s="345" t="s">
        <v>1133</v>
      </c>
      <c r="H98" s="346"/>
      <c r="I98" s="346"/>
      <c r="J98" s="346"/>
      <c r="K98" s="346"/>
      <c r="L98" s="347"/>
      <c r="M98" s="268">
        <v>10.3</v>
      </c>
      <c r="N98" s="33"/>
      <c r="O98" s="33"/>
      <c r="P98" s="33"/>
      <c r="Q98" s="33"/>
      <c r="R98" s="33"/>
      <c r="S98" s="33"/>
      <c r="T98" s="33"/>
      <c r="U98" s="33"/>
      <c r="V98" s="33"/>
      <c r="W98" s="33"/>
      <c r="X98" s="33"/>
      <c r="Y98" s="33"/>
      <c r="Z98" s="33"/>
    </row>
    <row r="99" spans="1:26" ht="60" x14ac:dyDescent="0.2">
      <c r="A99" s="262" t="str">
        <f>P.O.!A100</f>
        <v>S</v>
      </c>
      <c r="B99" s="269" t="str">
        <f>P.O.!B100</f>
        <v>14.2</v>
      </c>
      <c r="C99" s="270" t="str">
        <f>P.O.!C100</f>
        <v>SINAPI</v>
      </c>
      <c r="D99" s="269" t="str">
        <f>P.O.!D100</f>
        <v>92452</v>
      </c>
      <c r="E99" s="271" t="str">
        <f>P.O.!E100</f>
        <v>MONTAGEM E DESMONTAGEM DE FÔRMA DE VIGA, ESCORAMENTO METÁLICO, PÉ-DIREITO SIMPLES, EM CHAPA DE MADEIRA RESINADA, 2 UTILIZAÇÕES. AF_09/2020</v>
      </c>
      <c r="F99" s="275" t="str">
        <f>P.O.!F100</f>
        <v>M2</v>
      </c>
      <c r="G99" s="345" t="s">
        <v>1133</v>
      </c>
      <c r="H99" s="346"/>
      <c r="I99" s="346"/>
      <c r="J99" s="346"/>
      <c r="K99" s="346"/>
      <c r="L99" s="347"/>
      <c r="M99" s="268">
        <v>2.97</v>
      </c>
      <c r="N99" s="33"/>
      <c r="O99" s="33"/>
      <c r="P99" s="33"/>
      <c r="Q99" s="33"/>
      <c r="R99" s="33"/>
      <c r="S99" s="33"/>
      <c r="T99" s="33"/>
      <c r="U99" s="33"/>
      <c r="V99" s="33"/>
      <c r="W99" s="33"/>
      <c r="X99" s="33"/>
      <c r="Y99" s="33"/>
      <c r="Z99" s="33"/>
    </row>
    <row r="100" spans="1:26" ht="30" x14ac:dyDescent="0.2">
      <c r="A100" s="262" t="str">
        <f>P.O.!A101</f>
        <v>S</v>
      </c>
      <c r="B100" s="269" t="str">
        <f>P.O.!B101</f>
        <v>14.3</v>
      </c>
      <c r="C100" s="270" t="str">
        <f>P.O.!C101</f>
        <v xml:space="preserve">SEINFRA </v>
      </c>
      <c r="D100" s="269" t="str">
        <f>P.O.!D101</f>
        <v>ED-29550</v>
      </c>
      <c r="E100" s="271" t="str">
        <f>P.O.!E101</f>
        <v>CORTE, DOBRA E MONTAGEM DE AÇO CA-50, DIÂMETRO 8MM, INCLUSIVE ESPAÇADOR</v>
      </c>
      <c r="F100" s="275" t="str">
        <f>P.O.!F101</f>
        <v>Kg</v>
      </c>
      <c r="G100" s="345" t="s">
        <v>1133</v>
      </c>
      <c r="H100" s="346"/>
      <c r="I100" s="346"/>
      <c r="J100" s="346"/>
      <c r="K100" s="346"/>
      <c r="L100" s="347"/>
      <c r="M100" s="268">
        <v>32</v>
      </c>
      <c r="N100" s="33"/>
      <c r="O100" s="33"/>
      <c r="P100" s="33"/>
      <c r="Q100" s="33"/>
      <c r="R100" s="33"/>
      <c r="S100" s="33"/>
      <c r="T100" s="33"/>
      <c r="U100" s="33"/>
      <c r="V100" s="33"/>
      <c r="W100" s="33"/>
      <c r="X100" s="33"/>
      <c r="Y100" s="33"/>
      <c r="Z100" s="33"/>
    </row>
    <row r="101" spans="1:26" ht="30" x14ac:dyDescent="0.2">
      <c r="A101" s="262" t="str">
        <f>P.O.!A102</f>
        <v>S</v>
      </c>
      <c r="B101" s="269" t="str">
        <f>P.O.!B102</f>
        <v>14.4</v>
      </c>
      <c r="C101" s="270" t="str">
        <f>P.O.!C102</f>
        <v xml:space="preserve">SEINFRA </v>
      </c>
      <c r="D101" s="269" t="str">
        <f>P.O.!D102</f>
        <v>ED-29548</v>
      </c>
      <c r="E101" s="271" t="str">
        <f>P.O.!E102</f>
        <v>CORTE, DOBRA E MONTAGEM DE AÇO CA-60, DIÂMETRO 5MM, INCLUSIVE ESPAÇADOR</v>
      </c>
      <c r="F101" s="275" t="str">
        <f>P.O.!F102</f>
        <v>Kg</v>
      </c>
      <c r="G101" s="345" t="s">
        <v>1133</v>
      </c>
      <c r="H101" s="346"/>
      <c r="I101" s="346"/>
      <c r="J101" s="346"/>
      <c r="K101" s="346"/>
      <c r="L101" s="347"/>
      <c r="M101" s="268">
        <v>21</v>
      </c>
      <c r="N101" s="33"/>
      <c r="O101" s="33"/>
      <c r="P101" s="33"/>
      <c r="Q101" s="33"/>
      <c r="R101" s="33"/>
      <c r="S101" s="33"/>
      <c r="T101" s="33"/>
      <c r="U101" s="33"/>
      <c r="V101" s="33"/>
      <c r="W101" s="33"/>
      <c r="X101" s="33"/>
      <c r="Y101" s="33"/>
      <c r="Z101" s="33"/>
    </row>
    <row r="102" spans="1:26" ht="45" x14ac:dyDescent="0.2">
      <c r="A102" s="262" t="str">
        <f>P.O.!A103</f>
        <v>S</v>
      </c>
      <c r="B102" s="269" t="str">
        <f>P.O.!B103</f>
        <v>14.5</v>
      </c>
      <c r="C102" s="270" t="str">
        <f>P.O.!C103</f>
        <v xml:space="preserve">SEINFRA </v>
      </c>
      <c r="D102" s="269" t="str">
        <f>P.O.!D103</f>
        <v>ED-49619</v>
      </c>
      <c r="E102" s="271" t="str">
        <f>P.O.!E103</f>
        <v>FORNECIMENTO DE CONCRETO ESTRUTURAL, PREPARADO EM OBRA, COM FCK 25MPA, INCLUSIVE LANÇAMENTO, ADENSAMENTO E ACABAMENTO</v>
      </c>
      <c r="F102" s="275" t="str">
        <f>P.O.!F103</f>
        <v>m3</v>
      </c>
      <c r="G102" s="345" t="s">
        <v>1133</v>
      </c>
      <c r="H102" s="346"/>
      <c r="I102" s="346"/>
      <c r="J102" s="346"/>
      <c r="K102" s="346"/>
      <c r="L102" s="347"/>
      <c r="M102" s="268">
        <v>0.61</v>
      </c>
      <c r="N102" s="33"/>
      <c r="O102" s="33"/>
      <c r="P102" s="33"/>
      <c r="Q102" s="33"/>
      <c r="R102" s="33"/>
      <c r="S102" s="33"/>
      <c r="T102" s="33"/>
      <c r="U102" s="33"/>
      <c r="V102" s="33"/>
      <c r="W102" s="33"/>
      <c r="X102" s="33"/>
      <c r="Y102" s="33"/>
      <c r="Z102" s="33"/>
    </row>
    <row r="103" spans="1:26" ht="15" x14ac:dyDescent="0.2">
      <c r="A103" s="262">
        <f>P.O.!A104</f>
        <v>0</v>
      </c>
      <c r="B103" s="269">
        <f>P.O.!B104</f>
        <v>0</v>
      </c>
      <c r="C103" s="270">
        <f>P.O.!C104</f>
        <v>0</v>
      </c>
      <c r="D103" s="272">
        <f>P.O.!D104</f>
        <v>0</v>
      </c>
      <c r="E103" s="271">
        <f>P.O.!E104</f>
        <v>0</v>
      </c>
      <c r="F103" s="275">
        <f>P.O.!F104</f>
        <v>0</v>
      </c>
      <c r="G103" s="345"/>
      <c r="H103" s="346"/>
      <c r="I103" s="346"/>
      <c r="J103" s="346"/>
      <c r="K103" s="346"/>
      <c r="L103" s="347"/>
      <c r="M103" s="268"/>
      <c r="N103" s="33"/>
      <c r="O103" s="33"/>
      <c r="P103" s="33"/>
      <c r="Q103" s="33"/>
      <c r="R103" s="33"/>
      <c r="S103" s="33"/>
      <c r="T103" s="33"/>
      <c r="U103" s="33"/>
      <c r="V103" s="33"/>
      <c r="W103" s="33"/>
      <c r="X103" s="33"/>
      <c r="Y103" s="33"/>
      <c r="Z103" s="33"/>
    </row>
    <row r="104" spans="1:26" ht="15" x14ac:dyDescent="0.2">
      <c r="A104" s="262" t="str">
        <f>P.O.!A105</f>
        <v>E</v>
      </c>
      <c r="B104" s="263" t="str">
        <f>P.O.!B105</f>
        <v>15</v>
      </c>
      <c r="C104" s="264">
        <f>P.O.!C105</f>
        <v>0</v>
      </c>
      <c r="D104" s="265">
        <f>P.O.!D105</f>
        <v>0</v>
      </c>
      <c r="E104" s="266" t="str">
        <f>P.O.!E105</f>
        <v>COMPACTAÇÃO DE SOLO</v>
      </c>
      <c r="F104" s="278">
        <f>P.O.!F105</f>
        <v>0</v>
      </c>
      <c r="G104" s="348"/>
      <c r="H104" s="346"/>
      <c r="I104" s="346"/>
      <c r="J104" s="346"/>
      <c r="K104" s="346"/>
      <c r="L104" s="347"/>
      <c r="M104" s="268"/>
      <c r="N104" s="33"/>
      <c r="O104" s="33"/>
      <c r="P104" s="33"/>
      <c r="Q104" s="33"/>
      <c r="R104" s="33"/>
      <c r="S104" s="33"/>
      <c r="T104" s="33"/>
      <c r="U104" s="33"/>
      <c r="V104" s="33"/>
      <c r="W104" s="33"/>
      <c r="X104" s="33"/>
      <c r="Y104" s="33"/>
      <c r="Z104" s="33"/>
    </row>
    <row r="105" spans="1:26" ht="60" x14ac:dyDescent="0.2">
      <c r="A105" s="262" t="str">
        <f>P.O.!A106</f>
        <v>S</v>
      </c>
      <c r="B105" s="269" t="str">
        <f>P.O.!B106</f>
        <v>15.1</v>
      </c>
      <c r="C105" s="270" t="str">
        <f>P.O.!C106</f>
        <v xml:space="preserve">SEINFRA </v>
      </c>
      <c r="D105" s="269" t="str">
        <f>P.O.!D106</f>
        <v>ED-51123</v>
      </c>
      <c r="E105" s="271" t="str">
        <f>P.O.!E106</f>
        <v>REGULARIZAÇÃO MANUAL E COMPACTAÇÃO MECANIZADA DE TERRENO COM PLACA VIBRATÓRIA, EXCLUSIVE DESMATAMENTO, DESTOCAMENTO, LIMPEZA/ROÇADA DO TERRENO</v>
      </c>
      <c r="F105" s="272" t="str">
        <f>P.O.!F106</f>
        <v>m2</v>
      </c>
      <c r="G105" s="345" t="s">
        <v>1144</v>
      </c>
      <c r="H105" s="346"/>
      <c r="I105" s="346"/>
      <c r="J105" s="346"/>
      <c r="K105" s="346"/>
      <c r="L105" s="347"/>
      <c r="M105" s="268">
        <v>183.18</v>
      </c>
      <c r="N105" s="33"/>
      <c r="O105" s="33"/>
      <c r="P105" s="33"/>
      <c r="Q105" s="33"/>
      <c r="R105" s="33"/>
      <c r="S105" s="33"/>
      <c r="T105" s="33"/>
      <c r="U105" s="33"/>
      <c r="V105" s="33"/>
      <c r="W105" s="33"/>
      <c r="X105" s="33"/>
      <c r="Y105" s="33"/>
      <c r="Z105" s="33"/>
    </row>
    <row r="106" spans="1:26" ht="15" x14ac:dyDescent="0.2">
      <c r="A106" s="262">
        <f>P.O.!A107</f>
        <v>0</v>
      </c>
      <c r="B106" s="269">
        <f>P.O.!B107</f>
        <v>0</v>
      </c>
      <c r="C106" s="270">
        <f>P.O.!C107</f>
        <v>0</v>
      </c>
      <c r="D106" s="272">
        <f>P.O.!D107</f>
        <v>0</v>
      </c>
      <c r="E106" s="271">
        <f>P.O.!E107</f>
        <v>0</v>
      </c>
      <c r="F106" s="275">
        <f>P.O.!F107</f>
        <v>0</v>
      </c>
      <c r="G106" s="345"/>
      <c r="H106" s="346"/>
      <c r="I106" s="346"/>
      <c r="J106" s="346"/>
      <c r="K106" s="346"/>
      <c r="L106" s="347"/>
      <c r="M106" s="268"/>
      <c r="N106" s="33"/>
      <c r="O106" s="33"/>
      <c r="P106" s="33"/>
      <c r="Q106" s="33"/>
      <c r="R106" s="33"/>
      <c r="S106" s="33"/>
      <c r="T106" s="33"/>
      <c r="U106" s="33"/>
      <c r="V106" s="33"/>
      <c r="W106" s="33"/>
      <c r="X106" s="33"/>
      <c r="Y106" s="33"/>
      <c r="Z106" s="33"/>
    </row>
    <row r="107" spans="1:26" ht="15" x14ac:dyDescent="0.2">
      <c r="A107" s="262" t="str">
        <f>P.O.!A108</f>
        <v>E</v>
      </c>
      <c r="B107" s="263" t="str">
        <f>P.O.!B108</f>
        <v>16</v>
      </c>
      <c r="C107" s="264">
        <f>P.O.!C108</f>
        <v>0</v>
      </c>
      <c r="D107" s="265">
        <f>P.O.!D108</f>
        <v>0</v>
      </c>
      <c r="E107" s="266" t="str">
        <f>P.O.!E108</f>
        <v>ALVENARIA EDIFICAÇÃO ATÉ ALTURA DE 1,50M</v>
      </c>
      <c r="F107" s="278">
        <f>P.O.!F108</f>
        <v>0</v>
      </c>
      <c r="G107" s="348"/>
      <c r="H107" s="346"/>
      <c r="I107" s="346"/>
      <c r="J107" s="346"/>
      <c r="K107" s="346"/>
      <c r="L107" s="347"/>
      <c r="M107" s="268"/>
      <c r="N107" s="33"/>
      <c r="O107" s="33"/>
      <c r="P107" s="33"/>
      <c r="Q107" s="33"/>
      <c r="R107" s="33"/>
      <c r="S107" s="33"/>
      <c r="T107" s="33"/>
      <c r="U107" s="33"/>
      <c r="V107" s="33"/>
      <c r="W107" s="33"/>
      <c r="X107" s="33"/>
      <c r="Y107" s="33"/>
      <c r="Z107" s="33"/>
    </row>
    <row r="108" spans="1:26" ht="60" x14ac:dyDescent="0.2">
      <c r="A108" s="262" t="str">
        <f>P.O.!A109</f>
        <v>S</v>
      </c>
      <c r="B108" s="269" t="str">
        <f>P.O.!B109</f>
        <v>16.1</v>
      </c>
      <c r="C108" s="270" t="str">
        <f>P.O.!C109</f>
        <v>SINAPI</v>
      </c>
      <c r="D108" s="269" t="str">
        <f>P.O.!D109</f>
        <v>103318</v>
      </c>
      <c r="E108" s="271" t="str">
        <f>P.O.!E109</f>
        <v>ALVENARIA DE VEDAÇÃO DE BLOCOS VAZADOS DE CONCRETO DE 14X19X39 CM (ESPESSURA 14 CM) E ARGAMASSA DE ASSENTAMENTO COM PREPARO EM BETONEIRA. AF_12/2021</v>
      </c>
      <c r="F108" s="272" t="str">
        <f>P.O.!F109</f>
        <v>M2</v>
      </c>
      <c r="G108" s="345" t="s">
        <v>1145</v>
      </c>
      <c r="H108" s="346"/>
      <c r="I108" s="346"/>
      <c r="J108" s="346"/>
      <c r="K108" s="346"/>
      <c r="L108" s="347"/>
      <c r="M108" s="268">
        <v>90.32</v>
      </c>
      <c r="N108" s="33"/>
      <c r="O108" s="33"/>
      <c r="P108" s="33"/>
      <c r="Q108" s="33"/>
      <c r="R108" s="33"/>
      <c r="S108" s="33"/>
      <c r="T108" s="33"/>
      <c r="U108" s="33"/>
      <c r="V108" s="33"/>
      <c r="W108" s="33"/>
      <c r="X108" s="33"/>
      <c r="Y108" s="33"/>
      <c r="Z108" s="33"/>
    </row>
    <row r="109" spans="1:26" ht="15" x14ac:dyDescent="0.2">
      <c r="A109" s="262">
        <f>P.O.!A110</f>
        <v>0</v>
      </c>
      <c r="B109" s="269">
        <f>P.O.!B110</f>
        <v>0</v>
      </c>
      <c r="C109" s="270">
        <f>P.O.!C110</f>
        <v>0</v>
      </c>
      <c r="D109" s="272">
        <f>P.O.!D110</f>
        <v>0</v>
      </c>
      <c r="E109" s="271">
        <f>P.O.!E110</f>
        <v>0</v>
      </c>
      <c r="F109" s="275">
        <f>P.O.!F110</f>
        <v>0</v>
      </c>
      <c r="G109" s="345"/>
      <c r="H109" s="346"/>
      <c r="I109" s="346"/>
      <c r="J109" s="346"/>
      <c r="K109" s="346"/>
      <c r="L109" s="347"/>
      <c r="M109" s="268"/>
      <c r="N109" s="33"/>
      <c r="O109" s="33"/>
      <c r="P109" s="33"/>
      <c r="Q109" s="33"/>
      <c r="R109" s="33"/>
      <c r="S109" s="33"/>
      <c r="T109" s="33"/>
      <c r="U109" s="33"/>
      <c r="V109" s="33"/>
      <c r="W109" s="33"/>
      <c r="X109" s="33"/>
      <c r="Y109" s="33"/>
      <c r="Z109" s="33"/>
    </row>
    <row r="110" spans="1:26" ht="15" x14ac:dyDescent="0.2">
      <c r="A110" s="262" t="str">
        <f>P.O.!A111</f>
        <v>E</v>
      </c>
      <c r="B110" s="263" t="str">
        <f>P.O.!B111</f>
        <v>17</v>
      </c>
      <c r="C110" s="264">
        <f>P.O.!C111</f>
        <v>0</v>
      </c>
      <c r="D110" s="265">
        <f>P.O.!D111</f>
        <v>0</v>
      </c>
      <c r="E110" s="266" t="str">
        <f>P.O.!E111</f>
        <v>ALVENARIA EDIFICAÇÃO FINAL</v>
      </c>
      <c r="F110" s="278">
        <f>P.O.!F111</f>
        <v>0</v>
      </c>
      <c r="G110" s="348"/>
      <c r="H110" s="346"/>
      <c r="I110" s="346"/>
      <c r="J110" s="346"/>
      <c r="K110" s="346"/>
      <c r="L110" s="347"/>
      <c r="M110" s="268"/>
      <c r="N110" s="33"/>
      <c r="O110" s="33"/>
      <c r="P110" s="33"/>
      <c r="Q110" s="33"/>
      <c r="R110" s="33"/>
      <c r="S110" s="33"/>
      <c r="T110" s="33"/>
      <c r="U110" s="33"/>
      <c r="V110" s="33"/>
      <c r="W110" s="33"/>
      <c r="X110" s="33"/>
      <c r="Y110" s="33"/>
      <c r="Z110" s="33"/>
    </row>
    <row r="111" spans="1:26" ht="60" x14ac:dyDescent="0.2">
      <c r="A111" s="262" t="str">
        <f>P.O.!A112</f>
        <v>S</v>
      </c>
      <c r="B111" s="269" t="str">
        <f>P.O.!B112</f>
        <v>17.1</v>
      </c>
      <c r="C111" s="270" t="str">
        <f>P.O.!C112</f>
        <v>SINAPI</v>
      </c>
      <c r="D111" s="269" t="str">
        <f>P.O.!D112</f>
        <v>103318</v>
      </c>
      <c r="E111" s="271" t="str">
        <f>P.O.!E112</f>
        <v>ALVENARIA DE VEDAÇÃO DE BLOCOS VAZADOS DE CONCRETO DE 14X19X39 CM (ESPESSURA 14 CM) E ARGAMASSA DE ASSENTAMENTO COM PREPARO EM BETONEIRA. AF_12/2021</v>
      </c>
      <c r="F111" s="272" t="str">
        <f>P.O.!F112</f>
        <v>M2</v>
      </c>
      <c r="G111" s="345" t="s">
        <v>1146</v>
      </c>
      <c r="H111" s="346"/>
      <c r="I111" s="346"/>
      <c r="J111" s="346"/>
      <c r="K111" s="346"/>
      <c r="L111" s="347"/>
      <c r="M111" s="268">
        <v>159.36000000000001</v>
      </c>
      <c r="N111" s="33"/>
      <c r="O111" s="33"/>
      <c r="P111" s="33"/>
      <c r="Q111" s="33"/>
      <c r="R111" s="33"/>
      <c r="S111" s="33"/>
      <c r="T111" s="33"/>
      <c r="U111" s="33"/>
      <c r="V111" s="33"/>
      <c r="W111" s="33"/>
      <c r="X111" s="33"/>
      <c r="Y111" s="33"/>
      <c r="Z111" s="33"/>
    </row>
    <row r="112" spans="1:26" ht="15" x14ac:dyDescent="0.2">
      <c r="A112" s="262">
        <f>P.O.!A113</f>
        <v>0</v>
      </c>
      <c r="B112" s="269">
        <f>P.O.!B113</f>
        <v>0</v>
      </c>
      <c r="C112" s="270">
        <f>P.O.!C113</f>
        <v>0</v>
      </c>
      <c r="D112" s="272">
        <f>P.O.!D113</f>
        <v>0</v>
      </c>
      <c r="E112" s="271">
        <f>P.O.!E113</f>
        <v>0</v>
      </c>
      <c r="F112" s="275">
        <f>P.O.!F113</f>
        <v>0</v>
      </c>
      <c r="G112" s="345"/>
      <c r="H112" s="346"/>
      <c r="I112" s="346"/>
      <c r="J112" s="346"/>
      <c r="K112" s="346"/>
      <c r="L112" s="347"/>
      <c r="M112" s="268"/>
      <c r="N112" s="33"/>
      <c r="O112" s="33"/>
      <c r="P112" s="33"/>
      <c r="Q112" s="33"/>
      <c r="R112" s="33"/>
      <c r="S112" s="33"/>
      <c r="T112" s="33"/>
      <c r="U112" s="33"/>
      <c r="V112" s="33"/>
      <c r="W112" s="33"/>
      <c r="X112" s="33"/>
      <c r="Y112" s="33"/>
      <c r="Z112" s="33"/>
    </row>
    <row r="113" spans="1:26" ht="15" x14ac:dyDescent="0.2">
      <c r="A113" s="262" t="str">
        <f>P.O.!A114</f>
        <v>E</v>
      </c>
      <c r="B113" s="263" t="str">
        <f>P.O.!B114</f>
        <v>18</v>
      </c>
      <c r="C113" s="264">
        <f>P.O.!C114</f>
        <v>0</v>
      </c>
      <c r="D113" s="265">
        <f>P.O.!D114</f>
        <v>0</v>
      </c>
      <c r="E113" s="266" t="str">
        <f>P.O.!E114</f>
        <v>ALVENARIA BANCO ORNAMENTAL</v>
      </c>
      <c r="F113" s="278">
        <f>P.O.!F114</f>
        <v>0</v>
      </c>
      <c r="G113" s="348"/>
      <c r="H113" s="346"/>
      <c r="I113" s="346"/>
      <c r="J113" s="346"/>
      <c r="K113" s="346"/>
      <c r="L113" s="347"/>
      <c r="M113" s="268"/>
      <c r="N113" s="33"/>
      <c r="O113" s="33"/>
      <c r="P113" s="33"/>
      <c r="Q113" s="33"/>
      <c r="R113" s="33"/>
      <c r="S113" s="33"/>
      <c r="T113" s="33"/>
      <c r="U113" s="33"/>
      <c r="V113" s="33"/>
      <c r="W113" s="33"/>
      <c r="X113" s="33"/>
      <c r="Y113" s="33"/>
      <c r="Z113" s="33"/>
    </row>
    <row r="114" spans="1:26" ht="60" x14ac:dyDescent="0.2">
      <c r="A114" s="262" t="str">
        <f>P.O.!A115</f>
        <v>S</v>
      </c>
      <c r="B114" s="269" t="str">
        <f>P.O.!B115</f>
        <v>18.1</v>
      </c>
      <c r="C114" s="270" t="str">
        <f>P.O.!C115</f>
        <v>SINAPI</v>
      </c>
      <c r="D114" s="269" t="str">
        <f>P.O.!D115</f>
        <v>101159</v>
      </c>
      <c r="E114" s="271" t="str">
        <f>P.O.!E115</f>
        <v>ALVENARIA DE VEDAÇÃO DE BLOCOS CERÂMICOS MACIÇOS DE 5X10X20CM (ESPESSURA 10CM) E ARGAMASSA DE ASSENTAMENTO COM PREPARO EM BETONEIRA. AF_05/2020</v>
      </c>
      <c r="F114" s="272" t="str">
        <f>P.O.!F115</f>
        <v>M2</v>
      </c>
      <c r="G114" s="345" t="s">
        <v>1147</v>
      </c>
      <c r="H114" s="346"/>
      <c r="I114" s="346"/>
      <c r="J114" s="346"/>
      <c r="K114" s="346"/>
      <c r="L114" s="347"/>
      <c r="M114" s="268">
        <v>5.57</v>
      </c>
      <c r="N114" s="33"/>
      <c r="O114" s="33"/>
      <c r="P114" s="33">
        <f>0.31+0.9+0.79+0.74+0.31+0.4+0.31+0.7+1.51+0.31+0.4+0.31+1.11+1.05+0.49+0.31+0.4+0.31+0.79+0.9+0.31+0.4</f>
        <v>13.060000000000004</v>
      </c>
      <c r="Q114" s="33"/>
      <c r="R114" s="33"/>
      <c r="S114" s="33"/>
      <c r="T114" s="33"/>
      <c r="U114" s="33"/>
      <c r="V114" s="33"/>
      <c r="W114" s="33"/>
      <c r="X114" s="33"/>
      <c r="Y114" s="33"/>
      <c r="Z114" s="33"/>
    </row>
    <row r="115" spans="1:26" ht="75" x14ac:dyDescent="0.2">
      <c r="A115" s="262" t="str">
        <f>P.O.!A116</f>
        <v>S</v>
      </c>
      <c r="B115" s="269" t="str">
        <f>P.O.!B116</f>
        <v>18.2</v>
      </c>
      <c r="C115" s="270" t="str">
        <f>P.O.!C116</f>
        <v xml:space="preserve">SEINFRA </v>
      </c>
      <c r="D115" s="269" t="str">
        <f>P.O.!D116</f>
        <v>ED-48214</v>
      </c>
      <c r="E115" s="271" t="str">
        <f>P.O.!E116</f>
        <v>ALVENARIA DE BLOCO DE CONCRETO CHEIO COM ARMAÇÃO, EM CONCRETO COM FCK 15MPA , ESP. 19CM, PARA REVESTIMENTO, INCLUSIVE ARGAMASSA PARA ASSENTAMENTO (DETALHE D - CADERNO SEDS)</v>
      </c>
      <c r="F115" s="272" t="str">
        <f>P.O.!F116</f>
        <v>m2</v>
      </c>
      <c r="G115" s="345" t="s">
        <v>1148</v>
      </c>
      <c r="H115" s="346"/>
      <c r="I115" s="346"/>
      <c r="J115" s="346"/>
      <c r="K115" s="346"/>
      <c r="L115" s="347"/>
      <c r="M115" s="268">
        <f>0.23*(0.31+0.9+0.79+0.74+0.31+0.4+0.31+0.7+1.51+0.31+0.4+0.31+1.11+1.05+0.49+0.31+0.4+0.31+0.79+0.9+0.31+0.4)</f>
        <v>3.0038000000000009</v>
      </c>
      <c r="N115" s="33"/>
      <c r="O115" s="33"/>
      <c r="P115" s="33"/>
      <c r="Q115" s="33"/>
      <c r="R115" s="33"/>
      <c r="S115" s="33"/>
      <c r="T115" s="33"/>
      <c r="U115" s="33"/>
      <c r="V115" s="33"/>
      <c r="W115" s="33"/>
      <c r="X115" s="33"/>
      <c r="Y115" s="33"/>
      <c r="Z115" s="33"/>
    </row>
    <row r="116" spans="1:26" ht="15" x14ac:dyDescent="0.2">
      <c r="A116" s="262">
        <f>P.O.!A117</f>
        <v>0</v>
      </c>
      <c r="B116" s="269">
        <f>P.O.!B117</f>
        <v>0</v>
      </c>
      <c r="C116" s="270">
        <f>P.O.!C117</f>
        <v>0</v>
      </c>
      <c r="D116" s="272">
        <f>P.O.!D117</f>
        <v>0</v>
      </c>
      <c r="E116" s="271">
        <f>P.O.!E117</f>
        <v>0</v>
      </c>
      <c r="F116" s="275">
        <f>P.O.!F117</f>
        <v>0</v>
      </c>
      <c r="G116" s="345"/>
      <c r="H116" s="346"/>
      <c r="I116" s="346"/>
      <c r="J116" s="346"/>
      <c r="K116" s="346"/>
      <c r="L116" s="347"/>
      <c r="M116" s="268"/>
      <c r="N116" s="33"/>
      <c r="O116" s="33"/>
      <c r="P116" s="33"/>
      <c r="Q116" s="33"/>
      <c r="R116" s="33"/>
      <c r="S116" s="33"/>
      <c r="T116" s="33"/>
      <c r="U116" s="33"/>
      <c r="V116" s="33"/>
      <c r="W116" s="33"/>
      <c r="X116" s="33"/>
      <c r="Y116" s="33"/>
      <c r="Z116" s="33"/>
    </row>
    <row r="117" spans="1:26" ht="15" x14ac:dyDescent="0.2">
      <c r="A117" s="262" t="str">
        <f>P.O.!A118</f>
        <v>E</v>
      </c>
      <c r="B117" s="263" t="str">
        <f>P.O.!B118</f>
        <v>19</v>
      </c>
      <c r="C117" s="264">
        <f>P.O.!C118</f>
        <v>0</v>
      </c>
      <c r="D117" s="265">
        <f>P.O.!D118</f>
        <v>0</v>
      </c>
      <c r="E117" s="266" t="str">
        <f>P.O.!E118</f>
        <v>ALVENARIA PALCO</v>
      </c>
      <c r="F117" s="278">
        <f>P.O.!F118</f>
        <v>0</v>
      </c>
      <c r="G117" s="348"/>
      <c r="H117" s="346"/>
      <c r="I117" s="346"/>
      <c r="J117" s="346"/>
      <c r="K117" s="346"/>
      <c r="L117" s="347"/>
      <c r="M117" s="268"/>
      <c r="N117" s="33"/>
      <c r="O117" s="33"/>
      <c r="P117" s="33"/>
      <c r="Q117" s="33"/>
      <c r="R117" s="33"/>
      <c r="S117" s="33"/>
      <c r="T117" s="33"/>
      <c r="U117" s="33"/>
      <c r="V117" s="33"/>
      <c r="W117" s="33"/>
      <c r="X117" s="33"/>
      <c r="Y117" s="33"/>
      <c r="Z117" s="33"/>
    </row>
    <row r="118" spans="1:26" ht="60" x14ac:dyDescent="0.2">
      <c r="A118" s="262" t="str">
        <f>P.O.!A119</f>
        <v>S</v>
      </c>
      <c r="B118" s="269" t="str">
        <f>P.O.!B119</f>
        <v>19.1</v>
      </c>
      <c r="C118" s="270" t="str">
        <f>P.O.!C119</f>
        <v>SINAPI</v>
      </c>
      <c r="D118" s="269" t="str">
        <f>P.O.!D119</f>
        <v>101159</v>
      </c>
      <c r="E118" s="271" t="str">
        <f>P.O.!E119</f>
        <v>ALVENARIA DE VEDAÇÃO DE BLOCOS CERÂMICOS MACIÇOS DE 5X10X20CM (ESPESSURA 10CM) E ARGAMASSA DE ASSENTAMENTO COM PREPARO EM BETONEIRA. AF_05/2020</v>
      </c>
      <c r="F118" s="272" t="str">
        <f>P.O.!F119</f>
        <v>M2</v>
      </c>
      <c r="G118" s="345" t="s">
        <v>1149</v>
      </c>
      <c r="H118" s="346"/>
      <c r="I118" s="346"/>
      <c r="J118" s="346"/>
      <c r="K118" s="346"/>
      <c r="L118" s="347"/>
      <c r="M118" s="268">
        <v>1.97</v>
      </c>
      <c r="N118" s="33"/>
      <c r="O118" s="33"/>
      <c r="P118" s="33"/>
      <c r="Q118" s="33"/>
      <c r="R118" s="33"/>
      <c r="S118" s="33"/>
      <c r="T118" s="33"/>
      <c r="U118" s="33"/>
      <c r="V118" s="33"/>
      <c r="W118" s="33"/>
      <c r="X118" s="33"/>
      <c r="Y118" s="33"/>
      <c r="Z118" s="33"/>
    </row>
    <row r="119" spans="1:26" ht="15" x14ac:dyDescent="0.2">
      <c r="A119" s="262">
        <f>P.O.!A120</f>
        <v>0</v>
      </c>
      <c r="B119" s="269">
        <f>P.O.!B120</f>
        <v>0</v>
      </c>
      <c r="C119" s="270">
        <f>P.O.!C120</f>
        <v>0</v>
      </c>
      <c r="D119" s="272">
        <f>P.O.!D120</f>
        <v>0</v>
      </c>
      <c r="E119" s="271">
        <f>P.O.!E120</f>
        <v>0</v>
      </c>
      <c r="F119" s="275">
        <f>P.O.!F120</f>
        <v>0</v>
      </c>
      <c r="G119" s="345"/>
      <c r="H119" s="346"/>
      <c r="I119" s="346"/>
      <c r="J119" s="346"/>
      <c r="K119" s="346"/>
      <c r="L119" s="347"/>
      <c r="M119" s="268"/>
      <c r="N119" s="33"/>
      <c r="O119" s="33"/>
      <c r="P119" s="33"/>
      <c r="Q119" s="33"/>
      <c r="R119" s="33"/>
      <c r="S119" s="33"/>
      <c r="T119" s="33"/>
      <c r="U119" s="33"/>
      <c r="V119" s="33"/>
      <c r="W119" s="33"/>
      <c r="X119" s="33"/>
      <c r="Y119" s="33"/>
      <c r="Z119" s="33"/>
    </row>
    <row r="120" spans="1:26" ht="15" x14ac:dyDescent="0.2">
      <c r="A120" s="262" t="str">
        <f>P.O.!A121</f>
        <v>E</v>
      </c>
      <c r="B120" s="263" t="str">
        <f>P.O.!B121</f>
        <v>20</v>
      </c>
      <c r="C120" s="264">
        <f>P.O.!C121</f>
        <v>0</v>
      </c>
      <c r="D120" s="265">
        <f>P.O.!D121</f>
        <v>0</v>
      </c>
      <c r="E120" s="266" t="str">
        <f>P.O.!E121</f>
        <v>ALVENARIA CASA DE GÁS E LIXO</v>
      </c>
      <c r="F120" s="278">
        <f>P.O.!F121</f>
        <v>0</v>
      </c>
      <c r="G120" s="348"/>
      <c r="H120" s="346"/>
      <c r="I120" s="346"/>
      <c r="J120" s="346"/>
      <c r="K120" s="346"/>
      <c r="L120" s="347"/>
      <c r="M120" s="268"/>
      <c r="N120" s="33"/>
      <c r="O120" s="33"/>
      <c r="P120" s="33"/>
      <c r="Q120" s="33"/>
      <c r="R120" s="33"/>
      <c r="S120" s="33"/>
      <c r="T120" s="33"/>
      <c r="U120" s="33"/>
      <c r="V120" s="33"/>
      <c r="W120" s="33"/>
      <c r="X120" s="33"/>
      <c r="Y120" s="33"/>
      <c r="Z120" s="33"/>
    </row>
    <row r="121" spans="1:26" ht="75" x14ac:dyDescent="0.2">
      <c r="A121" s="262" t="str">
        <f>P.O.!A122</f>
        <v>S</v>
      </c>
      <c r="B121" s="269" t="str">
        <f>P.O.!B122</f>
        <v>20.1</v>
      </c>
      <c r="C121" s="270" t="str">
        <f>P.O.!C122</f>
        <v xml:space="preserve">SEINFRA </v>
      </c>
      <c r="D121" s="269" t="str">
        <f>P.O.!D122</f>
        <v>ED-48216</v>
      </c>
      <c r="E121" s="271" t="str">
        <f>P.O.!E122</f>
        <v>ALVENARIA DE BLOCO DE CONCRETO CHEIO SEM ARMAÇÃO, EM CONCRETO COM FCK 15MPA , ESP. 14CM, PARA REVESTIMENTO, INCLUSIVE ARGAMASSA PARA ASSENTAMENTO (DETALHE D - CADERNO SEDS)</v>
      </c>
      <c r="F121" s="272" t="str">
        <f>P.O.!F122</f>
        <v>m2</v>
      </c>
      <c r="G121" s="345" t="s">
        <v>1150</v>
      </c>
      <c r="H121" s="346"/>
      <c r="I121" s="346"/>
      <c r="J121" s="346"/>
      <c r="K121" s="346"/>
      <c r="L121" s="347"/>
      <c r="M121" s="268">
        <v>13.07</v>
      </c>
      <c r="N121" s="33"/>
      <c r="O121" s="33"/>
      <c r="P121" s="33"/>
      <c r="Q121" s="33"/>
      <c r="R121" s="33"/>
      <c r="S121" s="33"/>
      <c r="T121" s="33"/>
      <c r="U121" s="33"/>
      <c r="V121" s="33"/>
      <c r="W121" s="33"/>
      <c r="X121" s="33"/>
      <c r="Y121" s="33"/>
      <c r="Z121" s="33"/>
    </row>
    <row r="122" spans="1:26" ht="15" x14ac:dyDescent="0.2">
      <c r="A122" s="262">
        <f>P.O.!A123</f>
        <v>0</v>
      </c>
      <c r="B122" s="269">
        <f>P.O.!B123</f>
        <v>0</v>
      </c>
      <c r="C122" s="270">
        <f>P.O.!C123</f>
        <v>0</v>
      </c>
      <c r="D122" s="272">
        <f>P.O.!D123</f>
        <v>0</v>
      </c>
      <c r="E122" s="271">
        <f>P.O.!E123</f>
        <v>0</v>
      </c>
      <c r="F122" s="275">
        <f>P.O.!F123</f>
        <v>0</v>
      </c>
      <c r="G122" s="345"/>
      <c r="H122" s="346"/>
      <c r="I122" s="346"/>
      <c r="J122" s="346"/>
      <c r="K122" s="346"/>
      <c r="L122" s="347"/>
      <c r="M122" s="268"/>
      <c r="N122" s="33"/>
      <c r="O122" s="33"/>
      <c r="P122" s="33"/>
      <c r="Q122" s="33"/>
      <c r="R122" s="33"/>
      <c r="S122" s="33"/>
      <c r="T122" s="33"/>
      <c r="U122" s="33"/>
      <c r="V122" s="33"/>
      <c r="W122" s="33"/>
      <c r="X122" s="33"/>
      <c r="Y122" s="33"/>
      <c r="Z122" s="33"/>
    </row>
    <row r="123" spans="1:26" ht="15" x14ac:dyDescent="0.2">
      <c r="A123" s="262" t="str">
        <f>P.O.!A124</f>
        <v>E</v>
      </c>
      <c r="B123" s="263" t="str">
        <f>P.O.!B124</f>
        <v>21</v>
      </c>
      <c r="C123" s="264">
        <f>P.O.!C124</f>
        <v>0</v>
      </c>
      <c r="D123" s="265">
        <f>P.O.!D124</f>
        <v>0</v>
      </c>
      <c r="E123" s="266" t="str">
        <f>P.O.!E124</f>
        <v>ALVENARIA MURO DE FECHAMENTO</v>
      </c>
      <c r="F123" s="278">
        <f>P.O.!F124</f>
        <v>0</v>
      </c>
      <c r="G123" s="348"/>
      <c r="H123" s="346"/>
      <c r="I123" s="346"/>
      <c r="J123" s="346"/>
      <c r="K123" s="346"/>
      <c r="L123" s="347"/>
      <c r="M123" s="268"/>
      <c r="N123" s="33"/>
      <c r="O123" s="33"/>
      <c r="P123" s="33"/>
      <c r="Q123" s="33"/>
      <c r="R123" s="33"/>
      <c r="S123" s="33"/>
      <c r="T123" s="33"/>
      <c r="U123" s="33"/>
      <c r="V123" s="33"/>
      <c r="W123" s="33"/>
      <c r="X123" s="33"/>
      <c r="Y123" s="33"/>
      <c r="Z123" s="33"/>
    </row>
    <row r="124" spans="1:26" ht="60" x14ac:dyDescent="0.2">
      <c r="A124" s="262" t="str">
        <f>P.O.!A125</f>
        <v>S</v>
      </c>
      <c r="B124" s="269" t="str">
        <f>P.O.!B125</f>
        <v>21.1</v>
      </c>
      <c r="C124" s="270" t="str">
        <f>P.O.!C125</f>
        <v>SINAPI</v>
      </c>
      <c r="D124" s="269" t="str">
        <f>P.O.!D125</f>
        <v>103318</v>
      </c>
      <c r="E124" s="271" t="str">
        <f>P.O.!E125</f>
        <v>ALVENARIA DE VEDAÇÃO DE BLOCOS VAZADOS DE CONCRETO DE 14X19X39 CM (ESPESSURA 14 CM) E ARGAMASSA DE ASSENTAMENTO COM PREPARO EM BETONEIRA. AF_12/2021</v>
      </c>
      <c r="F124" s="272" t="str">
        <f>P.O.!F125</f>
        <v>M2</v>
      </c>
      <c r="G124" s="345" t="s">
        <v>1151</v>
      </c>
      <c r="H124" s="346"/>
      <c r="I124" s="346"/>
      <c r="J124" s="346"/>
      <c r="K124" s="346"/>
      <c r="L124" s="347"/>
      <c r="M124" s="268">
        <v>15.44</v>
      </c>
      <c r="N124" s="33"/>
      <c r="O124" s="33"/>
      <c r="P124" s="33"/>
      <c r="Q124" s="33"/>
      <c r="R124" s="33"/>
      <c r="S124" s="33"/>
      <c r="T124" s="33"/>
      <c r="U124" s="33"/>
      <c r="V124" s="33"/>
      <c r="W124" s="33"/>
      <c r="X124" s="33"/>
      <c r="Y124" s="33"/>
      <c r="Z124" s="33"/>
    </row>
    <row r="125" spans="1:26" ht="15" x14ac:dyDescent="0.2">
      <c r="A125" s="262">
        <f>P.O.!A126</f>
        <v>0</v>
      </c>
      <c r="B125" s="269">
        <f>P.O.!B126</f>
        <v>0</v>
      </c>
      <c r="C125" s="270">
        <f>P.O.!C126</f>
        <v>0</v>
      </c>
      <c r="D125" s="272">
        <f>P.O.!D126</f>
        <v>0</v>
      </c>
      <c r="E125" s="271">
        <f>P.O.!E126</f>
        <v>0</v>
      </c>
      <c r="F125" s="275">
        <f>P.O.!F126</f>
        <v>0</v>
      </c>
      <c r="G125" s="345"/>
      <c r="H125" s="346"/>
      <c r="I125" s="346"/>
      <c r="J125" s="346"/>
      <c r="K125" s="346"/>
      <c r="L125" s="347"/>
      <c r="M125" s="268"/>
      <c r="N125" s="33"/>
      <c r="O125" s="33"/>
      <c r="P125" s="33"/>
      <c r="Q125" s="33"/>
      <c r="R125" s="33"/>
      <c r="S125" s="33"/>
      <c r="T125" s="33"/>
      <c r="U125" s="33"/>
      <c r="V125" s="33"/>
      <c r="W125" s="33"/>
      <c r="X125" s="33"/>
      <c r="Y125" s="33"/>
      <c r="Z125" s="33"/>
    </row>
    <row r="126" spans="1:26" ht="15" x14ac:dyDescent="0.2">
      <c r="A126" s="262" t="str">
        <f>P.O.!A127</f>
        <v>E</v>
      </c>
      <c r="B126" s="263" t="str">
        <f>P.O.!B127</f>
        <v>22</v>
      </c>
      <c r="C126" s="264">
        <f>P.O.!C127</f>
        <v>0</v>
      </c>
      <c r="D126" s="265">
        <f>P.O.!D127</f>
        <v>0</v>
      </c>
      <c r="E126" s="266" t="str">
        <f>P.O.!E127</f>
        <v>INSTALAÇÕES SANITÁRIAS - ESGOTO</v>
      </c>
      <c r="F126" s="278">
        <f>P.O.!F127</f>
        <v>0</v>
      </c>
      <c r="G126" s="358"/>
      <c r="H126" s="359"/>
      <c r="I126" s="359"/>
      <c r="J126" s="359"/>
      <c r="K126" s="359"/>
      <c r="L126" s="360"/>
      <c r="M126" s="268"/>
      <c r="N126" s="33"/>
      <c r="O126" s="33"/>
      <c r="P126" s="33"/>
      <c r="Q126" s="33"/>
      <c r="R126" s="33"/>
      <c r="S126" s="33"/>
      <c r="T126" s="33"/>
      <c r="U126" s="33"/>
      <c r="V126" s="33"/>
      <c r="W126" s="33"/>
      <c r="X126" s="33"/>
      <c r="Y126" s="33"/>
      <c r="Z126" s="33"/>
    </row>
    <row r="127" spans="1:26" ht="90" x14ac:dyDescent="0.2">
      <c r="A127" s="262" t="str">
        <f>P.O.!A128</f>
        <v>S</v>
      </c>
      <c r="B127" s="269" t="str">
        <f>P.O.!B128</f>
        <v>22.1</v>
      </c>
      <c r="C127" s="270" t="str">
        <f>P.O.!C128</f>
        <v xml:space="preserve">SEINFRA </v>
      </c>
      <c r="D127" s="269" t="str">
        <f>P.O.!D128</f>
        <v>ED-49875</v>
      </c>
      <c r="E127" s="271" t="str">
        <f>P.O.!E128</f>
        <v>CAIXA DE ESGOTO DE INSPEÇÃO/PASSAGEM EM ALVENARIA (40X40X80CM), REVESTIMENTO EM ARGAMASSA COM ADITIVO IMPERMEABILIZANTE, COM TAMPA DE CONCRETO, INCLUSIVE ESCAVAÇÃO, REATERRO E TRANSPORTE COM RETIRADA DO MATERIAL ESCAVADO (EM CAÇAMBA)</v>
      </c>
      <c r="F127" s="279" t="str">
        <f>P.O.!F128</f>
        <v>un</v>
      </c>
      <c r="G127" s="345" t="s">
        <v>1152</v>
      </c>
      <c r="H127" s="346"/>
      <c r="I127" s="346"/>
      <c r="J127" s="346"/>
      <c r="K127" s="346"/>
      <c r="L127" s="347"/>
      <c r="M127" s="277">
        <v>2</v>
      </c>
      <c r="N127" s="33"/>
      <c r="O127" s="33"/>
      <c r="P127" s="33"/>
      <c r="Q127" s="33"/>
      <c r="R127" s="33"/>
      <c r="S127" s="33"/>
      <c r="T127" s="33"/>
      <c r="U127" s="33"/>
      <c r="V127" s="33"/>
      <c r="W127" s="33"/>
      <c r="X127" s="33"/>
      <c r="Y127" s="33"/>
      <c r="Z127" s="33"/>
    </row>
    <row r="128" spans="1:26" ht="90" x14ac:dyDescent="0.2">
      <c r="A128" s="262" t="str">
        <f>P.O.!A129</f>
        <v>S</v>
      </c>
      <c r="B128" s="269" t="str">
        <f>P.O.!B129</f>
        <v>22.2</v>
      </c>
      <c r="C128" s="270" t="str">
        <f>P.O.!C129</f>
        <v xml:space="preserve">SEINFRA </v>
      </c>
      <c r="D128" s="269" t="str">
        <f>P.O.!D129</f>
        <v>ED-49870</v>
      </c>
      <c r="E128" s="271" t="str">
        <f>P.O.!E129</f>
        <v>CAIXA DE ESGOTO DE INSPEÇÃO/PASSAGEM EM ALVENARIA (30X30X30CM), REVESTIMENTO EM ARGAMASSA COM ADITIVO IMPERMEABILIZANTE, COM TAMPA DE CONCRETO, INCLUSIVE ESCAVAÇÃO, REATERRO E TRANSPORTE COM RETIRADA DO MATERIAL ESCAVADO (EM CAÇAMBA)</v>
      </c>
      <c r="F128" s="279" t="str">
        <f>P.O.!F129</f>
        <v>un</v>
      </c>
      <c r="G128" s="345" t="s">
        <v>1152</v>
      </c>
      <c r="H128" s="346"/>
      <c r="I128" s="346"/>
      <c r="J128" s="346"/>
      <c r="K128" s="346"/>
      <c r="L128" s="347"/>
      <c r="M128" s="277">
        <v>3</v>
      </c>
      <c r="N128" s="33"/>
      <c r="O128" s="33"/>
      <c r="P128" s="33"/>
      <c r="Q128" s="33"/>
      <c r="R128" s="33"/>
      <c r="S128" s="33"/>
      <c r="T128" s="33"/>
      <c r="U128" s="33"/>
      <c r="V128" s="33"/>
      <c r="W128" s="33"/>
      <c r="X128" s="33"/>
      <c r="Y128" s="33"/>
      <c r="Z128" s="33"/>
    </row>
    <row r="129" spans="1:26" ht="60" x14ac:dyDescent="0.2">
      <c r="A129" s="262" t="str">
        <f>P.O.!A130</f>
        <v>S</v>
      </c>
      <c r="B129" s="269" t="str">
        <f>P.O.!B130</f>
        <v>22.3</v>
      </c>
      <c r="C129" s="270" t="str">
        <f>P.O.!C130</f>
        <v>SINAPI</v>
      </c>
      <c r="D129" s="269" t="str">
        <f>P.O.!D130</f>
        <v>104328</v>
      </c>
      <c r="E129" s="271" t="str">
        <f>P.O.!E130</f>
        <v>CAIXA SIFONADA, COM GRELHA QUADRADA, PVC, DN 150 X 150 X 50 MM, JUNTA SOLDÁVEL, FORNECIDA E INSTALADA EM RAMAL DE DESCARGA OU EM RAMAL DE ESGOTO SANITÁRIO. AF_08/2022</v>
      </c>
      <c r="F129" s="279" t="str">
        <f>P.O.!F130</f>
        <v>UN</v>
      </c>
      <c r="G129" s="345" t="s">
        <v>1152</v>
      </c>
      <c r="H129" s="346"/>
      <c r="I129" s="346"/>
      <c r="J129" s="346"/>
      <c r="K129" s="346"/>
      <c r="L129" s="347"/>
      <c r="M129" s="277">
        <v>8</v>
      </c>
      <c r="N129" s="33"/>
      <c r="O129" s="33"/>
      <c r="P129" s="33"/>
      <c r="Q129" s="33"/>
      <c r="R129" s="33"/>
      <c r="S129" s="33"/>
      <c r="T129" s="33"/>
      <c r="U129" s="33"/>
      <c r="V129" s="33"/>
      <c r="W129" s="33"/>
      <c r="X129" s="33"/>
      <c r="Y129" s="33"/>
      <c r="Z129" s="33"/>
    </row>
    <row r="130" spans="1:26" ht="60" x14ac:dyDescent="0.2">
      <c r="A130" s="262" t="str">
        <f>P.O.!A131</f>
        <v>S</v>
      </c>
      <c r="B130" s="269" t="str">
        <f>P.O.!B131</f>
        <v>22.4</v>
      </c>
      <c r="C130" s="270" t="str">
        <f>P.O.!C131</f>
        <v>SINAPI</v>
      </c>
      <c r="D130" s="269" t="str">
        <f>P.O.!D131</f>
        <v>89708</v>
      </c>
      <c r="E130" s="271" t="str">
        <f>P.O.!E131</f>
        <v>CAIXA SIFONADA, PVC, DN 150 X 185 X 75 MM, JUNTA ELÁSTICA, FORNECIDA E INSTALADA EM RAMAL DE DESCARGA OU EM RAMAL DE ESGOTO SANITÁRIO. AF_08/2022</v>
      </c>
      <c r="F130" s="279" t="str">
        <f>P.O.!F131</f>
        <v>UN</v>
      </c>
      <c r="G130" s="345" t="s">
        <v>1152</v>
      </c>
      <c r="H130" s="346"/>
      <c r="I130" s="346"/>
      <c r="J130" s="346"/>
      <c r="K130" s="346"/>
      <c r="L130" s="347"/>
      <c r="M130" s="277">
        <v>2</v>
      </c>
      <c r="N130" s="33"/>
      <c r="O130" s="33"/>
      <c r="P130" s="33"/>
      <c r="Q130" s="33"/>
      <c r="R130" s="33"/>
      <c r="S130" s="33"/>
      <c r="T130" s="33"/>
      <c r="U130" s="33"/>
      <c r="V130" s="33"/>
      <c r="W130" s="33"/>
      <c r="X130" s="33"/>
      <c r="Y130" s="33"/>
      <c r="Z130" s="33"/>
    </row>
    <row r="131" spans="1:26" ht="30" x14ac:dyDescent="0.2">
      <c r="A131" s="262" t="str">
        <f>P.O.!A132</f>
        <v>S</v>
      </c>
      <c r="B131" s="269" t="str">
        <f>P.O.!B132</f>
        <v>22.5</v>
      </c>
      <c r="C131" s="270" t="str">
        <f>P.O.!C132</f>
        <v>SINAPI</v>
      </c>
      <c r="D131" s="269" t="str">
        <f>P.O.!D132</f>
        <v>86881</v>
      </c>
      <c r="E131" s="271" t="str">
        <f>P.O.!E132</f>
        <v>SIFÃO DO TIPO GARRAFA EM METAL CROMADO 1 X 1.1/2" - FORNECIMENTO E INSTALAÇÃO. AF_01/2020</v>
      </c>
      <c r="F131" s="279" t="str">
        <f>P.O.!F132</f>
        <v>UN</v>
      </c>
      <c r="G131" s="345" t="s">
        <v>1152</v>
      </c>
      <c r="H131" s="346"/>
      <c r="I131" s="346"/>
      <c r="J131" s="346"/>
      <c r="K131" s="346"/>
      <c r="L131" s="347"/>
      <c r="M131" s="277">
        <v>10</v>
      </c>
      <c r="N131" s="33"/>
      <c r="O131" s="33"/>
      <c r="P131" s="33"/>
      <c r="Q131" s="33"/>
      <c r="R131" s="33"/>
      <c r="S131" s="33"/>
      <c r="T131" s="33"/>
      <c r="U131" s="33"/>
      <c r="V131" s="33"/>
      <c r="W131" s="33"/>
      <c r="X131" s="33"/>
      <c r="Y131" s="33"/>
      <c r="Z131" s="33"/>
    </row>
    <row r="132" spans="1:26" ht="45" x14ac:dyDescent="0.2">
      <c r="A132" s="262" t="str">
        <f>P.O.!A133</f>
        <v>S</v>
      </c>
      <c r="B132" s="269" t="str">
        <f>P.O.!B133</f>
        <v>22.6</v>
      </c>
      <c r="C132" s="270" t="str">
        <f>P.O.!C133</f>
        <v xml:space="preserve">SEINFRA </v>
      </c>
      <c r="D132" s="269" t="str">
        <f>P.O.!D133</f>
        <v>ED-50321</v>
      </c>
      <c r="E132" s="271" t="str">
        <f>P.O.!E133</f>
        <v>SIFÃO DE METAL PARA PIA, TIPO COPO COM ACABAMENTO CROMADO, DIÂMETRO DE (1.1/2"X1.1/2" OU 2"), INCLUSIVE ACESSÓRIOS</v>
      </c>
      <c r="F132" s="279" t="str">
        <f>P.O.!F133</f>
        <v>un</v>
      </c>
      <c r="G132" s="345" t="s">
        <v>1152</v>
      </c>
      <c r="H132" s="346"/>
      <c r="I132" s="346"/>
      <c r="J132" s="346"/>
      <c r="K132" s="346"/>
      <c r="L132" s="347"/>
      <c r="M132" s="277">
        <v>2</v>
      </c>
      <c r="N132" s="33"/>
      <c r="O132" s="33"/>
      <c r="P132" s="33"/>
      <c r="Q132" s="33"/>
      <c r="R132" s="33"/>
      <c r="S132" s="33"/>
      <c r="T132" s="33"/>
      <c r="U132" s="33"/>
      <c r="V132" s="33"/>
      <c r="W132" s="33"/>
      <c r="X132" s="33"/>
      <c r="Y132" s="33"/>
      <c r="Z132" s="33"/>
    </row>
    <row r="133" spans="1:26" ht="45" x14ac:dyDescent="0.2">
      <c r="A133" s="262" t="str">
        <f>P.O.!A134</f>
        <v>S</v>
      </c>
      <c r="B133" s="269" t="str">
        <f>P.O.!B134</f>
        <v>22.7</v>
      </c>
      <c r="C133" s="270" t="str">
        <f>P.O.!C134</f>
        <v xml:space="preserve">SEINFRA </v>
      </c>
      <c r="D133" s="269" t="str">
        <f>P.O.!D134</f>
        <v>ED-50347</v>
      </c>
      <c r="E133" s="271" t="str">
        <f>P.O.!E134</f>
        <v>VÁLVULA DE ESCOAMENTO METÁLICA PARA LAVATÓRIO COM LADRÃO, SAÍDA DO DIÂMETRO DE 1", INCLUSIVE ACESSÓRIOS</v>
      </c>
      <c r="F133" s="279" t="str">
        <f>P.O.!F134</f>
        <v>un</v>
      </c>
      <c r="G133" s="345" t="s">
        <v>1152</v>
      </c>
      <c r="H133" s="346"/>
      <c r="I133" s="346"/>
      <c r="J133" s="346"/>
      <c r="K133" s="346"/>
      <c r="L133" s="347"/>
      <c r="M133" s="277">
        <v>10</v>
      </c>
      <c r="N133" s="33"/>
      <c r="O133" s="33"/>
      <c r="P133" s="33"/>
      <c r="Q133" s="33"/>
      <c r="R133" s="33"/>
      <c r="S133" s="33"/>
      <c r="T133" s="33"/>
      <c r="U133" s="33"/>
      <c r="V133" s="33"/>
      <c r="W133" s="33"/>
      <c r="X133" s="33"/>
      <c r="Y133" s="33"/>
      <c r="Z133" s="33"/>
    </row>
    <row r="134" spans="1:26" ht="45" x14ac:dyDescent="0.2">
      <c r="A134" s="262" t="str">
        <f>P.O.!A135</f>
        <v>S</v>
      </c>
      <c r="B134" s="269" t="str">
        <f>P.O.!B135</f>
        <v>22.8</v>
      </c>
      <c r="C134" s="270" t="str">
        <f>P.O.!C135</f>
        <v xml:space="preserve">SEINFRA </v>
      </c>
      <c r="D134" s="269" t="str">
        <f>P.O.!D135</f>
        <v>ED-50335</v>
      </c>
      <c r="E134" s="271" t="str">
        <f>P.O.!E135</f>
        <v>VÁLVULA DE ESCOAMENTO METÁLICA, PARA PIA DE COZINHA AMERICANA, ACABAMENTO CROMADO, DIÂMETRO DE 3.1/2", INCLUSIVE ACESSÓRIOS</v>
      </c>
      <c r="F134" s="279" t="str">
        <f>P.O.!F135</f>
        <v>un</v>
      </c>
      <c r="G134" s="345" t="s">
        <v>1152</v>
      </c>
      <c r="H134" s="346"/>
      <c r="I134" s="346"/>
      <c r="J134" s="346"/>
      <c r="K134" s="346"/>
      <c r="L134" s="347"/>
      <c r="M134" s="277">
        <v>2</v>
      </c>
      <c r="N134" s="33"/>
      <c r="O134" s="33"/>
      <c r="P134" s="33"/>
      <c r="Q134" s="33"/>
      <c r="R134" s="33"/>
      <c r="S134" s="33"/>
      <c r="T134" s="33"/>
      <c r="U134" s="33"/>
      <c r="V134" s="33"/>
      <c r="W134" s="33"/>
      <c r="X134" s="33"/>
      <c r="Y134" s="33"/>
      <c r="Z134" s="33"/>
    </row>
    <row r="135" spans="1:26" ht="75" x14ac:dyDescent="0.2">
      <c r="A135" s="262" t="str">
        <f>P.O.!A136</f>
        <v>S</v>
      </c>
      <c r="B135" s="269" t="str">
        <f>P.O.!B136</f>
        <v>22.9</v>
      </c>
      <c r="C135" s="270" t="str">
        <f>P.O.!C136</f>
        <v>SINAPI</v>
      </c>
      <c r="D135" s="269" t="str">
        <f>P.O.!D136</f>
        <v>104341</v>
      </c>
      <c r="E135" s="271" t="str">
        <f>P.O.!E136</f>
        <v>BUCHA DE REDUÇÃO LONGA, PVC, SÉRIE NORMAL, ESGOTO PREDIAL, DN 50 X 40 MM, JUNTA SOLDÁVEL E ELÁSTICA, FORNECIDO E INSTALADO EM RAMAL DE DESCARGA OU RAMAL DE ESGOTO SANITÁRIO. AF_08/2022</v>
      </c>
      <c r="F135" s="279" t="str">
        <f>P.O.!F136</f>
        <v>UN</v>
      </c>
      <c r="G135" s="345" t="s">
        <v>1152</v>
      </c>
      <c r="H135" s="346"/>
      <c r="I135" s="346"/>
      <c r="J135" s="346"/>
      <c r="K135" s="346"/>
      <c r="L135" s="347"/>
      <c r="M135" s="277">
        <v>3</v>
      </c>
      <c r="N135" s="33"/>
      <c r="O135" s="33"/>
      <c r="P135" s="33"/>
      <c r="Q135" s="33"/>
      <c r="R135" s="33"/>
      <c r="S135" s="33"/>
      <c r="T135" s="33"/>
      <c r="U135" s="33"/>
      <c r="V135" s="33"/>
      <c r="W135" s="33"/>
      <c r="X135" s="33"/>
      <c r="Y135" s="33"/>
      <c r="Z135" s="33"/>
    </row>
    <row r="136" spans="1:26" ht="30" x14ac:dyDescent="0.2">
      <c r="A136" s="262" t="str">
        <f>P.O.!A137</f>
        <v>S</v>
      </c>
      <c r="B136" s="269" t="str">
        <f>P.O.!B137</f>
        <v>22.10</v>
      </c>
      <c r="C136" s="270" t="str">
        <f>P.O.!C137</f>
        <v>ORSE</v>
      </c>
      <c r="D136" s="269" t="str">
        <f>P.O.!D137</f>
        <v>01621</v>
      </c>
      <c r="E136" s="271" t="str">
        <f>P.O.!E137</f>
        <v>Curva 45° longa em pvc rígido c/ anéis, diâm =100mm Rev.01 - 10/2022</v>
      </c>
      <c r="F136" s="279" t="str">
        <f>P.O.!F137</f>
        <v>UN</v>
      </c>
      <c r="G136" s="345" t="s">
        <v>1152</v>
      </c>
      <c r="H136" s="346"/>
      <c r="I136" s="346"/>
      <c r="J136" s="346"/>
      <c r="K136" s="346"/>
      <c r="L136" s="347"/>
      <c r="M136" s="277">
        <v>11</v>
      </c>
      <c r="N136" s="33"/>
      <c r="O136" s="33"/>
      <c r="P136" s="33"/>
      <c r="Q136" s="33"/>
      <c r="R136" s="33"/>
      <c r="S136" s="33"/>
      <c r="T136" s="33"/>
      <c r="U136" s="33"/>
      <c r="V136" s="33"/>
      <c r="W136" s="33"/>
      <c r="X136" s="33"/>
      <c r="Y136" s="33"/>
      <c r="Z136" s="33"/>
    </row>
    <row r="137" spans="1:26" ht="30" x14ac:dyDescent="0.2">
      <c r="A137" s="262" t="str">
        <f>P.O.!A138</f>
        <v>S</v>
      </c>
      <c r="B137" s="269" t="str">
        <f>P.O.!B138</f>
        <v>22.11</v>
      </c>
      <c r="C137" s="270" t="str">
        <f>P.O.!C138</f>
        <v>ORSE</v>
      </c>
      <c r="D137" s="269" t="str">
        <f>P.O.!D138</f>
        <v>01620</v>
      </c>
      <c r="E137" s="271" t="str">
        <f>P.O.!E138</f>
        <v>Curva 45° longa em pvc rígido c/ anéis, diâm = 75mm Rev. 01 - 10/2022</v>
      </c>
      <c r="F137" s="279" t="str">
        <f>P.O.!F138</f>
        <v>UN</v>
      </c>
      <c r="G137" s="345" t="s">
        <v>1152</v>
      </c>
      <c r="H137" s="346"/>
      <c r="I137" s="346"/>
      <c r="J137" s="346"/>
      <c r="K137" s="346"/>
      <c r="L137" s="347"/>
      <c r="M137" s="277">
        <v>2</v>
      </c>
      <c r="N137" s="33"/>
      <c r="O137" s="33"/>
      <c r="P137" s="33"/>
      <c r="Q137" s="33"/>
      <c r="R137" s="33"/>
      <c r="S137" s="33"/>
      <c r="T137" s="33"/>
      <c r="U137" s="33"/>
      <c r="V137" s="33"/>
      <c r="W137" s="33"/>
      <c r="X137" s="33"/>
      <c r="Y137" s="33"/>
      <c r="Z137" s="33"/>
    </row>
    <row r="138" spans="1:26" ht="30" x14ac:dyDescent="0.2">
      <c r="A138" s="262" t="str">
        <f>P.O.!A139</f>
        <v>S</v>
      </c>
      <c r="B138" s="269" t="str">
        <f>P.O.!B139</f>
        <v>22.12</v>
      </c>
      <c r="C138" s="270" t="str">
        <f>P.O.!C139</f>
        <v>ORSE</v>
      </c>
      <c r="D138" s="269" t="str">
        <f>P.O.!D139</f>
        <v>01619</v>
      </c>
      <c r="E138" s="271" t="str">
        <f>P.O.!E139</f>
        <v>Curva 45° longa em pvc rígido c/ anéis, diâm = 50mm - Rev 01_10/2022</v>
      </c>
      <c r="F138" s="279" t="str">
        <f>P.O.!F139</f>
        <v>UN</v>
      </c>
      <c r="G138" s="345" t="s">
        <v>1152</v>
      </c>
      <c r="H138" s="346"/>
      <c r="I138" s="346"/>
      <c r="J138" s="346"/>
      <c r="K138" s="346"/>
      <c r="L138" s="347"/>
      <c r="M138" s="277">
        <v>2</v>
      </c>
      <c r="N138" s="33"/>
      <c r="O138" s="33"/>
      <c r="P138" s="33"/>
      <c r="Q138" s="33"/>
      <c r="R138" s="33"/>
      <c r="S138" s="33"/>
      <c r="T138" s="33"/>
      <c r="U138" s="33"/>
      <c r="V138" s="33"/>
      <c r="W138" s="33"/>
      <c r="X138" s="33"/>
      <c r="Y138" s="33"/>
      <c r="Z138" s="33"/>
    </row>
    <row r="139" spans="1:26" ht="15" x14ac:dyDescent="0.2">
      <c r="A139" s="262" t="str">
        <f>P.O.!A140</f>
        <v>S</v>
      </c>
      <c r="B139" s="269" t="str">
        <f>P.O.!B140</f>
        <v>22.13</v>
      </c>
      <c r="C139" s="270" t="str">
        <f>P.O.!C140</f>
        <v>ORSE</v>
      </c>
      <c r="D139" s="269" t="str">
        <f>P.O.!D140</f>
        <v>01540</v>
      </c>
      <c r="E139" s="271" t="str">
        <f>P.O.!E140</f>
        <v>Curva 90° curta em pvc rígido soldável, diâm = 100mm</v>
      </c>
      <c r="F139" s="279" t="str">
        <f>P.O.!F140</f>
        <v>UN</v>
      </c>
      <c r="G139" s="345" t="s">
        <v>1152</v>
      </c>
      <c r="H139" s="346"/>
      <c r="I139" s="346"/>
      <c r="J139" s="346"/>
      <c r="K139" s="346"/>
      <c r="L139" s="347"/>
      <c r="M139" s="277">
        <v>6</v>
      </c>
      <c r="N139" s="33"/>
      <c r="O139" s="33"/>
      <c r="P139" s="33"/>
      <c r="Q139" s="33"/>
      <c r="R139" s="33"/>
      <c r="S139" s="33"/>
      <c r="T139" s="33"/>
      <c r="U139" s="33"/>
      <c r="V139" s="33"/>
      <c r="W139" s="33"/>
      <c r="X139" s="33"/>
      <c r="Y139" s="33"/>
      <c r="Z139" s="33"/>
    </row>
    <row r="140" spans="1:26" ht="30" x14ac:dyDescent="0.2">
      <c r="A140" s="262" t="str">
        <f>P.O.!A141</f>
        <v>S</v>
      </c>
      <c r="B140" s="269" t="str">
        <f>P.O.!B141</f>
        <v>22.14</v>
      </c>
      <c r="C140" s="270" t="str">
        <f>P.O.!C141</f>
        <v>ORSE</v>
      </c>
      <c r="D140" s="269" t="str">
        <f>P.O.!D141</f>
        <v>01600</v>
      </c>
      <c r="E140" s="271" t="str">
        <f>P.O.!E141</f>
        <v>Curva 90° curta pvc soldável p/ esgoto secundário, diâm = 40mm</v>
      </c>
      <c r="F140" s="279" t="str">
        <f>P.O.!F141</f>
        <v>UN</v>
      </c>
      <c r="G140" s="345" t="s">
        <v>1152</v>
      </c>
      <c r="H140" s="346"/>
      <c r="I140" s="346"/>
      <c r="J140" s="346"/>
      <c r="K140" s="346"/>
      <c r="L140" s="347"/>
      <c r="M140" s="277">
        <v>23</v>
      </c>
      <c r="N140" s="33"/>
      <c r="O140" s="33"/>
      <c r="P140" s="33"/>
      <c r="Q140" s="33"/>
      <c r="R140" s="33"/>
      <c r="S140" s="33"/>
      <c r="T140" s="33"/>
      <c r="U140" s="33"/>
      <c r="V140" s="33"/>
      <c r="W140" s="33"/>
      <c r="X140" s="33"/>
      <c r="Y140" s="33"/>
      <c r="Z140" s="33"/>
    </row>
    <row r="141" spans="1:26" ht="60" x14ac:dyDescent="0.2">
      <c r="A141" s="262" t="str">
        <f>P.O.!A142</f>
        <v>S</v>
      </c>
      <c r="B141" s="269" t="str">
        <f>P.O.!B142</f>
        <v>22.15</v>
      </c>
      <c r="C141" s="270" t="str">
        <f>P.O.!C142</f>
        <v>SINAPI</v>
      </c>
      <c r="D141" s="269" t="str">
        <f>P.O.!D142</f>
        <v>89726</v>
      </c>
      <c r="E141" s="271" t="str">
        <f>P.O.!E142</f>
        <v>JOELHO 45 GRAUS, PVC, SERIE NORMAL, ESGOTO PREDIAL, DN 40 MM, JUNTA SOLDÁVEL, FORNECIDO E INSTALADO EM RAMAL DE DESCARGA OU RAMAL DE ESGOTO SANITÁRIO. AF_08/2022</v>
      </c>
      <c r="F141" s="279" t="str">
        <f>P.O.!F142</f>
        <v>UN</v>
      </c>
      <c r="G141" s="345" t="s">
        <v>1152</v>
      </c>
      <c r="H141" s="346"/>
      <c r="I141" s="346"/>
      <c r="J141" s="346"/>
      <c r="K141" s="346"/>
      <c r="L141" s="347"/>
      <c r="M141" s="277">
        <v>21</v>
      </c>
      <c r="N141" s="33"/>
      <c r="O141" s="33"/>
      <c r="P141" s="33"/>
      <c r="Q141" s="33"/>
      <c r="R141" s="33"/>
      <c r="S141" s="33"/>
      <c r="T141" s="33"/>
      <c r="U141" s="33"/>
      <c r="V141" s="33"/>
      <c r="W141" s="33"/>
      <c r="X141" s="33"/>
      <c r="Y141" s="33"/>
      <c r="Z141" s="33"/>
    </row>
    <row r="142" spans="1:26" ht="60" x14ac:dyDescent="0.2">
      <c r="A142" s="262" t="str">
        <f>P.O.!A143</f>
        <v>S</v>
      </c>
      <c r="B142" s="269" t="str">
        <f>P.O.!B143</f>
        <v>22.16</v>
      </c>
      <c r="C142" s="270" t="str">
        <f>P.O.!C143</f>
        <v>SINAPI</v>
      </c>
      <c r="D142" s="269" t="str">
        <f>P.O.!D143</f>
        <v>89802</v>
      </c>
      <c r="E142" s="271" t="str">
        <f>P.O.!E143</f>
        <v>JOELHO 45 GRAUS, PVC, SERIE NORMAL, ESGOTO PREDIAL, DN 50 MM, JUNTA ELÁSTICA, FORNECIDO E INSTALADO EM PRUMADA DE ESGOTO SANITÁRIO OU VENTILAÇÃO. AF_08/2022</v>
      </c>
      <c r="F142" s="279" t="str">
        <f>P.O.!F143</f>
        <v>UN</v>
      </c>
      <c r="G142" s="345" t="s">
        <v>1152</v>
      </c>
      <c r="H142" s="346"/>
      <c r="I142" s="346"/>
      <c r="J142" s="346"/>
      <c r="K142" s="346"/>
      <c r="L142" s="347"/>
      <c r="M142" s="277">
        <v>3</v>
      </c>
      <c r="N142" s="33"/>
      <c r="O142" s="33"/>
      <c r="P142" s="33"/>
      <c r="Q142" s="33"/>
      <c r="R142" s="33"/>
      <c r="S142" s="33"/>
      <c r="T142" s="33"/>
      <c r="U142" s="33"/>
      <c r="V142" s="33"/>
      <c r="W142" s="33"/>
      <c r="X142" s="33"/>
      <c r="Y142" s="33"/>
      <c r="Z142" s="33"/>
    </row>
    <row r="143" spans="1:26" ht="60" x14ac:dyDescent="0.2">
      <c r="A143" s="262" t="str">
        <f>P.O.!A144</f>
        <v>S</v>
      </c>
      <c r="B143" s="269" t="str">
        <f>P.O.!B144</f>
        <v>22.17</v>
      </c>
      <c r="C143" s="270" t="str">
        <f>P.O.!C144</f>
        <v>SINAPI</v>
      </c>
      <c r="D143" s="269" t="str">
        <f>P.O.!D144</f>
        <v>89724</v>
      </c>
      <c r="E143" s="271" t="str">
        <f>P.O.!E144</f>
        <v>JOELHO 90 GRAUS, PVC, SERIE NORMAL, ESGOTO PREDIAL, DN 40 MM, JUNTA SOLDÁVEL, FORNECIDO E INSTALADO EM RAMAL DE DESCARGA OU RAMAL DE ESGOTO SANITÁRIO. AF_08/2022</v>
      </c>
      <c r="F143" s="279" t="str">
        <f>P.O.!F144</f>
        <v>UN</v>
      </c>
      <c r="G143" s="345" t="s">
        <v>1152</v>
      </c>
      <c r="H143" s="346"/>
      <c r="I143" s="346"/>
      <c r="J143" s="346"/>
      <c r="K143" s="346"/>
      <c r="L143" s="347"/>
      <c r="M143" s="277">
        <v>3</v>
      </c>
      <c r="N143" s="33"/>
      <c r="O143" s="33"/>
      <c r="P143" s="33"/>
      <c r="Q143" s="33"/>
      <c r="R143" s="33"/>
      <c r="S143" s="33"/>
      <c r="T143" s="33"/>
      <c r="U143" s="33"/>
      <c r="V143" s="33"/>
      <c r="W143" s="33"/>
      <c r="X143" s="33"/>
      <c r="Y143" s="33"/>
      <c r="Z143" s="33"/>
    </row>
    <row r="144" spans="1:26" ht="60" x14ac:dyDescent="0.2">
      <c r="A144" s="262" t="str">
        <f>P.O.!A145</f>
        <v>S</v>
      </c>
      <c r="B144" s="269" t="str">
        <f>P.O.!B145</f>
        <v>22.18</v>
      </c>
      <c r="C144" s="270" t="str">
        <f>P.O.!C145</f>
        <v>SINAPI</v>
      </c>
      <c r="D144" s="269" t="str">
        <f>P.O.!D145</f>
        <v>89801</v>
      </c>
      <c r="E144" s="271" t="str">
        <f>P.O.!E145</f>
        <v>JOELHO 90 GRAUS, PVC, SERIE NORMAL, ESGOTO PREDIAL, DN 50 MM, JUNTA ELÁSTICA, FORNECIDO E INSTALADO EM PRUMADA DE ESGOTO SANITÁRIO OU VENTILAÇÃO. AF_08/2022</v>
      </c>
      <c r="F144" s="279" t="str">
        <f>P.O.!F145</f>
        <v>UN</v>
      </c>
      <c r="G144" s="345" t="s">
        <v>1152</v>
      </c>
      <c r="H144" s="346"/>
      <c r="I144" s="346"/>
      <c r="J144" s="346"/>
      <c r="K144" s="346"/>
      <c r="L144" s="347"/>
      <c r="M144" s="277">
        <v>3</v>
      </c>
      <c r="N144" s="33"/>
      <c r="O144" s="33"/>
      <c r="P144" s="33"/>
      <c r="Q144" s="33"/>
      <c r="R144" s="33"/>
      <c r="S144" s="33"/>
      <c r="T144" s="33"/>
      <c r="U144" s="33"/>
      <c r="V144" s="33"/>
      <c r="W144" s="33"/>
      <c r="X144" s="33"/>
      <c r="Y144" s="33"/>
      <c r="Z144" s="33"/>
    </row>
    <row r="145" spans="1:26" ht="30" x14ac:dyDescent="0.2">
      <c r="A145" s="262" t="str">
        <f>P.O.!A146</f>
        <v>S</v>
      </c>
      <c r="B145" s="269" t="str">
        <f>P.O.!B146</f>
        <v>22.19</v>
      </c>
      <c r="C145" s="270" t="str">
        <f>P.O.!C146</f>
        <v>ORSE</v>
      </c>
      <c r="D145" s="269" t="str">
        <f>P.O.!D146</f>
        <v>01636</v>
      </c>
      <c r="E145" s="271" t="str">
        <f>P.O.!E146</f>
        <v>Junção simples em pvc rígido c/ anéis, para esgoto primário, diâm =100 x 50mm</v>
      </c>
      <c r="F145" s="279" t="str">
        <f>P.O.!F146</f>
        <v>UN</v>
      </c>
      <c r="G145" s="345" t="s">
        <v>1152</v>
      </c>
      <c r="H145" s="346"/>
      <c r="I145" s="346"/>
      <c r="J145" s="346"/>
      <c r="K145" s="346"/>
      <c r="L145" s="347"/>
      <c r="M145" s="277">
        <v>5</v>
      </c>
      <c r="N145" s="33"/>
      <c r="O145" s="33"/>
      <c r="P145" s="33"/>
      <c r="Q145" s="33"/>
      <c r="R145" s="33"/>
      <c r="S145" s="33"/>
      <c r="T145" s="33"/>
      <c r="U145" s="33"/>
      <c r="V145" s="33"/>
      <c r="W145" s="33"/>
      <c r="X145" s="33"/>
      <c r="Y145" s="33"/>
      <c r="Z145" s="33"/>
    </row>
    <row r="146" spans="1:26" ht="30" x14ac:dyDescent="0.2">
      <c r="A146" s="262" t="str">
        <f>P.O.!A147</f>
        <v>S</v>
      </c>
      <c r="B146" s="269" t="str">
        <f>P.O.!B147</f>
        <v>22.20</v>
      </c>
      <c r="C146" s="270" t="str">
        <f>P.O.!C147</f>
        <v>ORSE</v>
      </c>
      <c r="D146" s="269" t="str">
        <f>P.O.!D147</f>
        <v>01638</v>
      </c>
      <c r="E146" s="271" t="str">
        <f>P.O.!E147</f>
        <v>Junção simples em pvc rígido c/ anéis, para esgoto primário, diâm = 100 x 100mm</v>
      </c>
      <c r="F146" s="279" t="str">
        <f>P.O.!F147</f>
        <v>UN</v>
      </c>
      <c r="G146" s="345" t="s">
        <v>1152</v>
      </c>
      <c r="H146" s="346"/>
      <c r="I146" s="346"/>
      <c r="J146" s="346"/>
      <c r="K146" s="346"/>
      <c r="L146" s="347"/>
      <c r="M146" s="277">
        <v>4</v>
      </c>
      <c r="N146" s="33"/>
      <c r="O146" s="33"/>
      <c r="P146" s="33"/>
      <c r="Q146" s="33"/>
      <c r="R146" s="33"/>
      <c r="S146" s="33"/>
      <c r="T146" s="33"/>
      <c r="U146" s="33"/>
      <c r="V146" s="33"/>
      <c r="W146" s="33"/>
      <c r="X146" s="33"/>
      <c r="Y146" s="33"/>
      <c r="Z146" s="33"/>
    </row>
    <row r="147" spans="1:26" ht="30" x14ac:dyDescent="0.2">
      <c r="A147" s="262" t="str">
        <f>P.O.!A148</f>
        <v>S</v>
      </c>
      <c r="B147" s="269" t="str">
        <f>P.O.!B148</f>
        <v>22.21</v>
      </c>
      <c r="C147" s="270" t="str">
        <f>P.O.!C148</f>
        <v>ORSE</v>
      </c>
      <c r="D147" s="269" t="str">
        <f>P.O.!D148</f>
        <v>01637</v>
      </c>
      <c r="E147" s="271" t="str">
        <f>P.O.!E148</f>
        <v>Junção simples em pvc rígido c/ anéis, para esgoto primário, diâm = 100 x 75mm</v>
      </c>
      <c r="F147" s="279" t="str">
        <f>P.O.!F148</f>
        <v>UN</v>
      </c>
      <c r="G147" s="345" t="s">
        <v>1152</v>
      </c>
      <c r="H147" s="346"/>
      <c r="I147" s="346"/>
      <c r="J147" s="346"/>
      <c r="K147" s="346"/>
      <c r="L147" s="347"/>
      <c r="M147" s="277">
        <v>2</v>
      </c>
      <c r="N147" s="33"/>
      <c r="O147" s="33"/>
      <c r="P147" s="33"/>
      <c r="Q147" s="33"/>
      <c r="R147" s="33"/>
      <c r="S147" s="33"/>
      <c r="T147" s="33"/>
      <c r="U147" s="33"/>
      <c r="V147" s="33"/>
      <c r="W147" s="33"/>
      <c r="X147" s="33"/>
      <c r="Y147" s="33"/>
      <c r="Z147" s="33"/>
    </row>
    <row r="148" spans="1:26" ht="30" x14ac:dyDescent="0.2">
      <c r="A148" s="262" t="str">
        <f>P.O.!A149</f>
        <v>S</v>
      </c>
      <c r="B148" s="269" t="str">
        <f>P.O.!B149</f>
        <v>22.22</v>
      </c>
      <c r="C148" s="270" t="str">
        <f>P.O.!C149</f>
        <v>ORSE</v>
      </c>
      <c r="D148" s="269" t="str">
        <f>P.O.!D149</f>
        <v>01634</v>
      </c>
      <c r="E148" s="271" t="str">
        <f>P.O.!E149</f>
        <v>Junção simples em pvc rígido c/ anéis, para esgoto primário, diâm = 75 x 50mm Rev. 01 - 10/2022</v>
      </c>
      <c r="F148" s="279" t="str">
        <f>P.O.!F149</f>
        <v>UN</v>
      </c>
      <c r="G148" s="345" t="s">
        <v>1152</v>
      </c>
      <c r="H148" s="346"/>
      <c r="I148" s="346"/>
      <c r="J148" s="346"/>
      <c r="K148" s="346"/>
      <c r="L148" s="347"/>
      <c r="M148" s="277">
        <v>1</v>
      </c>
      <c r="N148" s="33"/>
      <c r="O148" s="33"/>
      <c r="P148" s="33"/>
      <c r="Q148" s="33"/>
      <c r="R148" s="33"/>
      <c r="S148" s="33"/>
      <c r="T148" s="33"/>
      <c r="U148" s="33"/>
      <c r="V148" s="33"/>
      <c r="W148" s="33"/>
      <c r="X148" s="33"/>
      <c r="Y148" s="33"/>
      <c r="Z148" s="33"/>
    </row>
    <row r="149" spans="1:26" ht="30" x14ac:dyDescent="0.2">
      <c r="A149" s="262" t="str">
        <f>P.O.!A150</f>
        <v>S</v>
      </c>
      <c r="B149" s="269" t="str">
        <f>P.O.!B150</f>
        <v>22.23</v>
      </c>
      <c r="C149" s="270" t="str">
        <f>P.O.!C150</f>
        <v>ORSE</v>
      </c>
      <c r="D149" s="269" t="str">
        <f>P.O.!D150</f>
        <v>01635</v>
      </c>
      <c r="E149" s="271" t="str">
        <f>P.O.!E150</f>
        <v>Junção simples em pvc rígido c/ anéis, para esgoto primário, diâm = 75 x 75mm</v>
      </c>
      <c r="F149" s="279" t="str">
        <f>P.O.!F150</f>
        <v>UN</v>
      </c>
      <c r="G149" s="345" t="s">
        <v>1152</v>
      </c>
      <c r="H149" s="346"/>
      <c r="I149" s="346"/>
      <c r="J149" s="346"/>
      <c r="K149" s="346"/>
      <c r="L149" s="347"/>
      <c r="M149" s="277">
        <v>1</v>
      </c>
      <c r="N149" s="33"/>
      <c r="O149" s="33"/>
      <c r="P149" s="33"/>
      <c r="Q149" s="33"/>
      <c r="R149" s="33"/>
      <c r="S149" s="33"/>
      <c r="T149" s="33"/>
      <c r="U149" s="33"/>
      <c r="V149" s="33"/>
      <c r="W149" s="33"/>
      <c r="X149" s="33"/>
      <c r="Y149" s="33"/>
      <c r="Z149" s="33"/>
    </row>
    <row r="150" spans="1:26" ht="60" x14ac:dyDescent="0.2">
      <c r="A150" s="262" t="str">
        <f>P.O.!A151</f>
        <v>S</v>
      </c>
      <c r="B150" s="269" t="str">
        <f>P.O.!B151</f>
        <v>22.24</v>
      </c>
      <c r="C150" s="270" t="str">
        <f>P.O.!C151</f>
        <v>SINAPI</v>
      </c>
      <c r="D150" s="269" t="str">
        <f>P.O.!D151</f>
        <v>89752</v>
      </c>
      <c r="E150" s="271" t="str">
        <f>P.O.!E151</f>
        <v>LUVA SIMPLES, PVC, SERIE NORMAL, ESGOTO PREDIAL, DN 40 MM, JUNTA SOLDÁVEL, FORNECIDO E INSTALADO EM RAMAL DE DESCARGA OU RAMAL DE ESGOTO SANITÁRIO. AF_08/2022</v>
      </c>
      <c r="F150" s="279" t="str">
        <f>P.O.!F151</f>
        <v>UN</v>
      </c>
      <c r="G150" s="345" t="s">
        <v>1152</v>
      </c>
      <c r="H150" s="346"/>
      <c r="I150" s="346"/>
      <c r="J150" s="346"/>
      <c r="K150" s="346"/>
      <c r="L150" s="347"/>
      <c r="M150" s="277">
        <v>34</v>
      </c>
      <c r="N150" s="33"/>
      <c r="O150" s="33"/>
      <c r="P150" s="33"/>
      <c r="Q150" s="33"/>
      <c r="R150" s="33"/>
      <c r="S150" s="33"/>
      <c r="T150" s="33"/>
      <c r="U150" s="33"/>
      <c r="V150" s="33"/>
      <c r="W150" s="33"/>
      <c r="X150" s="33"/>
      <c r="Y150" s="33"/>
      <c r="Z150" s="33"/>
    </row>
    <row r="151" spans="1:26" ht="60" x14ac:dyDescent="0.2">
      <c r="A151" s="262" t="str">
        <f>P.O.!A152</f>
        <v>S</v>
      </c>
      <c r="B151" s="269" t="str">
        <f>P.O.!B152</f>
        <v>22.25</v>
      </c>
      <c r="C151" s="270" t="str">
        <f>P.O.!C152</f>
        <v>SINAPI</v>
      </c>
      <c r="D151" s="269" t="str">
        <f>P.O.!D152</f>
        <v>89778</v>
      </c>
      <c r="E151" s="271" t="str">
        <f>P.O.!E152</f>
        <v>LUVA SIMPLES, PVC, SERIE NORMAL, ESGOTO PREDIAL, DN 100 MM, JUNTA ELÁSTICA, FORNECIDO E INSTALADO EM RAMAL DE DESCARGA OU RAMAL DE ESGOTO SANITÁRIO. AF_08/2022</v>
      </c>
      <c r="F151" s="279" t="str">
        <f>P.O.!F152</f>
        <v>UN</v>
      </c>
      <c r="G151" s="345" t="s">
        <v>1152</v>
      </c>
      <c r="H151" s="346"/>
      <c r="I151" s="346"/>
      <c r="J151" s="346"/>
      <c r="K151" s="346"/>
      <c r="L151" s="347"/>
      <c r="M151" s="277">
        <v>36</v>
      </c>
      <c r="N151" s="33"/>
      <c r="O151" s="33"/>
      <c r="P151" s="33"/>
      <c r="Q151" s="33"/>
      <c r="R151" s="33"/>
      <c r="S151" s="33"/>
      <c r="T151" s="33"/>
      <c r="U151" s="33"/>
      <c r="V151" s="33"/>
      <c r="W151" s="33"/>
      <c r="X151" s="33"/>
      <c r="Y151" s="33"/>
      <c r="Z151" s="33"/>
    </row>
    <row r="152" spans="1:26" ht="60" x14ac:dyDescent="0.2">
      <c r="A152" s="262" t="str">
        <f>P.O.!A153</f>
        <v>S</v>
      </c>
      <c r="B152" s="269" t="str">
        <f>P.O.!B153</f>
        <v>22.26</v>
      </c>
      <c r="C152" s="270" t="str">
        <f>P.O.!C153</f>
        <v>SINAPI</v>
      </c>
      <c r="D152" s="269" t="str">
        <f>P.O.!D153</f>
        <v>89753</v>
      </c>
      <c r="E152" s="271" t="str">
        <f>P.O.!E153</f>
        <v>LUVA SIMPLES, PVC, SERIE NORMAL, ESGOTO PREDIAL, DN 50 MM, JUNTA ELÁSTICA, FORNECIDO E INSTALADO EM RAMAL DE DESCARGA OU RAMAL DE ESGOTO SANITÁRIO. AF_08/2022</v>
      </c>
      <c r="F152" s="279" t="str">
        <f>P.O.!F153</f>
        <v>UN</v>
      </c>
      <c r="G152" s="345" t="s">
        <v>1152</v>
      </c>
      <c r="H152" s="346"/>
      <c r="I152" s="346"/>
      <c r="J152" s="346"/>
      <c r="K152" s="346"/>
      <c r="L152" s="347"/>
      <c r="M152" s="277">
        <v>19</v>
      </c>
      <c r="N152" s="33"/>
      <c r="O152" s="33"/>
      <c r="P152" s="33"/>
      <c r="Q152" s="33"/>
      <c r="R152" s="33"/>
      <c r="S152" s="33"/>
      <c r="T152" s="33"/>
      <c r="U152" s="33"/>
      <c r="V152" s="33"/>
      <c r="W152" s="33"/>
      <c r="X152" s="33"/>
      <c r="Y152" s="33"/>
      <c r="Z152" s="33"/>
    </row>
    <row r="153" spans="1:26" ht="60" x14ac:dyDescent="0.2">
      <c r="A153" s="262" t="str">
        <f>P.O.!A154</f>
        <v>S</v>
      </c>
      <c r="B153" s="269" t="str">
        <f>P.O.!B154</f>
        <v>22.27</v>
      </c>
      <c r="C153" s="270" t="str">
        <f>P.O.!C154</f>
        <v>SINAPI</v>
      </c>
      <c r="D153" s="269" t="str">
        <f>P.O.!D154</f>
        <v>89774</v>
      </c>
      <c r="E153" s="271" t="str">
        <f>P.O.!E154</f>
        <v>LUVA SIMPLES, PVC, SERIE NORMAL, ESGOTO PREDIAL, DN 75 MM, JUNTA ELÁSTICA, FORNECIDO E INSTALADO EM RAMAL DE DESCARGA OU RAMAL DE ESGOTO SANITÁRIO. AF_08/2022</v>
      </c>
      <c r="F153" s="279" t="str">
        <f>P.O.!F154</f>
        <v>UN</v>
      </c>
      <c r="G153" s="345" t="s">
        <v>1152</v>
      </c>
      <c r="H153" s="346"/>
      <c r="I153" s="346"/>
      <c r="J153" s="346"/>
      <c r="K153" s="346"/>
      <c r="L153" s="347"/>
      <c r="M153" s="277">
        <v>10</v>
      </c>
      <c r="N153" s="33"/>
      <c r="O153" s="33"/>
      <c r="P153" s="33"/>
      <c r="Q153" s="33"/>
      <c r="R153" s="33"/>
      <c r="S153" s="33"/>
      <c r="T153" s="33"/>
      <c r="U153" s="33"/>
      <c r="V153" s="33"/>
      <c r="W153" s="33"/>
      <c r="X153" s="33"/>
      <c r="Y153" s="33"/>
      <c r="Z153" s="33"/>
    </row>
    <row r="154" spans="1:26" ht="30" x14ac:dyDescent="0.2">
      <c r="A154" s="262" t="str">
        <f>P.O.!A155</f>
        <v>S</v>
      </c>
      <c r="B154" s="269" t="str">
        <f>P.O.!B155</f>
        <v>22.28</v>
      </c>
      <c r="C154" s="270" t="str">
        <f>P.O.!C155</f>
        <v>ORSE</v>
      </c>
      <c r="D154" s="269" t="str">
        <f>P.O.!D155</f>
        <v>01657</v>
      </c>
      <c r="E154" s="271" t="str">
        <f>P.O.!E155</f>
        <v>Redução excêntrica em pvc rígido c/ anéis, para esgoto primário, diâm =100 x 75mm</v>
      </c>
      <c r="F154" s="279" t="str">
        <f>P.O.!F155</f>
        <v>UN</v>
      </c>
      <c r="G154" s="345" t="s">
        <v>1152</v>
      </c>
      <c r="H154" s="346"/>
      <c r="I154" s="346"/>
      <c r="J154" s="346"/>
      <c r="K154" s="346"/>
      <c r="L154" s="347"/>
      <c r="M154" s="277">
        <v>1</v>
      </c>
      <c r="N154" s="33"/>
      <c r="O154" s="33"/>
      <c r="P154" s="33"/>
      <c r="Q154" s="33"/>
      <c r="R154" s="33"/>
      <c r="S154" s="33"/>
      <c r="T154" s="33"/>
      <c r="U154" s="33"/>
      <c r="V154" s="33"/>
      <c r="W154" s="33"/>
      <c r="X154" s="33"/>
      <c r="Y154" s="33"/>
      <c r="Z154" s="33"/>
    </row>
    <row r="155" spans="1:26" ht="30" x14ac:dyDescent="0.2">
      <c r="A155" s="262" t="str">
        <f>P.O.!A156</f>
        <v>S</v>
      </c>
      <c r="B155" s="269" t="str">
        <f>P.O.!B156</f>
        <v>22.29</v>
      </c>
      <c r="C155" s="270" t="str">
        <f>P.O.!C156</f>
        <v>ORSE</v>
      </c>
      <c r="D155" s="269" t="str">
        <f>P.O.!D156</f>
        <v>01582</v>
      </c>
      <c r="E155" s="271" t="str">
        <f>P.O.!E156</f>
        <v>Redução excentrica em pvc rígido soldável, para esgoto primário, diâm = 75 x 50mm</v>
      </c>
      <c r="F155" s="279" t="str">
        <f>P.O.!F156</f>
        <v>UN</v>
      </c>
      <c r="G155" s="345" t="s">
        <v>1152</v>
      </c>
      <c r="H155" s="346"/>
      <c r="I155" s="346"/>
      <c r="J155" s="346"/>
      <c r="K155" s="346"/>
      <c r="L155" s="347"/>
      <c r="M155" s="277">
        <v>3</v>
      </c>
      <c r="N155" s="33"/>
      <c r="O155" s="33"/>
      <c r="P155" s="33"/>
      <c r="Q155" s="33"/>
      <c r="R155" s="33"/>
      <c r="S155" s="33"/>
      <c r="T155" s="33"/>
      <c r="U155" s="33"/>
      <c r="V155" s="33"/>
      <c r="W155" s="33"/>
      <c r="X155" s="33"/>
      <c r="Y155" s="33"/>
      <c r="Z155" s="33"/>
    </row>
    <row r="156" spans="1:26" ht="60" x14ac:dyDescent="0.2">
      <c r="A156" s="262" t="str">
        <f>P.O.!A157</f>
        <v>S</v>
      </c>
      <c r="B156" s="269" t="str">
        <f>P.O.!B157</f>
        <v>22.30</v>
      </c>
      <c r="C156" s="270" t="str">
        <f>P.O.!C157</f>
        <v>SINAPI</v>
      </c>
      <c r="D156" s="269" t="str">
        <f>P.O.!D157</f>
        <v>89714</v>
      </c>
      <c r="E156" s="271" t="str">
        <f>P.O.!E157</f>
        <v>TUBO PVC, SERIE NORMAL, ESGOTO PREDIAL, DN 100 MM, FORNECIDO E INSTALADO EM RAMAL DE DESCARGA OU RAMAL DE ESGOTO SANITÁRIO. AF_08/2022</v>
      </c>
      <c r="F156" s="279" t="str">
        <f>P.O.!F157</f>
        <v>M</v>
      </c>
      <c r="G156" s="345" t="s">
        <v>1152</v>
      </c>
      <c r="H156" s="346"/>
      <c r="I156" s="346"/>
      <c r="J156" s="346"/>
      <c r="K156" s="346"/>
      <c r="L156" s="347"/>
      <c r="M156" s="277">
        <v>37.1</v>
      </c>
      <c r="N156" s="33"/>
      <c r="O156" s="33"/>
      <c r="P156" s="33"/>
      <c r="Q156" s="33"/>
      <c r="R156" s="33"/>
      <c r="S156" s="33"/>
      <c r="T156" s="33"/>
      <c r="U156" s="33"/>
      <c r="V156" s="33"/>
      <c r="W156" s="33"/>
      <c r="X156" s="33"/>
      <c r="Y156" s="33"/>
      <c r="Z156" s="33"/>
    </row>
    <row r="157" spans="1:26" ht="45" x14ac:dyDescent="0.2">
      <c r="A157" s="262" t="str">
        <f>P.O.!A158</f>
        <v>S</v>
      </c>
      <c r="B157" s="269" t="str">
        <f>P.O.!B158</f>
        <v>22.31</v>
      </c>
      <c r="C157" s="270" t="str">
        <f>P.O.!C158</f>
        <v>SINAPI</v>
      </c>
      <c r="D157" s="269" t="str">
        <f>P.O.!D158</f>
        <v>89508</v>
      </c>
      <c r="E157" s="271" t="str">
        <f>P.O.!E158</f>
        <v>TUBO PVC, SÉRIE R, ÁGUA PLUVIAL, DN 40 MM, FORNECIDO E INSTALADO EM RAMAL DE ENCAMINHAMENTO. AF_06/2022</v>
      </c>
      <c r="F157" s="279" t="str">
        <f>P.O.!F158</f>
        <v>M</v>
      </c>
      <c r="G157" s="345" t="s">
        <v>1152</v>
      </c>
      <c r="H157" s="346"/>
      <c r="I157" s="346"/>
      <c r="J157" s="346"/>
      <c r="K157" s="346"/>
      <c r="L157" s="347"/>
      <c r="M157" s="277">
        <v>32.200000000000003</v>
      </c>
      <c r="N157" s="33"/>
      <c r="O157" s="33"/>
      <c r="P157" s="33"/>
      <c r="Q157" s="33"/>
      <c r="R157" s="33"/>
      <c r="S157" s="33"/>
      <c r="T157" s="33"/>
      <c r="U157" s="33"/>
      <c r="V157" s="33"/>
      <c r="W157" s="33"/>
      <c r="X157" s="33"/>
      <c r="Y157" s="33"/>
      <c r="Z157" s="33"/>
    </row>
    <row r="158" spans="1:26" ht="60" x14ac:dyDescent="0.2">
      <c r="A158" s="262" t="str">
        <f>P.O.!A159</f>
        <v>S</v>
      </c>
      <c r="B158" s="269" t="str">
        <f>P.O.!B159</f>
        <v>22.32</v>
      </c>
      <c r="C158" s="270" t="str">
        <f>P.O.!C159</f>
        <v>SINAPI</v>
      </c>
      <c r="D158" s="269" t="str">
        <f>P.O.!D159</f>
        <v>89712</v>
      </c>
      <c r="E158" s="271" t="str">
        <f>P.O.!E159</f>
        <v>TUBO PVC, SERIE NORMAL, ESGOTO PREDIAL, DN 50 MM, FORNECIDO E INSTALADO EM RAMAL DE DESCARGA OU RAMAL DE ESGOTO SANITÁRIO. AF_08/2022</v>
      </c>
      <c r="F158" s="279" t="str">
        <f>P.O.!F159</f>
        <v>M</v>
      </c>
      <c r="G158" s="345" t="s">
        <v>1152</v>
      </c>
      <c r="H158" s="346"/>
      <c r="I158" s="346"/>
      <c r="J158" s="346"/>
      <c r="K158" s="346"/>
      <c r="L158" s="347"/>
      <c r="M158" s="277">
        <v>9.6999999999999993</v>
      </c>
      <c r="N158" s="33"/>
      <c r="O158" s="33"/>
      <c r="P158" s="33"/>
      <c r="Q158" s="33"/>
      <c r="R158" s="33"/>
      <c r="S158" s="33"/>
      <c r="T158" s="33"/>
      <c r="U158" s="33"/>
      <c r="V158" s="33"/>
      <c r="W158" s="33"/>
      <c r="X158" s="33"/>
      <c r="Y158" s="33"/>
      <c r="Z158" s="33"/>
    </row>
    <row r="159" spans="1:26" ht="60" x14ac:dyDescent="0.2">
      <c r="A159" s="262" t="str">
        <f>P.O.!A160</f>
        <v>S</v>
      </c>
      <c r="B159" s="269" t="str">
        <f>P.O.!B160</f>
        <v>22.33</v>
      </c>
      <c r="C159" s="270" t="str">
        <f>P.O.!C160</f>
        <v>SINAPI</v>
      </c>
      <c r="D159" s="269" t="str">
        <f>P.O.!D160</f>
        <v>89713</v>
      </c>
      <c r="E159" s="271" t="str">
        <f>P.O.!E160</f>
        <v>TUBO PVC, SERIE NORMAL, ESGOTO PREDIAL, DN 75 MM, FORNECIDO E INSTALADO EM RAMAL DE DESCARGA OU RAMAL DE ESGOTO SANITÁRIO. AF_08/2022</v>
      </c>
      <c r="F159" s="279" t="str">
        <f>P.O.!F160</f>
        <v>M</v>
      </c>
      <c r="G159" s="345" t="s">
        <v>1152</v>
      </c>
      <c r="H159" s="346"/>
      <c r="I159" s="346"/>
      <c r="J159" s="346"/>
      <c r="K159" s="346"/>
      <c r="L159" s="347"/>
      <c r="M159" s="277">
        <v>6.5</v>
      </c>
      <c r="N159" s="33"/>
      <c r="O159" s="33"/>
      <c r="P159" s="33"/>
      <c r="Q159" s="33"/>
      <c r="R159" s="33"/>
      <c r="S159" s="33"/>
      <c r="T159" s="33"/>
      <c r="U159" s="33"/>
      <c r="V159" s="33"/>
      <c r="W159" s="33"/>
      <c r="X159" s="33"/>
      <c r="Y159" s="33"/>
      <c r="Z159" s="33"/>
    </row>
    <row r="160" spans="1:26" ht="30" x14ac:dyDescent="0.2">
      <c r="A160" s="262" t="str">
        <f>P.O.!A161</f>
        <v>S</v>
      </c>
      <c r="B160" s="269" t="str">
        <f>P.O.!B161</f>
        <v>22.34</v>
      </c>
      <c r="C160" s="270" t="str">
        <f>P.O.!C161</f>
        <v>ORSE</v>
      </c>
      <c r="D160" s="269" t="str">
        <f>P.O.!D161</f>
        <v>01588</v>
      </c>
      <c r="E160" s="271" t="str">
        <f>P.O.!E161</f>
        <v>Tê sanitário em pvc rígido soldável, para esgoto primário, diâm = 100 x 50mm</v>
      </c>
      <c r="F160" s="279" t="str">
        <f>P.O.!F161</f>
        <v>UN</v>
      </c>
      <c r="G160" s="345" t="s">
        <v>1152</v>
      </c>
      <c r="H160" s="346"/>
      <c r="I160" s="346"/>
      <c r="J160" s="346"/>
      <c r="K160" s="346"/>
      <c r="L160" s="347"/>
      <c r="M160" s="277">
        <v>1</v>
      </c>
      <c r="N160" s="33"/>
      <c r="O160" s="33"/>
      <c r="P160" s="33"/>
      <c r="Q160" s="33"/>
      <c r="R160" s="33"/>
      <c r="S160" s="33"/>
      <c r="T160" s="33"/>
      <c r="U160" s="33"/>
      <c r="V160" s="33"/>
      <c r="W160" s="33"/>
      <c r="X160" s="33"/>
      <c r="Y160" s="33"/>
      <c r="Z160" s="33"/>
    </row>
    <row r="161" spans="1:26" ht="75" x14ac:dyDescent="0.2">
      <c r="A161" s="262" t="str">
        <f>P.O.!A162</f>
        <v>S</v>
      </c>
      <c r="B161" s="269" t="str">
        <f>P.O.!B162</f>
        <v>22.35</v>
      </c>
      <c r="C161" s="270" t="str">
        <f>P.O.!C162</f>
        <v xml:space="preserve">SEINFRA </v>
      </c>
      <c r="D161" s="269" t="str">
        <f>P.O.!D162</f>
        <v>ED-49939</v>
      </c>
      <c r="E161" s="271" t="str">
        <f>P.O.!E162</f>
        <v>CAIXA DE GORDURA SIMPLES (CGS), CIRCULAR, EM CONCRETO PRÉ-MOLDADO, CAPACIDADE DE 31L, INCLUSIVE ESCAVAÇÃO, REATERRO, TRANSPORTE E RETIRADA DO MATERIAL ESCAVADO (EM CAÇAMBA)</v>
      </c>
      <c r="F161" s="279" t="str">
        <f>P.O.!F162</f>
        <v>un</v>
      </c>
      <c r="G161" s="345" t="s">
        <v>1152</v>
      </c>
      <c r="H161" s="346"/>
      <c r="I161" s="346"/>
      <c r="J161" s="346"/>
      <c r="K161" s="346"/>
      <c r="L161" s="347"/>
      <c r="M161" s="277">
        <v>1</v>
      </c>
      <c r="N161" s="33"/>
      <c r="O161" s="33"/>
      <c r="P161" s="33"/>
      <c r="Q161" s="33"/>
      <c r="R161" s="33"/>
      <c r="S161" s="33"/>
      <c r="T161" s="33"/>
      <c r="U161" s="33"/>
      <c r="V161" s="33"/>
      <c r="W161" s="33"/>
      <c r="X161" s="33"/>
      <c r="Y161" s="33"/>
      <c r="Z161" s="33"/>
    </row>
    <row r="162" spans="1:26" ht="15" x14ac:dyDescent="0.2">
      <c r="A162" s="262" t="str">
        <f>P.O.!A163</f>
        <v>S</v>
      </c>
      <c r="B162" s="269" t="str">
        <f>P.O.!B163</f>
        <v>22.36</v>
      </c>
      <c r="C162" s="270" t="str">
        <f>P.O.!C163</f>
        <v>SINAPI</v>
      </c>
      <c r="D162" s="269" t="str">
        <f>P.O.!D163</f>
        <v>93358</v>
      </c>
      <c r="E162" s="271" t="str">
        <f>P.O.!E163</f>
        <v>ESCAVAÇÃO MANUAL DE VALA. AF_09/2024</v>
      </c>
      <c r="F162" s="279" t="str">
        <f>P.O.!F163</f>
        <v>M3</v>
      </c>
      <c r="G162" s="345" t="s">
        <v>1153</v>
      </c>
      <c r="H162" s="346"/>
      <c r="I162" s="346"/>
      <c r="J162" s="346"/>
      <c r="K162" s="346"/>
      <c r="L162" s="347"/>
      <c r="M162" s="277">
        <v>6.84</v>
      </c>
      <c r="N162" s="33"/>
      <c r="O162" s="33"/>
      <c r="P162" s="33"/>
      <c r="Q162" s="33"/>
      <c r="R162" s="33"/>
      <c r="S162" s="33"/>
      <c r="T162" s="33"/>
      <c r="U162" s="33"/>
      <c r="V162" s="33"/>
      <c r="W162" s="33"/>
      <c r="X162" s="33"/>
      <c r="Y162" s="33"/>
      <c r="Z162" s="33"/>
    </row>
    <row r="163" spans="1:26" ht="45" x14ac:dyDescent="0.2">
      <c r="A163" s="262" t="str">
        <f>P.O.!A164</f>
        <v>S</v>
      </c>
      <c r="B163" s="269" t="str">
        <f>P.O.!B164</f>
        <v>22.37</v>
      </c>
      <c r="C163" s="270" t="str">
        <f>P.O.!C164</f>
        <v xml:space="preserve">SEINFRA </v>
      </c>
      <c r="D163" s="269" t="str">
        <f>P.O.!D164</f>
        <v>ED-51121</v>
      </c>
      <c r="E163" s="271" t="str">
        <f>P.O.!E164</f>
        <v>REATERRO MANUAL DE VALA, INCLUSIVE ESPALHAMENTO E COMPACTAÇÃO MECANIZADA COM PLACA VIBRATÓRIA</v>
      </c>
      <c r="F163" s="279" t="str">
        <f>P.O.!F164</f>
        <v>m3</v>
      </c>
      <c r="G163" s="345" t="s">
        <v>1154</v>
      </c>
      <c r="H163" s="346"/>
      <c r="I163" s="346"/>
      <c r="J163" s="346"/>
      <c r="K163" s="346"/>
      <c r="L163" s="347"/>
      <c r="M163" s="277">
        <v>8.89</v>
      </c>
      <c r="N163" s="33"/>
      <c r="O163" s="33"/>
      <c r="P163" s="33"/>
      <c r="Q163" s="33"/>
      <c r="R163" s="33"/>
      <c r="S163" s="33"/>
      <c r="T163" s="33"/>
      <c r="U163" s="33"/>
      <c r="V163" s="33"/>
      <c r="W163" s="33"/>
      <c r="X163" s="33"/>
      <c r="Y163" s="33"/>
      <c r="Z163" s="33"/>
    </row>
    <row r="164" spans="1:26" ht="15" x14ac:dyDescent="0.2">
      <c r="A164" s="262">
        <f>P.O.!A165</f>
        <v>0</v>
      </c>
      <c r="B164" s="269">
        <f>P.O.!B165</f>
        <v>0</v>
      </c>
      <c r="C164" s="270">
        <f>P.O.!C165</f>
        <v>0</v>
      </c>
      <c r="D164" s="272">
        <f>P.O.!D165</f>
        <v>0</v>
      </c>
      <c r="E164" s="271">
        <f>P.O.!E165</f>
        <v>0</v>
      </c>
      <c r="F164" s="275">
        <f>P.O.!F165</f>
        <v>0</v>
      </c>
      <c r="G164" s="361"/>
      <c r="H164" s="362"/>
      <c r="I164" s="362"/>
      <c r="J164" s="362"/>
      <c r="K164" s="362"/>
      <c r="L164" s="363"/>
      <c r="M164" s="268"/>
      <c r="N164" s="33"/>
      <c r="O164" s="33"/>
      <c r="P164" s="33"/>
      <c r="Q164" s="33"/>
      <c r="R164" s="33"/>
      <c r="S164" s="33"/>
      <c r="T164" s="33"/>
      <c r="U164" s="33"/>
      <c r="V164" s="33"/>
      <c r="W164" s="33"/>
      <c r="X164" s="33"/>
      <c r="Y164" s="33"/>
      <c r="Z164" s="33"/>
    </row>
    <row r="165" spans="1:26" ht="30" x14ac:dyDescent="0.2">
      <c r="A165" s="262" t="str">
        <f>P.O.!A166</f>
        <v>E</v>
      </c>
      <c r="B165" s="263" t="str">
        <f>P.O.!B166</f>
        <v>23</v>
      </c>
      <c r="C165" s="264">
        <f>P.O.!C166</f>
        <v>0</v>
      </c>
      <c r="D165" s="265">
        <f>P.O.!D166</f>
        <v>0</v>
      </c>
      <c r="E165" s="266" t="str">
        <f>P.O.!E166</f>
        <v>INSTALAÇÕES SANITÁRIAS - VENTILAÇÃO DE ESGOTO</v>
      </c>
      <c r="F165" s="278">
        <f>P.O.!F166</f>
        <v>0</v>
      </c>
      <c r="G165" s="358"/>
      <c r="H165" s="359"/>
      <c r="I165" s="359"/>
      <c r="J165" s="359"/>
      <c r="K165" s="359"/>
      <c r="L165" s="360"/>
      <c r="M165" s="268"/>
      <c r="N165" s="33"/>
      <c r="O165" s="33"/>
      <c r="P165" s="33"/>
      <c r="Q165" s="33"/>
      <c r="R165" s="33"/>
      <c r="S165" s="33"/>
      <c r="T165" s="33"/>
      <c r="U165" s="33"/>
      <c r="V165" s="33"/>
      <c r="W165" s="33"/>
      <c r="X165" s="33"/>
      <c r="Y165" s="33"/>
      <c r="Z165" s="33"/>
    </row>
    <row r="166" spans="1:26" ht="60" x14ac:dyDescent="0.2">
      <c r="A166" s="262" t="str">
        <f>P.O.!A167</f>
        <v>S</v>
      </c>
      <c r="B166" s="269" t="str">
        <f>P.O.!B167</f>
        <v>23.1</v>
      </c>
      <c r="C166" s="270" t="str">
        <f>P.O.!C167</f>
        <v>SINAPI</v>
      </c>
      <c r="D166" s="269" t="str">
        <f>P.O.!D167</f>
        <v>89802</v>
      </c>
      <c r="E166" s="271" t="str">
        <f>P.O.!E167</f>
        <v>JOELHO 45 GRAUS, PVC, SERIE NORMAL, ESGOTO PREDIAL, DN 50 MM, JUNTA ELÁSTICA, FORNECIDO E INSTALADO EM PRUMADA DE ESGOTO SANITÁRIO OU VENTILAÇÃO. AF_08/2022</v>
      </c>
      <c r="F166" s="279" t="str">
        <f>P.O.!F167</f>
        <v>UN</v>
      </c>
      <c r="G166" s="345" t="s">
        <v>1152</v>
      </c>
      <c r="H166" s="346"/>
      <c r="I166" s="346"/>
      <c r="J166" s="346"/>
      <c r="K166" s="346"/>
      <c r="L166" s="347"/>
      <c r="M166" s="277">
        <v>2</v>
      </c>
      <c r="N166" s="33"/>
      <c r="O166" s="33"/>
      <c r="P166" s="33"/>
      <c r="Q166" s="33"/>
      <c r="R166" s="33"/>
      <c r="S166" s="33"/>
      <c r="T166" s="33"/>
      <c r="U166" s="33"/>
      <c r="V166" s="33"/>
      <c r="W166" s="33"/>
      <c r="X166" s="33"/>
      <c r="Y166" s="33"/>
      <c r="Z166" s="33"/>
    </row>
    <row r="167" spans="1:26" ht="60" x14ac:dyDescent="0.2">
      <c r="A167" s="262" t="str">
        <f>P.O.!A168</f>
        <v>S</v>
      </c>
      <c r="B167" s="269" t="str">
        <f>P.O.!B168</f>
        <v>23.2</v>
      </c>
      <c r="C167" s="270" t="str">
        <f>P.O.!C168</f>
        <v>SINAPI</v>
      </c>
      <c r="D167" s="269" t="str">
        <f>P.O.!D168</f>
        <v>89801</v>
      </c>
      <c r="E167" s="271" t="str">
        <f>P.O.!E168</f>
        <v>JOELHO 90 GRAUS, PVC, SERIE NORMAL, ESGOTO PREDIAL, DN 50 MM, JUNTA ELÁSTICA, FORNECIDO E INSTALADO EM PRUMADA DE ESGOTO SANITÁRIO OU VENTILAÇÃO. AF_08/2022</v>
      </c>
      <c r="F167" s="279" t="str">
        <f>P.O.!F168</f>
        <v>UN</v>
      </c>
      <c r="G167" s="345" t="s">
        <v>1152</v>
      </c>
      <c r="H167" s="346"/>
      <c r="I167" s="346"/>
      <c r="J167" s="346"/>
      <c r="K167" s="346"/>
      <c r="L167" s="347"/>
      <c r="M167" s="277">
        <v>16</v>
      </c>
      <c r="N167" s="33"/>
      <c r="O167" s="33"/>
      <c r="P167" s="33"/>
      <c r="Q167" s="33"/>
      <c r="R167" s="33"/>
      <c r="S167" s="33"/>
      <c r="T167" s="33"/>
      <c r="U167" s="33"/>
      <c r="V167" s="33"/>
      <c r="W167" s="33"/>
      <c r="X167" s="33"/>
      <c r="Y167" s="33"/>
      <c r="Z167" s="33"/>
    </row>
    <row r="168" spans="1:26" ht="30" x14ac:dyDescent="0.2">
      <c r="A168" s="262" t="str">
        <f>P.O.!A169</f>
        <v>S</v>
      </c>
      <c r="B168" s="269" t="str">
        <f>P.O.!B169</f>
        <v>23.3</v>
      </c>
      <c r="C168" s="270" t="str">
        <f>P.O.!C169</f>
        <v>ORSE</v>
      </c>
      <c r="D168" s="269" t="str">
        <f>P.O.!D169</f>
        <v>01559</v>
      </c>
      <c r="E168" s="271" t="str">
        <f>P.O.!E169</f>
        <v>Junção simples em PVC rígido soldável, para esgoto primário, diâm. = 50x50 mm</v>
      </c>
      <c r="F168" s="279" t="str">
        <f>P.O.!F169</f>
        <v>UN</v>
      </c>
      <c r="G168" s="345" t="s">
        <v>1152</v>
      </c>
      <c r="H168" s="346"/>
      <c r="I168" s="346"/>
      <c r="J168" s="346"/>
      <c r="K168" s="346"/>
      <c r="L168" s="347"/>
      <c r="M168" s="277">
        <v>1</v>
      </c>
      <c r="N168" s="33"/>
      <c r="O168" s="33"/>
      <c r="P168" s="33"/>
      <c r="Q168" s="33"/>
      <c r="R168" s="33"/>
      <c r="S168" s="33"/>
      <c r="T168" s="33"/>
      <c r="U168" s="33"/>
      <c r="V168" s="33"/>
      <c r="W168" s="33"/>
      <c r="X168" s="33"/>
      <c r="Y168" s="33"/>
      <c r="Z168" s="33"/>
    </row>
    <row r="169" spans="1:26" ht="60" x14ac:dyDescent="0.2">
      <c r="A169" s="262" t="str">
        <f>P.O.!A170</f>
        <v>S</v>
      </c>
      <c r="B169" s="269" t="str">
        <f>P.O.!B170</f>
        <v>23.4</v>
      </c>
      <c r="C169" s="270" t="str">
        <f>P.O.!C170</f>
        <v>SINAPI</v>
      </c>
      <c r="D169" s="269" t="str">
        <f>P.O.!D170</f>
        <v>104348</v>
      </c>
      <c r="E169" s="271" t="str">
        <f>P.O.!E170</f>
        <v>TERMINAL DE VENTILAÇÃO, PVC, SÉRIE NORMAL, ESGOTO PREDIAL, DN 50 MM, JUNTA SOLDÁVEL, FORNECIDO E INSTALADO EM PRUMADA DE ESGOTO SANITÁRIO OU VENTILAÇÃO. AF_08/2022</v>
      </c>
      <c r="F169" s="279" t="str">
        <f>P.O.!F170</f>
        <v>UN</v>
      </c>
      <c r="G169" s="345" t="s">
        <v>1152</v>
      </c>
      <c r="H169" s="346"/>
      <c r="I169" s="346"/>
      <c r="J169" s="346"/>
      <c r="K169" s="346"/>
      <c r="L169" s="347"/>
      <c r="M169" s="277">
        <v>8</v>
      </c>
      <c r="N169" s="33"/>
      <c r="O169" s="33"/>
      <c r="P169" s="33"/>
      <c r="Q169" s="33"/>
      <c r="R169" s="33"/>
      <c r="S169" s="33"/>
      <c r="T169" s="33"/>
      <c r="U169" s="33"/>
      <c r="V169" s="33"/>
      <c r="W169" s="33"/>
      <c r="X169" s="33"/>
      <c r="Y169" s="33"/>
      <c r="Z169" s="33"/>
    </row>
    <row r="170" spans="1:26" ht="60" x14ac:dyDescent="0.2">
      <c r="A170" s="262" t="str">
        <f>P.O.!A171</f>
        <v>S</v>
      </c>
      <c r="B170" s="269" t="str">
        <f>P.O.!B171</f>
        <v>23.5</v>
      </c>
      <c r="C170" s="270" t="str">
        <f>P.O.!C171</f>
        <v>SINAPI</v>
      </c>
      <c r="D170" s="269" t="str">
        <f>P.O.!D171</f>
        <v>89712</v>
      </c>
      <c r="E170" s="271" t="str">
        <f>P.O.!E171</f>
        <v>TUBO PVC, SERIE NORMAL, ESGOTO PREDIAL, DN 50 MM, FORNECIDO E INSTALADO EM RAMAL DE DESCARGA OU RAMAL DE ESGOTO SANITÁRIO. AF_08/2022</v>
      </c>
      <c r="F170" s="279" t="str">
        <f>P.O.!F171</f>
        <v>M</v>
      </c>
      <c r="G170" s="345" t="s">
        <v>1152</v>
      </c>
      <c r="H170" s="346"/>
      <c r="I170" s="346"/>
      <c r="J170" s="346"/>
      <c r="K170" s="346"/>
      <c r="L170" s="347"/>
      <c r="M170" s="277">
        <v>35.9</v>
      </c>
      <c r="N170" s="33"/>
      <c r="O170" s="33"/>
      <c r="P170" s="33"/>
      <c r="Q170" s="33"/>
      <c r="R170" s="33"/>
      <c r="S170" s="33"/>
      <c r="T170" s="33"/>
      <c r="U170" s="33"/>
      <c r="V170" s="33"/>
      <c r="W170" s="33"/>
      <c r="X170" s="33"/>
      <c r="Y170" s="33"/>
      <c r="Z170" s="33"/>
    </row>
    <row r="171" spans="1:26" ht="30" x14ac:dyDescent="0.2">
      <c r="A171" s="262" t="str">
        <f>P.O.!A172</f>
        <v>S</v>
      </c>
      <c r="B171" s="269" t="str">
        <f>P.O.!B172</f>
        <v>23.6</v>
      </c>
      <c r="C171" s="270" t="str">
        <f>P.O.!C172</f>
        <v>ORSE</v>
      </c>
      <c r="D171" s="269" t="str">
        <f>P.O.!D172</f>
        <v>01585</v>
      </c>
      <c r="E171" s="271" t="str">
        <f>P.O.!E172</f>
        <v>Tê sanitário em pvc rígido soldável, para esgoto primário, diâm = 50 x 50mm</v>
      </c>
      <c r="F171" s="279" t="str">
        <f>P.O.!F172</f>
        <v>UN</v>
      </c>
      <c r="G171" s="345" t="s">
        <v>1152</v>
      </c>
      <c r="H171" s="346"/>
      <c r="I171" s="346"/>
      <c r="J171" s="346"/>
      <c r="K171" s="346"/>
      <c r="L171" s="347"/>
      <c r="M171" s="277">
        <v>6</v>
      </c>
      <c r="N171" s="33"/>
      <c r="O171" s="33"/>
      <c r="P171" s="33"/>
      <c r="Q171" s="33"/>
      <c r="R171" s="33"/>
      <c r="S171" s="33"/>
      <c r="T171" s="33"/>
      <c r="U171" s="33"/>
      <c r="V171" s="33"/>
      <c r="W171" s="33"/>
      <c r="X171" s="33"/>
      <c r="Y171" s="33"/>
      <c r="Z171" s="33"/>
    </row>
    <row r="172" spans="1:26" ht="30" x14ac:dyDescent="0.2">
      <c r="A172" s="262" t="str">
        <f>P.O.!A173</f>
        <v>S</v>
      </c>
      <c r="B172" s="269" t="str">
        <f>P.O.!B173</f>
        <v>23.7</v>
      </c>
      <c r="C172" s="270" t="str">
        <f>P.O.!C173</f>
        <v>ORSE</v>
      </c>
      <c r="D172" s="269" t="str">
        <f>P.O.!D173</f>
        <v>01659</v>
      </c>
      <c r="E172" s="271" t="str">
        <f>P.O.!E173</f>
        <v>Tê sanitário em pvc rígido c/ anéis, para esgoto primário, diâm = 75 x 50mm Rev. 01 - 10/2022</v>
      </c>
      <c r="F172" s="279" t="str">
        <f>P.O.!F173</f>
        <v>UN</v>
      </c>
      <c r="G172" s="345" t="s">
        <v>1152</v>
      </c>
      <c r="H172" s="346"/>
      <c r="I172" s="346"/>
      <c r="J172" s="346"/>
      <c r="K172" s="346"/>
      <c r="L172" s="347"/>
      <c r="M172" s="277">
        <v>2</v>
      </c>
      <c r="N172" s="33"/>
      <c r="O172" s="33"/>
      <c r="P172" s="33"/>
      <c r="Q172" s="33"/>
      <c r="R172" s="33"/>
      <c r="S172" s="33"/>
      <c r="T172" s="33"/>
      <c r="U172" s="33"/>
      <c r="V172" s="33"/>
      <c r="W172" s="33"/>
      <c r="X172" s="33"/>
      <c r="Y172" s="33"/>
      <c r="Z172" s="33"/>
    </row>
    <row r="173" spans="1:26" ht="15" x14ac:dyDescent="0.2">
      <c r="A173" s="262">
        <f>P.O.!A174</f>
        <v>0</v>
      </c>
      <c r="B173" s="269">
        <f>P.O.!B174</f>
        <v>0</v>
      </c>
      <c r="C173" s="270">
        <f>P.O.!C174</f>
        <v>0</v>
      </c>
      <c r="D173" s="272">
        <f>P.O.!D174</f>
        <v>0</v>
      </c>
      <c r="E173" s="271">
        <f>P.O.!E174</f>
        <v>0</v>
      </c>
      <c r="F173" s="275">
        <f>P.O.!F174</f>
        <v>0</v>
      </c>
      <c r="G173" s="361"/>
      <c r="H173" s="362"/>
      <c r="I173" s="362"/>
      <c r="J173" s="362"/>
      <c r="K173" s="362"/>
      <c r="L173" s="363"/>
      <c r="M173" s="268"/>
      <c r="N173" s="33"/>
      <c r="O173" s="33"/>
      <c r="P173" s="33"/>
      <c r="Q173" s="33"/>
      <c r="R173" s="33"/>
      <c r="S173" s="33"/>
      <c r="T173" s="33"/>
      <c r="U173" s="33"/>
      <c r="V173" s="33"/>
      <c r="W173" s="33"/>
      <c r="X173" s="33"/>
      <c r="Y173" s="33"/>
      <c r="Z173" s="33"/>
    </row>
    <row r="174" spans="1:26" ht="15" x14ac:dyDescent="0.2">
      <c r="A174" s="262" t="str">
        <f>P.O.!A175</f>
        <v>E</v>
      </c>
      <c r="B174" s="263" t="str">
        <f>P.O.!B175</f>
        <v>24</v>
      </c>
      <c r="C174" s="264">
        <f>P.O.!C175</f>
        <v>0</v>
      </c>
      <c r="D174" s="265">
        <f>P.O.!D175</f>
        <v>0</v>
      </c>
      <c r="E174" s="266" t="str">
        <f>P.O.!E175</f>
        <v>INSTALAÇÕES PLUVIAIS</v>
      </c>
      <c r="F174" s="278">
        <f>P.O.!F175</f>
        <v>0</v>
      </c>
      <c r="G174" s="358"/>
      <c r="H174" s="359"/>
      <c r="I174" s="359"/>
      <c r="J174" s="359"/>
      <c r="K174" s="359"/>
      <c r="L174" s="360"/>
      <c r="M174" s="268"/>
      <c r="N174" s="33"/>
      <c r="O174" s="33"/>
      <c r="P174" s="33"/>
      <c r="Q174" s="33"/>
      <c r="R174" s="33"/>
      <c r="S174" s="33"/>
      <c r="T174" s="33"/>
      <c r="U174" s="33"/>
      <c r="V174" s="33"/>
      <c r="W174" s="33"/>
      <c r="X174" s="33"/>
      <c r="Y174" s="33"/>
      <c r="Z174" s="33"/>
    </row>
    <row r="175" spans="1:26" ht="60" x14ac:dyDescent="0.2">
      <c r="A175" s="262" t="str">
        <f>P.O.!A176</f>
        <v>S</v>
      </c>
      <c r="B175" s="269" t="str">
        <f>P.O.!B176</f>
        <v>24.1</v>
      </c>
      <c r="C175" s="270" t="str">
        <f>P.O.!C176</f>
        <v>SINAPI</v>
      </c>
      <c r="D175" s="269" t="str">
        <f>P.O.!D176</f>
        <v>89529</v>
      </c>
      <c r="E175" s="271" t="str">
        <f>P.O.!E176</f>
        <v>JOELHO 90 GRAUS, PVC, SERIE R, ÁGUA PLUVIAL, DN 100 MM, JUNTA ELÁSTICA, FORNECIDO E INSTALADO EM RAMAL DE ENCAMINHAMENTO. AF_06/2022</v>
      </c>
      <c r="F175" s="279" t="str">
        <f>P.O.!F176</f>
        <v>UN</v>
      </c>
      <c r="G175" s="345" t="s">
        <v>1155</v>
      </c>
      <c r="H175" s="346"/>
      <c r="I175" s="346"/>
      <c r="J175" s="346"/>
      <c r="K175" s="346"/>
      <c r="L175" s="347"/>
      <c r="M175" s="277">
        <v>1</v>
      </c>
      <c r="N175" s="33"/>
      <c r="O175" s="33"/>
      <c r="P175" s="33"/>
      <c r="Q175" s="33"/>
      <c r="R175" s="33"/>
      <c r="S175" s="33"/>
      <c r="T175" s="33"/>
      <c r="U175" s="33"/>
      <c r="V175" s="33"/>
      <c r="W175" s="33"/>
      <c r="X175" s="33"/>
      <c r="Y175" s="33"/>
      <c r="Z175" s="33"/>
    </row>
    <row r="176" spans="1:26" ht="45" x14ac:dyDescent="0.2">
      <c r="A176" s="262" t="str">
        <f>P.O.!A177</f>
        <v>S</v>
      </c>
      <c r="B176" s="269" t="str">
        <f>P.O.!B177</f>
        <v>24.2</v>
      </c>
      <c r="C176" s="270" t="str">
        <f>P.O.!C177</f>
        <v>SINAPI</v>
      </c>
      <c r="D176" s="269" t="str">
        <f>P.O.!D177</f>
        <v>89512</v>
      </c>
      <c r="E176" s="271" t="str">
        <f>P.O.!E177</f>
        <v>TUBO PVC, SÉRIE R, ÁGUA PLUVIAL, DN 100 MM, FORNECIDO E INSTALADO EM RAMAL DE ENCAMINHAMENTO. AF_06/2022</v>
      </c>
      <c r="F176" s="279" t="str">
        <f>P.O.!F177</f>
        <v>M</v>
      </c>
      <c r="G176" s="345" t="s">
        <v>1155</v>
      </c>
      <c r="H176" s="346"/>
      <c r="I176" s="346"/>
      <c r="J176" s="346"/>
      <c r="K176" s="346"/>
      <c r="L176" s="347"/>
      <c r="M176" s="277">
        <v>2.6</v>
      </c>
      <c r="N176" s="33"/>
      <c r="O176" s="33"/>
      <c r="P176" s="33"/>
      <c r="Q176" s="33"/>
      <c r="R176" s="33"/>
      <c r="S176" s="33"/>
      <c r="T176" s="33"/>
      <c r="U176" s="33"/>
      <c r="V176" s="33"/>
      <c r="W176" s="33"/>
      <c r="X176" s="33"/>
      <c r="Y176" s="33"/>
      <c r="Z176" s="33"/>
    </row>
    <row r="177" spans="1:26" ht="15" x14ac:dyDescent="0.2">
      <c r="A177" s="262" t="str">
        <f>P.O.!A178</f>
        <v>S</v>
      </c>
      <c r="B177" s="269" t="str">
        <f>P.O.!B178</f>
        <v>24.3</v>
      </c>
      <c r="C177" s="270" t="str">
        <f>P.O.!C178</f>
        <v>SINAPI</v>
      </c>
      <c r="D177" s="269" t="str">
        <f>P.O.!D178</f>
        <v>93358</v>
      </c>
      <c r="E177" s="271" t="str">
        <f>P.O.!E178</f>
        <v>ESCAVAÇÃO MANUAL DE VALA. AF_09/2024</v>
      </c>
      <c r="F177" s="279" t="str">
        <f>P.O.!F178</f>
        <v>M3</v>
      </c>
      <c r="G177" s="345" t="s">
        <v>1156</v>
      </c>
      <c r="H177" s="346"/>
      <c r="I177" s="346"/>
      <c r="J177" s="346"/>
      <c r="K177" s="346"/>
      <c r="L177" s="347"/>
      <c r="M177" s="277">
        <v>0.21</v>
      </c>
      <c r="N177" s="33"/>
      <c r="O177" s="33"/>
      <c r="P177" s="33"/>
      <c r="Q177" s="33"/>
      <c r="R177" s="33"/>
      <c r="S177" s="33"/>
      <c r="T177" s="33"/>
      <c r="U177" s="33"/>
      <c r="V177" s="33"/>
      <c r="W177" s="33"/>
      <c r="X177" s="33"/>
      <c r="Y177" s="33"/>
      <c r="Z177" s="33"/>
    </row>
    <row r="178" spans="1:26" ht="45" x14ac:dyDescent="0.2">
      <c r="A178" s="262" t="str">
        <f>P.O.!A179</f>
        <v>S</v>
      </c>
      <c r="B178" s="269" t="str">
        <f>P.O.!B179</f>
        <v>24.4</v>
      </c>
      <c r="C178" s="270" t="str">
        <f>P.O.!C179</f>
        <v xml:space="preserve">SEINFRA </v>
      </c>
      <c r="D178" s="269" t="str">
        <f>P.O.!D179</f>
        <v>ED-51121</v>
      </c>
      <c r="E178" s="271" t="str">
        <f>P.O.!E179</f>
        <v>REATERRO MANUAL DE VALA, INCLUSIVE ESPALHAMENTO E COMPACTAÇÃO MECANIZADA COM PLACA VIBRATÓRIA</v>
      </c>
      <c r="F178" s="279" t="str">
        <f>P.O.!F179</f>
        <v>m3</v>
      </c>
      <c r="G178" s="345" t="s">
        <v>1157</v>
      </c>
      <c r="H178" s="346"/>
      <c r="I178" s="346"/>
      <c r="J178" s="346"/>
      <c r="K178" s="346"/>
      <c r="L178" s="347"/>
      <c r="M178" s="277">
        <v>0.27</v>
      </c>
      <c r="N178" s="33"/>
      <c r="O178" s="33"/>
      <c r="P178" s="33"/>
      <c r="Q178" s="33"/>
      <c r="R178" s="33"/>
      <c r="S178" s="33"/>
      <c r="T178" s="33"/>
      <c r="U178" s="33"/>
      <c r="V178" s="33"/>
      <c r="W178" s="33"/>
      <c r="X178" s="33"/>
      <c r="Y178" s="33"/>
      <c r="Z178" s="33"/>
    </row>
    <row r="179" spans="1:26" ht="75" x14ac:dyDescent="0.2">
      <c r="A179" s="262" t="str">
        <f>P.O.!A180</f>
        <v>S</v>
      </c>
      <c r="B179" s="269" t="str">
        <f>P.O.!B180</f>
        <v>24.5</v>
      </c>
      <c r="C179" s="270" t="str">
        <f>P.O.!C180</f>
        <v xml:space="preserve">SEINFRA </v>
      </c>
      <c r="D179" s="269" t="str">
        <f>P.O.!D180</f>
        <v>ED-14740</v>
      </c>
      <c r="E179" s="271" t="str">
        <f>P.O.!E180</f>
        <v>CANALETA PARA DRENAGEM, EM CONCRETO COM FCK 15MPA, MOLDADA IN LOCO, SEÇÃO 15X15CM, FORMA EM MADEIRA, EXCLUSIVE TAMPA, INCLUSIVE ESCAVAÇÃO, REATERRO COM TRANSPORTE E RETIRADA DO MATERIAL ESCAVADO (EM CAÇAMBA)</v>
      </c>
      <c r="F179" s="279" t="str">
        <f>P.O.!F180</f>
        <v>m</v>
      </c>
      <c r="G179" s="345" t="s">
        <v>1158</v>
      </c>
      <c r="H179" s="346"/>
      <c r="I179" s="346"/>
      <c r="J179" s="346"/>
      <c r="K179" s="346"/>
      <c r="L179" s="347"/>
      <c r="M179" s="277">
        <v>1</v>
      </c>
      <c r="N179" s="33"/>
      <c r="O179" s="33"/>
      <c r="P179" s="33"/>
      <c r="Q179" s="33"/>
      <c r="R179" s="33"/>
      <c r="S179" s="33"/>
      <c r="T179" s="33"/>
      <c r="U179" s="33"/>
      <c r="V179" s="33"/>
      <c r="W179" s="33"/>
      <c r="X179" s="33"/>
      <c r="Y179" s="33"/>
      <c r="Z179" s="33"/>
    </row>
    <row r="180" spans="1:26" ht="60" x14ac:dyDescent="0.2">
      <c r="A180" s="262" t="str">
        <f>P.O.!A181</f>
        <v>S</v>
      </c>
      <c r="B180" s="269" t="str">
        <f>P.O.!B181</f>
        <v>24.6</v>
      </c>
      <c r="C180" s="270" t="str">
        <f>P.O.!C181</f>
        <v>SINAPI</v>
      </c>
      <c r="D180" s="269" t="str">
        <f>P.O.!D181</f>
        <v>103001</v>
      </c>
      <c r="E180" s="271" t="str">
        <f>P.O.!E181</f>
        <v>GRELHA DE FERRO FUNDIDO SIMPLES COM REQUADRO, 150 X 1000 MM, ASSENTADA COM ARGAMASSA 1 : 3 CIMENTO: AREIA - FORNECIMENTO E INSTALAÇÃO. AF_05/2025</v>
      </c>
      <c r="F180" s="279" t="str">
        <f>P.O.!F181</f>
        <v>UN</v>
      </c>
      <c r="G180" s="345" t="s">
        <v>1159</v>
      </c>
      <c r="H180" s="346"/>
      <c r="I180" s="346"/>
      <c r="J180" s="346"/>
      <c r="K180" s="346"/>
      <c r="L180" s="347"/>
      <c r="M180" s="277">
        <v>1</v>
      </c>
      <c r="N180" s="33"/>
      <c r="O180" s="33"/>
      <c r="P180" s="33"/>
      <c r="Q180" s="33"/>
      <c r="R180" s="33"/>
      <c r="S180" s="33"/>
      <c r="T180" s="33"/>
      <c r="U180" s="33"/>
      <c r="V180" s="33"/>
      <c r="W180" s="33"/>
      <c r="X180" s="33"/>
      <c r="Y180" s="33"/>
      <c r="Z180" s="33"/>
    </row>
    <row r="181" spans="1:26" ht="15" x14ac:dyDescent="0.2">
      <c r="A181" s="262">
        <f>P.O.!A182</f>
        <v>0</v>
      </c>
      <c r="B181" s="269">
        <f>P.O.!B182</f>
        <v>0</v>
      </c>
      <c r="C181" s="270">
        <f>P.O.!C182</f>
        <v>0</v>
      </c>
      <c r="D181" s="272">
        <f>P.O.!D182</f>
        <v>0</v>
      </c>
      <c r="E181" s="271">
        <f>P.O.!E182</f>
        <v>0</v>
      </c>
      <c r="F181" s="275">
        <f>P.O.!F182</f>
        <v>0</v>
      </c>
      <c r="G181" s="361"/>
      <c r="H181" s="362"/>
      <c r="I181" s="362"/>
      <c r="J181" s="362"/>
      <c r="K181" s="362"/>
      <c r="L181" s="363"/>
      <c r="M181" s="268"/>
      <c r="N181" s="33"/>
      <c r="O181" s="33"/>
      <c r="P181" s="33"/>
      <c r="Q181" s="33"/>
      <c r="R181" s="33"/>
      <c r="S181" s="33"/>
      <c r="T181" s="33"/>
      <c r="U181" s="33"/>
      <c r="V181" s="33"/>
      <c r="W181" s="33"/>
      <c r="X181" s="33"/>
      <c r="Y181" s="33"/>
      <c r="Z181" s="33"/>
    </row>
    <row r="182" spans="1:26" ht="15" x14ac:dyDescent="0.2">
      <c r="A182" s="262" t="str">
        <f>P.O.!A183</f>
        <v>E</v>
      </c>
      <c r="B182" s="263" t="str">
        <f>P.O.!B183</f>
        <v>25</v>
      </c>
      <c r="C182" s="264">
        <f>P.O.!C183</f>
        <v>0</v>
      </c>
      <c r="D182" s="265">
        <f>P.O.!D183</f>
        <v>0</v>
      </c>
      <c r="E182" s="266" t="str">
        <f>P.O.!E183</f>
        <v>INSTALAÇÕES DE GÁS</v>
      </c>
      <c r="F182" s="278">
        <f>P.O.!F183</f>
        <v>0</v>
      </c>
      <c r="G182" s="358"/>
      <c r="H182" s="359"/>
      <c r="I182" s="359"/>
      <c r="J182" s="359"/>
      <c r="K182" s="359"/>
      <c r="L182" s="360"/>
      <c r="M182" s="268"/>
      <c r="N182" s="33"/>
      <c r="O182" s="33"/>
      <c r="P182" s="33"/>
      <c r="Q182" s="33"/>
      <c r="R182" s="33"/>
      <c r="S182" s="33"/>
      <c r="T182" s="33"/>
      <c r="U182" s="33"/>
      <c r="V182" s="33"/>
      <c r="W182" s="33"/>
      <c r="X182" s="33"/>
      <c r="Y182" s="33"/>
      <c r="Z182" s="33"/>
    </row>
    <row r="183" spans="1:26" ht="75" x14ac:dyDescent="0.2">
      <c r="A183" s="262" t="str">
        <f>P.O.!A184</f>
        <v>S</v>
      </c>
      <c r="B183" s="269" t="str">
        <f>P.O.!B184</f>
        <v>25.1</v>
      </c>
      <c r="C183" s="270" t="str">
        <f>P.O.!C184</f>
        <v>SINAPI</v>
      </c>
      <c r="D183" s="269" t="str">
        <f>P.O.!D184</f>
        <v>103818</v>
      </c>
      <c r="E183" s="271" t="str">
        <f>P.O.!E184</f>
        <v>CONECTOR EM BRONZE/LATÃO, DN 15 MM X 1/2", SEM ANEL DE SOLDA, BOLSA X ROSCA F, INSTALADO EM RAMAL E SUB-RAMAL DE GÁS COMBUSTÍVEL - FORNECIMENTO E INSTALAÇÃO. AF_04/2022</v>
      </c>
      <c r="F183" s="279" t="str">
        <f>P.O.!F184</f>
        <v>UN</v>
      </c>
      <c r="G183" s="345" t="s">
        <v>1160</v>
      </c>
      <c r="H183" s="346"/>
      <c r="I183" s="346"/>
      <c r="J183" s="346"/>
      <c r="K183" s="346"/>
      <c r="L183" s="347"/>
      <c r="M183" s="277">
        <v>8</v>
      </c>
      <c r="N183" s="33"/>
      <c r="O183" s="33"/>
      <c r="P183" s="33"/>
      <c r="Q183" s="33"/>
      <c r="R183" s="33"/>
      <c r="S183" s="33"/>
      <c r="T183" s="33"/>
      <c r="U183" s="33"/>
      <c r="V183" s="33"/>
      <c r="W183" s="33"/>
      <c r="X183" s="33"/>
      <c r="Y183" s="33"/>
      <c r="Z183" s="33"/>
    </row>
    <row r="184" spans="1:26" ht="75" x14ac:dyDescent="0.2">
      <c r="A184" s="262" t="str">
        <f>P.O.!A185</f>
        <v>S</v>
      </c>
      <c r="B184" s="269" t="str">
        <f>P.O.!B185</f>
        <v>25.2</v>
      </c>
      <c r="C184" s="270" t="str">
        <f>P.O.!C185</f>
        <v>SINAPI</v>
      </c>
      <c r="D184" s="269" t="str">
        <f>P.O.!D185</f>
        <v>103807</v>
      </c>
      <c r="E184" s="271" t="str">
        <f>P.O.!E185</f>
        <v>COTOVELO EM BRONZE/LATÃO, DN 15 MM X 1/2", 90 GRAUS, SEM ANEL DE SOLDA, BOLSA X ROSCA F, INSTALADO EM RAMAL E SUB-RAMAL DE GÁS COMBUSTÍVEL - FORNECIMENTO E INSTALAÇÃO. AF_04/2022</v>
      </c>
      <c r="F184" s="279" t="str">
        <f>P.O.!F185</f>
        <v>UN</v>
      </c>
      <c r="G184" s="345" t="s">
        <v>1160</v>
      </c>
      <c r="H184" s="346"/>
      <c r="I184" s="346"/>
      <c r="J184" s="346"/>
      <c r="K184" s="346"/>
      <c r="L184" s="347"/>
      <c r="M184" s="277">
        <v>3</v>
      </c>
      <c r="N184" s="33"/>
      <c r="O184" s="33"/>
      <c r="P184" s="33"/>
      <c r="Q184" s="33"/>
      <c r="R184" s="33"/>
      <c r="S184" s="33"/>
      <c r="T184" s="33"/>
      <c r="U184" s="33"/>
      <c r="V184" s="33"/>
      <c r="W184" s="33"/>
      <c r="X184" s="33"/>
      <c r="Y184" s="33"/>
      <c r="Z184" s="33"/>
    </row>
    <row r="185" spans="1:26" ht="45" x14ac:dyDescent="0.2">
      <c r="A185" s="262" t="str">
        <f>P.O.!A186</f>
        <v>S</v>
      </c>
      <c r="B185" s="269" t="str">
        <f>P.O.!B186</f>
        <v>25.3</v>
      </c>
      <c r="C185" s="270" t="str">
        <f>P.O.!C186</f>
        <v xml:space="preserve">SEINFRA </v>
      </c>
      <c r="D185" s="269" t="str">
        <f>P.O.!D186</f>
        <v>ED-50087</v>
      </c>
      <c r="E185" s="271" t="str">
        <f>P.O.!E186</f>
        <v>FORNECIMENTO E ASSENTAMENTO DE TUBO DE COBRE CLASSE "A" SEM COSTURA SOLDÁVEL, INCLUSIVE CONEXÕES E SUPORTES, D = 1/2"</v>
      </c>
      <c r="F185" s="279" t="str">
        <f>P.O.!F186</f>
        <v>m</v>
      </c>
      <c r="G185" s="345" t="s">
        <v>1160</v>
      </c>
      <c r="H185" s="346"/>
      <c r="I185" s="346"/>
      <c r="J185" s="346"/>
      <c r="K185" s="346"/>
      <c r="L185" s="347"/>
      <c r="M185" s="277">
        <v>3.3</v>
      </c>
      <c r="N185" s="33"/>
      <c r="O185" s="33"/>
      <c r="P185" s="33"/>
      <c r="Q185" s="33"/>
      <c r="R185" s="33"/>
      <c r="S185" s="33"/>
      <c r="T185" s="33"/>
      <c r="U185" s="33"/>
      <c r="V185" s="33"/>
      <c r="W185" s="33"/>
      <c r="X185" s="33"/>
      <c r="Y185" s="33"/>
      <c r="Z185" s="33"/>
    </row>
    <row r="186" spans="1:26" ht="60" x14ac:dyDescent="0.2">
      <c r="A186" s="262" t="str">
        <f>P.O.!A187</f>
        <v>S</v>
      </c>
      <c r="B186" s="269" t="str">
        <f>P.O.!B187</f>
        <v>25.4</v>
      </c>
      <c r="C186" s="270" t="str">
        <f>P.O.!C187</f>
        <v>SINAPI</v>
      </c>
      <c r="D186" s="269" t="str">
        <f>P.O.!D187</f>
        <v>103832</v>
      </c>
      <c r="E186" s="271" t="str">
        <f>P.O.!E187</f>
        <v>TÊ EM COBRE, DN 15 MM, SEM ANEL DE SOLDA, INSTALADO EM RAMAL E SUB-RAMAL DE GÁS COMBUSTÍVEL - FORNECIMENTO E INSTALAÇÃO. AF_04/2022</v>
      </c>
      <c r="F186" s="279" t="str">
        <f>P.O.!F187</f>
        <v>UN</v>
      </c>
      <c r="G186" s="345" t="s">
        <v>1160</v>
      </c>
      <c r="H186" s="346"/>
      <c r="I186" s="346"/>
      <c r="J186" s="346"/>
      <c r="K186" s="346"/>
      <c r="L186" s="347"/>
      <c r="M186" s="277">
        <v>3</v>
      </c>
      <c r="N186" s="33"/>
      <c r="O186" s="33"/>
      <c r="P186" s="33"/>
      <c r="Q186" s="33"/>
      <c r="R186" s="33"/>
      <c r="S186" s="33"/>
      <c r="T186" s="33"/>
      <c r="U186" s="33"/>
      <c r="V186" s="33"/>
      <c r="W186" s="33"/>
      <c r="X186" s="33"/>
      <c r="Y186" s="33"/>
      <c r="Z186" s="33"/>
    </row>
    <row r="187" spans="1:26" ht="75" x14ac:dyDescent="0.2">
      <c r="A187" s="262" t="str">
        <f>P.O.!A188</f>
        <v>S</v>
      </c>
      <c r="B187" s="269" t="str">
        <f>P.O.!B188</f>
        <v>25.5</v>
      </c>
      <c r="C187" s="270" t="str">
        <f>P.O.!C188</f>
        <v>SINAPI</v>
      </c>
      <c r="D187" s="269" t="str">
        <f>P.O.!D188</f>
        <v>103823</v>
      </c>
      <c r="E187" s="271" t="str">
        <f>P.O.!E188</f>
        <v>BUCHA DE REDUÇÃO EM COBRE, DN 22 MM X 15 MM, SEM ANEL DE SOLDA, PONTA X BOLSA, INSTALADO EM RAMAL E SUB-RAMAL DE GÁS COMBUSTÍVEL - FORNECIMENTO E INSTALAÇÃO. AF_04/2022</v>
      </c>
      <c r="F187" s="279" t="str">
        <f>P.O.!F188</f>
        <v>UN</v>
      </c>
      <c r="G187" s="345" t="s">
        <v>1160</v>
      </c>
      <c r="H187" s="346"/>
      <c r="I187" s="346"/>
      <c r="J187" s="346"/>
      <c r="K187" s="346"/>
      <c r="L187" s="347"/>
      <c r="M187" s="277">
        <v>1</v>
      </c>
      <c r="N187" s="33"/>
      <c r="O187" s="33"/>
      <c r="P187" s="33"/>
      <c r="Q187" s="33"/>
      <c r="R187" s="33"/>
      <c r="S187" s="33"/>
      <c r="T187" s="33"/>
      <c r="U187" s="33"/>
      <c r="V187" s="33"/>
      <c r="W187" s="33"/>
      <c r="X187" s="33"/>
      <c r="Y187" s="33"/>
      <c r="Z187" s="33"/>
    </row>
    <row r="188" spans="1:26" ht="15" x14ac:dyDescent="0.2">
      <c r="A188" s="262" t="str">
        <f>P.O.!A189</f>
        <v>S</v>
      </c>
      <c r="B188" s="269" t="str">
        <f>P.O.!B189</f>
        <v>25.6</v>
      </c>
      <c r="C188" s="270" t="str">
        <f>P.O.!C189</f>
        <v xml:space="preserve">SEINFRA </v>
      </c>
      <c r="D188" s="269" t="str">
        <f>P.O.!D189</f>
        <v>ED-49817</v>
      </c>
      <c r="E188" s="271" t="str">
        <f>P.O.!E189</f>
        <v>CILINDRO DE AÇO COM GÁS GLP CAPACIDADE 45 KG</v>
      </c>
      <c r="F188" s="279" t="str">
        <f>P.O.!F189</f>
        <v>U</v>
      </c>
      <c r="G188" s="345" t="s">
        <v>1160</v>
      </c>
      <c r="H188" s="346"/>
      <c r="I188" s="346"/>
      <c r="J188" s="346"/>
      <c r="K188" s="346"/>
      <c r="L188" s="347"/>
      <c r="M188" s="277">
        <v>2</v>
      </c>
      <c r="N188" s="33"/>
      <c r="O188" s="33"/>
      <c r="P188" s="33"/>
      <c r="Q188" s="33"/>
      <c r="R188" s="33"/>
      <c r="S188" s="33"/>
      <c r="T188" s="33"/>
      <c r="U188" s="33"/>
      <c r="V188" s="33"/>
      <c r="W188" s="33"/>
      <c r="X188" s="33"/>
      <c r="Y188" s="33"/>
      <c r="Z188" s="33"/>
    </row>
    <row r="189" spans="1:26" ht="30" x14ac:dyDescent="0.2">
      <c r="A189" s="262" t="str">
        <f>P.O.!A190</f>
        <v>S</v>
      </c>
      <c r="B189" s="269" t="str">
        <f>P.O.!B190</f>
        <v>25.7</v>
      </c>
      <c r="C189" s="270" t="str">
        <f>P.O.!C190</f>
        <v>SINAPI</v>
      </c>
      <c r="D189" s="269" t="str">
        <f>P.O.!D190</f>
        <v>103029</v>
      </c>
      <c r="E189" s="271" t="str">
        <f>P.O.!E190</f>
        <v>REGISTRO OU REGULADOR DE GÁS DE COZINHA - FORNECIMENTO E INSTALAÇÃO. AF_08/2021</v>
      </c>
      <c r="F189" s="279" t="str">
        <f>P.O.!F190</f>
        <v>UN</v>
      </c>
      <c r="G189" s="345" t="s">
        <v>1160</v>
      </c>
      <c r="H189" s="346"/>
      <c r="I189" s="346"/>
      <c r="J189" s="346"/>
      <c r="K189" s="346"/>
      <c r="L189" s="347"/>
      <c r="M189" s="277">
        <v>1</v>
      </c>
      <c r="N189" s="33"/>
      <c r="O189" s="33"/>
      <c r="P189" s="33"/>
      <c r="Q189" s="33"/>
      <c r="R189" s="33"/>
      <c r="S189" s="33"/>
      <c r="T189" s="33"/>
      <c r="U189" s="33"/>
      <c r="V189" s="33"/>
      <c r="W189" s="33"/>
      <c r="X189" s="33"/>
      <c r="Y189" s="33"/>
      <c r="Z189" s="33"/>
    </row>
    <row r="190" spans="1:26" ht="60" x14ac:dyDescent="0.2">
      <c r="A190" s="262" t="str">
        <f>P.O.!A191</f>
        <v>S</v>
      </c>
      <c r="B190" s="269" t="str">
        <f>P.O.!B191</f>
        <v>25.8</v>
      </c>
      <c r="C190" s="270" t="str">
        <f>P.O.!C191</f>
        <v xml:space="preserve">SEINFRA </v>
      </c>
      <c r="D190" s="269" t="str">
        <f>P.O.!D191</f>
        <v>ED-49826</v>
      </c>
      <c r="E190" s="271" t="str">
        <f>P.O.!E191</f>
        <v>REGISTRO REGULADOR DE GÁS EM LATÃO, DIÂMETRO ENTRADA DE 1/4" COM ROSCA NPT, SAÍDA EM TERMINAL DE MANGUEIRA DE 3/8", INCLUSIVE ACESSÓRIOS DE VEDAÇÃO</v>
      </c>
      <c r="F190" s="279" t="str">
        <f>P.O.!F191</f>
        <v>un</v>
      </c>
      <c r="G190" s="345" t="s">
        <v>1160</v>
      </c>
      <c r="H190" s="346"/>
      <c r="I190" s="346"/>
      <c r="J190" s="346"/>
      <c r="K190" s="346"/>
      <c r="L190" s="347"/>
      <c r="M190" s="277">
        <v>1</v>
      </c>
      <c r="N190" s="33"/>
      <c r="O190" s="33"/>
      <c r="P190" s="33"/>
      <c r="Q190" s="33"/>
      <c r="R190" s="33"/>
      <c r="S190" s="33"/>
      <c r="T190" s="33"/>
      <c r="U190" s="33"/>
      <c r="V190" s="33"/>
      <c r="W190" s="33"/>
      <c r="X190" s="33"/>
      <c r="Y190" s="33"/>
      <c r="Z190" s="33"/>
    </row>
    <row r="191" spans="1:26" ht="45" x14ac:dyDescent="0.2">
      <c r="A191" s="262" t="str">
        <f>P.O.!A192</f>
        <v>S</v>
      </c>
      <c r="B191" s="269" t="str">
        <f>P.O.!B192</f>
        <v>25.9</v>
      </c>
      <c r="C191" s="270" t="str">
        <f>P.O.!C192</f>
        <v>SINAPI</v>
      </c>
      <c r="D191" s="269" t="str">
        <f>P.O.!D192</f>
        <v>101917</v>
      </c>
      <c r="E191" s="271" t="str">
        <f>P.O.!E192</f>
        <v>MANÔMETRO 0 A 200 PSI (0 A 14 KGF/CM2), D = 50MM - FORNECIMENTO E INSTALAÇÃO. AF_10/2020</v>
      </c>
      <c r="F191" s="279" t="str">
        <f>P.O.!F192</f>
        <v>UN</v>
      </c>
      <c r="G191" s="345" t="s">
        <v>1160</v>
      </c>
      <c r="H191" s="346"/>
      <c r="I191" s="346"/>
      <c r="J191" s="346"/>
      <c r="K191" s="346"/>
      <c r="L191" s="347"/>
      <c r="M191" s="277">
        <v>1</v>
      </c>
      <c r="N191" s="33"/>
      <c r="O191" s="33"/>
      <c r="P191" s="33"/>
      <c r="Q191" s="33"/>
      <c r="R191" s="33"/>
      <c r="S191" s="33"/>
      <c r="T191" s="33"/>
      <c r="U191" s="33"/>
      <c r="V191" s="33"/>
      <c r="W191" s="33"/>
      <c r="X191" s="33"/>
      <c r="Y191" s="33"/>
      <c r="Z191" s="33"/>
    </row>
    <row r="192" spans="1:26" ht="30" x14ac:dyDescent="0.2">
      <c r="A192" s="262" t="str">
        <f>P.O.!A193</f>
        <v>S</v>
      </c>
      <c r="B192" s="269" t="str">
        <f>P.O.!B193</f>
        <v>25.10</v>
      </c>
      <c r="C192" s="270" t="str">
        <f>P.O.!C193</f>
        <v>SINAPI</v>
      </c>
      <c r="D192" s="269" t="str">
        <f>P.O.!D193</f>
        <v>95248</v>
      </c>
      <c r="E192" s="271" t="str">
        <f>P.O.!E193</f>
        <v>VÁLVULA DE ESFERA BRUTA, BRONZE, ROSCÁVEL, 1/2" - FORNECIMENTO E INSTALAÇÃO. AF_08/2021</v>
      </c>
      <c r="F192" s="279" t="str">
        <f>P.O.!F193</f>
        <v>UN</v>
      </c>
      <c r="G192" s="364" t="s">
        <v>1160</v>
      </c>
      <c r="H192" s="359"/>
      <c r="I192" s="359"/>
      <c r="J192" s="359"/>
      <c r="K192" s="359"/>
      <c r="L192" s="360"/>
      <c r="M192" s="277">
        <v>4</v>
      </c>
      <c r="N192" s="33"/>
      <c r="O192" s="33"/>
      <c r="P192" s="33"/>
      <c r="Q192" s="33"/>
      <c r="R192" s="33"/>
      <c r="S192" s="33"/>
      <c r="T192" s="33"/>
      <c r="U192" s="33"/>
      <c r="V192" s="33"/>
      <c r="W192" s="33"/>
      <c r="X192" s="33"/>
      <c r="Y192" s="33"/>
      <c r="Z192" s="33"/>
    </row>
    <row r="193" spans="1:26" ht="60" x14ac:dyDescent="0.2">
      <c r="A193" s="262" t="str">
        <f>P.O.!A194</f>
        <v>S</v>
      </c>
      <c r="B193" s="269" t="str">
        <f>P.O.!B194</f>
        <v>25.11</v>
      </c>
      <c r="C193" s="270" t="str">
        <f>P.O.!C194</f>
        <v>SINAPI</v>
      </c>
      <c r="D193" s="269" t="str">
        <f>P.O.!D194</f>
        <v>100807</v>
      </c>
      <c r="E193" s="271" t="str">
        <f>P.O.!E194</f>
        <v>TUBO, PEX, MULTICAMADA, COM TUBO LUVA, DN 16, INSTALADO EM RAMAL INTERNO DE INSTALAÇÕES DE GÁS - FORNECIMENTO E INSTALAÇÃO. AF_01/2020</v>
      </c>
      <c r="F193" s="279" t="str">
        <f>P.O.!F194</f>
        <v>M</v>
      </c>
      <c r="G193" s="364" t="s">
        <v>1160</v>
      </c>
      <c r="H193" s="359"/>
      <c r="I193" s="359"/>
      <c r="J193" s="359"/>
      <c r="K193" s="359"/>
      <c r="L193" s="360"/>
      <c r="M193" s="277">
        <v>5.3</v>
      </c>
      <c r="N193" s="33"/>
      <c r="O193" s="33"/>
      <c r="P193" s="33"/>
      <c r="Q193" s="33"/>
      <c r="R193" s="33"/>
      <c r="S193" s="33"/>
      <c r="T193" s="33"/>
      <c r="U193" s="33"/>
      <c r="V193" s="33"/>
      <c r="W193" s="33"/>
      <c r="X193" s="33"/>
      <c r="Y193" s="33"/>
      <c r="Z193" s="33"/>
    </row>
    <row r="194" spans="1:26" ht="15" x14ac:dyDescent="0.2">
      <c r="A194" s="262" t="str">
        <f>P.O.!A195</f>
        <v>S</v>
      </c>
      <c r="B194" s="269" t="str">
        <f>P.O.!B195</f>
        <v>25.12</v>
      </c>
      <c r="C194" s="270" t="str">
        <f>P.O.!C195</f>
        <v>SINAPI</v>
      </c>
      <c r="D194" s="269" t="str">
        <f>P.O.!D195</f>
        <v>93358</v>
      </c>
      <c r="E194" s="271" t="str">
        <f>P.O.!E195</f>
        <v>ESCAVAÇÃO MANUAL DE VALA. AF_09/2024</v>
      </c>
      <c r="F194" s="279" t="str">
        <f>P.O.!F195</f>
        <v>M3</v>
      </c>
      <c r="G194" s="364" t="s">
        <v>1161</v>
      </c>
      <c r="H194" s="359"/>
      <c r="I194" s="359"/>
      <c r="J194" s="359"/>
      <c r="K194" s="359"/>
      <c r="L194" s="360"/>
      <c r="M194" s="277">
        <v>0.15</v>
      </c>
      <c r="N194" s="33"/>
      <c r="O194" s="33"/>
      <c r="P194" s="33"/>
      <c r="Q194" s="33"/>
      <c r="R194" s="33"/>
      <c r="S194" s="33"/>
      <c r="T194" s="33"/>
      <c r="U194" s="33"/>
      <c r="V194" s="33"/>
      <c r="W194" s="33"/>
      <c r="X194" s="33"/>
      <c r="Y194" s="33"/>
      <c r="Z194" s="33"/>
    </row>
    <row r="195" spans="1:26" ht="45" x14ac:dyDescent="0.2">
      <c r="A195" s="262" t="str">
        <f>P.O.!A196</f>
        <v>S</v>
      </c>
      <c r="B195" s="269" t="str">
        <f>P.O.!B196</f>
        <v>25.13</v>
      </c>
      <c r="C195" s="270" t="str">
        <f>P.O.!C196</f>
        <v xml:space="preserve">SEINFRA </v>
      </c>
      <c r="D195" s="269" t="str">
        <f>P.O.!D196</f>
        <v>ED-51121</v>
      </c>
      <c r="E195" s="271" t="str">
        <f>P.O.!E196</f>
        <v>REATERRO MANUAL DE VALA, INCLUSIVE ESPALHAMENTO E COMPACTAÇÃO MECANIZADA COM PLACA VIBRATÓRIA</v>
      </c>
      <c r="F195" s="279" t="str">
        <f>P.O.!F196</f>
        <v>m3</v>
      </c>
      <c r="G195" s="364" t="s">
        <v>1162</v>
      </c>
      <c r="H195" s="359"/>
      <c r="I195" s="359"/>
      <c r="J195" s="359"/>
      <c r="K195" s="359"/>
      <c r="L195" s="360"/>
      <c r="M195" s="277">
        <v>0.2</v>
      </c>
      <c r="N195" s="33"/>
      <c r="O195" s="33"/>
      <c r="P195" s="33"/>
      <c r="Q195" s="33"/>
      <c r="R195" s="33"/>
      <c r="S195" s="33"/>
      <c r="T195" s="33"/>
      <c r="U195" s="33"/>
      <c r="V195" s="33"/>
      <c r="W195" s="33"/>
      <c r="X195" s="33"/>
      <c r="Y195" s="33"/>
      <c r="Z195" s="33"/>
    </row>
    <row r="196" spans="1:26" ht="15" x14ac:dyDescent="0.2">
      <c r="A196" s="262">
        <f>P.O.!A197</f>
        <v>0</v>
      </c>
      <c r="B196" s="269">
        <f>P.O.!B197</f>
        <v>0</v>
      </c>
      <c r="C196" s="270">
        <f>P.O.!C197</f>
        <v>0</v>
      </c>
      <c r="D196" s="272">
        <f>P.O.!D197</f>
        <v>0</v>
      </c>
      <c r="E196" s="271">
        <f>P.O.!E197</f>
        <v>0</v>
      </c>
      <c r="F196" s="275">
        <f>P.O.!F197</f>
        <v>0</v>
      </c>
      <c r="G196" s="361"/>
      <c r="H196" s="362"/>
      <c r="I196" s="362"/>
      <c r="J196" s="362"/>
      <c r="K196" s="362"/>
      <c r="L196" s="363"/>
      <c r="M196" s="268"/>
      <c r="N196" s="33"/>
      <c r="O196" s="33"/>
      <c r="P196" s="33"/>
      <c r="Q196" s="33"/>
      <c r="R196" s="33"/>
      <c r="S196" s="33"/>
      <c r="T196" s="33"/>
      <c r="U196" s="33"/>
      <c r="V196" s="33"/>
      <c r="W196" s="33"/>
      <c r="X196" s="33"/>
      <c r="Y196" s="33"/>
      <c r="Z196" s="33"/>
    </row>
    <row r="197" spans="1:26" ht="15" x14ac:dyDescent="0.2">
      <c r="A197" s="262" t="str">
        <f>P.O.!A198</f>
        <v>E</v>
      </c>
      <c r="B197" s="263" t="str">
        <f>P.O.!B198</f>
        <v>26</v>
      </c>
      <c r="C197" s="264">
        <f>P.O.!C198</f>
        <v>0</v>
      </c>
      <c r="D197" s="263">
        <f>P.O.!D198</f>
        <v>0</v>
      </c>
      <c r="E197" s="266" t="str">
        <f>P.O.!E198</f>
        <v>INSTALAÇÕES ELÉTRICAS</v>
      </c>
      <c r="F197" s="278">
        <f>P.O.!F198</f>
        <v>0</v>
      </c>
      <c r="G197" s="358"/>
      <c r="H197" s="359"/>
      <c r="I197" s="359"/>
      <c r="J197" s="359"/>
      <c r="K197" s="359"/>
      <c r="L197" s="360"/>
      <c r="M197" s="268"/>
      <c r="N197" s="33"/>
      <c r="O197" s="33"/>
      <c r="P197" s="33"/>
      <c r="Q197" s="33"/>
      <c r="R197" s="33"/>
      <c r="S197" s="33"/>
      <c r="T197" s="33"/>
      <c r="U197" s="33"/>
      <c r="V197" s="33"/>
      <c r="W197" s="33"/>
      <c r="X197" s="33"/>
      <c r="Y197" s="33"/>
      <c r="Z197" s="33"/>
    </row>
    <row r="198" spans="1:26" ht="30" x14ac:dyDescent="0.2">
      <c r="A198" s="262" t="str">
        <f>P.O.!A199</f>
        <v>S</v>
      </c>
      <c r="B198" s="269" t="str">
        <f>P.O.!B199</f>
        <v>26.1</v>
      </c>
      <c r="C198" s="270" t="str">
        <f>P.O.!C199</f>
        <v>SINAPI - MATERIAL</v>
      </c>
      <c r="D198" s="269" t="str">
        <f>P.O.!D199</f>
        <v>39215</v>
      </c>
      <c r="E198" s="271" t="str">
        <f>P.O.!E199</f>
        <v>ARRUELA EM ALUMINIO, COM ROSCA, DE 3", PARA ELETRODUTO</v>
      </c>
      <c r="F198" s="279" t="str">
        <f>P.O.!F199</f>
        <v>UN</v>
      </c>
      <c r="G198" s="364" t="s">
        <v>1163</v>
      </c>
      <c r="H198" s="359"/>
      <c r="I198" s="359"/>
      <c r="J198" s="359"/>
      <c r="K198" s="359"/>
      <c r="L198" s="360"/>
      <c r="M198" s="277">
        <v>3</v>
      </c>
      <c r="N198" s="33"/>
      <c r="O198" s="33"/>
      <c r="P198" s="33"/>
      <c r="Q198" s="33"/>
      <c r="R198" s="33"/>
      <c r="S198" s="33"/>
      <c r="T198" s="33"/>
      <c r="U198" s="33"/>
      <c r="V198" s="33"/>
      <c r="W198" s="33"/>
      <c r="X198" s="33"/>
      <c r="Y198" s="33"/>
      <c r="Z198" s="33"/>
    </row>
    <row r="199" spans="1:26" ht="30" x14ac:dyDescent="0.2">
      <c r="A199" s="262" t="str">
        <f>P.O.!A200</f>
        <v>S</v>
      </c>
      <c r="B199" s="269" t="str">
        <f>P.O.!B200</f>
        <v>26.2</v>
      </c>
      <c r="C199" s="270" t="str">
        <f>P.O.!C200</f>
        <v xml:space="preserve">SEINFRA </v>
      </c>
      <c r="D199" s="269" t="str">
        <f>P.O.!D200</f>
        <v>MATED-13033</v>
      </c>
      <c r="E199" s="271" t="str">
        <f>P.O.!E200</f>
        <v>CABEÇOTE DE ALUMÍNIO (APLICAÇÃO: POSTE|MATERIAL: ALUMÍNIO|BITOLA: 25MM [1"])</v>
      </c>
      <c r="F199" s="279" t="str">
        <f>P.O.!F200</f>
        <v>un</v>
      </c>
      <c r="G199" s="364" t="s">
        <v>1163</v>
      </c>
      <c r="H199" s="359"/>
      <c r="I199" s="359"/>
      <c r="J199" s="359"/>
      <c r="K199" s="359"/>
      <c r="L199" s="360"/>
      <c r="M199" s="277">
        <v>2</v>
      </c>
      <c r="N199" s="33"/>
      <c r="O199" s="33"/>
      <c r="P199" s="33"/>
      <c r="Q199" s="33"/>
      <c r="R199" s="33"/>
      <c r="S199" s="33"/>
      <c r="T199" s="33"/>
      <c r="U199" s="33"/>
      <c r="V199" s="33"/>
      <c r="W199" s="33"/>
      <c r="X199" s="33"/>
      <c r="Y199" s="33"/>
      <c r="Z199" s="33"/>
    </row>
    <row r="200" spans="1:26" ht="30" x14ac:dyDescent="0.2">
      <c r="A200" s="262" t="str">
        <f>P.O.!A201</f>
        <v>S</v>
      </c>
      <c r="B200" s="269" t="str">
        <f>P.O.!B201</f>
        <v>26.3</v>
      </c>
      <c r="C200" s="270" t="str">
        <f>P.O.!C201</f>
        <v>SINAPI</v>
      </c>
      <c r="D200" s="269" t="str">
        <f>P.O.!D201</f>
        <v>91936</v>
      </c>
      <c r="E200" s="271" t="str">
        <f>P.O.!E201</f>
        <v>CAIXA OCTOGONAL 4" X 4", PVC, INSTALADA EM LAJE - FORNECIMENTO E INSTALAÇÃO. AF_03/2023</v>
      </c>
      <c r="F200" s="279" t="str">
        <f>P.O.!F201</f>
        <v>UN</v>
      </c>
      <c r="G200" s="364" t="s">
        <v>1163</v>
      </c>
      <c r="H200" s="359"/>
      <c r="I200" s="359"/>
      <c r="J200" s="359"/>
      <c r="K200" s="359"/>
      <c r="L200" s="360"/>
      <c r="M200" s="277">
        <v>15</v>
      </c>
      <c r="N200" s="33"/>
      <c r="O200" s="33"/>
      <c r="P200" s="33"/>
      <c r="Q200" s="33"/>
      <c r="R200" s="33"/>
      <c r="S200" s="33"/>
      <c r="T200" s="33"/>
      <c r="U200" s="33"/>
      <c r="V200" s="33"/>
      <c r="W200" s="33"/>
      <c r="X200" s="33"/>
      <c r="Y200" s="33"/>
      <c r="Z200" s="33"/>
    </row>
    <row r="201" spans="1:26" ht="30" x14ac:dyDescent="0.2">
      <c r="A201" s="262" t="str">
        <f>P.O.!A202</f>
        <v>S</v>
      </c>
      <c r="B201" s="269" t="str">
        <f>P.O.!B202</f>
        <v>26.4</v>
      </c>
      <c r="C201" s="270" t="str">
        <f>P.O.!C202</f>
        <v>SINAPI - MATERIAL</v>
      </c>
      <c r="D201" s="269" t="str">
        <f>P.O.!D202</f>
        <v>406</v>
      </c>
      <c r="E201" s="271" t="str">
        <f>P.O.!E202</f>
        <v>FITA ACO INOX PARA CINTAR POSTE, L = 19 MM, E = 0,5 MM (ROLO DE 30M)</v>
      </c>
      <c r="F201" s="279" t="str">
        <f>P.O.!F202</f>
        <v>UN</v>
      </c>
      <c r="G201" s="364" t="s">
        <v>1163</v>
      </c>
      <c r="H201" s="359"/>
      <c r="I201" s="359"/>
      <c r="J201" s="359"/>
      <c r="K201" s="359"/>
      <c r="L201" s="360"/>
      <c r="M201" s="277">
        <v>3</v>
      </c>
      <c r="N201" s="33"/>
      <c r="O201" s="33"/>
      <c r="P201" s="33"/>
      <c r="Q201" s="33"/>
      <c r="R201" s="33"/>
      <c r="S201" s="33"/>
      <c r="T201" s="33"/>
      <c r="U201" s="33"/>
      <c r="V201" s="33"/>
      <c r="W201" s="33"/>
      <c r="X201" s="33"/>
      <c r="Y201" s="33"/>
      <c r="Z201" s="33"/>
    </row>
    <row r="202" spans="1:26" ht="45" x14ac:dyDescent="0.2">
      <c r="A202" s="262" t="str">
        <f>P.O.!A203</f>
        <v>S</v>
      </c>
      <c r="B202" s="269" t="str">
        <f>P.O.!B203</f>
        <v>26.5</v>
      </c>
      <c r="C202" s="270" t="str">
        <f>P.O.!C203</f>
        <v>SINAPI</v>
      </c>
      <c r="D202" s="269" t="str">
        <f>P.O.!D203</f>
        <v>98111</v>
      </c>
      <c r="E202" s="271" t="str">
        <f>P.O.!E203</f>
        <v>CAIXA DE INSPEÇÃO PARA ATERRAMENTO, CIRCULAR, EM POLIETILENO, DIÂMETRO INTERNO = 0,3 M. AF_12/2020</v>
      </c>
      <c r="F202" s="279" t="str">
        <f>P.O.!F203</f>
        <v>UN</v>
      </c>
      <c r="G202" s="364" t="s">
        <v>1163</v>
      </c>
      <c r="H202" s="359"/>
      <c r="I202" s="359"/>
      <c r="J202" s="359"/>
      <c r="K202" s="359"/>
      <c r="L202" s="360"/>
      <c r="M202" s="277">
        <v>3</v>
      </c>
      <c r="N202" s="33"/>
      <c r="O202" s="33"/>
      <c r="P202" s="33"/>
      <c r="Q202" s="33"/>
      <c r="R202" s="33"/>
      <c r="S202" s="33"/>
      <c r="T202" s="33"/>
      <c r="U202" s="33"/>
      <c r="V202" s="33"/>
      <c r="W202" s="33"/>
      <c r="X202" s="33"/>
      <c r="Y202" s="33"/>
      <c r="Z202" s="33"/>
    </row>
    <row r="203" spans="1:26" ht="45" x14ac:dyDescent="0.2">
      <c r="A203" s="262" t="str">
        <f>P.O.!A204</f>
        <v>S</v>
      </c>
      <c r="B203" s="269" t="str">
        <f>P.O.!B204</f>
        <v>26.6</v>
      </c>
      <c r="C203" s="270" t="str">
        <f>P.O.!C204</f>
        <v>SINAPI - MATERIAL</v>
      </c>
      <c r="D203" s="269" t="str">
        <f>P.O.!D204</f>
        <v>3378</v>
      </c>
      <c r="E203" s="271" t="str">
        <f>P.O.!E204</f>
        <v>HASTE DE ATERRAMENTO EM ACO COM 3,00 M DE COMPRIMENTO E DN = 3/4", REVESTIDA COM BAIXA CAMADA DE COBRE, SEM CONECTOR</v>
      </c>
      <c r="F203" s="279" t="str">
        <f>P.O.!F204</f>
        <v>UN</v>
      </c>
      <c r="G203" s="364" t="s">
        <v>1163</v>
      </c>
      <c r="H203" s="359"/>
      <c r="I203" s="359"/>
      <c r="J203" s="359"/>
      <c r="K203" s="359"/>
      <c r="L203" s="360"/>
      <c r="M203" s="277">
        <v>3</v>
      </c>
      <c r="N203" s="33"/>
      <c r="O203" s="33"/>
      <c r="P203" s="33"/>
      <c r="Q203" s="33"/>
      <c r="R203" s="33"/>
      <c r="S203" s="33"/>
      <c r="T203" s="33"/>
      <c r="U203" s="33"/>
      <c r="V203" s="33"/>
      <c r="W203" s="33"/>
      <c r="X203" s="33"/>
      <c r="Y203" s="33"/>
      <c r="Z203" s="33"/>
    </row>
    <row r="204" spans="1:26" ht="75" x14ac:dyDescent="0.2">
      <c r="A204" s="262" t="str">
        <f>P.O.!A205</f>
        <v>S</v>
      </c>
      <c r="B204" s="269" t="str">
        <f>P.O.!B205</f>
        <v>26.7</v>
      </c>
      <c r="C204" s="270" t="str">
        <f>P.O.!C205</f>
        <v xml:space="preserve">SEINFRA </v>
      </c>
      <c r="D204" s="269" t="str">
        <f>P.O.!D205</f>
        <v>ED-48986</v>
      </c>
      <c r="E204" s="271" t="str">
        <f>P.O.!E205</f>
        <v>CABO UNIPOLAR DE COBRE FLEXÍVEL, CLASSE 5, ISOLAMENTO TIPO EPR/HEPR, NÃO HALOGENADO E ANTICHAMA, DIÂMETRO DA SEÇÃO DE 1,5MM2, TEMPERATURA DE TRABALHO 90°C, TENSÃO NOMINAL DE OPERAÇÃO 0,6/1KV</v>
      </c>
      <c r="F204" s="279" t="str">
        <f>P.O.!F205</f>
        <v>m</v>
      </c>
      <c r="G204" s="364" t="s">
        <v>1163</v>
      </c>
      <c r="H204" s="359"/>
      <c r="I204" s="359"/>
      <c r="J204" s="359"/>
      <c r="K204" s="359"/>
      <c r="L204" s="360"/>
      <c r="M204" s="277">
        <v>281.60000000000002</v>
      </c>
      <c r="N204" s="33"/>
      <c r="O204" s="33"/>
      <c r="P204" s="33"/>
      <c r="Q204" s="33"/>
      <c r="R204" s="33"/>
      <c r="S204" s="33"/>
      <c r="T204" s="33"/>
      <c r="U204" s="33"/>
      <c r="V204" s="33"/>
      <c r="W204" s="33"/>
      <c r="X204" s="33"/>
      <c r="Y204" s="33"/>
      <c r="Z204" s="33"/>
    </row>
    <row r="205" spans="1:26" ht="75" x14ac:dyDescent="0.2">
      <c r="A205" s="262" t="str">
        <f>P.O.!A206</f>
        <v>S</v>
      </c>
      <c r="B205" s="269" t="str">
        <f>P.O.!B206</f>
        <v>26.8</v>
      </c>
      <c r="C205" s="270" t="str">
        <f>P.O.!C206</f>
        <v xml:space="preserve">SEINFRA </v>
      </c>
      <c r="D205" s="269" t="str">
        <f>P.O.!D206</f>
        <v>ED-48989</v>
      </c>
      <c r="E205" s="271" t="str">
        <f>P.O.!E206</f>
        <v>CABO UNIPOLAR DE COBRE FLEXÍVEL, CLASSE 5, ISOLAMENTO TIPO EPR/HEPR, NÃO HALOGENADO E ANTICHAMA, DIÂMETRO DA SEÇÃO DE 2,5MM2, TEMPERATURA DE TRABALHO 90°C, TENSÃO NOMINAL DE OPERAÇÃO 0,6/1KV</v>
      </c>
      <c r="F205" s="279" t="str">
        <f>P.O.!F206</f>
        <v>m</v>
      </c>
      <c r="G205" s="364" t="s">
        <v>1163</v>
      </c>
      <c r="H205" s="359"/>
      <c r="I205" s="359"/>
      <c r="J205" s="359"/>
      <c r="K205" s="359"/>
      <c r="L205" s="360"/>
      <c r="M205" s="277">
        <v>361.25</v>
      </c>
      <c r="N205" s="33"/>
      <c r="O205" s="33"/>
      <c r="P205" s="33"/>
      <c r="Q205" s="33"/>
      <c r="R205" s="33"/>
      <c r="S205" s="33"/>
      <c r="T205" s="33"/>
      <c r="U205" s="33"/>
      <c r="V205" s="33"/>
      <c r="W205" s="33"/>
      <c r="X205" s="33"/>
      <c r="Y205" s="33"/>
      <c r="Z205" s="33"/>
    </row>
    <row r="206" spans="1:26" ht="75" x14ac:dyDescent="0.2">
      <c r="A206" s="262" t="str">
        <f>P.O.!A207</f>
        <v>S</v>
      </c>
      <c r="B206" s="269" t="str">
        <f>P.O.!B207</f>
        <v>26.9</v>
      </c>
      <c r="C206" s="270" t="str">
        <f>P.O.!C207</f>
        <v xml:space="preserve">SEINFRA </v>
      </c>
      <c r="D206" s="269" t="str">
        <f>P.O.!D207</f>
        <v>ED-48992</v>
      </c>
      <c r="E206" s="271" t="str">
        <f>P.O.!E207</f>
        <v>CABO UNIPOLAR DE COBRE FLEXÍVEL, CLASSE 5, ISOLAMENTO TIPO EPR/HEPR, NÃO HALOGENADO E ANTICHAMA, DIÂMETRO DA SEÇÃO DE 4MM2, TEMPERATURA DE TRABALHO 90°C, TENSÃO NOMINAL DE OPERAÇÃO 0,6/1KV</v>
      </c>
      <c r="F206" s="279" t="str">
        <f>P.O.!F207</f>
        <v>m</v>
      </c>
      <c r="G206" s="364" t="s">
        <v>1163</v>
      </c>
      <c r="H206" s="359"/>
      <c r="I206" s="359"/>
      <c r="J206" s="359"/>
      <c r="K206" s="359"/>
      <c r="L206" s="360"/>
      <c r="M206" s="277">
        <v>52</v>
      </c>
      <c r="N206" s="33"/>
      <c r="O206" s="33"/>
      <c r="P206" s="33"/>
      <c r="Q206" s="33"/>
      <c r="R206" s="33"/>
      <c r="S206" s="33"/>
      <c r="T206" s="33"/>
      <c r="U206" s="33"/>
      <c r="V206" s="33"/>
      <c r="W206" s="33"/>
      <c r="X206" s="33"/>
      <c r="Y206" s="33"/>
      <c r="Z206" s="33"/>
    </row>
    <row r="207" spans="1:26" ht="75" x14ac:dyDescent="0.2">
      <c r="A207" s="262" t="str">
        <f>P.O.!A208</f>
        <v>S</v>
      </c>
      <c r="B207" s="269" t="str">
        <f>P.O.!B208</f>
        <v>26.10</v>
      </c>
      <c r="C207" s="270" t="str">
        <f>P.O.!C208</f>
        <v xml:space="preserve">SEINFRA </v>
      </c>
      <c r="D207" s="269" t="str">
        <f>P.O.!D208</f>
        <v>ED-49001</v>
      </c>
      <c r="E207" s="271" t="str">
        <f>P.O.!E208</f>
        <v>CABO UNIPOLAR DE COBRE FLEXÍVEL, CLASSE 5, ISOLAMENTO TIPO EPR/HEPR, NÃO HALOGENADO E ANTICHAMA, DIÂMETRO DA SEÇÃO DE 16MM2, TEMPERATURA DE TRABALHO 90°C, TENSÃO NOMINAL DE OPERAÇÃO 0,6/1KV</v>
      </c>
      <c r="F207" s="279" t="str">
        <f>P.O.!F208</f>
        <v>m</v>
      </c>
      <c r="G207" s="364" t="s">
        <v>1163</v>
      </c>
      <c r="H207" s="359"/>
      <c r="I207" s="359"/>
      <c r="J207" s="359"/>
      <c r="K207" s="359"/>
      <c r="L207" s="360"/>
      <c r="M207" s="277">
        <v>67</v>
      </c>
      <c r="N207" s="33"/>
      <c r="O207" s="33"/>
      <c r="P207" s="33"/>
      <c r="Q207" s="33"/>
      <c r="R207" s="33"/>
      <c r="S207" s="33"/>
      <c r="T207" s="33"/>
      <c r="U207" s="33"/>
      <c r="V207" s="33"/>
      <c r="W207" s="33"/>
      <c r="X207" s="33"/>
      <c r="Y207" s="33"/>
      <c r="Z207" s="33"/>
    </row>
    <row r="208" spans="1:26" ht="30" x14ac:dyDescent="0.2">
      <c r="A208" s="262" t="str">
        <f>P.O.!A209</f>
        <v>S</v>
      </c>
      <c r="B208" s="269" t="str">
        <f>P.O.!B209</f>
        <v>26.11</v>
      </c>
      <c r="C208" s="270" t="str">
        <f>P.O.!C209</f>
        <v>SINAPI</v>
      </c>
      <c r="D208" s="269" t="str">
        <f>P.O.!D209</f>
        <v>96977</v>
      </c>
      <c r="E208" s="271" t="str">
        <f>P.O.!E209</f>
        <v>CORDOALHA DE COBRE NU 50 MM², ENTERRADA - FORNECIMENTO E INSTALAÇÃO. AF_08/2023</v>
      </c>
      <c r="F208" s="279" t="str">
        <f>P.O.!F209</f>
        <v>M</v>
      </c>
      <c r="G208" s="364" t="s">
        <v>1163</v>
      </c>
      <c r="H208" s="359"/>
      <c r="I208" s="359"/>
      <c r="J208" s="359"/>
      <c r="K208" s="359"/>
      <c r="L208" s="360"/>
      <c r="M208" s="277">
        <v>4.4000000000000004</v>
      </c>
      <c r="N208" s="33"/>
      <c r="O208" s="33"/>
      <c r="P208" s="33"/>
      <c r="Q208" s="33"/>
      <c r="R208" s="33"/>
      <c r="S208" s="33"/>
      <c r="T208" s="33"/>
      <c r="U208" s="33"/>
      <c r="V208" s="33"/>
      <c r="W208" s="33"/>
      <c r="X208" s="33"/>
      <c r="Y208" s="33"/>
      <c r="Z208" s="33"/>
    </row>
    <row r="209" spans="1:26" ht="60" x14ac:dyDescent="0.2">
      <c r="A209" s="262" t="str">
        <f>P.O.!A210</f>
        <v>S</v>
      </c>
      <c r="B209" s="269" t="str">
        <f>P.O.!B210</f>
        <v>26.12</v>
      </c>
      <c r="C209" s="270" t="str">
        <f>P.O.!C210</f>
        <v xml:space="preserve">SEINFRA </v>
      </c>
      <c r="D209" s="269" t="str">
        <f>P.O.!D210</f>
        <v>ED-49148</v>
      </c>
      <c r="E209" s="271" t="str">
        <f>P.O.!E210</f>
        <v>CAIXA DE PASSAGEM, DIMENSÃO (15X15)CM, EM CHAPA DE AÇO, TIPO DE EMBUTIR, COM ACABAMENTO EM PINTURA ELETROSTÁTICA E TAMPA CEGA, INCLUSIVE FIXAÇÃO EM ALVENARIA</v>
      </c>
      <c r="F209" s="279" t="str">
        <f>P.O.!F210</f>
        <v>un</v>
      </c>
      <c r="G209" s="364" t="s">
        <v>1163</v>
      </c>
      <c r="H209" s="359"/>
      <c r="I209" s="359"/>
      <c r="J209" s="359"/>
      <c r="K209" s="359"/>
      <c r="L209" s="360"/>
      <c r="M209" s="277">
        <v>1</v>
      </c>
      <c r="N209" s="33"/>
      <c r="O209" s="33"/>
      <c r="P209" s="33"/>
      <c r="Q209" s="33"/>
      <c r="R209" s="33"/>
      <c r="S209" s="33"/>
      <c r="T209" s="33"/>
      <c r="U209" s="33"/>
      <c r="V209" s="33"/>
      <c r="W209" s="33"/>
      <c r="X209" s="33"/>
      <c r="Y209" s="33"/>
      <c r="Z209" s="33"/>
    </row>
    <row r="210" spans="1:26" ht="45" x14ac:dyDescent="0.2">
      <c r="A210" s="262" t="str">
        <f>P.O.!A211</f>
        <v>S</v>
      </c>
      <c r="B210" s="269" t="str">
        <f>P.O.!B211</f>
        <v>26.13</v>
      </c>
      <c r="C210" s="270" t="str">
        <f>P.O.!C211</f>
        <v>SINAPI</v>
      </c>
      <c r="D210" s="269" t="str">
        <f>P.O.!D211</f>
        <v>92008</v>
      </c>
      <c r="E210" s="271" t="str">
        <f>P.O.!E211</f>
        <v>TOMADA BAIXA DE EMBUTIR (2 MÓDULOS), 2P+T 10 A, INCLUINDO SUPORTE E PLACA - FORNECIMENTO E INSTALAÇÃO. AF_03/2023</v>
      </c>
      <c r="F210" s="279" t="str">
        <f>P.O.!F211</f>
        <v>UN</v>
      </c>
      <c r="G210" s="364" t="s">
        <v>1163</v>
      </c>
      <c r="H210" s="359"/>
      <c r="I210" s="359"/>
      <c r="J210" s="359"/>
      <c r="K210" s="359"/>
      <c r="L210" s="360"/>
      <c r="M210" s="277">
        <v>11</v>
      </c>
      <c r="N210" s="33"/>
      <c r="O210" s="33"/>
      <c r="P210" s="33"/>
      <c r="Q210" s="33"/>
      <c r="R210" s="33"/>
      <c r="S210" s="33"/>
      <c r="T210" s="33"/>
      <c r="U210" s="33"/>
      <c r="V210" s="33"/>
      <c r="W210" s="33"/>
      <c r="X210" s="33"/>
      <c r="Y210" s="33"/>
      <c r="Z210" s="33"/>
    </row>
    <row r="211" spans="1:26" ht="45" x14ac:dyDescent="0.2">
      <c r="A211" s="262" t="str">
        <f>P.O.!A212</f>
        <v>S</v>
      </c>
      <c r="B211" s="269" t="str">
        <f>P.O.!B212</f>
        <v>26.14</v>
      </c>
      <c r="C211" s="270" t="str">
        <f>P.O.!C212</f>
        <v>SINAPI</v>
      </c>
      <c r="D211" s="269" t="str">
        <f>P.O.!D212</f>
        <v>92000</v>
      </c>
      <c r="E211" s="271" t="str">
        <f>P.O.!E212</f>
        <v>TOMADA BAIXA DE EMBUTIR (1 MÓDULO), 2P+T 10 A, INCLUINDO SUPORTE E PLACA - FORNECIMENTO E INSTALAÇÃO. AF_03/2023</v>
      </c>
      <c r="F211" s="279" t="str">
        <f>P.O.!F212</f>
        <v>UN</v>
      </c>
      <c r="G211" s="364" t="s">
        <v>1163</v>
      </c>
      <c r="H211" s="359"/>
      <c r="I211" s="359"/>
      <c r="J211" s="359"/>
      <c r="K211" s="359"/>
      <c r="L211" s="360"/>
      <c r="M211" s="277">
        <v>2</v>
      </c>
      <c r="N211" s="33"/>
      <c r="O211" s="33"/>
      <c r="P211" s="33"/>
      <c r="Q211" s="33"/>
      <c r="R211" s="33"/>
      <c r="S211" s="33"/>
      <c r="T211" s="33"/>
      <c r="U211" s="33"/>
      <c r="V211" s="33"/>
      <c r="W211" s="33"/>
      <c r="X211" s="33"/>
      <c r="Y211" s="33"/>
      <c r="Z211" s="33"/>
    </row>
    <row r="212" spans="1:26" ht="45" x14ac:dyDescent="0.2">
      <c r="A212" s="262" t="str">
        <f>P.O.!A213</f>
        <v>S</v>
      </c>
      <c r="B212" s="269" t="str">
        <f>P.O.!B213</f>
        <v>26.15</v>
      </c>
      <c r="C212" s="270" t="str">
        <f>P.O.!C213</f>
        <v>SINAPI</v>
      </c>
      <c r="D212" s="269" t="str">
        <f>P.O.!D213</f>
        <v>91941</v>
      </c>
      <c r="E212" s="271" t="str">
        <f>P.O.!E213</f>
        <v>CAIXA RETANGULAR 4" X 2" BAIXA (0,30 M DO PISO), PVC, INSTALADA EM PAREDE - FORNECIMENTO E INSTALAÇÃO. AF_03/2023</v>
      </c>
      <c r="F212" s="279" t="str">
        <f>P.O.!F213</f>
        <v>UN</v>
      </c>
      <c r="G212" s="364" t="s">
        <v>1163</v>
      </c>
      <c r="H212" s="359"/>
      <c r="I212" s="359"/>
      <c r="J212" s="359"/>
      <c r="K212" s="359"/>
      <c r="L212" s="360"/>
      <c r="M212" s="277">
        <v>13</v>
      </c>
      <c r="N212" s="33"/>
      <c r="O212" s="33"/>
      <c r="P212" s="33"/>
      <c r="Q212" s="33"/>
      <c r="R212" s="33"/>
      <c r="S212" s="33"/>
      <c r="T212" s="33"/>
      <c r="U212" s="33"/>
      <c r="V212" s="33"/>
      <c r="W212" s="33"/>
      <c r="X212" s="33"/>
      <c r="Y212" s="33"/>
      <c r="Z212" s="33"/>
    </row>
    <row r="213" spans="1:26" ht="45" x14ac:dyDescent="0.2">
      <c r="A213" s="262" t="str">
        <f>P.O.!A214</f>
        <v>S</v>
      </c>
      <c r="B213" s="269" t="str">
        <f>P.O.!B214</f>
        <v>26.16</v>
      </c>
      <c r="C213" s="270" t="str">
        <f>P.O.!C214</f>
        <v>SINAPI</v>
      </c>
      <c r="D213" s="269" t="str">
        <f>P.O.!D214</f>
        <v>92004</v>
      </c>
      <c r="E213" s="271" t="str">
        <f>P.O.!E214</f>
        <v>TOMADA MÉDIA DE EMBUTIR (2 MÓDULOS), 2P+T 10 A, INCLUINDO SUPORTE E PLACA - FORNECIMENTO E INSTALAÇÃO. AF_03/2023</v>
      </c>
      <c r="F213" s="279" t="str">
        <f>P.O.!F214</f>
        <v>UN</v>
      </c>
      <c r="G213" s="364" t="s">
        <v>1163</v>
      </c>
      <c r="H213" s="359"/>
      <c r="I213" s="359"/>
      <c r="J213" s="359"/>
      <c r="K213" s="359"/>
      <c r="L213" s="360"/>
      <c r="M213" s="277">
        <v>5</v>
      </c>
      <c r="N213" s="33"/>
      <c r="O213" s="33"/>
      <c r="P213" s="33"/>
      <c r="Q213" s="33"/>
      <c r="R213" s="33"/>
      <c r="S213" s="33"/>
      <c r="T213" s="33"/>
      <c r="U213" s="33"/>
      <c r="V213" s="33"/>
      <c r="W213" s="33"/>
      <c r="X213" s="33"/>
      <c r="Y213" s="33"/>
      <c r="Z213" s="33"/>
    </row>
    <row r="214" spans="1:26" ht="45" x14ac:dyDescent="0.2">
      <c r="A214" s="262" t="str">
        <f>P.O.!A215</f>
        <v>S</v>
      </c>
      <c r="B214" s="269" t="str">
        <f>P.O.!B215</f>
        <v>26.17</v>
      </c>
      <c r="C214" s="270" t="str">
        <f>P.O.!C215</f>
        <v>SINAPI</v>
      </c>
      <c r="D214" s="269" t="str">
        <f>P.O.!D215</f>
        <v>92013</v>
      </c>
      <c r="E214" s="271" t="str">
        <f>P.O.!E215</f>
        <v>TOMADA MÉDIA DE EMBUTIR (3 MÓDULOS), 2P+T 20 A, INCLUINDO SUPORTE E PLACA - FORNECIMENTO E INSTALAÇÃO. AF_03/2023</v>
      </c>
      <c r="F214" s="279" t="str">
        <f>P.O.!F215</f>
        <v>UN</v>
      </c>
      <c r="G214" s="364" t="s">
        <v>1163</v>
      </c>
      <c r="H214" s="359"/>
      <c r="I214" s="359"/>
      <c r="J214" s="359"/>
      <c r="K214" s="359"/>
      <c r="L214" s="360"/>
      <c r="M214" s="277">
        <v>1</v>
      </c>
      <c r="N214" s="33"/>
      <c r="O214" s="33"/>
      <c r="P214" s="33"/>
      <c r="Q214" s="33"/>
      <c r="R214" s="33"/>
      <c r="S214" s="33"/>
      <c r="T214" s="33"/>
      <c r="U214" s="33"/>
      <c r="V214" s="33"/>
      <c r="W214" s="33"/>
      <c r="X214" s="33"/>
      <c r="Y214" s="33"/>
      <c r="Z214" s="33"/>
    </row>
    <row r="215" spans="1:26" ht="45" x14ac:dyDescent="0.2">
      <c r="A215" s="262" t="str">
        <f>P.O.!A216</f>
        <v>S</v>
      </c>
      <c r="B215" s="269" t="str">
        <f>P.O.!B216</f>
        <v>26.18</v>
      </c>
      <c r="C215" s="270" t="str">
        <f>P.O.!C216</f>
        <v>SINAPI</v>
      </c>
      <c r="D215" s="269" t="str">
        <f>P.O.!D216</f>
        <v>91997</v>
      </c>
      <c r="E215" s="271" t="str">
        <f>P.O.!E216</f>
        <v>TOMADA MÉDIA DE EMBUTIR (1 MÓDULO), 2P+T 20 A, INCLUINDO SUPORTE E PLACA - FORNECIMENTO E INSTALAÇÃO. AF_03/2023</v>
      </c>
      <c r="F215" s="279" t="str">
        <f>P.O.!F216</f>
        <v>UN</v>
      </c>
      <c r="G215" s="364" t="s">
        <v>1163</v>
      </c>
      <c r="H215" s="359"/>
      <c r="I215" s="359"/>
      <c r="J215" s="359"/>
      <c r="K215" s="359"/>
      <c r="L215" s="360"/>
      <c r="M215" s="277">
        <v>5</v>
      </c>
      <c r="N215" s="33"/>
      <c r="O215" s="33"/>
      <c r="P215" s="33"/>
      <c r="Q215" s="33"/>
      <c r="R215" s="33"/>
      <c r="S215" s="33"/>
      <c r="T215" s="33"/>
      <c r="U215" s="33"/>
      <c r="V215" s="33"/>
      <c r="W215" s="33"/>
      <c r="X215" s="33"/>
      <c r="Y215" s="33"/>
      <c r="Z215" s="33"/>
    </row>
    <row r="216" spans="1:26" ht="45" x14ac:dyDescent="0.2">
      <c r="A216" s="262" t="str">
        <f>P.O.!A217</f>
        <v>S</v>
      </c>
      <c r="B216" s="269" t="str">
        <f>P.O.!B217</f>
        <v>26.19</v>
      </c>
      <c r="C216" s="270" t="str">
        <f>P.O.!C217</f>
        <v>SINAPI</v>
      </c>
      <c r="D216" s="269" t="str">
        <f>P.O.!D217</f>
        <v>91940</v>
      </c>
      <c r="E216" s="271" t="str">
        <f>P.O.!E217</f>
        <v>CAIXA RETANGULAR 4" X 2" MÉDIA (1,30 M DO PISO), PVC, INSTALADA EM PAREDE - FORNECIMENTO E INSTALAÇÃO. AF_03/2023</v>
      </c>
      <c r="F216" s="279" t="str">
        <f>P.O.!F217</f>
        <v>UN</v>
      </c>
      <c r="G216" s="364" t="s">
        <v>1163</v>
      </c>
      <c r="H216" s="359"/>
      <c r="I216" s="359"/>
      <c r="J216" s="359"/>
      <c r="K216" s="359"/>
      <c r="L216" s="360"/>
      <c r="M216" s="277">
        <v>16</v>
      </c>
      <c r="N216" s="33"/>
      <c r="O216" s="33"/>
      <c r="P216" s="33"/>
      <c r="Q216" s="33"/>
      <c r="R216" s="33"/>
      <c r="S216" s="33"/>
      <c r="T216" s="33"/>
      <c r="U216" s="33"/>
      <c r="V216" s="33"/>
      <c r="W216" s="33"/>
      <c r="X216" s="33"/>
      <c r="Y216" s="33"/>
      <c r="Z216" s="33"/>
    </row>
    <row r="217" spans="1:26" ht="45" x14ac:dyDescent="0.2">
      <c r="A217" s="262" t="str">
        <f>P.O.!A218</f>
        <v>S</v>
      </c>
      <c r="B217" s="269" t="str">
        <f>P.O.!B218</f>
        <v>26.20</v>
      </c>
      <c r="C217" s="270" t="str">
        <f>P.O.!C218</f>
        <v>SINAPI</v>
      </c>
      <c r="D217" s="269" t="str">
        <f>P.O.!D218</f>
        <v>91992</v>
      </c>
      <c r="E217" s="271" t="str">
        <f>P.O.!E218</f>
        <v>TOMADA ALTA DE EMBUTIR (1 MÓDULO), 2P+T 10 A, INCLUINDO SUPORTE E PLACA - FORNECIMENTO E INSTALAÇÃO. AF_03/2023</v>
      </c>
      <c r="F217" s="279" t="str">
        <f>P.O.!F218</f>
        <v>UN</v>
      </c>
      <c r="G217" s="364" t="s">
        <v>1163</v>
      </c>
      <c r="H217" s="359"/>
      <c r="I217" s="359"/>
      <c r="J217" s="359"/>
      <c r="K217" s="359"/>
      <c r="L217" s="360"/>
      <c r="M217" s="277">
        <v>3</v>
      </c>
      <c r="N217" s="33"/>
      <c r="O217" s="33"/>
      <c r="P217" s="33"/>
      <c r="Q217" s="33"/>
      <c r="R217" s="33"/>
      <c r="S217" s="33"/>
      <c r="T217" s="33"/>
      <c r="U217" s="33"/>
      <c r="V217" s="33"/>
      <c r="W217" s="33"/>
      <c r="X217" s="33"/>
      <c r="Y217" s="33"/>
      <c r="Z217" s="33"/>
    </row>
    <row r="218" spans="1:26" ht="45" x14ac:dyDescent="0.2">
      <c r="A218" s="262" t="str">
        <f>P.O.!A219</f>
        <v>S</v>
      </c>
      <c r="B218" s="269" t="str">
        <f>P.O.!B219</f>
        <v>26.21</v>
      </c>
      <c r="C218" s="270" t="str">
        <f>P.O.!C219</f>
        <v>SINAPI</v>
      </c>
      <c r="D218" s="269" t="str">
        <f>P.O.!D219</f>
        <v>91939</v>
      </c>
      <c r="E218" s="271" t="str">
        <f>P.O.!E219</f>
        <v>CAIXA RETANGULAR 4" X 2" ALTA (2,00 M DO PISO), PVC, INSTALADA EM PAREDE - FORNECIMENTO E INSTALAÇÃO. AF_03/2023</v>
      </c>
      <c r="F218" s="279" t="str">
        <f>P.O.!F219</f>
        <v>UN</v>
      </c>
      <c r="G218" s="364" t="s">
        <v>1163</v>
      </c>
      <c r="H218" s="359"/>
      <c r="I218" s="359"/>
      <c r="J218" s="359"/>
      <c r="K218" s="359"/>
      <c r="L218" s="360"/>
      <c r="M218" s="277">
        <v>3</v>
      </c>
      <c r="N218" s="33"/>
      <c r="O218" s="33"/>
      <c r="P218" s="33"/>
      <c r="Q218" s="33"/>
      <c r="R218" s="33"/>
      <c r="S218" s="33"/>
      <c r="T218" s="33"/>
      <c r="U218" s="33"/>
      <c r="V218" s="33"/>
      <c r="W218" s="33"/>
      <c r="X218" s="33"/>
      <c r="Y218" s="33"/>
      <c r="Z218" s="33"/>
    </row>
    <row r="219" spans="1:26" ht="45" x14ac:dyDescent="0.2">
      <c r="A219" s="262" t="str">
        <f>P.O.!A220</f>
        <v>S</v>
      </c>
      <c r="B219" s="269" t="str">
        <f>P.O.!B220</f>
        <v>26.22</v>
      </c>
      <c r="C219" s="270" t="str">
        <f>P.O.!C220</f>
        <v>SINAPI</v>
      </c>
      <c r="D219" s="269" t="str">
        <f>P.O.!D220</f>
        <v>91953</v>
      </c>
      <c r="E219" s="271" t="str">
        <f>P.O.!E220</f>
        <v>INTERRUPTOR SIMPLES (1 MÓDULO), 10A/250V, INCLUINDO SUPORTE E PLACA - FORNECIMENTO E INSTALAÇÃO. AF_03/2023</v>
      </c>
      <c r="F219" s="279" t="str">
        <f>P.O.!F220</f>
        <v>UN</v>
      </c>
      <c r="G219" s="364" t="s">
        <v>1163</v>
      </c>
      <c r="H219" s="359"/>
      <c r="I219" s="359"/>
      <c r="J219" s="359"/>
      <c r="K219" s="359"/>
      <c r="L219" s="360"/>
      <c r="M219" s="277">
        <v>3</v>
      </c>
      <c r="N219" s="33"/>
      <c r="O219" s="33"/>
      <c r="P219" s="33"/>
      <c r="Q219" s="33"/>
      <c r="R219" s="33"/>
      <c r="S219" s="33"/>
      <c r="T219" s="33"/>
      <c r="U219" s="33"/>
      <c r="V219" s="33"/>
      <c r="W219" s="33"/>
      <c r="X219" s="33"/>
      <c r="Y219" s="33"/>
      <c r="Z219" s="33"/>
    </row>
    <row r="220" spans="1:26" ht="45" x14ac:dyDescent="0.2">
      <c r="A220" s="262" t="str">
        <f>P.O.!A221</f>
        <v>S</v>
      </c>
      <c r="B220" s="269" t="str">
        <f>P.O.!B221</f>
        <v>26.23</v>
      </c>
      <c r="C220" s="270" t="str">
        <f>P.O.!C221</f>
        <v>SINAPI</v>
      </c>
      <c r="D220" s="269" t="str">
        <f>P.O.!D221</f>
        <v>91959</v>
      </c>
      <c r="E220" s="271" t="str">
        <f>P.O.!E221</f>
        <v>INTERRUPTOR SIMPLES (2 MÓDULOS), 10A/250V, INCLUINDO SUPORTE E PLACA - FORNECIMENTO E INSTALAÇÃO. AF_03/2023</v>
      </c>
      <c r="F220" s="279" t="str">
        <f>P.O.!F221</f>
        <v>UN</v>
      </c>
      <c r="G220" s="364" t="s">
        <v>1163</v>
      </c>
      <c r="H220" s="359"/>
      <c r="I220" s="359"/>
      <c r="J220" s="359"/>
      <c r="K220" s="359"/>
      <c r="L220" s="360"/>
      <c r="M220" s="277">
        <v>2</v>
      </c>
      <c r="N220" s="33"/>
      <c r="O220" s="33"/>
      <c r="P220" s="33"/>
      <c r="Q220" s="33"/>
      <c r="R220" s="33"/>
      <c r="S220" s="33"/>
      <c r="T220" s="33"/>
      <c r="U220" s="33"/>
      <c r="V220" s="33"/>
      <c r="W220" s="33"/>
      <c r="X220" s="33"/>
      <c r="Y220" s="33"/>
      <c r="Z220" s="33"/>
    </row>
    <row r="221" spans="1:26" ht="45" x14ac:dyDescent="0.2">
      <c r="A221" s="262" t="str">
        <f>P.O.!A222</f>
        <v>S</v>
      </c>
      <c r="B221" s="269" t="str">
        <f>P.O.!B222</f>
        <v>26.24</v>
      </c>
      <c r="C221" s="270" t="str">
        <f>P.O.!C222</f>
        <v xml:space="preserve">SEINFRA </v>
      </c>
      <c r="D221" s="269" t="str">
        <f>P.O.!D222</f>
        <v>ED-34495</v>
      </c>
      <c r="E221" s="271" t="str">
        <f>P.O.!E222</f>
        <v>DISJUNTOR TRIPOLAR TIPO DIN, CORRENTE NOMINAL DE 80A, FORNECIMENTO E INSTALAÇÃO, INCLUSIVE TERMINAL ILHÓS</v>
      </c>
      <c r="F221" s="279" t="str">
        <f>P.O.!F222</f>
        <v>un</v>
      </c>
      <c r="G221" s="364" t="s">
        <v>1163</v>
      </c>
      <c r="H221" s="359"/>
      <c r="I221" s="359"/>
      <c r="J221" s="359"/>
      <c r="K221" s="359"/>
      <c r="L221" s="360"/>
      <c r="M221" s="277">
        <v>1</v>
      </c>
      <c r="N221" s="33"/>
      <c r="O221" s="33"/>
      <c r="P221" s="33"/>
      <c r="Q221" s="33"/>
      <c r="R221" s="33"/>
      <c r="S221" s="33"/>
      <c r="T221" s="33"/>
      <c r="U221" s="33"/>
      <c r="V221" s="33"/>
      <c r="W221" s="33"/>
      <c r="X221" s="33"/>
      <c r="Y221" s="33"/>
      <c r="Z221" s="33"/>
    </row>
    <row r="222" spans="1:26" ht="45" x14ac:dyDescent="0.2">
      <c r="A222" s="262" t="str">
        <f>P.O.!A223</f>
        <v>S</v>
      </c>
      <c r="B222" s="269" t="str">
        <f>P.O.!B223</f>
        <v>26.25</v>
      </c>
      <c r="C222" s="270" t="str">
        <f>P.O.!C223</f>
        <v>SINAPI</v>
      </c>
      <c r="D222" s="269" t="str">
        <f>P.O.!D223</f>
        <v>93660</v>
      </c>
      <c r="E222" s="271" t="str">
        <f>P.O.!E223</f>
        <v>DISJUNTOR BIPOLAR TIPO DIN, CORRENTE NOMINAL DE 10A - FORNECIMENTO E INSTALAÇÃO. AF_07/2025</v>
      </c>
      <c r="F222" s="279" t="str">
        <f>P.O.!F223</f>
        <v>UN</v>
      </c>
      <c r="G222" s="364" t="s">
        <v>1163</v>
      </c>
      <c r="H222" s="359"/>
      <c r="I222" s="359"/>
      <c r="J222" s="359"/>
      <c r="K222" s="359"/>
      <c r="L222" s="360"/>
      <c r="M222" s="277">
        <v>3</v>
      </c>
      <c r="N222" s="33"/>
      <c r="O222" s="33"/>
      <c r="P222" s="33"/>
      <c r="Q222" s="33"/>
      <c r="R222" s="33"/>
      <c r="S222" s="33"/>
      <c r="T222" s="33"/>
      <c r="U222" s="33"/>
      <c r="V222" s="33"/>
      <c r="W222" s="33"/>
      <c r="X222" s="33"/>
      <c r="Y222" s="33"/>
      <c r="Z222" s="33"/>
    </row>
    <row r="223" spans="1:26" ht="45" x14ac:dyDescent="0.2">
      <c r="A223" s="262" t="str">
        <f>P.O.!A224</f>
        <v>S</v>
      </c>
      <c r="B223" s="269" t="str">
        <f>P.O.!B224</f>
        <v>26.26</v>
      </c>
      <c r="C223" s="270" t="str">
        <f>P.O.!C224</f>
        <v>SINAPI</v>
      </c>
      <c r="D223" s="269" t="str">
        <f>P.O.!D224</f>
        <v>93661</v>
      </c>
      <c r="E223" s="271" t="str">
        <f>P.O.!E224</f>
        <v>DISJUNTOR BIPOLAR TIPO DIN, CORRENTE NOMINAL DE 16A - FORNECIMENTO E INSTALAÇÃO. AF_07/2025</v>
      </c>
      <c r="F223" s="279" t="str">
        <f>P.O.!F224</f>
        <v>UN</v>
      </c>
      <c r="G223" s="364" t="s">
        <v>1163</v>
      </c>
      <c r="H223" s="359"/>
      <c r="I223" s="359"/>
      <c r="J223" s="359"/>
      <c r="K223" s="359"/>
      <c r="L223" s="360"/>
      <c r="M223" s="277">
        <v>3</v>
      </c>
      <c r="N223" s="33"/>
      <c r="O223" s="33"/>
      <c r="P223" s="33"/>
      <c r="Q223" s="33"/>
      <c r="R223" s="33"/>
      <c r="S223" s="33"/>
      <c r="T223" s="33"/>
      <c r="U223" s="33"/>
      <c r="V223" s="33"/>
      <c r="W223" s="33"/>
      <c r="X223" s="33"/>
      <c r="Y223" s="33"/>
      <c r="Z223" s="33"/>
    </row>
    <row r="224" spans="1:26" ht="45" x14ac:dyDescent="0.2">
      <c r="A224" s="262" t="str">
        <f>P.O.!A225</f>
        <v>S</v>
      </c>
      <c r="B224" s="269" t="str">
        <f>P.O.!B225</f>
        <v>26.27</v>
      </c>
      <c r="C224" s="270" t="str">
        <f>P.O.!C225</f>
        <v>SINAPI</v>
      </c>
      <c r="D224" s="269" t="str">
        <f>P.O.!D225</f>
        <v>93664</v>
      </c>
      <c r="E224" s="271" t="str">
        <f>P.O.!E225</f>
        <v>DISJUNTOR BIPOLAR TIPO DIN, CORRENTE NOMINAL DE 32A - FORNECIMENTO E INSTALAÇÃO. AF_07/2025</v>
      </c>
      <c r="F224" s="279" t="str">
        <f>P.O.!F225</f>
        <v>UN</v>
      </c>
      <c r="G224" s="364" t="s">
        <v>1163</v>
      </c>
      <c r="H224" s="359"/>
      <c r="I224" s="359"/>
      <c r="J224" s="359"/>
      <c r="K224" s="359"/>
      <c r="L224" s="360"/>
      <c r="M224" s="277">
        <v>1</v>
      </c>
      <c r="N224" s="33"/>
      <c r="O224" s="33"/>
      <c r="P224" s="33"/>
      <c r="Q224" s="33"/>
      <c r="R224" s="33"/>
      <c r="S224" s="33"/>
      <c r="T224" s="33"/>
      <c r="U224" s="33"/>
      <c r="V224" s="33"/>
      <c r="W224" s="33"/>
      <c r="X224" s="33"/>
      <c r="Y224" s="33"/>
      <c r="Z224" s="33"/>
    </row>
    <row r="225" spans="1:26" ht="60" x14ac:dyDescent="0.2">
      <c r="A225" s="262" t="str">
        <f>P.O.!A226</f>
        <v>S</v>
      </c>
      <c r="B225" s="269" t="str">
        <f>P.O.!B226</f>
        <v>26.28</v>
      </c>
      <c r="C225" s="270" t="str">
        <f>P.O.!C226</f>
        <v xml:space="preserve">SEINFRA </v>
      </c>
      <c r="D225" s="269" t="str">
        <f>P.O.!D226</f>
        <v>ED-15117</v>
      </c>
      <c r="E225" s="271" t="str">
        <f>P.O.!E226</f>
        <v>DISJUNTOR DE PROTEÇÃO DIFERENCIAL RESIDUAL (DR), TETRAPOLAR TIPO DIN, CORRENTE NOMINAL DE 63A, SENSIBILIDADE DE 30MA, FORNECIMENTO E INSTALAÇÃO, INCLUSIVE TERMINAL ILHÓS</v>
      </c>
      <c r="F225" s="279" t="str">
        <f>P.O.!F226</f>
        <v>un</v>
      </c>
      <c r="G225" s="364" t="s">
        <v>1163</v>
      </c>
      <c r="H225" s="359"/>
      <c r="I225" s="359"/>
      <c r="J225" s="359"/>
      <c r="K225" s="359"/>
      <c r="L225" s="360"/>
      <c r="M225" s="277">
        <v>1</v>
      </c>
      <c r="N225" s="33"/>
      <c r="O225" s="33"/>
      <c r="P225" s="33"/>
      <c r="Q225" s="33"/>
      <c r="R225" s="33"/>
      <c r="S225" s="33"/>
      <c r="T225" s="33"/>
      <c r="U225" s="33"/>
      <c r="V225" s="33"/>
      <c r="W225" s="33"/>
      <c r="X225" s="33"/>
      <c r="Y225" s="33"/>
      <c r="Z225" s="33"/>
    </row>
    <row r="226" spans="1:26" ht="45" x14ac:dyDescent="0.2">
      <c r="A226" s="262" t="str">
        <f>P.O.!A227</f>
        <v>S</v>
      </c>
      <c r="B226" s="269" t="str">
        <f>P.O.!B227</f>
        <v>26.29</v>
      </c>
      <c r="C226" s="274" t="str">
        <f>P.O.!C227</f>
        <v>SINAPI</v>
      </c>
      <c r="D226" s="269" t="str">
        <f>P.O.!D227</f>
        <v>93653</v>
      </c>
      <c r="E226" s="271" t="str">
        <f>P.O.!E227</f>
        <v>DISJUNTOR MONOPOLAR TIPO DIN, CORRENTE NOMINAL DE 10A - FORNECIMENTO E INSTALAÇÃO. AF_07/2025</v>
      </c>
      <c r="F226" s="279" t="str">
        <f>P.O.!F227</f>
        <v>UN</v>
      </c>
      <c r="G226" s="364" t="s">
        <v>1163</v>
      </c>
      <c r="H226" s="359"/>
      <c r="I226" s="359"/>
      <c r="J226" s="359"/>
      <c r="K226" s="359"/>
      <c r="L226" s="360"/>
      <c r="M226" s="277">
        <v>4</v>
      </c>
      <c r="N226" s="33"/>
      <c r="O226" s="33"/>
      <c r="P226" s="33"/>
      <c r="Q226" s="33"/>
      <c r="R226" s="33"/>
      <c r="S226" s="33"/>
      <c r="T226" s="33"/>
      <c r="U226" s="33"/>
      <c r="V226" s="33"/>
      <c r="W226" s="33"/>
      <c r="X226" s="33"/>
      <c r="Y226" s="33"/>
      <c r="Z226" s="33"/>
    </row>
    <row r="227" spans="1:26" ht="45" x14ac:dyDescent="0.2">
      <c r="A227" s="262" t="str">
        <f>P.O.!A228</f>
        <v>S</v>
      </c>
      <c r="B227" s="269" t="str">
        <f>P.O.!B228</f>
        <v>26.30</v>
      </c>
      <c r="C227" s="270" t="str">
        <f>P.O.!C228</f>
        <v xml:space="preserve">SEINFRA </v>
      </c>
      <c r="D227" s="269" t="str">
        <f>P.O.!D228</f>
        <v>ED-16600</v>
      </c>
      <c r="E227" s="271" t="str">
        <f>P.O.!E228</f>
        <v>DISPOSITIVO DE PROTEÇÃO CONTRA SURTOS (DPS) MONOPOLAR, CORRENTE DE INTERRUPÇÃO 20KA, INCLUSIVE TERMINAL ILHÓS</v>
      </c>
      <c r="F227" s="279" t="str">
        <f>P.O.!F228</f>
        <v>un</v>
      </c>
      <c r="G227" s="364" t="s">
        <v>1163</v>
      </c>
      <c r="H227" s="359"/>
      <c r="I227" s="359"/>
      <c r="J227" s="359"/>
      <c r="K227" s="359"/>
      <c r="L227" s="360"/>
      <c r="M227" s="277">
        <v>8</v>
      </c>
      <c r="N227" s="33"/>
      <c r="O227" s="33"/>
      <c r="P227" s="33"/>
      <c r="Q227" s="33"/>
      <c r="R227" s="33"/>
      <c r="S227" s="33"/>
      <c r="T227" s="33"/>
      <c r="U227" s="33"/>
      <c r="V227" s="33"/>
      <c r="W227" s="33"/>
      <c r="X227" s="33"/>
      <c r="Y227" s="33"/>
      <c r="Z227" s="33"/>
    </row>
    <row r="228" spans="1:26" ht="60" x14ac:dyDescent="0.2">
      <c r="A228" s="262" t="str">
        <f>P.O.!A229</f>
        <v>S</v>
      </c>
      <c r="B228" s="269" t="str">
        <f>P.O.!B229</f>
        <v>26.31</v>
      </c>
      <c r="C228" s="270" t="str">
        <f>P.O.!C229</f>
        <v xml:space="preserve">SEINFRA </v>
      </c>
      <c r="D228" s="269" t="str">
        <f>P.O.!D229</f>
        <v>ED-15114</v>
      </c>
      <c r="E228" s="271" t="str">
        <f>P.O.!E229</f>
        <v>DISJUNTOR DE PROTEÇÃO DIFERENCIAL RESIDUAL (DR), BIPOLAR TIPO DIN, CORRENTE NOMINAL DE 25A, SENSIBILIDADE DE 30MA, FORNECIMENTO E INSTALAÇÃO, INCLUSIVE TERMINAL ILHÓS</v>
      </c>
      <c r="F228" s="279" t="str">
        <f>P.O.!F229</f>
        <v>un</v>
      </c>
      <c r="G228" s="364" t="s">
        <v>1163</v>
      </c>
      <c r="H228" s="359"/>
      <c r="I228" s="359"/>
      <c r="J228" s="359"/>
      <c r="K228" s="359"/>
      <c r="L228" s="360"/>
      <c r="M228" s="277">
        <v>1</v>
      </c>
      <c r="N228" s="33"/>
      <c r="O228" s="33"/>
      <c r="P228" s="33"/>
      <c r="Q228" s="33"/>
      <c r="R228" s="33"/>
      <c r="S228" s="33"/>
      <c r="T228" s="33"/>
      <c r="U228" s="33"/>
      <c r="V228" s="33"/>
      <c r="W228" s="33"/>
      <c r="X228" s="33"/>
      <c r="Y228" s="33"/>
      <c r="Z228" s="33"/>
    </row>
    <row r="229" spans="1:26" ht="60" x14ac:dyDescent="0.2">
      <c r="A229" s="262" t="str">
        <f>P.O.!A230</f>
        <v>S</v>
      </c>
      <c r="B229" s="269" t="str">
        <f>P.O.!B230</f>
        <v>26.32</v>
      </c>
      <c r="C229" s="270" t="str">
        <f>P.O.!C230</f>
        <v xml:space="preserve">SEINFRA </v>
      </c>
      <c r="D229" s="269" t="str">
        <f>P.O.!D230</f>
        <v>ED-15115</v>
      </c>
      <c r="E229" s="271" t="str">
        <f>P.O.!E230</f>
        <v>DISJUNTOR DE PROTEÇÃO DIFERENCIAL RESIDUAL (DR), BIPOLAR TIPO DIN, CORRENTE NOMINAL DE 40A, SENSIBILIDADE DE 30MA, FORNECIMENTO E INSTALAÇÃO, INCLUSIVE TERMINAL ILHÓS</v>
      </c>
      <c r="F229" s="279" t="str">
        <f>P.O.!F230</f>
        <v>un</v>
      </c>
      <c r="G229" s="364" t="s">
        <v>1163</v>
      </c>
      <c r="H229" s="359"/>
      <c r="I229" s="359"/>
      <c r="J229" s="359"/>
      <c r="K229" s="359"/>
      <c r="L229" s="360"/>
      <c r="M229" s="277">
        <v>1</v>
      </c>
      <c r="N229" s="33"/>
      <c r="O229" s="33"/>
      <c r="P229" s="33"/>
      <c r="Q229" s="33"/>
      <c r="R229" s="33"/>
      <c r="S229" s="33"/>
      <c r="T229" s="33"/>
      <c r="U229" s="33"/>
      <c r="V229" s="33"/>
      <c r="W229" s="33"/>
      <c r="X229" s="33"/>
      <c r="Y229" s="33"/>
      <c r="Z229" s="33"/>
    </row>
    <row r="230" spans="1:26" ht="60" x14ac:dyDescent="0.2">
      <c r="A230" s="262" t="str">
        <f>P.O.!A231</f>
        <v>S</v>
      </c>
      <c r="B230" s="269" t="str">
        <f>P.O.!B231</f>
        <v>26.33</v>
      </c>
      <c r="C230" s="270" t="str">
        <f>P.O.!C231</f>
        <v xml:space="preserve">SEINFRA </v>
      </c>
      <c r="D230" s="269" t="str">
        <f>P.O.!D231</f>
        <v>ED-15117</v>
      </c>
      <c r="E230" s="271" t="str">
        <f>P.O.!E231</f>
        <v>DISJUNTOR DE PROTEÇÃO DIFERENCIAL RESIDUAL (DR), TETRAPOLAR TIPO DIN, CORRENTE NOMINAL DE 63A, SENSIBILIDADE DE 30MA, FORNECIMENTO E INSTALAÇÃO, INCLUSIVE TERMINAL ILHÓS</v>
      </c>
      <c r="F230" s="279" t="str">
        <f>P.O.!F231</f>
        <v>un</v>
      </c>
      <c r="G230" s="364" t="s">
        <v>1163</v>
      </c>
      <c r="H230" s="359"/>
      <c r="I230" s="359"/>
      <c r="J230" s="359"/>
      <c r="K230" s="359"/>
      <c r="L230" s="360"/>
      <c r="M230" s="277">
        <v>1</v>
      </c>
      <c r="N230" s="33"/>
      <c r="O230" s="33"/>
      <c r="P230" s="33"/>
      <c r="Q230" s="33"/>
      <c r="R230" s="33"/>
      <c r="S230" s="33"/>
      <c r="T230" s="33"/>
      <c r="U230" s="33"/>
      <c r="V230" s="33"/>
      <c r="W230" s="33"/>
      <c r="X230" s="33"/>
      <c r="Y230" s="33"/>
      <c r="Z230" s="33"/>
    </row>
    <row r="231" spans="1:26" ht="45" x14ac:dyDescent="0.2">
      <c r="A231" s="262" t="str">
        <f>P.O.!A232</f>
        <v>S</v>
      </c>
      <c r="B231" s="269" t="str">
        <f>P.O.!B232</f>
        <v>26.34</v>
      </c>
      <c r="C231" s="270" t="str">
        <f>P.O.!C232</f>
        <v xml:space="preserve">SEINFRA </v>
      </c>
      <c r="D231" s="269" t="str">
        <f>P.O.!D232</f>
        <v>ED-49414</v>
      </c>
      <c r="E231" s="271" t="str">
        <f>P.O.!E232</f>
        <v>ELETRODUTO FLEXÍVEL CORRUGADO EM PVC, ANTI-CHAMA, DIÂMETRO DE 25MM (3/4"), APLICADO EM ALVENARIA, INCLUSIVE RASGO</v>
      </c>
      <c r="F231" s="279" t="str">
        <f>P.O.!F232</f>
        <v>m</v>
      </c>
      <c r="G231" s="364" t="s">
        <v>1163</v>
      </c>
      <c r="H231" s="359"/>
      <c r="I231" s="359"/>
      <c r="J231" s="359"/>
      <c r="K231" s="359"/>
      <c r="L231" s="360"/>
      <c r="M231" s="277">
        <v>85.9</v>
      </c>
      <c r="N231" s="33"/>
      <c r="O231" s="33"/>
      <c r="P231" s="33"/>
      <c r="Q231" s="33"/>
      <c r="R231" s="33"/>
      <c r="S231" s="33"/>
      <c r="T231" s="33"/>
      <c r="U231" s="33"/>
      <c r="V231" s="33"/>
      <c r="W231" s="33"/>
      <c r="X231" s="33"/>
      <c r="Y231" s="33"/>
      <c r="Z231" s="33"/>
    </row>
    <row r="232" spans="1:26" ht="45" x14ac:dyDescent="0.2">
      <c r="A232" s="262" t="str">
        <f>P.O.!A233</f>
        <v>S</v>
      </c>
      <c r="B232" s="269" t="str">
        <f>P.O.!B233</f>
        <v>26.35</v>
      </c>
      <c r="C232" s="270" t="str">
        <f>P.O.!C233</f>
        <v xml:space="preserve">SEINFRA </v>
      </c>
      <c r="D232" s="269" t="str">
        <f>P.O.!D233</f>
        <v>ED-49415</v>
      </c>
      <c r="E232" s="271" t="str">
        <f>P.O.!E233</f>
        <v>ELETRODUTO FLEXÍVEL CORRUGADO EM PVC, ANTI-CHAMA, DIÂMETRO DE 32MM (1"), APLICADO EM ALVENARIA, INCLUSIVE RASGO</v>
      </c>
      <c r="F232" s="279" t="str">
        <f>P.O.!F233</f>
        <v>m</v>
      </c>
      <c r="G232" s="364" t="s">
        <v>1163</v>
      </c>
      <c r="H232" s="359"/>
      <c r="I232" s="359"/>
      <c r="J232" s="359"/>
      <c r="K232" s="359"/>
      <c r="L232" s="360"/>
      <c r="M232" s="277">
        <v>38.799999999999997</v>
      </c>
      <c r="N232" s="33"/>
      <c r="O232" s="33"/>
      <c r="P232" s="33"/>
      <c r="Q232" s="33"/>
      <c r="R232" s="33"/>
      <c r="S232" s="33"/>
      <c r="T232" s="33"/>
      <c r="U232" s="33"/>
      <c r="V232" s="33"/>
      <c r="W232" s="33"/>
      <c r="X232" s="33"/>
      <c r="Y232" s="33"/>
      <c r="Z232" s="33"/>
    </row>
    <row r="233" spans="1:26" ht="75" x14ac:dyDescent="0.2">
      <c r="A233" s="262" t="str">
        <f>P.O.!A234</f>
        <v>S</v>
      </c>
      <c r="B233" s="269" t="str">
        <f>P.O.!B234</f>
        <v>26.36</v>
      </c>
      <c r="C233" s="270" t="str">
        <f>P.O.!C234</f>
        <v xml:space="preserve">SEINFRA </v>
      </c>
      <c r="D233" s="269" t="str">
        <f>P.O.!D234</f>
        <v>ED-7251</v>
      </c>
      <c r="E233" s="271" t="str">
        <f>P.O.!E234</f>
        <v>ELETRODUTO FLEXÍVEL, EM AÇO GALVANIZADO, DIÂMETRO DE 40MM (1.1/2"), REVESTIDO EXTERNAMENTE COM PVC, NA COR PRETA, INCLUSIVE ACESSÓRIOS PARA FIXAÇÃO E CONEXÕES</v>
      </c>
      <c r="F233" s="279" t="str">
        <f>P.O.!F234</f>
        <v>m</v>
      </c>
      <c r="G233" s="364" t="s">
        <v>1163</v>
      </c>
      <c r="H233" s="359"/>
      <c r="I233" s="359"/>
      <c r="J233" s="359"/>
      <c r="K233" s="359"/>
      <c r="L233" s="360"/>
      <c r="M233" s="277">
        <v>10.7</v>
      </c>
      <c r="N233" s="33"/>
      <c r="O233" s="33"/>
      <c r="P233" s="33"/>
      <c r="Q233" s="33"/>
      <c r="R233" s="33"/>
      <c r="S233" s="33"/>
      <c r="T233" s="33"/>
      <c r="U233" s="33"/>
      <c r="V233" s="33"/>
      <c r="W233" s="33"/>
      <c r="X233" s="33"/>
      <c r="Y233" s="33"/>
      <c r="Z233" s="33"/>
    </row>
    <row r="234" spans="1:26" ht="60" x14ac:dyDescent="0.2">
      <c r="A234" s="262" t="str">
        <f>P.O.!A235</f>
        <v>S</v>
      </c>
      <c r="B234" s="269" t="str">
        <f>P.O.!B235</f>
        <v>26.37</v>
      </c>
      <c r="C234" s="270" t="str">
        <f>P.O.!C235</f>
        <v>SINAPI</v>
      </c>
      <c r="D234" s="269" t="str">
        <f>P.O.!D235</f>
        <v>91850</v>
      </c>
      <c r="E234" s="271" t="str">
        <f>P.O.!E235</f>
        <v>ELETRODUTO FLEXÍVEL CORRUGADO, PEAD, DN 40 MM (1 1/4"), PARA CIRCUITOS TERMINAIS, INSTALADO EM LAJE - FORNECIMENTO E INSTALAÇÃO. AF_03/2023</v>
      </c>
      <c r="F234" s="279" t="str">
        <f>P.O.!F235</f>
        <v>M</v>
      </c>
      <c r="G234" s="364" t="s">
        <v>1163</v>
      </c>
      <c r="H234" s="359"/>
      <c r="I234" s="359"/>
      <c r="J234" s="359"/>
      <c r="K234" s="359"/>
      <c r="L234" s="360"/>
      <c r="M234" s="277">
        <v>3.4</v>
      </c>
      <c r="N234" s="33"/>
      <c r="O234" s="33"/>
      <c r="P234" s="33"/>
      <c r="Q234" s="33"/>
      <c r="R234" s="33"/>
      <c r="S234" s="33"/>
      <c r="T234" s="33"/>
      <c r="U234" s="33"/>
      <c r="V234" s="33"/>
      <c r="W234" s="33"/>
      <c r="X234" s="33"/>
      <c r="Y234" s="33"/>
      <c r="Z234" s="33"/>
    </row>
    <row r="235" spans="1:26" ht="75" x14ac:dyDescent="0.2">
      <c r="A235" s="262" t="str">
        <f>P.O.!A236</f>
        <v>S</v>
      </c>
      <c r="B235" s="269" t="str">
        <f>P.O.!B236</f>
        <v>26.38</v>
      </c>
      <c r="C235" s="270" t="str">
        <f>P.O.!C236</f>
        <v xml:space="preserve">SEINFRA </v>
      </c>
      <c r="D235" s="269" t="str">
        <f>P.O.!D236</f>
        <v>ED-20582</v>
      </c>
      <c r="E235" s="271" t="str">
        <f>P.O.!E236</f>
        <v>ENTRADA DE ENERGIA AÉREA, TIPO C2, PADRÃO CEMIG, CARGA INSTALADA DE 15,1KVA ATÉ 23KVA, TRIFÁSICO, COM SAÍDA SUBTERRÂNEA, INCLUSIVE POSTE, CAIXA PARA MEDIDOR, DISJUNTOR, BARRAMENTO, ATERRAMENTO E ACESSÓRIOS</v>
      </c>
      <c r="F235" s="279" t="str">
        <f>P.O.!F236</f>
        <v>un</v>
      </c>
      <c r="G235" s="364" t="s">
        <v>1163</v>
      </c>
      <c r="H235" s="359"/>
      <c r="I235" s="359"/>
      <c r="J235" s="359"/>
      <c r="K235" s="359"/>
      <c r="L235" s="360"/>
      <c r="M235" s="277">
        <v>1</v>
      </c>
      <c r="N235" s="33"/>
      <c r="O235" s="33"/>
      <c r="P235" s="33"/>
      <c r="Q235" s="33"/>
      <c r="R235" s="33"/>
      <c r="S235" s="33"/>
      <c r="T235" s="33"/>
      <c r="U235" s="33"/>
      <c r="V235" s="33"/>
      <c r="W235" s="33"/>
      <c r="X235" s="33"/>
      <c r="Y235" s="33"/>
      <c r="Z235" s="33"/>
    </row>
    <row r="236" spans="1:26" ht="75" x14ac:dyDescent="0.2">
      <c r="A236" s="262" t="str">
        <f>P.O.!A237</f>
        <v>S</v>
      </c>
      <c r="B236" s="269" t="str">
        <f>P.O.!B237</f>
        <v>26.39</v>
      </c>
      <c r="C236" s="270" t="str">
        <f>P.O.!C237</f>
        <v>SINAPI</v>
      </c>
      <c r="D236" s="269" t="str">
        <f>P.O.!D237</f>
        <v>101881</v>
      </c>
      <c r="E236" s="271" t="str">
        <f>P.O.!E237</f>
        <v>QUADRO DE DISTRIBUIÇÃO DE ENERGIA EM CHAPA DE AÇO GALVANIZADO, DE EMBUTIR, COM BARRAMENTO TRIFÁSICO, PARA 40 DISJUNTORES DIN 100A - FORNECIMENTO E INSTALAÇÃO. AF_07/2025</v>
      </c>
      <c r="F236" s="279" t="str">
        <f>P.O.!F237</f>
        <v>UN</v>
      </c>
      <c r="G236" s="364" t="s">
        <v>1163</v>
      </c>
      <c r="H236" s="359"/>
      <c r="I236" s="359"/>
      <c r="J236" s="359"/>
      <c r="K236" s="359"/>
      <c r="L236" s="360"/>
      <c r="M236" s="277">
        <v>1</v>
      </c>
      <c r="N236" s="33"/>
      <c r="O236" s="33"/>
      <c r="P236" s="33"/>
      <c r="Q236" s="33"/>
      <c r="R236" s="33"/>
      <c r="S236" s="33"/>
      <c r="T236" s="33"/>
      <c r="U236" s="33"/>
      <c r="V236" s="33"/>
      <c r="W236" s="33"/>
      <c r="X236" s="33"/>
      <c r="Y236" s="33"/>
      <c r="Z236" s="33"/>
    </row>
    <row r="237" spans="1:26" ht="15" x14ac:dyDescent="0.2">
      <c r="A237" s="262" t="str">
        <f>P.O.!A238</f>
        <v>S</v>
      </c>
      <c r="B237" s="269" t="str">
        <f>P.O.!B238</f>
        <v>26.40</v>
      </c>
      <c r="C237" s="270" t="str">
        <f>P.O.!C238</f>
        <v>SINAPI</v>
      </c>
      <c r="D237" s="269" t="str">
        <f>P.O.!D238</f>
        <v>93358</v>
      </c>
      <c r="E237" s="271" t="str">
        <f>P.O.!E238</f>
        <v>ESCAVAÇÃO MANUAL DE VALA. AF_09/2024</v>
      </c>
      <c r="F237" s="279" t="str">
        <f>P.O.!F238</f>
        <v>M3</v>
      </c>
      <c r="G237" s="364" t="s">
        <v>1164</v>
      </c>
      <c r="H237" s="359"/>
      <c r="I237" s="359"/>
      <c r="J237" s="359"/>
      <c r="K237" s="359"/>
      <c r="L237" s="360"/>
      <c r="M237" s="277">
        <v>0.48</v>
      </c>
      <c r="N237" s="33"/>
      <c r="O237" s="33"/>
      <c r="P237" s="33"/>
      <c r="Q237" s="33"/>
      <c r="R237" s="33"/>
      <c r="S237" s="33"/>
      <c r="T237" s="33"/>
      <c r="U237" s="33"/>
      <c r="V237" s="33"/>
      <c r="W237" s="33"/>
      <c r="X237" s="33"/>
      <c r="Y237" s="33"/>
      <c r="Z237" s="33"/>
    </row>
    <row r="238" spans="1:26" ht="45" x14ac:dyDescent="0.2">
      <c r="A238" s="262" t="str">
        <f>P.O.!A239</f>
        <v>S</v>
      </c>
      <c r="B238" s="269" t="str">
        <f>P.O.!B239</f>
        <v>26.41</v>
      </c>
      <c r="C238" s="270" t="str">
        <f>P.O.!C239</f>
        <v xml:space="preserve">SEINFRA </v>
      </c>
      <c r="D238" s="269" t="str">
        <f>P.O.!D239</f>
        <v>ED-51121</v>
      </c>
      <c r="E238" s="271" t="str">
        <f>P.O.!E239</f>
        <v>REATERRO MANUAL DE VALA, INCLUSIVE ESPALHAMENTO E COMPACTAÇÃO MECANIZADA COM PLACA VIBRATÓRIA</v>
      </c>
      <c r="F238" s="279" t="str">
        <f>P.O.!F239</f>
        <v>m3</v>
      </c>
      <c r="G238" s="364" t="s">
        <v>1165</v>
      </c>
      <c r="H238" s="359"/>
      <c r="I238" s="359"/>
      <c r="J238" s="359"/>
      <c r="K238" s="359"/>
      <c r="L238" s="360"/>
      <c r="M238" s="277">
        <v>0.62</v>
      </c>
      <c r="N238" s="33"/>
      <c r="O238" s="33"/>
      <c r="P238" s="33"/>
      <c r="Q238" s="33"/>
      <c r="R238" s="33"/>
      <c r="S238" s="33"/>
      <c r="T238" s="33"/>
      <c r="U238" s="33"/>
      <c r="V238" s="33"/>
      <c r="W238" s="33"/>
      <c r="X238" s="33"/>
      <c r="Y238" s="33"/>
      <c r="Z238" s="33"/>
    </row>
    <row r="239" spans="1:26" ht="15" x14ac:dyDescent="0.2">
      <c r="A239" s="262">
        <f>P.O.!A240</f>
        <v>0</v>
      </c>
      <c r="B239" s="269">
        <f>P.O.!B240</f>
        <v>0</v>
      </c>
      <c r="C239" s="270">
        <f>P.O.!C240</f>
        <v>0</v>
      </c>
      <c r="D239" s="272">
        <f>P.O.!D240</f>
        <v>0</v>
      </c>
      <c r="E239" s="271">
        <f>P.O.!E240</f>
        <v>0</v>
      </c>
      <c r="F239" s="275">
        <f>P.O.!F240</f>
        <v>0</v>
      </c>
      <c r="G239" s="361"/>
      <c r="H239" s="362"/>
      <c r="I239" s="362"/>
      <c r="J239" s="362"/>
      <c r="K239" s="362"/>
      <c r="L239" s="363"/>
      <c r="M239" s="268"/>
      <c r="N239" s="33"/>
      <c r="O239" s="33"/>
      <c r="P239" s="33"/>
      <c r="Q239" s="33"/>
      <c r="R239" s="33"/>
      <c r="S239" s="33"/>
      <c r="T239" s="33"/>
      <c r="U239" s="33"/>
      <c r="V239" s="33"/>
      <c r="W239" s="33"/>
      <c r="X239" s="33"/>
      <c r="Y239" s="33"/>
      <c r="Z239" s="33"/>
    </row>
    <row r="240" spans="1:26" ht="15" x14ac:dyDescent="0.2">
      <c r="A240" s="262" t="str">
        <f>P.O.!A241</f>
        <v>E</v>
      </c>
      <c r="B240" s="263" t="str">
        <f>P.O.!B241</f>
        <v>27</v>
      </c>
      <c r="C240" s="264">
        <f>P.O.!C241</f>
        <v>0</v>
      </c>
      <c r="D240" s="263">
        <f>P.O.!D241</f>
        <v>0</v>
      </c>
      <c r="E240" s="266" t="str">
        <f>P.O.!E241</f>
        <v>CABEAMENTO</v>
      </c>
      <c r="F240" s="278">
        <f>P.O.!F241</f>
        <v>0</v>
      </c>
      <c r="G240" s="358"/>
      <c r="H240" s="359"/>
      <c r="I240" s="359"/>
      <c r="J240" s="359"/>
      <c r="K240" s="359"/>
      <c r="L240" s="360"/>
      <c r="M240" s="268"/>
      <c r="N240" s="33"/>
      <c r="O240" s="33"/>
      <c r="P240" s="33"/>
      <c r="Q240" s="33"/>
      <c r="R240" s="33"/>
      <c r="S240" s="33"/>
      <c r="T240" s="33"/>
      <c r="U240" s="33"/>
      <c r="V240" s="33"/>
      <c r="W240" s="33"/>
      <c r="X240" s="33"/>
      <c r="Y240" s="33"/>
      <c r="Z240" s="33"/>
    </row>
    <row r="241" spans="1:26" ht="45" x14ac:dyDescent="0.2">
      <c r="A241" s="262" t="str">
        <f>P.O.!A242</f>
        <v>S</v>
      </c>
      <c r="B241" s="269" t="str">
        <f>P.O.!B242</f>
        <v>27.1</v>
      </c>
      <c r="C241" s="270" t="str">
        <f>P.O.!C242</f>
        <v>SINAPI</v>
      </c>
      <c r="D241" s="269" t="str">
        <f>P.O.!D242</f>
        <v>91942</v>
      </c>
      <c r="E241" s="271" t="str">
        <f>P.O.!E242</f>
        <v>CAIXA RETANGULAR 4" X 4" ALTA (2,00 M DO PISO), PVC, INSTALADA EM PAREDE - FORNECIMENTO E INSTALAÇÃO. AF_03/2023</v>
      </c>
      <c r="F241" s="279" t="str">
        <f>P.O.!F242</f>
        <v>UN</v>
      </c>
      <c r="G241" s="364" t="s">
        <v>1166</v>
      </c>
      <c r="H241" s="359"/>
      <c r="I241" s="359"/>
      <c r="J241" s="359"/>
      <c r="K241" s="359"/>
      <c r="L241" s="360"/>
      <c r="M241" s="277">
        <v>2</v>
      </c>
      <c r="N241" s="33"/>
      <c r="O241" s="33"/>
      <c r="P241" s="33"/>
      <c r="Q241" s="33"/>
      <c r="R241" s="33"/>
      <c r="S241" s="33"/>
      <c r="T241" s="33"/>
      <c r="U241" s="33"/>
      <c r="V241" s="33"/>
      <c r="W241" s="33"/>
      <c r="X241" s="33"/>
      <c r="Y241" s="33"/>
      <c r="Z241" s="33"/>
    </row>
    <row r="242" spans="1:26" ht="60" x14ac:dyDescent="0.2">
      <c r="A242" s="262" t="str">
        <f>P.O.!A243</f>
        <v>S</v>
      </c>
      <c r="B242" s="269" t="str">
        <f>P.O.!B243</f>
        <v>27.2</v>
      </c>
      <c r="C242" s="270" t="str">
        <f>P.O.!C243</f>
        <v xml:space="preserve">SEINFRA </v>
      </c>
      <c r="D242" s="269" t="str">
        <f>P.O.!D243</f>
        <v>ED-49148</v>
      </c>
      <c r="E242" s="271" t="str">
        <f>P.O.!E243</f>
        <v>CAIXA DE PASSAGEM, DIMENSÃO (15X15)CM, EM CHAPA DE AÇO, TIPO DE EMBUTIR, COM ACABAMENTO EM PINTURA ELETROSTÁTICA E TAMPA CEGA, INCLUSIVE FIXAÇÃO EM ALVENARIA</v>
      </c>
      <c r="F242" s="279" t="str">
        <f>P.O.!F243</f>
        <v>un</v>
      </c>
      <c r="G242" s="364" t="s">
        <v>1166</v>
      </c>
      <c r="H242" s="359"/>
      <c r="I242" s="359"/>
      <c r="J242" s="359"/>
      <c r="K242" s="359"/>
      <c r="L242" s="360"/>
      <c r="M242" s="277">
        <v>1</v>
      </c>
      <c r="N242" s="33"/>
      <c r="O242" s="33"/>
      <c r="P242" s="33"/>
      <c r="Q242" s="33"/>
      <c r="R242" s="33"/>
      <c r="S242" s="33"/>
      <c r="T242" s="33"/>
      <c r="U242" s="33"/>
      <c r="V242" s="33"/>
      <c r="W242" s="33"/>
      <c r="X242" s="33"/>
      <c r="Y242" s="33"/>
      <c r="Z242" s="33"/>
    </row>
    <row r="243" spans="1:26" ht="45" x14ac:dyDescent="0.2">
      <c r="A243" s="262" t="str">
        <f>P.O.!A244</f>
        <v>S</v>
      </c>
      <c r="B243" s="269" t="str">
        <f>P.O.!B244</f>
        <v>27.3</v>
      </c>
      <c r="C243" s="270" t="str">
        <f>P.O.!C244</f>
        <v xml:space="preserve">SEINFRA </v>
      </c>
      <c r="D243" s="269" t="str">
        <f>P.O.!D244</f>
        <v>ED-49414</v>
      </c>
      <c r="E243" s="271" t="str">
        <f>P.O.!E244</f>
        <v>ELETRODUTO FLEXÍVEL CORRUGADO EM PVC, ANTI-CHAMA, DIÂMETRO DE 25MM (3/4"), APLICADO EM ALVENARIA, INCLUSIVE RASGO</v>
      </c>
      <c r="F243" s="279" t="str">
        <f>P.O.!F244</f>
        <v>m</v>
      </c>
      <c r="G243" s="364" t="s">
        <v>1166</v>
      </c>
      <c r="H243" s="359"/>
      <c r="I243" s="359"/>
      <c r="J243" s="359"/>
      <c r="K243" s="359"/>
      <c r="L243" s="360"/>
      <c r="M243" s="277">
        <v>11.6</v>
      </c>
      <c r="N243" s="33"/>
      <c r="O243" s="33"/>
      <c r="P243" s="33"/>
      <c r="Q243" s="33"/>
      <c r="R243" s="33"/>
      <c r="S243" s="33"/>
      <c r="T243" s="33"/>
      <c r="U243" s="33"/>
      <c r="V243" s="33"/>
      <c r="W243" s="33"/>
      <c r="X243" s="33"/>
      <c r="Y243" s="33"/>
      <c r="Z243" s="33"/>
    </row>
    <row r="244" spans="1:26" ht="45" x14ac:dyDescent="0.2">
      <c r="A244" s="262" t="str">
        <f>P.O.!A245</f>
        <v>S</v>
      </c>
      <c r="B244" s="269" t="str">
        <f>P.O.!B245</f>
        <v>27.4</v>
      </c>
      <c r="C244" s="270" t="str">
        <f>P.O.!C245</f>
        <v xml:space="preserve">SEINFRA </v>
      </c>
      <c r="D244" s="269" t="str">
        <f>P.O.!D245</f>
        <v>ED-49415</v>
      </c>
      <c r="E244" s="271" t="str">
        <f>P.O.!E245</f>
        <v>ELETRODUTO FLEXÍVEL CORRUGADO EM PVC, ANTI-CHAMA, DIÂMETRO DE 32MM (1"), APLICADO EM ALVENARIA, INCLUSIVE RASGO</v>
      </c>
      <c r="F244" s="279" t="str">
        <f>P.O.!F245</f>
        <v>m</v>
      </c>
      <c r="G244" s="364" t="s">
        <v>1166</v>
      </c>
      <c r="H244" s="359"/>
      <c r="I244" s="359"/>
      <c r="J244" s="359"/>
      <c r="K244" s="359"/>
      <c r="L244" s="360"/>
      <c r="M244" s="277">
        <v>26.3</v>
      </c>
      <c r="N244" s="33"/>
      <c r="O244" s="33"/>
      <c r="P244" s="33"/>
      <c r="Q244" s="33"/>
      <c r="R244" s="33"/>
      <c r="S244" s="33"/>
      <c r="T244" s="33"/>
      <c r="U244" s="33"/>
      <c r="V244" s="33"/>
      <c r="W244" s="33"/>
      <c r="X244" s="33"/>
      <c r="Y244" s="33"/>
      <c r="Z244" s="33"/>
    </row>
    <row r="245" spans="1:26" ht="15" x14ac:dyDescent="0.2">
      <c r="A245" s="262" t="str">
        <f>P.O.!A246</f>
        <v>S</v>
      </c>
      <c r="B245" s="269" t="str">
        <f>P.O.!B246</f>
        <v>27.5</v>
      </c>
      <c r="C245" s="270" t="str">
        <f>P.O.!C246</f>
        <v>SINAPI</v>
      </c>
      <c r="D245" s="269" t="str">
        <f>P.O.!D246</f>
        <v>93358</v>
      </c>
      <c r="E245" s="271" t="str">
        <f>P.O.!E246</f>
        <v>ESCAVAÇÃO MANUAL DE VALA. AF_09/2024</v>
      </c>
      <c r="F245" s="279" t="str">
        <f>P.O.!F246</f>
        <v>M3</v>
      </c>
      <c r="G245" s="364" t="s">
        <v>1167</v>
      </c>
      <c r="H245" s="359"/>
      <c r="I245" s="359"/>
      <c r="J245" s="359"/>
      <c r="K245" s="359"/>
      <c r="L245" s="360"/>
      <c r="M245" s="277">
        <v>1.18</v>
      </c>
      <c r="N245" s="33"/>
      <c r="O245" s="33"/>
      <c r="P245" s="33"/>
      <c r="Q245" s="33"/>
      <c r="R245" s="33"/>
      <c r="S245" s="33"/>
      <c r="T245" s="33"/>
      <c r="U245" s="33"/>
      <c r="V245" s="33"/>
      <c r="W245" s="33"/>
      <c r="X245" s="33"/>
      <c r="Y245" s="33"/>
      <c r="Z245" s="33"/>
    </row>
    <row r="246" spans="1:26" ht="45" x14ac:dyDescent="0.2">
      <c r="A246" s="262" t="str">
        <f>P.O.!A247</f>
        <v>S</v>
      </c>
      <c r="B246" s="269" t="str">
        <f>P.O.!B247</f>
        <v>27.6</v>
      </c>
      <c r="C246" s="270" t="str">
        <f>P.O.!C247</f>
        <v xml:space="preserve">SEINFRA </v>
      </c>
      <c r="D246" s="269" t="str">
        <f>P.O.!D247</f>
        <v>ED-51121</v>
      </c>
      <c r="E246" s="271" t="str">
        <f>P.O.!E247</f>
        <v>REATERRO MANUAL DE VALA, INCLUSIVE ESPALHAMENTO E COMPACTAÇÃO MECANIZADA COM PLACA VIBRATÓRIA</v>
      </c>
      <c r="F246" s="279" t="str">
        <f>P.O.!F247</f>
        <v>m3</v>
      </c>
      <c r="G246" s="364" t="s">
        <v>1168</v>
      </c>
      <c r="H246" s="359"/>
      <c r="I246" s="359"/>
      <c r="J246" s="359"/>
      <c r="K246" s="359"/>
      <c r="L246" s="360"/>
      <c r="M246" s="277">
        <v>1.53</v>
      </c>
      <c r="N246" s="33"/>
      <c r="O246" s="33"/>
      <c r="P246" s="33"/>
      <c r="Q246" s="33"/>
      <c r="R246" s="33"/>
      <c r="S246" s="33"/>
      <c r="T246" s="33"/>
      <c r="U246" s="33"/>
      <c r="V246" s="33"/>
      <c r="W246" s="33"/>
      <c r="X246" s="33"/>
      <c r="Y246" s="33"/>
      <c r="Z246" s="33"/>
    </row>
    <row r="247" spans="1:26" ht="15" x14ac:dyDescent="0.2">
      <c r="A247" s="262">
        <f>P.O.!A248</f>
        <v>0</v>
      </c>
      <c r="B247" s="269">
        <f>P.O.!B248</f>
        <v>0</v>
      </c>
      <c r="C247" s="270">
        <f>P.O.!C248</f>
        <v>0</v>
      </c>
      <c r="D247" s="272">
        <f>P.O.!D248</f>
        <v>0</v>
      </c>
      <c r="E247" s="271">
        <f>P.O.!E248</f>
        <v>0</v>
      </c>
      <c r="F247" s="275">
        <f>P.O.!F248</f>
        <v>0</v>
      </c>
      <c r="G247" s="365"/>
      <c r="H247" s="362"/>
      <c r="I247" s="362"/>
      <c r="J247" s="362"/>
      <c r="K247" s="362"/>
      <c r="L247" s="363"/>
      <c r="M247" s="268"/>
      <c r="N247" s="33"/>
      <c r="O247" s="33"/>
      <c r="P247" s="33"/>
      <c r="Q247" s="33"/>
      <c r="R247" s="33"/>
      <c r="S247" s="33"/>
      <c r="T247" s="33"/>
      <c r="U247" s="33"/>
      <c r="V247" s="33"/>
      <c r="W247" s="33"/>
      <c r="X247" s="33"/>
      <c r="Y247" s="33"/>
      <c r="Z247" s="33"/>
    </row>
    <row r="248" spans="1:26" ht="15" x14ac:dyDescent="0.2">
      <c r="A248" s="262" t="str">
        <f>P.O.!A249</f>
        <v>E</v>
      </c>
      <c r="B248" s="263" t="str">
        <f>P.O.!B249</f>
        <v>28</v>
      </c>
      <c r="C248" s="264">
        <f>P.O.!C249</f>
        <v>0</v>
      </c>
      <c r="D248" s="263">
        <f>P.O.!D249</f>
        <v>0</v>
      </c>
      <c r="E248" s="266" t="str">
        <f>P.O.!E249</f>
        <v>INSTALAÇÕES HIDRÁULICAS - ALIMENTAÇÃO</v>
      </c>
      <c r="F248" s="278">
        <f>P.O.!F249</f>
        <v>0</v>
      </c>
      <c r="G248" s="358"/>
      <c r="H248" s="359"/>
      <c r="I248" s="359"/>
      <c r="J248" s="359"/>
      <c r="K248" s="359"/>
      <c r="L248" s="360"/>
      <c r="M248" s="268"/>
      <c r="N248" s="33"/>
      <c r="O248" s="33"/>
      <c r="P248" s="33"/>
      <c r="Q248" s="33"/>
      <c r="R248" s="33"/>
      <c r="S248" s="33"/>
      <c r="T248" s="33"/>
      <c r="U248" s="33"/>
      <c r="V248" s="33"/>
      <c r="W248" s="33"/>
      <c r="X248" s="33"/>
      <c r="Y248" s="33"/>
      <c r="Z248" s="33"/>
    </row>
    <row r="249" spans="1:26" ht="30" x14ac:dyDescent="0.2">
      <c r="A249" s="262" t="str">
        <f>P.O.!A250</f>
        <v>S</v>
      </c>
      <c r="B249" s="269" t="str">
        <f>P.O.!B250</f>
        <v>28.1</v>
      </c>
      <c r="C249" s="270" t="str">
        <f>P.O.!C250</f>
        <v>SINAPI</v>
      </c>
      <c r="D249" s="269" t="str">
        <f>P.O.!D250</f>
        <v>104056</v>
      </c>
      <c r="E249" s="271" t="str">
        <f>P.O.!E250</f>
        <v>REGISTRO ESFERA, PVC, COM ROSCA, 1/2", PARA LIGAÇÃO PREDIAL DE ÁGUA. AF_06/2022</v>
      </c>
      <c r="F249" s="279" t="str">
        <f>P.O.!F250</f>
        <v>UN</v>
      </c>
      <c r="G249" s="364" t="s">
        <v>1169</v>
      </c>
      <c r="H249" s="359"/>
      <c r="I249" s="359"/>
      <c r="J249" s="359"/>
      <c r="K249" s="359"/>
      <c r="L249" s="360"/>
      <c r="M249" s="277">
        <v>1</v>
      </c>
      <c r="N249" s="33"/>
      <c r="O249" s="33"/>
      <c r="P249" s="33"/>
      <c r="Q249" s="33"/>
      <c r="R249" s="33"/>
      <c r="S249" s="33"/>
      <c r="T249" s="33"/>
      <c r="U249" s="33"/>
      <c r="V249" s="33"/>
      <c r="W249" s="33"/>
      <c r="X249" s="33"/>
      <c r="Y249" s="33"/>
      <c r="Z249" s="33"/>
    </row>
    <row r="250" spans="1:26" ht="45" x14ac:dyDescent="0.2">
      <c r="A250" s="262" t="str">
        <f>P.O.!A251</f>
        <v>S</v>
      </c>
      <c r="B250" s="269" t="str">
        <f>P.O.!B251</f>
        <v>28.2</v>
      </c>
      <c r="C250" s="270" t="str">
        <f>P.O.!C251</f>
        <v>SINAPI</v>
      </c>
      <c r="D250" s="269" t="str">
        <f>P.O.!D251</f>
        <v>103047</v>
      </c>
      <c r="E250" s="271" t="str">
        <f>P.O.!E251</f>
        <v>REGISTRO DE ESFERA, PVC, SOLDÁVEL, COM VOLANTE, DN 20 MM - FORNECIMENTO E INSTALAÇÃO. AF_08/2021</v>
      </c>
      <c r="F250" s="279" t="str">
        <f>P.O.!F251</f>
        <v>UN</v>
      </c>
      <c r="G250" s="364" t="s">
        <v>1169</v>
      </c>
      <c r="H250" s="359"/>
      <c r="I250" s="359"/>
      <c r="J250" s="359"/>
      <c r="K250" s="359"/>
      <c r="L250" s="360"/>
      <c r="M250" s="277">
        <v>2</v>
      </c>
      <c r="N250" s="33"/>
      <c r="O250" s="33"/>
      <c r="P250" s="33"/>
      <c r="Q250" s="33"/>
      <c r="R250" s="33"/>
      <c r="S250" s="33"/>
      <c r="T250" s="33"/>
      <c r="U250" s="33"/>
      <c r="V250" s="33"/>
      <c r="W250" s="33"/>
      <c r="X250" s="33"/>
      <c r="Y250" s="33"/>
      <c r="Z250" s="33"/>
    </row>
    <row r="251" spans="1:26" ht="30" x14ac:dyDescent="0.2">
      <c r="A251" s="262" t="str">
        <f>P.O.!A252</f>
        <v>S</v>
      </c>
      <c r="B251" s="269" t="str">
        <f>P.O.!B252</f>
        <v>28.3</v>
      </c>
      <c r="C251" s="270" t="str">
        <f>P.O.!C252</f>
        <v>SINAPI - MATERIAL</v>
      </c>
      <c r="D251" s="269" t="str">
        <f>P.O.!D252</f>
        <v>3521</v>
      </c>
      <c r="E251" s="271" t="str">
        <f>P.O.!E252</f>
        <v>JOELHO PVC, SOLDAVEL COM ROSCA, 90 GRAUS, 20 MM X 1/2", COR MARROM, PARA AGUA FRIA PREDIAL</v>
      </c>
      <c r="F251" s="279" t="str">
        <f>P.O.!F252</f>
        <v>UN</v>
      </c>
      <c r="G251" s="364" t="s">
        <v>1169</v>
      </c>
      <c r="H251" s="359"/>
      <c r="I251" s="359"/>
      <c r="J251" s="359"/>
      <c r="K251" s="359"/>
      <c r="L251" s="360"/>
      <c r="M251" s="277">
        <v>1</v>
      </c>
      <c r="N251" s="33"/>
      <c r="O251" s="33"/>
      <c r="P251" s="33"/>
      <c r="Q251" s="33"/>
      <c r="R251" s="33"/>
      <c r="S251" s="33"/>
      <c r="T251" s="33"/>
      <c r="U251" s="33"/>
      <c r="V251" s="33"/>
      <c r="W251" s="33"/>
      <c r="X251" s="33"/>
      <c r="Y251" s="33"/>
      <c r="Z251" s="33"/>
    </row>
    <row r="252" spans="1:26" ht="60" x14ac:dyDescent="0.2">
      <c r="A252" s="262" t="str">
        <f>P.O.!A253</f>
        <v>S</v>
      </c>
      <c r="B252" s="269" t="str">
        <f>P.O.!B253</f>
        <v>28.4</v>
      </c>
      <c r="C252" s="270" t="str">
        <f>P.O.!C253</f>
        <v>SINAPI</v>
      </c>
      <c r="D252" s="269" t="str">
        <f>P.O.!D253</f>
        <v>94783</v>
      </c>
      <c r="E252" s="271" t="str">
        <f>P.O.!E253</f>
        <v>ADAPTADOR COM FLANGE E ANEL DE VEDAÇÃO, PVC, SOLDÁVEL, DN 20 MM X 1/2", INSTALADO EM RESERVAÇÃO PREDIAL DE ÁGUA - FORNECIMENTO E INSTALAÇÃO. AF_04/2024</v>
      </c>
      <c r="F252" s="279" t="str">
        <f>P.O.!F253</f>
        <v>UN</v>
      </c>
      <c r="G252" s="364" t="s">
        <v>1169</v>
      </c>
      <c r="H252" s="359"/>
      <c r="I252" s="359"/>
      <c r="J252" s="359"/>
      <c r="K252" s="359"/>
      <c r="L252" s="360"/>
      <c r="M252" s="277">
        <v>1</v>
      </c>
      <c r="N252" s="33"/>
      <c r="O252" s="33"/>
      <c r="P252" s="33"/>
      <c r="Q252" s="33"/>
      <c r="R252" s="33"/>
      <c r="S252" s="33"/>
      <c r="T252" s="33"/>
      <c r="U252" s="33"/>
      <c r="V252" s="33"/>
      <c r="W252" s="33"/>
      <c r="X252" s="33"/>
      <c r="Y252" s="33"/>
      <c r="Z252" s="33"/>
    </row>
    <row r="253" spans="1:26" ht="60" x14ac:dyDescent="0.2">
      <c r="A253" s="262" t="str">
        <f>P.O.!A253</f>
        <v>S</v>
      </c>
      <c r="B253" s="269" t="str">
        <f>P.O.!B254</f>
        <v>28.5</v>
      </c>
      <c r="C253" s="270" t="str">
        <f>P.O.!C254</f>
        <v>SINAPI</v>
      </c>
      <c r="D253" s="269" t="str">
        <f>P.O.!D254</f>
        <v>89376</v>
      </c>
      <c r="E253" s="271" t="str">
        <f>P.O.!E254</f>
        <v>ADAPTADOR CURTO COM BOLSA E ROSCA PARA REGISTRO, PVC, SOLDÁVEL, DN 20MM X 1/2, INSTALADO EM RAMAL OU SUB-RAMAL DE ÁGUA - FORNECIMENTO E INSTALAÇÃO. AF_06/2022</v>
      </c>
      <c r="F253" s="279" t="str">
        <f>P.O.!F254</f>
        <v>UN</v>
      </c>
      <c r="G253" s="364" t="s">
        <v>1169</v>
      </c>
      <c r="H253" s="359"/>
      <c r="I253" s="359"/>
      <c r="J253" s="359"/>
      <c r="K253" s="359"/>
      <c r="L253" s="360"/>
      <c r="M253" s="277">
        <v>1</v>
      </c>
      <c r="N253" s="33"/>
      <c r="O253" s="33"/>
      <c r="P253" s="33"/>
      <c r="Q253" s="33"/>
      <c r="R253" s="33"/>
      <c r="S253" s="33"/>
      <c r="T253" s="33"/>
      <c r="U253" s="33"/>
      <c r="V253" s="33"/>
      <c r="W253" s="33"/>
      <c r="X253" s="33"/>
      <c r="Y253" s="33"/>
      <c r="Z253" s="33"/>
    </row>
    <row r="254" spans="1:26" ht="45" x14ac:dyDescent="0.2">
      <c r="A254" s="262" t="str">
        <f>P.O.!A254</f>
        <v>S</v>
      </c>
      <c r="B254" s="269" t="str">
        <f>P.O.!B255</f>
        <v>28.6</v>
      </c>
      <c r="C254" s="270" t="str">
        <f>P.O.!C255</f>
        <v>SINAPI</v>
      </c>
      <c r="D254" s="269" t="str">
        <f>P.O.!D255</f>
        <v>89360</v>
      </c>
      <c r="E254" s="271" t="str">
        <f>P.O.!E255</f>
        <v>CURVA 90 GRAUS, PVC, SOLDÁVEL, DN 20MM, INSTALADO EM RAMAL OU SUB-RAMAL DE ÁGUA - FORNECIMENTO E INSTALAÇÃO. AF_06/2022</v>
      </c>
      <c r="F254" s="279" t="str">
        <f>P.O.!F255</f>
        <v>UN</v>
      </c>
      <c r="G254" s="364" t="s">
        <v>1169</v>
      </c>
      <c r="H254" s="359"/>
      <c r="I254" s="359"/>
      <c r="J254" s="359"/>
      <c r="K254" s="359"/>
      <c r="L254" s="360"/>
      <c r="M254" s="277">
        <v>10</v>
      </c>
      <c r="N254" s="33"/>
      <c r="O254" s="33"/>
      <c r="P254" s="33"/>
      <c r="Q254" s="33"/>
      <c r="R254" s="33"/>
      <c r="S254" s="33"/>
      <c r="T254" s="33"/>
      <c r="U254" s="33"/>
      <c r="V254" s="33"/>
      <c r="W254" s="33"/>
      <c r="X254" s="33"/>
      <c r="Y254" s="33"/>
      <c r="Z254" s="33"/>
    </row>
    <row r="255" spans="1:26" ht="45" x14ac:dyDescent="0.2">
      <c r="A255" s="262" t="str">
        <f>P.O.!A255</f>
        <v>S</v>
      </c>
      <c r="B255" s="269" t="str">
        <f>P.O.!B256</f>
        <v>28.7</v>
      </c>
      <c r="C255" s="270" t="str">
        <f>P.O.!C256</f>
        <v>SINAPI</v>
      </c>
      <c r="D255" s="269" t="str">
        <f>P.O.!D256</f>
        <v>89371</v>
      </c>
      <c r="E255" s="271" t="str">
        <f>P.O.!E256</f>
        <v>LUVA, PVC, SOLDÁVEL, DN 20MM, INSTALADO EM RAMAL OU SUB-RAMAL DE ÁGUA - FORNECIMENTO E INSTALAÇÃO. AF_06/2022</v>
      </c>
      <c r="F255" s="279" t="str">
        <f>P.O.!F256</f>
        <v>UN</v>
      </c>
      <c r="G255" s="364" t="s">
        <v>1169</v>
      </c>
      <c r="H255" s="359"/>
      <c r="I255" s="359"/>
      <c r="J255" s="359"/>
      <c r="K255" s="359"/>
      <c r="L255" s="360"/>
      <c r="M255" s="277">
        <v>1</v>
      </c>
      <c r="N255" s="33"/>
      <c r="O255" s="33"/>
      <c r="P255" s="33"/>
      <c r="Q255" s="33"/>
      <c r="R255" s="33"/>
      <c r="S255" s="33"/>
      <c r="T255" s="33"/>
      <c r="U255" s="33"/>
      <c r="V255" s="33"/>
      <c r="W255" s="33"/>
      <c r="X255" s="33"/>
      <c r="Y255" s="33"/>
      <c r="Z255" s="33"/>
    </row>
    <row r="256" spans="1:26" ht="45" x14ac:dyDescent="0.2">
      <c r="A256" s="262" t="str">
        <f>P.O.!A256</f>
        <v>S</v>
      </c>
      <c r="B256" s="269" t="str">
        <f>P.O.!B257</f>
        <v>28.8</v>
      </c>
      <c r="C256" s="270" t="str">
        <f>P.O.!C257</f>
        <v>SINAPI</v>
      </c>
      <c r="D256" s="269" t="str">
        <f>P.O.!D257</f>
        <v>94795</v>
      </c>
      <c r="E256" s="271" t="str">
        <f>P.O.!E257</f>
        <v>TORNEIRA DE BOIA PARA CAIXA D'ÁGUA, ROSCÁVEL, 1/2" - FORNECIMENTO E INSTALAÇÃO. AF_08/2021</v>
      </c>
      <c r="F256" s="279" t="str">
        <f>P.O.!F257</f>
        <v>UN</v>
      </c>
      <c r="G256" s="364" t="s">
        <v>1169</v>
      </c>
      <c r="H256" s="359"/>
      <c r="I256" s="359"/>
      <c r="J256" s="359"/>
      <c r="K256" s="359"/>
      <c r="L256" s="360"/>
      <c r="M256" s="277">
        <v>1</v>
      </c>
      <c r="N256" s="33"/>
      <c r="O256" s="33"/>
      <c r="P256" s="33"/>
      <c r="Q256" s="33"/>
      <c r="R256" s="33"/>
      <c r="S256" s="33"/>
      <c r="T256" s="33"/>
      <c r="U256" s="33"/>
      <c r="V256" s="33"/>
      <c r="W256" s="33"/>
      <c r="X256" s="33"/>
      <c r="Y256" s="33"/>
      <c r="Z256" s="33"/>
    </row>
    <row r="257" spans="1:26" ht="45" x14ac:dyDescent="0.2">
      <c r="A257" s="262" t="str">
        <f>P.O.!A257</f>
        <v>S</v>
      </c>
      <c r="B257" s="269" t="str">
        <f>P.O.!B258</f>
        <v>28.9</v>
      </c>
      <c r="C257" s="270" t="str">
        <f>P.O.!C258</f>
        <v>SINAPI</v>
      </c>
      <c r="D257" s="269" t="str">
        <f>P.O.!D258</f>
        <v>89401</v>
      </c>
      <c r="E257" s="271" t="str">
        <f>P.O.!E258</f>
        <v>TUBO, PVC, SOLDÁVEL, DE 20MM, INSTALADO EM RAMAL DE DISTRIBUIÇÃO DE ÁGUA - FORNECIMENTO E INSTALAÇÃO. AF_06/2022</v>
      </c>
      <c r="F257" s="279" t="str">
        <f>P.O.!F258</f>
        <v>M</v>
      </c>
      <c r="G257" s="364" t="s">
        <v>1169</v>
      </c>
      <c r="H257" s="359"/>
      <c r="I257" s="359"/>
      <c r="J257" s="359"/>
      <c r="K257" s="359"/>
      <c r="L257" s="360"/>
      <c r="M257" s="277">
        <v>15.9</v>
      </c>
      <c r="N257" s="33"/>
      <c r="O257" s="33"/>
      <c r="P257" s="33"/>
      <c r="Q257" s="33"/>
      <c r="R257" s="33"/>
      <c r="S257" s="33"/>
      <c r="T257" s="33"/>
      <c r="U257" s="33"/>
      <c r="V257" s="33"/>
      <c r="W257" s="33"/>
      <c r="X257" s="33"/>
      <c r="Y257" s="33"/>
      <c r="Z257" s="33"/>
    </row>
    <row r="258" spans="1:26" ht="45" x14ac:dyDescent="0.2">
      <c r="A258" s="262" t="str">
        <f>P.O.!A258</f>
        <v>S</v>
      </c>
      <c r="B258" s="269" t="str">
        <f>P.O.!B259</f>
        <v>28.10</v>
      </c>
      <c r="C258" s="270" t="str">
        <f>P.O.!C259</f>
        <v>SINAPI</v>
      </c>
      <c r="D258" s="269" t="str">
        <f>P.O.!D259</f>
        <v>95676</v>
      </c>
      <c r="E258" s="271" t="str">
        <f>P.O.!E259</f>
        <v>CAIXA EM CONCRETO PRÉ-MOLDADO PARA ABRIGO DE HIDRÔMETRO COM DN 20 MM - FORNECIMENTO E INSTALAÇÃO. AF_03/2024</v>
      </c>
      <c r="F258" s="279" t="str">
        <f>P.O.!F259</f>
        <v>UN</v>
      </c>
      <c r="G258" s="364" t="s">
        <v>1169</v>
      </c>
      <c r="H258" s="359"/>
      <c r="I258" s="359"/>
      <c r="J258" s="359"/>
      <c r="K258" s="359"/>
      <c r="L258" s="360"/>
      <c r="M258" s="277">
        <v>1</v>
      </c>
      <c r="N258" s="33"/>
      <c r="O258" s="33"/>
      <c r="P258" s="33"/>
      <c r="Q258" s="33"/>
      <c r="R258" s="33"/>
      <c r="S258" s="33"/>
      <c r="T258" s="33"/>
      <c r="U258" s="33"/>
      <c r="V258" s="33"/>
      <c r="W258" s="33"/>
      <c r="X258" s="33"/>
      <c r="Y258" s="33"/>
      <c r="Z258" s="33"/>
    </row>
    <row r="259" spans="1:26" ht="30" x14ac:dyDescent="0.2">
      <c r="A259" s="262" t="str">
        <f>P.O.!A259</f>
        <v>S</v>
      </c>
      <c r="B259" s="269" t="str">
        <f>P.O.!B260</f>
        <v>28.11</v>
      </c>
      <c r="C259" s="270" t="str">
        <f>P.O.!C260</f>
        <v>SINAPI</v>
      </c>
      <c r="D259" s="269" t="str">
        <f>P.O.!D260</f>
        <v>95674</v>
      </c>
      <c r="E259" s="271" t="str">
        <f>P.O.!E260</f>
        <v>HIDRÔMETRO DN 1/2", 3,0 M3/H - FORNECIMENTO E INSTALAÇÃO. AF_03/2024</v>
      </c>
      <c r="F259" s="279" t="str">
        <f>P.O.!F260</f>
        <v>UN</v>
      </c>
      <c r="G259" s="364" t="s">
        <v>1169</v>
      </c>
      <c r="H259" s="359"/>
      <c r="I259" s="359"/>
      <c r="J259" s="359"/>
      <c r="K259" s="359"/>
      <c r="L259" s="360"/>
      <c r="M259" s="277">
        <v>1</v>
      </c>
      <c r="N259" s="33"/>
      <c r="O259" s="33"/>
      <c r="P259" s="33"/>
      <c r="Q259" s="33"/>
      <c r="R259" s="33"/>
      <c r="S259" s="33"/>
      <c r="T259" s="33"/>
      <c r="U259" s="33"/>
      <c r="V259" s="33"/>
      <c r="W259" s="33"/>
      <c r="X259" s="33"/>
      <c r="Y259" s="33"/>
      <c r="Z259" s="33"/>
    </row>
    <row r="260" spans="1:26" ht="15" x14ac:dyDescent="0.2">
      <c r="A260" s="262" t="str">
        <f>P.O.!A260</f>
        <v>S</v>
      </c>
      <c r="B260" s="269" t="str">
        <f>P.O.!B261</f>
        <v>28.12</v>
      </c>
      <c r="C260" s="270" t="str">
        <f>P.O.!C261</f>
        <v>SINAPI</v>
      </c>
      <c r="D260" s="269" t="str">
        <f>P.O.!D261</f>
        <v>93358</v>
      </c>
      <c r="E260" s="271" t="str">
        <f>P.O.!E261</f>
        <v>ESCAVAÇÃO MANUAL DE VALA. AF_09/2024</v>
      </c>
      <c r="F260" s="279" t="str">
        <f>P.O.!F261</f>
        <v>M3</v>
      </c>
      <c r="G260" s="364" t="s">
        <v>1170</v>
      </c>
      <c r="H260" s="359"/>
      <c r="I260" s="359"/>
      <c r="J260" s="359"/>
      <c r="K260" s="359"/>
      <c r="L260" s="360"/>
      <c r="M260" s="277">
        <v>0.16</v>
      </c>
      <c r="N260" s="33"/>
      <c r="O260" s="33"/>
      <c r="P260" s="33"/>
      <c r="Q260" s="33"/>
      <c r="R260" s="33"/>
      <c r="S260" s="33"/>
      <c r="T260" s="33"/>
      <c r="U260" s="33"/>
      <c r="V260" s="33"/>
      <c r="W260" s="33"/>
      <c r="X260" s="33"/>
      <c r="Y260" s="33"/>
      <c r="Z260" s="33"/>
    </row>
    <row r="261" spans="1:26" ht="45" x14ac:dyDescent="0.2">
      <c r="A261" s="262" t="str">
        <f>P.O.!A261</f>
        <v>S</v>
      </c>
      <c r="B261" s="269" t="str">
        <f>P.O.!B262</f>
        <v>28.13</v>
      </c>
      <c r="C261" s="270" t="str">
        <f>P.O.!C262</f>
        <v xml:space="preserve">SEINFRA </v>
      </c>
      <c r="D261" s="269" t="str">
        <f>P.O.!D262</f>
        <v>ED-51121</v>
      </c>
      <c r="E261" s="271" t="str">
        <f>P.O.!E262</f>
        <v>REATERRO MANUAL DE VALA, INCLUSIVE ESPALHAMENTO E COMPACTAÇÃO MECANIZADA COM PLACA VIBRATÓRIA</v>
      </c>
      <c r="F261" s="279" t="str">
        <f>P.O.!F262</f>
        <v>m3</v>
      </c>
      <c r="G261" s="364" t="s">
        <v>1171</v>
      </c>
      <c r="H261" s="359"/>
      <c r="I261" s="359"/>
      <c r="J261" s="359"/>
      <c r="K261" s="359"/>
      <c r="L261" s="360"/>
      <c r="M261" s="277">
        <v>0.21</v>
      </c>
      <c r="N261" s="33"/>
      <c r="O261" s="33"/>
      <c r="P261" s="33"/>
      <c r="Q261" s="33"/>
      <c r="R261" s="33"/>
      <c r="S261" s="33"/>
      <c r="T261" s="33"/>
      <c r="U261" s="33"/>
      <c r="V261" s="33"/>
      <c r="W261" s="33"/>
      <c r="X261" s="33"/>
      <c r="Y261" s="33"/>
      <c r="Z261" s="33"/>
    </row>
    <row r="262" spans="1:26" ht="15" x14ac:dyDescent="0.2">
      <c r="A262" s="262">
        <f>P.O.!A263</f>
        <v>0</v>
      </c>
      <c r="B262" s="269">
        <f>P.O.!B263</f>
        <v>0</v>
      </c>
      <c r="C262" s="270">
        <f>P.O.!C263</f>
        <v>0</v>
      </c>
      <c r="D262" s="272">
        <f>P.O.!D263</f>
        <v>0</v>
      </c>
      <c r="E262" s="271">
        <f>P.O.!E263</f>
        <v>0</v>
      </c>
      <c r="F262" s="275">
        <f>P.O.!F263</f>
        <v>0</v>
      </c>
      <c r="G262" s="361"/>
      <c r="H262" s="362"/>
      <c r="I262" s="362"/>
      <c r="J262" s="362"/>
      <c r="K262" s="362"/>
      <c r="L262" s="363"/>
      <c r="M262" s="268"/>
      <c r="N262" s="33"/>
      <c r="O262" s="33"/>
      <c r="P262" s="33"/>
      <c r="Q262" s="33"/>
      <c r="R262" s="33"/>
      <c r="S262" s="33"/>
      <c r="T262" s="33"/>
      <c r="U262" s="33"/>
      <c r="V262" s="33"/>
      <c r="W262" s="33"/>
      <c r="X262" s="33"/>
      <c r="Y262" s="33"/>
      <c r="Z262" s="33"/>
    </row>
    <row r="263" spans="1:26" ht="15" x14ac:dyDescent="0.2">
      <c r="A263" s="262" t="str">
        <f>P.O.!A264</f>
        <v>E</v>
      </c>
      <c r="B263" s="263" t="str">
        <f>P.O.!B264</f>
        <v>29</v>
      </c>
      <c r="C263" s="264">
        <f>P.O.!C264</f>
        <v>0</v>
      </c>
      <c r="D263" s="263">
        <f>P.O.!D264</f>
        <v>0</v>
      </c>
      <c r="E263" s="266" t="str">
        <f>P.O.!E264</f>
        <v>INSTALAÇÕES HIDRÁULICAS - ÁGUA FRIA</v>
      </c>
      <c r="F263" s="278">
        <f>P.O.!F264</f>
        <v>0</v>
      </c>
      <c r="G263" s="358"/>
      <c r="H263" s="359"/>
      <c r="I263" s="359"/>
      <c r="J263" s="359"/>
      <c r="K263" s="359"/>
      <c r="L263" s="360"/>
      <c r="M263" s="268"/>
      <c r="N263" s="33"/>
      <c r="O263" s="33"/>
      <c r="P263" s="33"/>
      <c r="Q263" s="33"/>
      <c r="R263" s="33"/>
      <c r="S263" s="33"/>
      <c r="T263" s="33"/>
      <c r="U263" s="33"/>
      <c r="V263" s="33"/>
      <c r="W263" s="33"/>
      <c r="X263" s="33"/>
      <c r="Y263" s="33"/>
      <c r="Z263" s="33"/>
    </row>
    <row r="264" spans="1:26" ht="60" x14ac:dyDescent="0.2">
      <c r="A264" s="262" t="str">
        <f>P.O.!A265</f>
        <v>S</v>
      </c>
      <c r="B264" s="269" t="str">
        <f>P.O.!B265</f>
        <v>29.1</v>
      </c>
      <c r="C264" s="270" t="str">
        <f>P.O.!C265</f>
        <v xml:space="preserve">SEINFRA </v>
      </c>
      <c r="D264" s="269" t="str">
        <f>P.O.!D265</f>
        <v>ED-49995</v>
      </c>
      <c r="E264" s="271" t="str">
        <f>P.O.!E265</f>
        <v>REGISTRO DE GAVETA, TIPO BASE, ROSCÁVEL 1.1/2" (PARA TUBO SOLDÁVEL OU PPR DN 50MM/CPVC DN 42MM), INCLUSIVE ACABAMENTO (PADRÃO MÉDIO) E CANOPLA CROMADOS</v>
      </c>
      <c r="F264" s="279" t="str">
        <f>P.O.!F265</f>
        <v>un</v>
      </c>
      <c r="G264" s="364" t="s">
        <v>1169</v>
      </c>
      <c r="H264" s="359"/>
      <c r="I264" s="359"/>
      <c r="J264" s="359"/>
      <c r="K264" s="359"/>
      <c r="L264" s="360"/>
      <c r="M264" s="277">
        <v>6</v>
      </c>
      <c r="N264" s="33"/>
      <c r="O264" s="33"/>
      <c r="P264" s="33"/>
      <c r="Q264" s="33"/>
      <c r="R264" s="33"/>
      <c r="S264" s="33"/>
      <c r="T264" s="33"/>
      <c r="U264" s="33"/>
      <c r="V264" s="33"/>
      <c r="W264" s="33"/>
      <c r="X264" s="33"/>
      <c r="Y264" s="33"/>
      <c r="Z264" s="33"/>
    </row>
    <row r="265" spans="1:26" ht="60" x14ac:dyDescent="0.2">
      <c r="A265" s="262" t="str">
        <f>P.O.!A266</f>
        <v>S</v>
      </c>
      <c r="B265" s="269" t="str">
        <f>P.O.!B266</f>
        <v>29.2</v>
      </c>
      <c r="C265" s="270" t="str">
        <f>P.O.!C266</f>
        <v xml:space="preserve">SEINFRA </v>
      </c>
      <c r="D265" s="269" t="str">
        <f>P.O.!D266</f>
        <v>ED-49989</v>
      </c>
      <c r="E265" s="271" t="str">
        <f>P.O.!E266</f>
        <v>REGISTRO DE GAVETA, TIPO BASE, ROSCÁVEL 3/4" (PARA TUBO SOLDÁVEL OU PPR DN 25MM/CPVC DN 22MM), INCLUSIVE ACABAMENTO (PADRÃO MÉDIO) E CANOPLA CROMADO</v>
      </c>
      <c r="F265" s="279" t="str">
        <f>P.O.!F266</f>
        <v>un</v>
      </c>
      <c r="G265" s="364" t="s">
        <v>1169</v>
      </c>
      <c r="H265" s="359"/>
      <c r="I265" s="359"/>
      <c r="J265" s="359"/>
      <c r="K265" s="359"/>
      <c r="L265" s="360"/>
      <c r="M265" s="277">
        <v>7</v>
      </c>
      <c r="N265" s="33"/>
      <c r="O265" s="33"/>
      <c r="P265" s="33"/>
      <c r="Q265" s="33"/>
      <c r="R265" s="33"/>
      <c r="S265" s="33"/>
      <c r="T265" s="33"/>
      <c r="U265" s="33"/>
      <c r="V265" s="33"/>
      <c r="W265" s="33"/>
      <c r="X265" s="33"/>
      <c r="Y265" s="33"/>
      <c r="Z265" s="33"/>
    </row>
    <row r="266" spans="1:26" ht="45" x14ac:dyDescent="0.2">
      <c r="A266" s="262" t="str">
        <f>P.O.!A267</f>
        <v>S</v>
      </c>
      <c r="B266" s="269" t="str">
        <f>P.O.!B267</f>
        <v>29.3</v>
      </c>
      <c r="C266" s="270" t="str">
        <f>P.O.!C267</f>
        <v>SINAPI</v>
      </c>
      <c r="D266" s="269" t="str">
        <f>P.O.!D267</f>
        <v>94492</v>
      </c>
      <c r="E266" s="271" t="str">
        <f>P.O.!E267</f>
        <v>REGISTRO DE ESFERA, PVC, SOLDÁVEL, COM VOLANTE, DN 50 MM - FORNECIMENTO E INSTALAÇÃO. AF_08/2021</v>
      </c>
      <c r="F266" s="279" t="str">
        <f>P.O.!F267</f>
        <v>UN</v>
      </c>
      <c r="G266" s="364" t="s">
        <v>1169</v>
      </c>
      <c r="H266" s="359"/>
      <c r="I266" s="359"/>
      <c r="J266" s="359"/>
      <c r="K266" s="359"/>
      <c r="L266" s="360"/>
      <c r="M266" s="277">
        <v>1</v>
      </c>
      <c r="N266" s="33"/>
      <c r="O266" s="33"/>
      <c r="P266" s="33"/>
      <c r="Q266" s="33"/>
      <c r="R266" s="33"/>
      <c r="S266" s="33"/>
      <c r="T266" s="33"/>
      <c r="U266" s="33"/>
      <c r="V266" s="33"/>
      <c r="W266" s="33"/>
      <c r="X266" s="33"/>
      <c r="Y266" s="33"/>
      <c r="Z266" s="33"/>
    </row>
    <row r="267" spans="1:26" ht="45" x14ac:dyDescent="0.2">
      <c r="A267" s="262" t="str">
        <f>P.O.!A268</f>
        <v>S</v>
      </c>
      <c r="B267" s="269" t="str">
        <f>P.O.!B268</f>
        <v>29.4</v>
      </c>
      <c r="C267" s="270" t="str">
        <f>P.O.!C268</f>
        <v>SINAPI</v>
      </c>
      <c r="D267" s="269" t="str">
        <f>P.O.!D268</f>
        <v>94493</v>
      </c>
      <c r="E267" s="271" t="str">
        <f>P.O.!E268</f>
        <v>REGISTRO DE ESFERA, PVC, SOLDÁVEL, COM VOLANTE, DN 60 MM - FORNECIMENTO E INSTALAÇÃO. AF_08/2021</v>
      </c>
      <c r="F267" s="279" t="str">
        <f>P.O.!F268</f>
        <v>UN</v>
      </c>
      <c r="G267" s="364" t="s">
        <v>1169</v>
      </c>
      <c r="H267" s="359"/>
      <c r="I267" s="359"/>
      <c r="J267" s="359"/>
      <c r="K267" s="359"/>
      <c r="L267" s="360"/>
      <c r="M267" s="277">
        <v>2</v>
      </c>
      <c r="N267" s="33"/>
      <c r="O267" s="33"/>
      <c r="P267" s="33"/>
      <c r="Q267" s="33"/>
      <c r="R267" s="33"/>
      <c r="S267" s="33"/>
      <c r="T267" s="33"/>
      <c r="U267" s="33"/>
      <c r="V267" s="33"/>
      <c r="W267" s="33"/>
      <c r="X267" s="33"/>
      <c r="Y267" s="33"/>
      <c r="Z267" s="33"/>
    </row>
    <row r="268" spans="1:26" ht="45" x14ac:dyDescent="0.2">
      <c r="A268" s="262" t="str">
        <f>P.O.!A269</f>
        <v>S</v>
      </c>
      <c r="B268" s="269" t="str">
        <f>P.O.!B269</f>
        <v>29.5</v>
      </c>
      <c r="C268" s="270" t="str">
        <f>P.O.!C269</f>
        <v>SINAPI</v>
      </c>
      <c r="D268" s="269" t="str">
        <f>P.O.!D269</f>
        <v>103018</v>
      </c>
      <c r="E268" s="271" t="str">
        <f>P.O.!E269</f>
        <v>VÁLVULA DE DESCARGA METÁLICA, BASE 1 1/4", ACABAMENTO METALICO CROMADO - FORNECIMENTO E INSTALAÇÃO. AF_08/2021</v>
      </c>
      <c r="F268" s="279" t="str">
        <f>P.O.!F269</f>
        <v>UN</v>
      </c>
      <c r="G268" s="364" t="s">
        <v>1169</v>
      </c>
      <c r="H268" s="359"/>
      <c r="I268" s="359"/>
      <c r="J268" s="359"/>
      <c r="K268" s="359"/>
      <c r="L268" s="360"/>
      <c r="M268" s="277">
        <v>6</v>
      </c>
      <c r="N268" s="33"/>
      <c r="O268" s="33"/>
      <c r="P268" s="33"/>
      <c r="Q268" s="33"/>
      <c r="R268" s="33"/>
      <c r="S268" s="33"/>
      <c r="T268" s="33"/>
      <c r="U268" s="33"/>
      <c r="V268" s="33"/>
      <c r="W268" s="33"/>
      <c r="X268" s="33"/>
      <c r="Y268" s="33"/>
      <c r="Z268" s="33"/>
    </row>
    <row r="269" spans="1:26" ht="45" x14ac:dyDescent="0.2">
      <c r="A269" s="262" t="str">
        <f>P.O.!A270</f>
        <v>S</v>
      </c>
      <c r="B269" s="269" t="str">
        <f>P.O.!B270</f>
        <v>29.6</v>
      </c>
      <c r="C269" s="270" t="str">
        <f>P.O.!C270</f>
        <v xml:space="preserve">SEINFRA </v>
      </c>
      <c r="D269" s="269" t="str">
        <f>P.O.!D270</f>
        <v>ED-50348</v>
      </c>
      <c r="E269" s="271" t="str">
        <f>P.O.!E270</f>
        <v>VÁLVULA DE DESCARGA METÁLICA PARA MICTÓRIO COM FECHAMENTO AUTOMÁTICO, EXCLUSIVE MICTÓRIO</v>
      </c>
      <c r="F269" s="279" t="str">
        <f>P.O.!F270</f>
        <v>un</v>
      </c>
      <c r="G269" s="364" t="s">
        <v>1169</v>
      </c>
      <c r="H269" s="359"/>
      <c r="I269" s="359"/>
      <c r="J269" s="359"/>
      <c r="K269" s="359"/>
      <c r="L269" s="360"/>
      <c r="M269" s="277">
        <v>3</v>
      </c>
      <c r="N269" s="33"/>
      <c r="O269" s="33"/>
      <c r="P269" s="33"/>
      <c r="Q269" s="33"/>
      <c r="R269" s="33"/>
      <c r="S269" s="33"/>
      <c r="T269" s="33"/>
      <c r="U269" s="33"/>
      <c r="V269" s="33"/>
      <c r="W269" s="33"/>
      <c r="X269" s="33"/>
      <c r="Y269" s="33"/>
      <c r="Z269" s="33"/>
    </row>
    <row r="270" spans="1:26" ht="45" x14ac:dyDescent="0.2">
      <c r="A270" s="262" t="str">
        <f>P.O.!A271</f>
        <v>S</v>
      </c>
      <c r="B270" s="269" t="str">
        <f>P.O.!B271</f>
        <v>29.7</v>
      </c>
      <c r="C270" s="270" t="str">
        <f>P.O.!C271</f>
        <v xml:space="preserve">SEINFRA </v>
      </c>
      <c r="D270" s="269" t="str">
        <f>P.O.!D271</f>
        <v>ED-50309</v>
      </c>
      <c r="E270" s="271" t="str">
        <f>P.O.!E271</f>
        <v>BOLSA DE LIGAÇÃO DE BORRACHA, DIÂMETRO DE 1.1/2", PARA VASO SANITÁRIO, EXCLUSIVE TUBO DE LIGAÇÃO</v>
      </c>
      <c r="F270" s="279" t="str">
        <f>P.O.!F271</f>
        <v>un</v>
      </c>
      <c r="G270" s="364" t="s">
        <v>1169</v>
      </c>
      <c r="H270" s="359"/>
      <c r="I270" s="359"/>
      <c r="J270" s="359"/>
      <c r="K270" s="359"/>
      <c r="L270" s="360"/>
      <c r="M270" s="277">
        <v>6</v>
      </c>
      <c r="N270" s="33"/>
      <c r="O270" s="33"/>
      <c r="P270" s="33"/>
      <c r="Q270" s="33"/>
      <c r="R270" s="33"/>
      <c r="S270" s="33"/>
      <c r="T270" s="33"/>
      <c r="U270" s="33"/>
      <c r="V270" s="33"/>
      <c r="W270" s="33"/>
      <c r="X270" s="33"/>
      <c r="Y270" s="33"/>
      <c r="Z270" s="33"/>
    </row>
    <row r="271" spans="1:26" ht="30" x14ac:dyDescent="0.2">
      <c r="A271" s="262" t="str">
        <f>P.O.!A272</f>
        <v>S</v>
      </c>
      <c r="B271" s="269" t="str">
        <f>P.O.!B272</f>
        <v>29.8</v>
      </c>
      <c r="C271" s="270" t="str">
        <f>P.O.!C272</f>
        <v>SINAPI</v>
      </c>
      <c r="D271" s="269" t="str">
        <f>P.O.!D272</f>
        <v>86884</v>
      </c>
      <c r="E271" s="271" t="str">
        <f>P.O.!E272</f>
        <v>ENGATE FLEXÍVEL EM PLÁSTICO BRANCO, 1/2" X 30CM - FORNECIMENTO E INSTALAÇÃO. AF_01/2020</v>
      </c>
      <c r="F271" s="279" t="str">
        <f>P.O.!F272</f>
        <v>UN</v>
      </c>
      <c r="G271" s="364" t="s">
        <v>1169</v>
      </c>
      <c r="H271" s="359"/>
      <c r="I271" s="359"/>
      <c r="J271" s="359"/>
      <c r="K271" s="359"/>
      <c r="L271" s="360"/>
      <c r="M271" s="277">
        <v>9</v>
      </c>
      <c r="N271" s="33"/>
      <c r="O271" s="33"/>
      <c r="P271" s="33"/>
      <c r="Q271" s="33"/>
      <c r="R271" s="33"/>
      <c r="S271" s="33"/>
      <c r="T271" s="33"/>
      <c r="U271" s="33"/>
      <c r="V271" s="33"/>
      <c r="W271" s="33"/>
      <c r="X271" s="33"/>
      <c r="Y271" s="33"/>
      <c r="Z271" s="33"/>
    </row>
    <row r="272" spans="1:26" ht="60" x14ac:dyDescent="0.2">
      <c r="A272" s="262" t="str">
        <f>P.O.!A273</f>
        <v>S</v>
      </c>
      <c r="B272" s="269" t="str">
        <f>P.O.!B273</f>
        <v>29.9</v>
      </c>
      <c r="C272" s="270" t="str">
        <f>P.O.!C273</f>
        <v xml:space="preserve">SEINFRA </v>
      </c>
      <c r="D272" s="269" t="str">
        <f>P.O.!D273</f>
        <v>ED-50332</v>
      </c>
      <c r="E272" s="271" t="str">
        <f>P.O.!E273</f>
        <v>TUBO DE LIGAÇÃO DE ÁGUA METÁLICO PARA BACIA SANITÁRIA (VASO), DIÂMETRO DE 1.1/2", COMPRIMENTO 20CM, INCLUSIVE CANOPLA, BOLSA ESPUDE E ACESSÓRIOS</v>
      </c>
      <c r="F272" s="279" t="str">
        <f>P.O.!F273</f>
        <v>un</v>
      </c>
      <c r="G272" s="364" t="s">
        <v>1169</v>
      </c>
      <c r="H272" s="359"/>
      <c r="I272" s="359"/>
      <c r="J272" s="359"/>
      <c r="K272" s="359"/>
      <c r="L272" s="360"/>
      <c r="M272" s="277">
        <v>6</v>
      </c>
      <c r="N272" s="33"/>
      <c r="O272" s="33"/>
      <c r="P272" s="33"/>
      <c r="Q272" s="33"/>
      <c r="R272" s="33"/>
      <c r="S272" s="33"/>
      <c r="T272" s="33"/>
      <c r="U272" s="33"/>
      <c r="V272" s="33"/>
      <c r="W272" s="33"/>
      <c r="X272" s="33"/>
      <c r="Y272" s="33"/>
      <c r="Z272" s="33"/>
    </row>
    <row r="273" spans="1:26" ht="60" x14ac:dyDescent="0.2">
      <c r="A273" s="262" t="str">
        <f>P.O.!A274</f>
        <v>S</v>
      </c>
      <c r="B273" s="269" t="str">
        <f>P.O.!B274</f>
        <v>29.10</v>
      </c>
      <c r="C273" s="270" t="str">
        <f>P.O.!C274</f>
        <v>SINAPI</v>
      </c>
      <c r="D273" s="269" t="str">
        <f>P.O.!D274</f>
        <v>89385</v>
      </c>
      <c r="E273" s="271" t="str">
        <f>P.O.!E274</f>
        <v>LUVA SOLDÁVEL E COM ROSCA, PVC, SOLDÁVEL, DN 25MM X 3/4, INSTALADO EM RAMAL OU SUB-RAMAL DE ÁGUA - FORNECIMENTO E INSTALAÇÃO. AF_06/2022</v>
      </c>
      <c r="F273" s="279" t="str">
        <f>P.O.!F274</f>
        <v>UN</v>
      </c>
      <c r="G273" s="364" t="s">
        <v>1169</v>
      </c>
      <c r="H273" s="359"/>
      <c r="I273" s="359"/>
      <c r="J273" s="359"/>
      <c r="K273" s="359"/>
      <c r="L273" s="360"/>
      <c r="M273" s="277">
        <v>2</v>
      </c>
      <c r="N273" s="33"/>
      <c r="O273" s="33"/>
      <c r="P273" s="33"/>
      <c r="Q273" s="33"/>
      <c r="R273" s="33"/>
      <c r="S273" s="33"/>
      <c r="T273" s="33"/>
      <c r="U273" s="33"/>
      <c r="V273" s="33"/>
      <c r="W273" s="33"/>
      <c r="X273" s="33"/>
      <c r="Y273" s="33"/>
      <c r="Z273" s="33"/>
    </row>
    <row r="274" spans="1:26" ht="60" x14ac:dyDescent="0.2">
      <c r="A274" s="262" t="str">
        <f>P.O.!A275</f>
        <v>S</v>
      </c>
      <c r="B274" s="269" t="str">
        <f>P.O.!B275</f>
        <v>29.11</v>
      </c>
      <c r="C274" s="270" t="str">
        <f>P.O.!C275</f>
        <v>SINAPI</v>
      </c>
      <c r="D274" s="269" t="str">
        <f>P.O.!D275</f>
        <v>94706</v>
      </c>
      <c r="E274" s="271" t="str">
        <f>P.O.!E275</f>
        <v>ADAPTADOR COM FLANGE E ANEL DE VEDAÇÃO, PVC, SOLDÁVEL, DN 50 MM X 1 1/2", INSTALADO EM RESERVAÇÃO PREDIAL DE ÁGUA - FORNECIMENTO E INSTALAÇÃO. AF_04/2024</v>
      </c>
      <c r="F274" s="279" t="str">
        <f>P.O.!F275</f>
        <v>UN</v>
      </c>
      <c r="G274" s="364" t="s">
        <v>1169</v>
      </c>
      <c r="H274" s="359"/>
      <c r="I274" s="359"/>
      <c r="J274" s="359"/>
      <c r="K274" s="359"/>
      <c r="L274" s="360"/>
      <c r="M274" s="277">
        <v>2</v>
      </c>
      <c r="N274" s="33"/>
      <c r="O274" s="33"/>
      <c r="P274" s="33"/>
      <c r="Q274" s="33"/>
      <c r="R274" s="33"/>
      <c r="S274" s="33"/>
      <c r="T274" s="33"/>
      <c r="U274" s="33"/>
      <c r="V274" s="33"/>
      <c r="W274" s="33"/>
      <c r="X274" s="33"/>
      <c r="Y274" s="33"/>
      <c r="Z274" s="33"/>
    </row>
    <row r="275" spans="1:26" ht="60" x14ac:dyDescent="0.2">
      <c r="A275" s="262" t="str">
        <f>P.O.!A276</f>
        <v>S</v>
      </c>
      <c r="B275" s="269" t="str">
        <f>P.O.!B276</f>
        <v>29.12</v>
      </c>
      <c r="C275" s="270" t="str">
        <f>P.O.!C276</f>
        <v>SINAPI</v>
      </c>
      <c r="D275" s="269" t="str">
        <f>P.O.!D276</f>
        <v>94707</v>
      </c>
      <c r="E275" s="271" t="str">
        <f>P.O.!E276</f>
        <v>ADAPTADOR COM FLANGE E ANEL DE VEDAÇÃO, PVC, SOLDÁVEL, DN 60 MM X 2", INSTALADO EM RESERVAÇÃO PREDIAL DE ÁGUA - FORNECIMENTO E INSTALAÇÃO. AF_04/2024</v>
      </c>
      <c r="F275" s="279" t="str">
        <f>P.O.!F276</f>
        <v>UN</v>
      </c>
      <c r="G275" s="364" t="s">
        <v>1169</v>
      </c>
      <c r="H275" s="359"/>
      <c r="I275" s="359"/>
      <c r="J275" s="359"/>
      <c r="K275" s="359"/>
      <c r="L275" s="360"/>
      <c r="M275" s="277">
        <v>2</v>
      </c>
      <c r="N275" s="33"/>
      <c r="O275" s="33"/>
      <c r="P275" s="33"/>
      <c r="Q275" s="33"/>
      <c r="R275" s="33"/>
      <c r="S275" s="33"/>
      <c r="T275" s="33"/>
      <c r="U275" s="33"/>
      <c r="V275" s="33"/>
      <c r="W275" s="33"/>
      <c r="X275" s="33"/>
      <c r="Y275" s="33"/>
      <c r="Z275" s="33"/>
    </row>
    <row r="276" spans="1:26" ht="60" x14ac:dyDescent="0.2">
      <c r="A276" s="262" t="str">
        <f>P.O.!A277</f>
        <v>S</v>
      </c>
      <c r="B276" s="269" t="str">
        <f>P.O.!B277</f>
        <v>29.13</v>
      </c>
      <c r="C276" s="270" t="str">
        <f>P.O.!C277</f>
        <v>SINAPI</v>
      </c>
      <c r="D276" s="269" t="str">
        <f>P.O.!D277</f>
        <v>89429</v>
      </c>
      <c r="E276" s="271" t="str">
        <f>P.O.!E277</f>
        <v>ADAPTADOR CURTO COM BOLSA E ROSCA PARA REGISTRO, PVC, SOLDÁVEL, DN 25MM X 3/4, INSTALADO EM RAMAL DE DISTRIBUIÇÃO DE ÁGUA - FORNECIMENTO E INSTALAÇÃO. AF_06/2022</v>
      </c>
      <c r="F276" s="279" t="str">
        <f>P.O.!F277</f>
        <v>UN</v>
      </c>
      <c r="G276" s="364" t="s">
        <v>1169</v>
      </c>
      <c r="H276" s="359"/>
      <c r="I276" s="359"/>
      <c r="J276" s="359"/>
      <c r="K276" s="359"/>
      <c r="L276" s="360"/>
      <c r="M276" s="277">
        <v>14</v>
      </c>
      <c r="N276" s="33"/>
      <c r="O276" s="33"/>
      <c r="P276" s="33"/>
      <c r="Q276" s="33"/>
      <c r="R276" s="33"/>
      <c r="S276" s="33"/>
      <c r="T276" s="33"/>
      <c r="U276" s="33"/>
      <c r="V276" s="33"/>
      <c r="W276" s="33"/>
      <c r="X276" s="33"/>
      <c r="Y276" s="33"/>
      <c r="Z276" s="33"/>
    </row>
    <row r="277" spans="1:26" ht="60" x14ac:dyDescent="0.2">
      <c r="A277" s="262" t="str">
        <f>P.O.!A278</f>
        <v>S</v>
      </c>
      <c r="B277" s="269" t="str">
        <f>P.O.!B278</f>
        <v>29.14</v>
      </c>
      <c r="C277" s="270" t="str">
        <f>P.O.!C278</f>
        <v>SINAPI</v>
      </c>
      <c r="D277" s="269" t="str">
        <f>P.O.!D278</f>
        <v>89596</v>
      </c>
      <c r="E277" s="271" t="str">
        <f>P.O.!E278</f>
        <v>ADAPTADOR CURTO COM BOLSA E ROSCA PARA REGISTRO, PVC, SOLDÁVEL, DN 50MM X 1.1/2, INSTALADO EM PRUMADA DE ÁGUA - FORNECIMENTO E INSTALAÇÃO. AF_06/2022</v>
      </c>
      <c r="F277" s="279" t="str">
        <f>P.O.!F278</f>
        <v>UN</v>
      </c>
      <c r="G277" s="364" t="s">
        <v>1169</v>
      </c>
      <c r="H277" s="359"/>
      <c r="I277" s="359"/>
      <c r="J277" s="359"/>
      <c r="K277" s="359"/>
      <c r="L277" s="360"/>
      <c r="M277" s="277">
        <v>12</v>
      </c>
      <c r="N277" s="33"/>
      <c r="O277" s="33"/>
      <c r="P277" s="33"/>
      <c r="Q277" s="33"/>
      <c r="R277" s="33"/>
      <c r="S277" s="33"/>
      <c r="T277" s="33"/>
      <c r="U277" s="33"/>
      <c r="V277" s="33"/>
      <c r="W277" s="33"/>
      <c r="X277" s="33"/>
      <c r="Y277" s="33"/>
      <c r="Z277" s="33"/>
    </row>
    <row r="278" spans="1:26" ht="60" x14ac:dyDescent="0.2">
      <c r="A278" s="262" t="str">
        <f>P.O.!A279</f>
        <v>S</v>
      </c>
      <c r="B278" s="269" t="str">
        <f>P.O.!B279</f>
        <v>29.15</v>
      </c>
      <c r="C278" s="270" t="str">
        <f>P.O.!C279</f>
        <v>SINAPI</v>
      </c>
      <c r="D278" s="269" t="str">
        <f>P.O.!D279</f>
        <v>104002</v>
      </c>
      <c r="E278" s="271" t="str">
        <f>P.O.!E279</f>
        <v>ADAPTADOR CURTO COM BOLSA E ROSCA PARA REGISTRO, PVC, SOLDÁVEL, DN 50MM X 1.1/4", INSTALADO EM RAMAL DE DISTRIBUIÇÃO DE ÁGUA - FORNECIMENTO E INSTALAÇÃO. AF_06/2022</v>
      </c>
      <c r="F278" s="279" t="str">
        <f>P.O.!F279</f>
        <v>UN</v>
      </c>
      <c r="G278" s="364" t="s">
        <v>1169</v>
      </c>
      <c r="H278" s="359"/>
      <c r="I278" s="359"/>
      <c r="J278" s="359"/>
      <c r="K278" s="359"/>
      <c r="L278" s="360"/>
      <c r="M278" s="277">
        <v>6</v>
      </c>
      <c r="N278" s="33"/>
      <c r="O278" s="33"/>
      <c r="P278" s="33"/>
      <c r="Q278" s="33"/>
      <c r="R278" s="33"/>
      <c r="S278" s="33"/>
      <c r="T278" s="33"/>
      <c r="U278" s="33"/>
      <c r="V278" s="33"/>
      <c r="W278" s="33"/>
      <c r="X278" s="33"/>
      <c r="Y278" s="33"/>
      <c r="Z278" s="33"/>
    </row>
    <row r="279" spans="1:26" ht="45" x14ac:dyDescent="0.2">
      <c r="A279" s="262" t="str">
        <f>P.O.!A280</f>
        <v>S</v>
      </c>
      <c r="B279" s="269" t="str">
        <f>P.O.!B280</f>
        <v>29.16</v>
      </c>
      <c r="C279" s="270" t="str">
        <f>P.O.!C280</f>
        <v>SINAPI</v>
      </c>
      <c r="D279" s="269" t="str">
        <f>P.O.!D280</f>
        <v>103959</v>
      </c>
      <c r="E279" s="271" t="str">
        <f>P.O.!E280</f>
        <v>BUCHA DE REDUÇÃO, CURTA, PVC, SOLDÁVEL, DN 60 X 50 MM, INSTALADO EM PRUMADA DE ÁGUA - FORNECIMENTO E INSTALAÇÃO. AF_06/2022</v>
      </c>
      <c r="F279" s="279" t="str">
        <f>P.O.!F280</f>
        <v>UN</v>
      </c>
      <c r="G279" s="364" t="s">
        <v>1169</v>
      </c>
      <c r="H279" s="359"/>
      <c r="I279" s="359"/>
      <c r="J279" s="359"/>
      <c r="K279" s="359"/>
      <c r="L279" s="360"/>
      <c r="M279" s="277">
        <v>2</v>
      </c>
      <c r="N279" s="33"/>
      <c r="O279" s="33"/>
      <c r="P279" s="33"/>
      <c r="Q279" s="33"/>
      <c r="R279" s="33"/>
      <c r="S279" s="33"/>
      <c r="T279" s="33"/>
      <c r="U279" s="33"/>
      <c r="V279" s="33"/>
      <c r="W279" s="33"/>
      <c r="X279" s="33"/>
      <c r="Y279" s="33"/>
      <c r="Z279" s="33"/>
    </row>
    <row r="280" spans="1:26" ht="45" x14ac:dyDescent="0.2">
      <c r="A280" s="262" t="str">
        <f>P.O.!A281</f>
        <v>S</v>
      </c>
      <c r="B280" s="269" t="str">
        <f>P.O.!B281</f>
        <v>29.17</v>
      </c>
      <c r="C280" s="270" t="str">
        <f>P.O.!C281</f>
        <v>SINAPI</v>
      </c>
      <c r="D280" s="269" t="str">
        <f>P.O.!D281</f>
        <v>103969</v>
      </c>
      <c r="E280" s="271" t="str">
        <f>P.O.!E281</f>
        <v>BUCHA DE REDUÇÃO, LONGA, PVC, SOLDÁVEL, DN 60 X 32 MM, INSTALADO EM PRUMADA DE ÁGUA - FORNECIMENTO E INSTALAÇÃO. AF_06/2022</v>
      </c>
      <c r="F280" s="279" t="str">
        <f>P.O.!F281</f>
        <v>UN</v>
      </c>
      <c r="G280" s="364" t="s">
        <v>1169</v>
      </c>
      <c r="H280" s="359"/>
      <c r="I280" s="359"/>
      <c r="J280" s="359"/>
      <c r="K280" s="359"/>
      <c r="L280" s="360"/>
      <c r="M280" s="277">
        <v>9</v>
      </c>
      <c r="N280" s="33"/>
      <c r="O280" s="33"/>
      <c r="P280" s="33"/>
      <c r="Q280" s="33"/>
      <c r="R280" s="33"/>
      <c r="S280" s="33"/>
      <c r="T280" s="33"/>
      <c r="U280" s="33"/>
      <c r="V280" s="33"/>
      <c r="W280" s="33"/>
      <c r="X280" s="33"/>
      <c r="Y280" s="33"/>
      <c r="Z280" s="33"/>
    </row>
    <row r="281" spans="1:26" ht="45" x14ac:dyDescent="0.2">
      <c r="A281" s="262" t="str">
        <f>P.O.!A282</f>
        <v>S</v>
      </c>
      <c r="B281" s="269" t="str">
        <f>P.O.!B282</f>
        <v>29.18</v>
      </c>
      <c r="C281" s="270" t="str">
        <f>P.O.!C282</f>
        <v>SINAPI</v>
      </c>
      <c r="D281" s="269" t="str">
        <f>P.O.!D282</f>
        <v>89365</v>
      </c>
      <c r="E281" s="271" t="str">
        <f>P.O.!E282</f>
        <v>CURVA 45 GRAUS, PVC, SOLDÁVEL, DN 25MM, INSTALADO EM RAMAL OU SUB-RAMAL DE ÁGUA - FORNECIMENTO E INSTALAÇÃO. AF_06/2022</v>
      </c>
      <c r="F281" s="279" t="str">
        <f>P.O.!F282</f>
        <v>UN</v>
      </c>
      <c r="G281" s="364" t="s">
        <v>1169</v>
      </c>
      <c r="H281" s="359"/>
      <c r="I281" s="359"/>
      <c r="J281" s="359"/>
      <c r="K281" s="359"/>
      <c r="L281" s="360"/>
      <c r="M281" s="277">
        <v>2</v>
      </c>
      <c r="N281" s="33"/>
      <c r="O281" s="33"/>
      <c r="P281" s="33"/>
      <c r="Q281" s="33"/>
      <c r="R281" s="33"/>
      <c r="S281" s="33"/>
      <c r="T281" s="33"/>
      <c r="U281" s="33"/>
      <c r="V281" s="33"/>
      <c r="W281" s="33"/>
      <c r="X281" s="33"/>
      <c r="Y281" s="33"/>
      <c r="Z281" s="33"/>
    </row>
    <row r="282" spans="1:26" ht="45" x14ac:dyDescent="0.2">
      <c r="A282" s="262" t="str">
        <f>P.O.!A283</f>
        <v>S</v>
      </c>
      <c r="B282" s="269" t="str">
        <f>P.O.!B283</f>
        <v>29.19</v>
      </c>
      <c r="C282" s="270" t="str">
        <f>P.O.!C283</f>
        <v>SINAPI</v>
      </c>
      <c r="D282" s="269" t="str">
        <f>P.O.!D283</f>
        <v>89370</v>
      </c>
      <c r="E282" s="271" t="str">
        <f>P.O.!E283</f>
        <v>CURVA 45 GRAUS, PVC, SOLDÁVEL, DN 32MM, INSTALADO EM RAMAL OU SUB-RAMAL DE ÁGUA - FORNECIMENTO E INSTALAÇÃO. AF_06/2022</v>
      </c>
      <c r="F282" s="279" t="str">
        <f>P.O.!F283</f>
        <v>UN</v>
      </c>
      <c r="G282" s="364" t="s">
        <v>1169</v>
      </c>
      <c r="H282" s="359"/>
      <c r="I282" s="359"/>
      <c r="J282" s="359"/>
      <c r="K282" s="359"/>
      <c r="L282" s="360"/>
      <c r="M282" s="277">
        <v>3</v>
      </c>
      <c r="N282" s="33"/>
      <c r="O282" s="33"/>
      <c r="P282" s="33"/>
      <c r="Q282" s="33"/>
      <c r="R282" s="33"/>
      <c r="S282" s="33"/>
      <c r="T282" s="33"/>
      <c r="U282" s="33"/>
      <c r="V282" s="33"/>
      <c r="W282" s="33"/>
      <c r="X282" s="33"/>
      <c r="Y282" s="33"/>
      <c r="Z282" s="33"/>
    </row>
    <row r="283" spans="1:26" ht="45" x14ac:dyDescent="0.2">
      <c r="A283" s="262" t="str">
        <f>P.O.!A284</f>
        <v>S</v>
      </c>
      <c r="B283" s="269" t="str">
        <f>P.O.!B284</f>
        <v>29.20</v>
      </c>
      <c r="C283" s="270" t="str">
        <f>P.O.!C284</f>
        <v>SINAPI</v>
      </c>
      <c r="D283" s="269" t="str">
        <f>P.O.!D284</f>
        <v>103987</v>
      </c>
      <c r="E283" s="271" t="str">
        <f>P.O.!E284</f>
        <v>CURVA 45 GRAUS, PVC, SOLDÁVEL, DN 50MM, INSTALADO EM RAMAL DE DISTRIBUIÇÃO DE ÁGUA - FORNECIMENTO E INSTALAÇÃO. AF_06/2022</v>
      </c>
      <c r="F283" s="279" t="str">
        <f>P.O.!F284</f>
        <v>UN</v>
      </c>
      <c r="G283" s="364" t="s">
        <v>1169</v>
      </c>
      <c r="H283" s="359"/>
      <c r="I283" s="359"/>
      <c r="J283" s="359"/>
      <c r="K283" s="359"/>
      <c r="L283" s="360"/>
      <c r="M283" s="277">
        <v>3</v>
      </c>
      <c r="N283" s="33"/>
      <c r="O283" s="33"/>
      <c r="P283" s="33"/>
      <c r="Q283" s="33"/>
      <c r="R283" s="33"/>
      <c r="S283" s="33"/>
      <c r="T283" s="33"/>
      <c r="U283" s="33"/>
      <c r="V283" s="33"/>
      <c r="W283" s="33"/>
      <c r="X283" s="33"/>
      <c r="Y283" s="33"/>
      <c r="Z283" s="33"/>
    </row>
    <row r="284" spans="1:26" ht="45" x14ac:dyDescent="0.2">
      <c r="A284" s="262" t="str">
        <f>P.O.!A285</f>
        <v>S</v>
      </c>
      <c r="B284" s="269" t="str">
        <f>P.O.!B285</f>
        <v>29.21</v>
      </c>
      <c r="C284" s="270" t="str">
        <f>P.O.!C285</f>
        <v>SINAPI</v>
      </c>
      <c r="D284" s="269" t="str">
        <f>P.O.!D285</f>
        <v>89410</v>
      </c>
      <c r="E284" s="271" t="str">
        <f>P.O.!E285</f>
        <v>CURVA 90 GRAUS, PVC, SOLDÁVEL, DN 25MM, INSTALADO EM RAMAL DE DISTRIBUIÇÃO DE ÁGUA - FORNECIMENTO E INSTALAÇÃO. AF_06/2022</v>
      </c>
      <c r="F284" s="279" t="str">
        <f>P.O.!F285</f>
        <v>UN</v>
      </c>
      <c r="G284" s="364" t="s">
        <v>1169</v>
      </c>
      <c r="H284" s="359"/>
      <c r="I284" s="359"/>
      <c r="J284" s="359"/>
      <c r="K284" s="359"/>
      <c r="L284" s="360"/>
      <c r="M284" s="277">
        <v>11</v>
      </c>
      <c r="N284" s="33"/>
      <c r="O284" s="33"/>
      <c r="P284" s="33"/>
      <c r="Q284" s="33"/>
      <c r="R284" s="33"/>
      <c r="S284" s="33"/>
      <c r="T284" s="33"/>
      <c r="U284" s="33"/>
      <c r="V284" s="33"/>
      <c r="W284" s="33"/>
      <c r="X284" s="33"/>
      <c r="Y284" s="33"/>
      <c r="Z284" s="33"/>
    </row>
    <row r="285" spans="1:26" ht="45" x14ac:dyDescent="0.2">
      <c r="A285" s="262" t="str">
        <f>P.O.!A286</f>
        <v>S</v>
      </c>
      <c r="B285" s="269" t="str">
        <f>P.O.!B286</f>
        <v>29.22</v>
      </c>
      <c r="C285" s="270" t="str">
        <f>P.O.!C286</f>
        <v>SINAPI</v>
      </c>
      <c r="D285" s="269" t="str">
        <f>P.O.!D286</f>
        <v>89415</v>
      </c>
      <c r="E285" s="271" t="str">
        <f>P.O.!E286</f>
        <v>CURVA 90 GRAUS, PVC, SOLDÁVEL, DN 32MM, INSTALADO EM RAMAL DE DISTRIBUIÇÃO DE ÁGUA - FORNECIMENTO E INSTALAÇÃO. AF_06/2022</v>
      </c>
      <c r="F285" s="279" t="str">
        <f>P.O.!F286</f>
        <v>UN</v>
      </c>
      <c r="G285" s="364" t="s">
        <v>1169</v>
      </c>
      <c r="H285" s="359"/>
      <c r="I285" s="359"/>
      <c r="J285" s="359"/>
      <c r="K285" s="359"/>
      <c r="L285" s="360"/>
      <c r="M285" s="277">
        <v>3</v>
      </c>
      <c r="N285" s="33"/>
      <c r="O285" s="33"/>
      <c r="P285" s="33"/>
      <c r="Q285" s="33"/>
      <c r="R285" s="33"/>
      <c r="S285" s="33"/>
      <c r="T285" s="33"/>
      <c r="U285" s="33"/>
      <c r="V285" s="33"/>
      <c r="W285" s="33"/>
      <c r="X285" s="33"/>
      <c r="Y285" s="33"/>
      <c r="Z285" s="33"/>
    </row>
    <row r="286" spans="1:26" ht="45" x14ac:dyDescent="0.2">
      <c r="A286" s="262" t="str">
        <f>P.O.!A287</f>
        <v>S</v>
      </c>
      <c r="B286" s="269" t="str">
        <f>P.O.!B287</f>
        <v>29.23</v>
      </c>
      <c r="C286" s="270" t="str">
        <f>P.O.!C287</f>
        <v>SINAPI</v>
      </c>
      <c r="D286" s="269" t="str">
        <f>P.O.!D287</f>
        <v>103986</v>
      </c>
      <c r="E286" s="271" t="str">
        <f>P.O.!E287</f>
        <v>CURVA 90 GRAUS, PVC, SOLDÁVEL, DN 50MM, INSTALADO EM RAMAL DE DISTRIBUIÇÃO DE ÁGUA - FORNECIMENTO E INSTALAÇÃO. AF_06/2022</v>
      </c>
      <c r="F286" s="279" t="str">
        <f>P.O.!F287</f>
        <v>UN</v>
      </c>
      <c r="G286" s="364" t="s">
        <v>1169</v>
      </c>
      <c r="H286" s="359"/>
      <c r="I286" s="359"/>
      <c r="J286" s="359"/>
      <c r="K286" s="359"/>
      <c r="L286" s="360"/>
      <c r="M286" s="277">
        <v>11</v>
      </c>
      <c r="N286" s="33"/>
      <c r="O286" s="33"/>
      <c r="P286" s="33"/>
      <c r="Q286" s="33"/>
      <c r="R286" s="33"/>
      <c r="S286" s="33"/>
      <c r="T286" s="33"/>
      <c r="U286" s="33"/>
      <c r="V286" s="33"/>
      <c r="W286" s="33"/>
      <c r="X286" s="33"/>
      <c r="Y286" s="33"/>
      <c r="Z286" s="33"/>
    </row>
    <row r="287" spans="1:26" ht="45" x14ac:dyDescent="0.2">
      <c r="A287" s="262" t="str">
        <f>P.O.!A288</f>
        <v>S</v>
      </c>
      <c r="B287" s="269" t="str">
        <f>P.O.!B288</f>
        <v>29.24</v>
      </c>
      <c r="C287" s="270" t="str">
        <f>P.O.!C288</f>
        <v>SINAPI</v>
      </c>
      <c r="D287" s="269" t="str">
        <f>P.O.!D288</f>
        <v>89507</v>
      </c>
      <c r="E287" s="271" t="str">
        <f>P.O.!E288</f>
        <v>CURVA 90 GRAUS, PVC, SOLDÁVEL, DN 60MM, INSTALADO EM PRUMADA DE ÁGUA - FORNECIMENTO E INSTALAÇÃO. AF_06/2022</v>
      </c>
      <c r="F287" s="279" t="str">
        <f>P.O.!F288</f>
        <v>UN</v>
      </c>
      <c r="G287" s="364" t="s">
        <v>1169</v>
      </c>
      <c r="H287" s="359"/>
      <c r="I287" s="359"/>
      <c r="J287" s="359"/>
      <c r="K287" s="359"/>
      <c r="L287" s="360"/>
      <c r="M287" s="277">
        <v>4</v>
      </c>
      <c r="N287" s="33"/>
      <c r="O287" s="33"/>
      <c r="P287" s="33"/>
      <c r="Q287" s="33"/>
      <c r="R287" s="33"/>
      <c r="S287" s="33"/>
      <c r="T287" s="33"/>
      <c r="U287" s="33"/>
      <c r="V287" s="33"/>
      <c r="W287" s="33"/>
      <c r="X287" s="33"/>
      <c r="Y287" s="33"/>
      <c r="Z287" s="33"/>
    </row>
    <row r="288" spans="1:26" ht="60" x14ac:dyDescent="0.2">
      <c r="A288" s="262" t="str">
        <f>P.O.!A289</f>
        <v>S</v>
      </c>
      <c r="B288" s="269" t="str">
        <f>P.O.!B289</f>
        <v>29.25</v>
      </c>
      <c r="C288" s="270" t="str">
        <f>P.O.!C289</f>
        <v>SINAPI</v>
      </c>
      <c r="D288" s="269" t="str">
        <f>P.O.!D289</f>
        <v>103956</v>
      </c>
      <c r="E288" s="271" t="str">
        <f>P.O.!E289</f>
        <v>JOELHO DE REDUÇÃO, 90 GRAUS, PVC, SOLDÁVEL, DN 32 MM X 25 MM, INSTALADO EM RAMAL DE DISTRIBUIÇÃO DE ÁGUA - FORNECIMENTO E INSTALAÇÃO. AF_06/2022</v>
      </c>
      <c r="F288" s="279" t="str">
        <f>P.O.!F289</f>
        <v>UN</v>
      </c>
      <c r="G288" s="364" t="s">
        <v>1169</v>
      </c>
      <c r="H288" s="359"/>
      <c r="I288" s="359"/>
      <c r="J288" s="359"/>
      <c r="K288" s="359"/>
      <c r="L288" s="360"/>
      <c r="M288" s="277">
        <v>7</v>
      </c>
      <c r="N288" s="33"/>
      <c r="O288" s="33"/>
      <c r="P288" s="33"/>
      <c r="Q288" s="33"/>
      <c r="R288" s="33"/>
      <c r="S288" s="33"/>
      <c r="T288" s="33"/>
      <c r="U288" s="33"/>
      <c r="V288" s="33"/>
      <c r="W288" s="33"/>
      <c r="X288" s="33"/>
      <c r="Y288" s="33"/>
      <c r="Z288" s="33"/>
    </row>
    <row r="289" spans="1:26" ht="45" x14ac:dyDescent="0.2">
      <c r="A289" s="262" t="str">
        <f>P.O.!A290</f>
        <v>S</v>
      </c>
      <c r="B289" s="269" t="str">
        <f>P.O.!B290</f>
        <v>29.26</v>
      </c>
      <c r="C289" s="270" t="str">
        <f>P.O.!C290</f>
        <v>SINAPI</v>
      </c>
      <c r="D289" s="269" t="str">
        <f>P.O.!D290</f>
        <v>89380</v>
      </c>
      <c r="E289" s="271" t="str">
        <f>P.O.!E290</f>
        <v>LUVA DE REDUÇÃO, PVC, SOLDÁVEL, DN 32MM X 25MM, INSTALADO EM RAMAL OU SUB-RAMAL DE ÁGUA - FORNECIMENTO E INSTALAÇÃO. AF_06/2022</v>
      </c>
      <c r="F289" s="279" t="str">
        <f>P.O.!F290</f>
        <v>UN</v>
      </c>
      <c r="G289" s="364" t="s">
        <v>1169</v>
      </c>
      <c r="H289" s="359"/>
      <c r="I289" s="359"/>
      <c r="J289" s="359"/>
      <c r="K289" s="359"/>
      <c r="L289" s="360"/>
      <c r="M289" s="277">
        <v>2</v>
      </c>
      <c r="N289" s="33"/>
      <c r="O289" s="33"/>
      <c r="P289" s="33"/>
      <c r="Q289" s="33"/>
      <c r="R289" s="33"/>
      <c r="S289" s="33"/>
      <c r="T289" s="33"/>
      <c r="U289" s="33"/>
      <c r="V289" s="33"/>
      <c r="W289" s="33"/>
      <c r="X289" s="33"/>
      <c r="Y289" s="33"/>
      <c r="Z289" s="33"/>
    </row>
    <row r="290" spans="1:26" ht="45" x14ac:dyDescent="0.2">
      <c r="A290" s="262" t="str">
        <f>P.O.!A291</f>
        <v>S</v>
      </c>
      <c r="B290" s="269" t="str">
        <f>P.O.!B291</f>
        <v>29.27</v>
      </c>
      <c r="C290" s="270" t="str">
        <f>P.O.!C291</f>
        <v>SINAPI</v>
      </c>
      <c r="D290" s="269" t="str">
        <f>P.O.!D291</f>
        <v>89378</v>
      </c>
      <c r="E290" s="271" t="str">
        <f>P.O.!E291</f>
        <v>LUVA, PVC, SOLDÁVEL, DN 25MM, INSTALADO EM RAMAL OU SUB-RAMAL DE ÁGUA - FORNECIMENTO E INSTALAÇÃO. AF_06/2022</v>
      </c>
      <c r="F290" s="279" t="str">
        <f>P.O.!F291</f>
        <v>UN</v>
      </c>
      <c r="G290" s="364" t="s">
        <v>1169</v>
      </c>
      <c r="H290" s="359"/>
      <c r="I290" s="359"/>
      <c r="J290" s="359"/>
      <c r="K290" s="359"/>
      <c r="L290" s="360"/>
      <c r="M290" s="277">
        <v>7</v>
      </c>
      <c r="N290" s="33"/>
      <c r="O290" s="33"/>
      <c r="P290" s="33"/>
      <c r="Q290" s="33"/>
      <c r="R290" s="33"/>
      <c r="S290" s="33"/>
      <c r="T290" s="33"/>
      <c r="U290" s="33"/>
      <c r="V290" s="33"/>
      <c r="W290" s="33"/>
      <c r="X290" s="33"/>
      <c r="Y290" s="33"/>
      <c r="Z290" s="33"/>
    </row>
    <row r="291" spans="1:26" ht="45" x14ac:dyDescent="0.2">
      <c r="A291" s="262" t="str">
        <f>P.O.!A292</f>
        <v>S</v>
      </c>
      <c r="B291" s="269" t="str">
        <f>P.O.!B292</f>
        <v>29.28</v>
      </c>
      <c r="C291" s="270" t="str">
        <f>P.O.!C292</f>
        <v>SINAPI</v>
      </c>
      <c r="D291" s="269" t="str">
        <f>P.O.!D292</f>
        <v>103995</v>
      </c>
      <c r="E291" s="271" t="str">
        <f>P.O.!E292</f>
        <v>LUVA, PVC, SOLDÁVEL, DN 50MM, INSTALADO EM RAMAL DE DISTRIBUIÇÃO DE ÁGUA - FORNECIMENTO E INSTALAÇÃO. AF_06/2022</v>
      </c>
      <c r="F291" s="279" t="str">
        <f>P.O.!F292</f>
        <v>UN</v>
      </c>
      <c r="G291" s="364" t="s">
        <v>1169</v>
      </c>
      <c r="H291" s="359"/>
      <c r="I291" s="359"/>
      <c r="J291" s="359"/>
      <c r="K291" s="359"/>
      <c r="L291" s="360"/>
      <c r="M291" s="277">
        <v>7</v>
      </c>
      <c r="N291" s="33"/>
      <c r="O291" s="33"/>
      <c r="P291" s="33"/>
      <c r="Q291" s="33"/>
      <c r="R291" s="33"/>
      <c r="S291" s="33"/>
      <c r="T291" s="33"/>
      <c r="U291" s="33"/>
      <c r="V291" s="33"/>
      <c r="W291" s="33"/>
      <c r="X291" s="33"/>
      <c r="Y291" s="33"/>
      <c r="Z291" s="33"/>
    </row>
    <row r="292" spans="1:26" ht="45" x14ac:dyDescent="0.2">
      <c r="A292" s="262" t="str">
        <f>P.O.!A293</f>
        <v>S</v>
      </c>
      <c r="B292" s="269" t="str">
        <f>P.O.!B293</f>
        <v>29.29</v>
      </c>
      <c r="C292" s="270" t="str">
        <f>P.O.!C293</f>
        <v>SINAPI</v>
      </c>
      <c r="D292" s="269" t="str">
        <f>P.O.!D293</f>
        <v>89597</v>
      </c>
      <c r="E292" s="271" t="str">
        <f>P.O.!E293</f>
        <v>LUVA, PVC, SOLDÁVEL, DN 60MM, INSTALADO EM PRUMADA DE ÁGUA - FORNECIMENTO E INSTALAÇÃO. AF_06/2022</v>
      </c>
      <c r="F292" s="279" t="str">
        <f>P.O.!F293</f>
        <v>UN</v>
      </c>
      <c r="G292" s="364" t="s">
        <v>1169</v>
      </c>
      <c r="H292" s="359"/>
      <c r="I292" s="359"/>
      <c r="J292" s="359"/>
      <c r="K292" s="359"/>
      <c r="L292" s="360"/>
      <c r="M292" s="277">
        <v>8</v>
      </c>
      <c r="N292" s="33"/>
      <c r="O292" s="33"/>
      <c r="P292" s="33"/>
      <c r="Q292" s="33"/>
      <c r="R292" s="33"/>
      <c r="S292" s="33"/>
      <c r="T292" s="33"/>
      <c r="U292" s="33"/>
      <c r="V292" s="33"/>
      <c r="W292" s="33"/>
      <c r="X292" s="33"/>
      <c r="Y292" s="33"/>
      <c r="Z292" s="33"/>
    </row>
    <row r="293" spans="1:26" ht="45" x14ac:dyDescent="0.2">
      <c r="A293" s="262" t="str">
        <f>P.O.!A294</f>
        <v>S</v>
      </c>
      <c r="B293" s="269" t="str">
        <f>P.O.!B294</f>
        <v>29.30</v>
      </c>
      <c r="C293" s="270" t="str">
        <f>P.O.!C294</f>
        <v>SINAPI</v>
      </c>
      <c r="D293" s="269" t="str">
        <f>P.O.!D294</f>
        <v>89356</v>
      </c>
      <c r="E293" s="271" t="str">
        <f>P.O.!E294</f>
        <v>TUBO, PVC, SOLDÁVEL, DE 25MM, INSTALADO EM RAMAL OU SUB-RAMAL DE ÁGUA - FORNECIMENTO E INSTALAÇÃO. AF_06/2022</v>
      </c>
      <c r="F293" s="279" t="str">
        <f>P.O.!F294</f>
        <v>M</v>
      </c>
      <c r="G293" s="364" t="s">
        <v>1169</v>
      </c>
      <c r="H293" s="359"/>
      <c r="I293" s="359"/>
      <c r="J293" s="359"/>
      <c r="K293" s="359"/>
      <c r="L293" s="360"/>
      <c r="M293" s="277">
        <v>33</v>
      </c>
      <c r="N293" s="33"/>
      <c r="O293" s="33"/>
      <c r="P293" s="33"/>
      <c r="Q293" s="33"/>
      <c r="R293" s="33"/>
      <c r="S293" s="33"/>
      <c r="T293" s="33"/>
      <c r="U293" s="33"/>
      <c r="V293" s="33"/>
      <c r="W293" s="33"/>
      <c r="X293" s="33"/>
      <c r="Y293" s="33"/>
      <c r="Z293" s="33"/>
    </row>
    <row r="294" spans="1:26" ht="45" x14ac:dyDescent="0.2">
      <c r="A294" s="262" t="str">
        <f>P.O.!A295</f>
        <v>S</v>
      </c>
      <c r="B294" s="269" t="str">
        <f>P.O.!B295</f>
        <v>29.31</v>
      </c>
      <c r="C294" s="270" t="str">
        <f>P.O.!C295</f>
        <v>SINAPI</v>
      </c>
      <c r="D294" s="269" t="str">
        <f>P.O.!D295</f>
        <v>89357</v>
      </c>
      <c r="E294" s="271" t="str">
        <f>P.O.!E295</f>
        <v>TUBO, PVC, SOLDÁVEL, DE 32MM, INSTALADO EM RAMAL OU SUB-RAMAL DE ÁGUA - FORNECIMENTO E INSTALAÇÃO. AF_06/2022</v>
      </c>
      <c r="F294" s="279" t="str">
        <f>P.O.!F295</f>
        <v>M</v>
      </c>
      <c r="G294" s="364" t="s">
        <v>1169</v>
      </c>
      <c r="H294" s="359"/>
      <c r="I294" s="359"/>
      <c r="J294" s="359"/>
      <c r="K294" s="359"/>
      <c r="L294" s="360"/>
      <c r="M294" s="277">
        <v>14.5</v>
      </c>
      <c r="N294" s="33"/>
      <c r="O294" s="33"/>
      <c r="P294" s="33"/>
      <c r="Q294" s="33"/>
      <c r="R294" s="33"/>
      <c r="S294" s="33"/>
      <c r="T294" s="33"/>
      <c r="U294" s="33"/>
      <c r="V294" s="33"/>
      <c r="W294" s="33"/>
      <c r="X294" s="33"/>
      <c r="Y294" s="33"/>
      <c r="Z294" s="33"/>
    </row>
    <row r="295" spans="1:26" ht="45" x14ac:dyDescent="0.2">
      <c r="A295" s="262" t="str">
        <f>P.O.!A296</f>
        <v>S</v>
      </c>
      <c r="B295" s="269" t="str">
        <f>P.O.!B296</f>
        <v>29.32</v>
      </c>
      <c r="C295" s="270" t="str">
        <f>P.O.!C296</f>
        <v>SINAPI</v>
      </c>
      <c r="D295" s="269" t="str">
        <f>P.O.!D296</f>
        <v>103979</v>
      </c>
      <c r="E295" s="271" t="str">
        <f>P.O.!E296</f>
        <v>TUBO, PVC, SOLDÁVEL, DE 50MM, INSTALADO EM RAMAL DE DISTRIBUIÇÃO DE ÁGUA - FORNECIMENTO E INSTALAÇÃO. AF_06/2022</v>
      </c>
      <c r="F295" s="279" t="str">
        <f>P.O.!F296</f>
        <v>M</v>
      </c>
      <c r="G295" s="364" t="s">
        <v>1169</v>
      </c>
      <c r="H295" s="359"/>
      <c r="I295" s="359"/>
      <c r="J295" s="359"/>
      <c r="K295" s="359"/>
      <c r="L295" s="360"/>
      <c r="M295" s="277">
        <v>26.2</v>
      </c>
      <c r="N295" s="33"/>
      <c r="O295" s="33"/>
      <c r="P295" s="33"/>
      <c r="Q295" s="33"/>
      <c r="R295" s="33"/>
      <c r="S295" s="33"/>
      <c r="T295" s="33"/>
      <c r="U295" s="33"/>
      <c r="V295" s="33"/>
      <c r="W295" s="33"/>
      <c r="X295" s="33"/>
      <c r="Y295" s="33"/>
      <c r="Z295" s="33"/>
    </row>
    <row r="296" spans="1:26" ht="45" x14ac:dyDescent="0.2">
      <c r="A296" s="262" t="str">
        <f>P.O.!A297</f>
        <v>S</v>
      </c>
      <c r="B296" s="269" t="str">
        <f>P.O.!B297</f>
        <v>29.33</v>
      </c>
      <c r="C296" s="270" t="str">
        <f>P.O.!C297</f>
        <v>SINAPI</v>
      </c>
      <c r="D296" s="269" t="str">
        <f>P.O.!D297</f>
        <v>89450</v>
      </c>
      <c r="E296" s="271" t="str">
        <f>P.O.!E297</f>
        <v>TUBO, PVC, SOLDÁVEL, DE 60MM, INSTALADO EM PRUMADA DE ÁGUA - FORNECIMENTO E INSTALAÇÃO. AF_06/2022</v>
      </c>
      <c r="F296" s="279" t="str">
        <f>P.O.!F297</f>
        <v>M</v>
      </c>
      <c r="G296" s="364" t="s">
        <v>1169</v>
      </c>
      <c r="H296" s="359"/>
      <c r="I296" s="359"/>
      <c r="J296" s="359"/>
      <c r="K296" s="359"/>
      <c r="L296" s="360"/>
      <c r="M296" s="277">
        <v>16.399999999999999</v>
      </c>
      <c r="N296" s="33"/>
      <c r="O296" s="33"/>
      <c r="P296" s="33"/>
      <c r="Q296" s="33"/>
      <c r="R296" s="33"/>
      <c r="S296" s="33"/>
      <c r="T296" s="33"/>
      <c r="U296" s="33"/>
      <c r="V296" s="33"/>
      <c r="W296" s="33"/>
      <c r="X296" s="33"/>
      <c r="Y296" s="33"/>
      <c r="Z296" s="33"/>
    </row>
    <row r="297" spans="1:26" ht="45" x14ac:dyDescent="0.2">
      <c r="A297" s="262" t="str">
        <f>P.O.!A298</f>
        <v>S</v>
      </c>
      <c r="B297" s="269" t="str">
        <f>P.O.!B298</f>
        <v>29.34</v>
      </c>
      <c r="C297" s="270" t="str">
        <f>P.O.!C298</f>
        <v>SINAPI</v>
      </c>
      <c r="D297" s="269" t="str">
        <f>P.O.!D298</f>
        <v>94688</v>
      </c>
      <c r="E297" s="271" t="str">
        <f>P.O.!E298</f>
        <v>TÊ, PVC, SOLDÁVEL, DN 25 MM INSTALADO EM RESERVAÇÃO PREDIAL DE ÁGUA - FORNECIMENTO E INSTALAÇÃO. AF_04/2024</v>
      </c>
      <c r="F297" s="279" t="str">
        <f>P.O.!F298</f>
        <v>UN</v>
      </c>
      <c r="G297" s="364" t="s">
        <v>1169</v>
      </c>
      <c r="H297" s="359"/>
      <c r="I297" s="359"/>
      <c r="J297" s="359"/>
      <c r="K297" s="359"/>
      <c r="L297" s="360"/>
      <c r="M297" s="277">
        <v>3</v>
      </c>
      <c r="N297" s="33"/>
      <c r="O297" s="33"/>
      <c r="P297" s="33"/>
      <c r="Q297" s="33"/>
      <c r="R297" s="33"/>
      <c r="S297" s="33"/>
      <c r="T297" s="33"/>
      <c r="U297" s="33"/>
      <c r="V297" s="33"/>
      <c r="W297" s="33"/>
      <c r="X297" s="33"/>
      <c r="Y297" s="33"/>
      <c r="Z297" s="33"/>
    </row>
    <row r="298" spans="1:26" ht="45" x14ac:dyDescent="0.2">
      <c r="A298" s="262" t="str">
        <f>P.O.!A299</f>
        <v>S</v>
      </c>
      <c r="B298" s="269" t="str">
        <f>P.O.!B299</f>
        <v>29.35</v>
      </c>
      <c r="C298" s="270" t="str">
        <f>P.O.!C299</f>
        <v>SINAPI</v>
      </c>
      <c r="D298" s="269" t="str">
        <f>P.O.!D299</f>
        <v>94694</v>
      </c>
      <c r="E298" s="271" t="str">
        <f>P.O.!E299</f>
        <v>TÊ, PVC, SOLDÁVEL, DN 50 MM INSTALADO EM RESERVAÇÃO PREDIAL DE ÁGUA - FORNECIMENTO E INSTALAÇÃO. AF_04/2024</v>
      </c>
      <c r="F298" s="279" t="str">
        <f>P.O.!F299</f>
        <v>UN</v>
      </c>
      <c r="G298" s="364" t="s">
        <v>1169</v>
      </c>
      <c r="H298" s="359"/>
      <c r="I298" s="359"/>
      <c r="J298" s="359"/>
      <c r="K298" s="359"/>
      <c r="L298" s="360"/>
      <c r="M298" s="277">
        <v>1</v>
      </c>
      <c r="N298" s="33"/>
      <c r="O298" s="33"/>
      <c r="P298" s="33"/>
      <c r="Q298" s="33"/>
      <c r="R298" s="33"/>
      <c r="S298" s="33"/>
      <c r="T298" s="33"/>
      <c r="U298" s="33"/>
      <c r="V298" s="33"/>
      <c r="W298" s="33"/>
      <c r="X298" s="33"/>
      <c r="Y298" s="33"/>
      <c r="Z298" s="33"/>
    </row>
    <row r="299" spans="1:26" ht="45" x14ac:dyDescent="0.2">
      <c r="A299" s="262" t="str">
        <f>P.O.!A300</f>
        <v>S</v>
      </c>
      <c r="B299" s="269" t="str">
        <f>P.O.!B300</f>
        <v>29.36</v>
      </c>
      <c r="C299" s="270" t="str">
        <f>P.O.!C300</f>
        <v>SINAPI</v>
      </c>
      <c r="D299" s="269" t="str">
        <f>P.O.!D300</f>
        <v>94696</v>
      </c>
      <c r="E299" s="271" t="str">
        <f>P.O.!E300</f>
        <v>TÊ, PVC, SOLDÁVEL, DN 60 MM INSTALADO EM RESERVAÇÃO PREDIAL DE ÁGUA - FORNECIMENTO E INSTALAÇÃO. AF_04/2024</v>
      </c>
      <c r="F299" s="279" t="str">
        <f>P.O.!F300</f>
        <v>UN</v>
      </c>
      <c r="G299" s="364" t="s">
        <v>1169</v>
      </c>
      <c r="H299" s="359"/>
      <c r="I299" s="359"/>
      <c r="J299" s="359"/>
      <c r="K299" s="359"/>
      <c r="L299" s="360"/>
      <c r="M299" s="277">
        <v>9</v>
      </c>
      <c r="N299" s="33"/>
      <c r="O299" s="33"/>
      <c r="P299" s="33"/>
      <c r="Q299" s="33"/>
      <c r="R299" s="33"/>
      <c r="S299" s="33"/>
      <c r="T299" s="33"/>
      <c r="U299" s="33"/>
      <c r="V299" s="33"/>
      <c r="W299" s="33"/>
      <c r="X299" s="33"/>
      <c r="Y299" s="33"/>
      <c r="Z299" s="33"/>
    </row>
    <row r="300" spans="1:26" ht="45" x14ac:dyDescent="0.2">
      <c r="A300" s="262" t="str">
        <f>P.O.!A301</f>
        <v>S</v>
      </c>
      <c r="B300" s="269" t="str">
        <f>P.O.!B301</f>
        <v>29.37</v>
      </c>
      <c r="C300" s="270" t="str">
        <f>P.O.!C301</f>
        <v>SINAPI</v>
      </c>
      <c r="D300" s="269" t="str">
        <f>P.O.!D301</f>
        <v>104006</v>
      </c>
      <c r="E300" s="271" t="str">
        <f>P.O.!E301</f>
        <v>TÊ DE REDUÇÃO, PVC, SOLDÁVEL, DN 50MM X 25MM, INSTALADO EM RAMAL DE DISTRIBUIÇÃO DE ÁGUA - FORNECIMENTO E INSTALAÇÃO. AF_06/2022</v>
      </c>
      <c r="F300" s="279" t="str">
        <f>P.O.!F301</f>
        <v>UN</v>
      </c>
      <c r="G300" s="364" t="s">
        <v>1169</v>
      </c>
      <c r="H300" s="359"/>
      <c r="I300" s="359"/>
      <c r="J300" s="359"/>
      <c r="K300" s="359"/>
      <c r="L300" s="360"/>
      <c r="M300" s="277">
        <v>1</v>
      </c>
      <c r="N300" s="33"/>
      <c r="O300" s="33"/>
      <c r="P300" s="33"/>
      <c r="Q300" s="33"/>
      <c r="R300" s="33"/>
      <c r="S300" s="33"/>
      <c r="T300" s="33"/>
      <c r="U300" s="33"/>
      <c r="V300" s="33"/>
      <c r="W300" s="33"/>
      <c r="X300" s="33"/>
      <c r="Y300" s="33"/>
      <c r="Z300" s="33"/>
    </row>
    <row r="301" spans="1:26" ht="45" x14ac:dyDescent="0.2">
      <c r="A301" s="262" t="str">
        <f>P.O.!A302</f>
        <v>S</v>
      </c>
      <c r="B301" s="269" t="str">
        <f>P.O.!B302</f>
        <v>29.38</v>
      </c>
      <c r="C301" s="270" t="str">
        <f>P.O.!C302</f>
        <v>SINAPI</v>
      </c>
      <c r="D301" s="269" t="str">
        <f>P.O.!D302</f>
        <v>105144</v>
      </c>
      <c r="E301" s="271" t="str">
        <f>P.O.!E302</f>
        <v>LUVA DE REDUÇÃO SOLDÁVEL, PVC, DN 60 MM X 50 MM, INSTALADO EM RESERVAÇÃO PREDIAL DE ÁGUA - FORNECIMENTO E INSTALAÇÃO. AF_04/2024</v>
      </c>
      <c r="F301" s="279" t="str">
        <f>P.O.!F302</f>
        <v>UN</v>
      </c>
      <c r="G301" s="364" t="s">
        <v>1169</v>
      </c>
      <c r="H301" s="359"/>
      <c r="I301" s="359"/>
      <c r="J301" s="359"/>
      <c r="K301" s="359"/>
      <c r="L301" s="360"/>
      <c r="M301" s="277">
        <v>4</v>
      </c>
      <c r="N301" s="33"/>
      <c r="O301" s="33"/>
      <c r="P301" s="33"/>
      <c r="Q301" s="33"/>
      <c r="R301" s="33"/>
      <c r="S301" s="33"/>
      <c r="T301" s="33"/>
      <c r="U301" s="33"/>
      <c r="V301" s="33"/>
      <c r="W301" s="33"/>
      <c r="X301" s="33"/>
      <c r="Y301" s="33"/>
      <c r="Z301" s="33"/>
    </row>
    <row r="302" spans="1:26" ht="60" x14ac:dyDescent="0.2">
      <c r="A302" s="262" t="str">
        <f>P.O.!A303</f>
        <v>S</v>
      </c>
      <c r="B302" s="269" t="str">
        <f>P.O.!B303</f>
        <v>29.39</v>
      </c>
      <c r="C302" s="270" t="str">
        <f>P.O.!C303</f>
        <v>SINAPI</v>
      </c>
      <c r="D302" s="269" t="str">
        <f>P.O.!D303</f>
        <v>89366</v>
      </c>
      <c r="E302" s="271" t="str">
        <f>P.O.!E303</f>
        <v>JOELHO 90 GRAUS COM BUCHA DE LATÃO, PVC, SOLDÁVEL, DN 25MM, X 3/4 INSTALADO EM RAMAL OU SUB-RAMAL DE ÁGUA - FORNECIMENTO E INSTALAÇÃO. AF_06/2022</v>
      </c>
      <c r="F302" s="279" t="str">
        <f>P.O.!F303</f>
        <v>UN</v>
      </c>
      <c r="G302" s="364" t="s">
        <v>1169</v>
      </c>
      <c r="H302" s="359"/>
      <c r="I302" s="359"/>
      <c r="J302" s="359"/>
      <c r="K302" s="359"/>
      <c r="L302" s="360"/>
      <c r="M302" s="277">
        <v>6</v>
      </c>
      <c r="N302" s="33"/>
      <c r="O302" s="33"/>
      <c r="P302" s="33"/>
      <c r="Q302" s="33"/>
      <c r="R302" s="33"/>
      <c r="S302" s="33"/>
      <c r="T302" s="33"/>
      <c r="U302" s="33"/>
      <c r="V302" s="33"/>
      <c r="W302" s="33"/>
      <c r="X302" s="33"/>
      <c r="Y302" s="33"/>
      <c r="Z302" s="33"/>
    </row>
    <row r="303" spans="1:26" ht="60" x14ac:dyDescent="0.2">
      <c r="A303" s="262" t="str">
        <f>P.O.!A304</f>
        <v>S</v>
      </c>
      <c r="B303" s="269" t="str">
        <f>P.O.!B304</f>
        <v>29.40</v>
      </c>
      <c r="C303" s="270" t="str">
        <f>P.O.!C304</f>
        <v>SINAPI</v>
      </c>
      <c r="D303" s="269" t="str">
        <f>P.O.!D304</f>
        <v>90373</v>
      </c>
      <c r="E303" s="271" t="str">
        <f>P.O.!E304</f>
        <v>JOELHO 90 GRAUS COM BUCHA DE LATÃO, PVC, SOLDÁVEL, DN 25MM, X 1/2 INSTALADO EM RAMAL OU SUB-RAMAL DE ÁGUA - FORNECIMENTO E INSTALAÇÃO. AF_06/2022</v>
      </c>
      <c r="F303" s="279" t="str">
        <f>P.O.!F304</f>
        <v>UN</v>
      </c>
      <c r="G303" s="364" t="s">
        <v>1169</v>
      </c>
      <c r="H303" s="359"/>
      <c r="I303" s="359"/>
      <c r="J303" s="359"/>
      <c r="K303" s="359"/>
      <c r="L303" s="360"/>
      <c r="M303" s="277">
        <v>5</v>
      </c>
      <c r="N303" s="33"/>
      <c r="O303" s="33"/>
      <c r="P303" s="33"/>
      <c r="Q303" s="33"/>
      <c r="R303" s="33"/>
      <c r="S303" s="33"/>
      <c r="T303" s="33"/>
      <c r="U303" s="33"/>
      <c r="V303" s="33"/>
      <c r="W303" s="33"/>
      <c r="X303" s="33"/>
      <c r="Y303" s="33"/>
      <c r="Z303" s="33"/>
    </row>
    <row r="304" spans="1:26" ht="60" x14ac:dyDescent="0.2">
      <c r="A304" s="262" t="str">
        <f>P.O.!A305</f>
        <v>S</v>
      </c>
      <c r="B304" s="269" t="str">
        <f>P.O.!B305</f>
        <v>29.41</v>
      </c>
      <c r="C304" s="270" t="str">
        <f>P.O.!C305</f>
        <v>SINAPI</v>
      </c>
      <c r="D304" s="269" t="str">
        <f>P.O.!D305</f>
        <v>89396</v>
      </c>
      <c r="E304" s="271" t="str">
        <f>P.O.!E305</f>
        <v>TÊ COM BUCHA DE LATÃO NA BOLSA CENTRAL, PVC, SOLDÁVEL, DN 25MM X 1/2, INSTALADO EM RAMAL OU SUB-RAMAL DE ÁGUA - FORNECIMENTO E INSTALAÇÃO. AF_06/2022</v>
      </c>
      <c r="F304" s="279" t="str">
        <f>P.O.!F305</f>
        <v>UN</v>
      </c>
      <c r="G304" s="364" t="s">
        <v>1169</v>
      </c>
      <c r="H304" s="359"/>
      <c r="I304" s="359"/>
      <c r="J304" s="359"/>
      <c r="K304" s="359"/>
      <c r="L304" s="360"/>
      <c r="M304" s="277">
        <v>4</v>
      </c>
      <c r="N304" s="33"/>
      <c r="O304" s="33"/>
      <c r="P304" s="33"/>
      <c r="Q304" s="33"/>
      <c r="R304" s="33"/>
      <c r="S304" s="33"/>
      <c r="T304" s="33"/>
      <c r="U304" s="33"/>
      <c r="V304" s="33"/>
      <c r="W304" s="33"/>
      <c r="X304" s="33"/>
      <c r="Y304" s="33"/>
      <c r="Z304" s="33"/>
    </row>
    <row r="305" spans="1:26" ht="60" x14ac:dyDescent="0.2">
      <c r="A305" s="262" t="str">
        <f>P.O.!A306</f>
        <v>S</v>
      </c>
      <c r="B305" s="269" t="str">
        <f>P.O.!B306</f>
        <v>29.42</v>
      </c>
      <c r="C305" s="270" t="str">
        <f>P.O.!C306</f>
        <v>SINAPI</v>
      </c>
      <c r="D305" s="269" t="str">
        <f>P.O.!D306</f>
        <v>90374</v>
      </c>
      <c r="E305" s="271" t="str">
        <f>P.O.!E306</f>
        <v>TÊ COM BUCHA DE LATÃO NA BOLSA CENTRAL, PVC, SOLDÁVEL, DN 25MM X 3/4, INSTALADO EM RAMAL OU SUB-RAMAL DE ÁGUA - FORNECIMENTO E INSTALAÇÃO. AF_06/2022</v>
      </c>
      <c r="F305" s="279" t="str">
        <f>P.O.!F306</f>
        <v>UN</v>
      </c>
      <c r="G305" s="364" t="s">
        <v>1169</v>
      </c>
      <c r="H305" s="359"/>
      <c r="I305" s="359"/>
      <c r="J305" s="359"/>
      <c r="K305" s="359"/>
      <c r="L305" s="360"/>
      <c r="M305" s="277">
        <v>1</v>
      </c>
      <c r="N305" s="33"/>
      <c r="O305" s="33"/>
      <c r="P305" s="33"/>
      <c r="Q305" s="33"/>
      <c r="R305" s="33"/>
      <c r="S305" s="33"/>
      <c r="T305" s="33"/>
      <c r="U305" s="33"/>
      <c r="V305" s="33"/>
      <c r="W305" s="33"/>
      <c r="X305" s="33"/>
      <c r="Y305" s="33"/>
      <c r="Z305" s="33"/>
    </row>
    <row r="306" spans="1:26" ht="30" x14ac:dyDescent="0.2">
      <c r="A306" s="262" t="str">
        <f>P.O.!A307</f>
        <v>S</v>
      </c>
      <c r="B306" s="269" t="str">
        <f>P.O.!B307</f>
        <v>29.43</v>
      </c>
      <c r="C306" s="270" t="str">
        <f>P.O.!C307</f>
        <v>SINAPI</v>
      </c>
      <c r="D306" s="269" t="str">
        <f>P.O.!D307</f>
        <v>102609</v>
      </c>
      <c r="E306" s="271" t="str">
        <f>P.O.!E307</f>
        <v>CAIXA D´ÁGUA EM POLIETILENO, 2000 LITROS - FORNECIMENTO E INSTALAÇÃO. AF_06/2021</v>
      </c>
      <c r="F306" s="279" t="str">
        <f>P.O.!F307</f>
        <v>UN</v>
      </c>
      <c r="G306" s="364" t="s">
        <v>1169</v>
      </c>
      <c r="H306" s="359"/>
      <c r="I306" s="359"/>
      <c r="J306" s="359"/>
      <c r="K306" s="359"/>
      <c r="L306" s="360"/>
      <c r="M306" s="277">
        <v>1</v>
      </c>
      <c r="N306" s="33"/>
      <c r="O306" s="33"/>
      <c r="P306" s="33"/>
      <c r="Q306" s="33"/>
      <c r="R306" s="33"/>
      <c r="S306" s="33"/>
      <c r="T306" s="33"/>
      <c r="U306" s="33"/>
      <c r="V306" s="33"/>
      <c r="W306" s="33"/>
      <c r="X306" s="33"/>
      <c r="Y306" s="33"/>
      <c r="Z306" s="33"/>
    </row>
    <row r="307" spans="1:26" ht="15" x14ac:dyDescent="0.2">
      <c r="A307" s="262" t="str">
        <f>P.O.!A308</f>
        <v>S</v>
      </c>
      <c r="B307" s="269" t="str">
        <f>P.O.!B308</f>
        <v>29.44</v>
      </c>
      <c r="C307" s="270" t="str">
        <f>P.O.!C308</f>
        <v>SINAPI</v>
      </c>
      <c r="D307" s="269" t="str">
        <f>P.O.!D308</f>
        <v>93358</v>
      </c>
      <c r="E307" s="271" t="str">
        <f>P.O.!E308</f>
        <v>ESCAVAÇÃO MANUAL DE VALA. AF_09/2024</v>
      </c>
      <c r="F307" s="279" t="str">
        <f>P.O.!F308</f>
        <v>M3</v>
      </c>
      <c r="G307" s="364" t="s">
        <v>1172</v>
      </c>
      <c r="H307" s="359"/>
      <c r="I307" s="359"/>
      <c r="J307" s="359"/>
      <c r="K307" s="359"/>
      <c r="L307" s="360"/>
      <c r="M307" s="277">
        <v>0.18</v>
      </c>
      <c r="N307" s="33"/>
      <c r="O307" s="33"/>
      <c r="P307" s="33"/>
      <c r="Q307" s="33"/>
      <c r="R307" s="33"/>
      <c r="S307" s="33"/>
      <c r="T307" s="33"/>
      <c r="U307" s="33"/>
      <c r="V307" s="33"/>
      <c r="W307" s="33"/>
      <c r="X307" s="33"/>
      <c r="Y307" s="33"/>
      <c r="Z307" s="33"/>
    </row>
    <row r="308" spans="1:26" ht="45" x14ac:dyDescent="0.2">
      <c r="A308" s="262" t="str">
        <f>P.O.!A309</f>
        <v>S</v>
      </c>
      <c r="B308" s="269" t="str">
        <f>P.O.!B309</f>
        <v>29.45</v>
      </c>
      <c r="C308" s="270" t="str">
        <f>P.O.!C309</f>
        <v xml:space="preserve">SEINFRA </v>
      </c>
      <c r="D308" s="269" t="str">
        <f>P.O.!D309</f>
        <v>ED-51121</v>
      </c>
      <c r="E308" s="271" t="str">
        <f>P.O.!E309</f>
        <v>REATERRO MANUAL DE VALA, INCLUSIVE ESPALHAMENTO E COMPACTAÇÃO MECANIZADA COM PLACA VIBRATÓRIA</v>
      </c>
      <c r="F308" s="279" t="str">
        <f>P.O.!F309</f>
        <v>m3</v>
      </c>
      <c r="G308" s="364" t="s">
        <v>1173</v>
      </c>
      <c r="H308" s="359"/>
      <c r="I308" s="359"/>
      <c r="J308" s="359"/>
      <c r="K308" s="359"/>
      <c r="L308" s="360"/>
      <c r="M308" s="277">
        <v>0.23</v>
      </c>
      <c r="N308" s="33"/>
      <c r="O308" s="33"/>
      <c r="P308" s="33"/>
      <c r="Q308" s="33"/>
      <c r="R308" s="33"/>
      <c r="S308" s="33"/>
      <c r="T308" s="33"/>
      <c r="U308" s="33"/>
      <c r="V308" s="33"/>
      <c r="W308" s="33"/>
      <c r="X308" s="33"/>
      <c r="Y308" s="33"/>
      <c r="Z308" s="33"/>
    </row>
    <row r="309" spans="1:26" ht="15" x14ac:dyDescent="0.2">
      <c r="A309" s="262">
        <f>P.O.!A310</f>
        <v>0</v>
      </c>
      <c r="B309" s="269">
        <f>P.O.!B310</f>
        <v>0</v>
      </c>
      <c r="C309" s="270">
        <f>P.O.!C310</f>
        <v>0</v>
      </c>
      <c r="D309" s="272">
        <f>P.O.!D310</f>
        <v>0</v>
      </c>
      <c r="E309" s="271">
        <f>P.O.!E310</f>
        <v>0</v>
      </c>
      <c r="F309" s="275">
        <f>P.O.!F310</f>
        <v>0</v>
      </c>
      <c r="G309" s="361"/>
      <c r="H309" s="362"/>
      <c r="I309" s="362"/>
      <c r="J309" s="362"/>
      <c r="K309" s="362"/>
      <c r="L309" s="363"/>
      <c r="M309" s="268"/>
      <c r="N309" s="33"/>
      <c r="O309" s="33"/>
      <c r="P309" s="33"/>
      <c r="Q309" s="33"/>
      <c r="R309" s="33"/>
      <c r="S309" s="33"/>
      <c r="T309" s="33"/>
      <c r="U309" s="33"/>
      <c r="V309" s="33"/>
      <c r="W309" s="33"/>
      <c r="X309" s="33"/>
      <c r="Y309" s="33"/>
      <c r="Z309" s="33"/>
    </row>
    <row r="310" spans="1:26" ht="15" x14ac:dyDescent="0.2">
      <c r="A310" s="262" t="str">
        <f>P.O.!A311</f>
        <v>E</v>
      </c>
      <c r="B310" s="263" t="str">
        <f>P.O.!B311</f>
        <v>30</v>
      </c>
      <c r="C310" s="264">
        <f>P.O.!C311</f>
        <v>0</v>
      </c>
      <c r="D310" s="263">
        <f>P.O.!D311</f>
        <v>0</v>
      </c>
      <c r="E310" s="266" t="str">
        <f>P.O.!E311</f>
        <v>PISOS DE CONCRETO</v>
      </c>
      <c r="F310" s="278">
        <f>P.O.!F311</f>
        <v>0</v>
      </c>
      <c r="G310" s="348"/>
      <c r="H310" s="346"/>
      <c r="I310" s="346"/>
      <c r="J310" s="346"/>
      <c r="K310" s="346"/>
      <c r="L310" s="347"/>
      <c r="M310" s="268"/>
      <c r="N310" s="33"/>
      <c r="O310" s="33"/>
      <c r="P310" s="33"/>
      <c r="Q310" s="33"/>
      <c r="R310" s="33"/>
      <c r="S310" s="33"/>
      <c r="T310" s="33"/>
      <c r="U310" s="33"/>
      <c r="V310" s="33"/>
      <c r="W310" s="33"/>
      <c r="X310" s="33"/>
      <c r="Y310" s="33"/>
      <c r="Z310" s="33"/>
    </row>
    <row r="311" spans="1:26" ht="60" x14ac:dyDescent="0.2">
      <c r="A311" s="262" t="str">
        <f>P.O.!A312</f>
        <v>S</v>
      </c>
      <c r="B311" s="269" t="str">
        <f>P.O.!B312</f>
        <v>30.1</v>
      </c>
      <c r="C311" s="270" t="str">
        <f>P.O.!C312</f>
        <v>SINAPI</v>
      </c>
      <c r="D311" s="269" t="str">
        <f>P.O.!D312</f>
        <v>94992</v>
      </c>
      <c r="E311" s="271" t="str">
        <f>P.O.!E312</f>
        <v>EXECUÇÃO DE PASSEIO (CALÇADA) OU PISO DE CONCRETO COM CONCRETO MOLDADO IN LOCO, FEITO EM OBRA, ACABAMENTO CONVENCIONAL, ESPESSURA 6 CM, ARMADO. AF_08/2022</v>
      </c>
      <c r="F311" s="272" t="str">
        <f>P.O.!F312</f>
        <v>M2</v>
      </c>
      <c r="G311" s="345" t="s">
        <v>1174</v>
      </c>
      <c r="H311" s="346"/>
      <c r="I311" s="346"/>
      <c r="J311" s="346"/>
      <c r="K311" s="346"/>
      <c r="L311" s="347"/>
      <c r="M311" s="268">
        <f>116.47+20.04+20.25+22.06+4.83+4+11.85+5.68</f>
        <v>205.18</v>
      </c>
      <c r="N311" s="33"/>
      <c r="O311" s="33"/>
      <c r="P311" s="33"/>
      <c r="Q311" s="33"/>
      <c r="R311" s="33"/>
      <c r="S311" s="33"/>
      <c r="T311" s="33"/>
      <c r="U311" s="33"/>
      <c r="V311" s="33"/>
      <c r="W311" s="33"/>
      <c r="X311" s="33"/>
      <c r="Y311" s="33"/>
      <c r="Z311" s="33"/>
    </row>
    <row r="312" spans="1:26" ht="45" x14ac:dyDescent="0.2">
      <c r="A312" s="262" t="str">
        <f>P.O.!A313</f>
        <v>S</v>
      </c>
      <c r="B312" s="269" t="str">
        <f>P.O.!B313</f>
        <v>30.2</v>
      </c>
      <c r="C312" s="270" t="str">
        <f>P.O.!C313</f>
        <v>SINAPI</v>
      </c>
      <c r="D312" s="269" t="str">
        <f>P.O.!D313</f>
        <v>96622</v>
      </c>
      <c r="E312" s="271" t="str">
        <f>P.O.!E313</f>
        <v>LASTRO COM MATERIAL GRANULAR, APLICADO EM PISOS OU LAJES SOBRE SOLO, ESPESSURA DE *5 CM*. AF_01/2024</v>
      </c>
      <c r="F312" s="272" t="str">
        <f>P.O.!F313</f>
        <v>M3</v>
      </c>
      <c r="G312" s="345" t="s">
        <v>1175</v>
      </c>
      <c r="H312" s="346"/>
      <c r="I312" s="346"/>
      <c r="J312" s="346"/>
      <c r="K312" s="346"/>
      <c r="L312" s="347"/>
      <c r="M312" s="268">
        <v>10.3</v>
      </c>
      <c r="N312" s="33"/>
      <c r="O312" s="33"/>
      <c r="P312" s="33"/>
      <c r="Q312" s="33"/>
      <c r="R312" s="33"/>
      <c r="S312" s="33"/>
      <c r="T312" s="33"/>
      <c r="U312" s="33"/>
      <c r="V312" s="33"/>
      <c r="W312" s="33"/>
      <c r="X312" s="33"/>
      <c r="Y312" s="33"/>
      <c r="Z312" s="33"/>
    </row>
    <row r="313" spans="1:26" ht="30" x14ac:dyDescent="0.2">
      <c r="A313" s="262" t="str">
        <f>P.O.!A314</f>
        <v>S</v>
      </c>
      <c r="B313" s="269" t="str">
        <f>P.O.!B314</f>
        <v>30.3</v>
      </c>
      <c r="C313" s="270" t="str">
        <f>P.O.!C314</f>
        <v xml:space="preserve">SEINFRA </v>
      </c>
      <c r="D313" s="269" t="str">
        <f>P.O.!D314</f>
        <v>ED-50600</v>
      </c>
      <c r="E313" s="271" t="str">
        <f>P.O.!E314</f>
        <v>APLICAÇÃO DE LONA PRETA, ESP. 150 MICRAS, INCLUSIVE FORNECIMENTO</v>
      </c>
      <c r="F313" s="272" t="str">
        <f>P.O.!F314</f>
        <v>m2</v>
      </c>
      <c r="G313" s="345" t="s">
        <v>1176</v>
      </c>
      <c r="H313" s="346"/>
      <c r="I313" s="346"/>
      <c r="J313" s="346"/>
      <c r="K313" s="346"/>
      <c r="L313" s="347"/>
      <c r="M313" s="268">
        <v>210</v>
      </c>
      <c r="N313" s="33"/>
      <c r="O313" s="33"/>
      <c r="P313" s="33"/>
      <c r="Q313" s="33"/>
      <c r="R313" s="33"/>
      <c r="S313" s="33"/>
      <c r="T313" s="33"/>
      <c r="U313" s="33"/>
      <c r="V313" s="33"/>
      <c r="W313" s="33"/>
      <c r="X313" s="33"/>
      <c r="Y313" s="33"/>
      <c r="Z313" s="33"/>
    </row>
    <row r="314" spans="1:26" ht="30" x14ac:dyDescent="0.2">
      <c r="A314" s="262" t="str">
        <f>P.O.!A315</f>
        <v>S</v>
      </c>
      <c r="B314" s="269" t="str">
        <f>P.O.!B315</f>
        <v>30.4</v>
      </c>
      <c r="C314" s="270" t="str">
        <f>P.O.!C315</f>
        <v>SICRO</v>
      </c>
      <c r="D314" s="269" t="str">
        <f>P.O.!D315</f>
        <v>4011537</v>
      </c>
      <c r="E314" s="271" t="str">
        <f>P.O.!E315</f>
        <v>Serragem de juntas em pavimento de concreto, limpeza e enchimento com selante a frio</v>
      </c>
      <c r="F314" s="272" t="str">
        <f>P.O.!F315</f>
        <v>m</v>
      </c>
      <c r="G314" s="345" t="s">
        <v>1177</v>
      </c>
      <c r="H314" s="346"/>
      <c r="I314" s="346"/>
      <c r="J314" s="346"/>
      <c r="K314" s="346"/>
      <c r="L314" s="347"/>
      <c r="M314" s="268">
        <f>(2.61*3)+(2.35*3)+2.16+2.92+2.05+(2*1.03)+(3*3.3)+1.18</f>
        <v>35.15</v>
      </c>
      <c r="N314" s="33"/>
      <c r="O314" s="33"/>
      <c r="P314" s="33"/>
      <c r="Q314" s="33"/>
      <c r="R314" s="33"/>
      <c r="S314" s="33"/>
      <c r="T314" s="33"/>
      <c r="U314" s="33"/>
      <c r="V314" s="33"/>
      <c r="W314" s="33"/>
      <c r="X314" s="33"/>
      <c r="Y314" s="33"/>
      <c r="Z314" s="33"/>
    </row>
    <row r="315" spans="1:26" ht="15" x14ac:dyDescent="0.2">
      <c r="A315" s="262">
        <f>P.O.!A316</f>
        <v>0</v>
      </c>
      <c r="B315" s="269">
        <f>P.O.!B316</f>
        <v>0</v>
      </c>
      <c r="C315" s="270">
        <f>P.O.!C316</f>
        <v>0</v>
      </c>
      <c r="D315" s="272">
        <f>P.O.!D316</f>
        <v>0</v>
      </c>
      <c r="E315" s="271">
        <f>P.O.!E316</f>
        <v>0</v>
      </c>
      <c r="F315" s="275">
        <f>P.O.!F316</f>
        <v>0</v>
      </c>
      <c r="G315" s="345"/>
      <c r="H315" s="346"/>
      <c r="I315" s="346"/>
      <c r="J315" s="346"/>
      <c r="K315" s="346"/>
      <c r="L315" s="347"/>
      <c r="M315" s="268"/>
      <c r="N315" s="33"/>
      <c r="O315" s="33"/>
      <c r="P315" s="33"/>
      <c r="Q315" s="33"/>
      <c r="R315" s="33"/>
      <c r="S315" s="33"/>
      <c r="T315" s="33"/>
      <c r="U315" s="33"/>
      <c r="V315" s="33"/>
      <c r="W315" s="33"/>
      <c r="X315" s="33"/>
      <c r="Y315" s="33"/>
      <c r="Z315" s="33"/>
    </row>
    <row r="316" spans="1:26" ht="15" x14ac:dyDescent="0.2">
      <c r="A316" s="262" t="str">
        <f>P.O.!A317</f>
        <v>E</v>
      </c>
      <c r="B316" s="263" t="str">
        <f>P.O.!B317</f>
        <v>31</v>
      </c>
      <c r="C316" s="264">
        <f>P.O.!C317</f>
        <v>0</v>
      </c>
      <c r="D316" s="263">
        <f>P.O.!D317</f>
        <v>0</v>
      </c>
      <c r="E316" s="266" t="str">
        <f>P.O.!E317</f>
        <v>COBERTURA</v>
      </c>
      <c r="F316" s="278">
        <f>P.O.!F317</f>
        <v>0</v>
      </c>
      <c r="G316" s="348"/>
      <c r="H316" s="346"/>
      <c r="I316" s="346"/>
      <c r="J316" s="346"/>
      <c r="K316" s="346"/>
      <c r="L316" s="347"/>
      <c r="M316" s="268"/>
      <c r="N316" s="33"/>
      <c r="O316" s="33"/>
      <c r="P316" s="33"/>
      <c r="Q316" s="33"/>
      <c r="R316" s="33"/>
      <c r="S316" s="33"/>
      <c r="T316" s="33"/>
      <c r="U316" s="33"/>
      <c r="V316" s="33"/>
      <c r="W316" s="33"/>
      <c r="X316" s="33"/>
      <c r="Y316" s="33"/>
      <c r="Z316" s="33"/>
    </row>
    <row r="317" spans="1:26" ht="75" x14ac:dyDescent="0.2">
      <c r="A317" s="262" t="str">
        <f>P.O.!A318</f>
        <v>S</v>
      </c>
      <c r="B317" s="269" t="str">
        <f>P.O.!B318</f>
        <v>31.1</v>
      </c>
      <c r="C317" s="270" t="str">
        <f>P.O.!C318</f>
        <v>PRÓPRIA</v>
      </c>
      <c r="D317" s="269" t="str">
        <f>P.O.!D318</f>
        <v>CPU 002</v>
      </c>
      <c r="E317" s="271" t="str">
        <f>P.O.!E318</f>
        <v>TRAMA DE MADEIRA COMPOSTA POR TERÇAS PARA TELHADOS DE ATÉ 2 ÁGUAS PARA TELHA ONDULADA DE FIBROCIMENTO, METÁLICA, PLÁSTICA OU TERMOACÚSTICA, INCLUSO TRANSPORTE VERTICAL.</v>
      </c>
      <c r="F317" s="272" t="str">
        <f>P.O.!F318</f>
        <v>M2</v>
      </c>
      <c r="G317" s="345" t="s">
        <v>1178</v>
      </c>
      <c r="H317" s="346"/>
      <c r="I317" s="346"/>
      <c r="J317" s="346"/>
      <c r="K317" s="346"/>
      <c r="L317" s="347"/>
      <c r="M317" s="268">
        <v>137.37</v>
      </c>
      <c r="N317" s="33"/>
      <c r="O317" s="33"/>
      <c r="P317" s="33"/>
      <c r="Q317" s="33"/>
      <c r="R317" s="33"/>
      <c r="S317" s="33"/>
      <c r="T317" s="33"/>
      <c r="U317" s="33"/>
      <c r="V317" s="33"/>
      <c r="W317" s="33"/>
      <c r="X317" s="33"/>
      <c r="Y317" s="33"/>
      <c r="Z317" s="33"/>
    </row>
    <row r="318" spans="1:26" ht="90" x14ac:dyDescent="0.2">
      <c r="A318" s="262" t="str">
        <f>P.O.!A319</f>
        <v>S</v>
      </c>
      <c r="B318" s="269" t="str">
        <f>P.O.!B319</f>
        <v>31.2</v>
      </c>
      <c r="C318" s="270" t="str">
        <f>P.O.!C319</f>
        <v>PRÓPRIA</v>
      </c>
      <c r="D318" s="269" t="str">
        <f>P.O.!D319</f>
        <v>CPU 014</v>
      </c>
      <c r="E318" s="271" t="str">
        <f>P.O.!E319</f>
        <v>TELHA TRAPEZOIDAL EM GALVALUME TIPO SANDUÍCHE, NÚCLEO EM PIR 30MM, UMA FACE PINTADA ACABAMENTO RAL 9003, ACABAMENTO INFERIOR EM FORRO EM AÇO GALVALUME ACABAMENTO AMADEIRADO, COM TODOS OS ACESSÓRIOS DE INSTALAÇÃO E MÃO DE OBRA</v>
      </c>
      <c r="F318" s="272" t="str">
        <f>P.O.!F319</f>
        <v>M2</v>
      </c>
      <c r="G318" s="345" t="s">
        <v>1178</v>
      </c>
      <c r="H318" s="346"/>
      <c r="I318" s="346"/>
      <c r="J318" s="346"/>
      <c r="K318" s="346"/>
      <c r="L318" s="347"/>
      <c r="M318" s="268">
        <v>137.37</v>
      </c>
      <c r="N318" s="33"/>
      <c r="O318" s="33"/>
      <c r="P318" s="33"/>
      <c r="Q318" s="33"/>
      <c r="R318" s="33"/>
      <c r="S318" s="33"/>
      <c r="T318" s="33"/>
      <c r="U318" s="33"/>
      <c r="V318" s="33"/>
      <c r="W318" s="33"/>
      <c r="X318" s="33"/>
      <c r="Y318" s="33"/>
      <c r="Z318" s="33"/>
    </row>
    <row r="319" spans="1:26" ht="15" x14ac:dyDescent="0.2">
      <c r="A319" s="262" t="str">
        <f>P.O.!A320</f>
        <v>S</v>
      </c>
      <c r="B319" s="269" t="str">
        <f>P.O.!B320</f>
        <v>31.3</v>
      </c>
      <c r="C319" s="270" t="str">
        <f>P.O.!C320</f>
        <v>ORSE</v>
      </c>
      <c r="D319" s="269" t="str">
        <f>P.O.!D320</f>
        <v>09077/ORSE</v>
      </c>
      <c r="E319" s="271" t="str">
        <f>P.O.!E320</f>
        <v>CUMEEIRA TERMOACÚSTICA</v>
      </c>
      <c r="F319" s="272" t="str">
        <f>P.O.!F320</f>
        <v>m</v>
      </c>
      <c r="G319" s="345" t="s">
        <v>1179</v>
      </c>
      <c r="H319" s="346"/>
      <c r="I319" s="346"/>
      <c r="J319" s="346"/>
      <c r="K319" s="346"/>
      <c r="L319" s="347"/>
      <c r="M319" s="268">
        <v>10.36</v>
      </c>
      <c r="N319" s="33"/>
      <c r="O319" s="33"/>
      <c r="P319" s="33"/>
      <c r="Q319" s="33"/>
      <c r="R319" s="33"/>
      <c r="S319" s="33"/>
      <c r="T319" s="33"/>
      <c r="U319" s="33"/>
      <c r="V319" s="33"/>
      <c r="W319" s="33"/>
      <c r="X319" s="33"/>
      <c r="Y319" s="33"/>
      <c r="Z319" s="33"/>
    </row>
    <row r="320" spans="1:26" ht="30" x14ac:dyDescent="0.2">
      <c r="A320" s="262" t="str">
        <f>P.O.!A321</f>
        <v>S</v>
      </c>
      <c r="B320" s="269" t="str">
        <f>P.O.!B321</f>
        <v>31.4</v>
      </c>
      <c r="C320" s="270" t="str">
        <f>P.O.!C321</f>
        <v>ORSE</v>
      </c>
      <c r="D320" s="269" t="str">
        <f>P.O.!D321</f>
        <v>11092/ORSE</v>
      </c>
      <c r="E320" s="271" t="str">
        <f>P.O.!E321</f>
        <v>Tabeira de madeira lei, 1a qualidade, 2,5x10,0cm para beiral de telhado - Rev 01_12/2021</v>
      </c>
      <c r="F320" s="272" t="str">
        <f>P.O.!F321</f>
        <v>m</v>
      </c>
      <c r="G320" s="345" t="s">
        <v>1180</v>
      </c>
      <c r="H320" s="346"/>
      <c r="I320" s="346"/>
      <c r="J320" s="346"/>
      <c r="K320" s="346"/>
      <c r="L320" s="347"/>
      <c r="M320" s="268">
        <v>43.95</v>
      </c>
      <c r="N320" s="33"/>
      <c r="O320" s="33"/>
      <c r="P320" s="33"/>
      <c r="Q320" s="33"/>
      <c r="R320" s="33"/>
      <c r="S320" s="33"/>
      <c r="T320" s="33"/>
      <c r="U320" s="33"/>
      <c r="V320" s="33"/>
      <c r="W320" s="33"/>
      <c r="X320" s="33"/>
      <c r="Y320" s="33"/>
      <c r="Z320" s="33"/>
    </row>
    <row r="321" spans="1:26" ht="30" x14ac:dyDescent="0.2">
      <c r="A321" s="262" t="str">
        <f>P.O.!A322</f>
        <v>S</v>
      </c>
      <c r="B321" s="269" t="str">
        <f>P.O.!B322</f>
        <v>31.5</v>
      </c>
      <c r="C321" s="270" t="str">
        <f>P.O.!C322</f>
        <v>PRÓPRIA</v>
      </c>
      <c r="D321" s="269" t="str">
        <f>P.O.!D322</f>
        <v>CPU 003</v>
      </c>
      <c r="E321" s="271" t="str">
        <f>P.O.!E322</f>
        <v>LAJE DE CONCRETO ARMADO PARA COBERTURA DE ABRIGO DE GÁS</v>
      </c>
      <c r="F321" s="272" t="str">
        <f>P.O.!F322</f>
        <v>M2</v>
      </c>
      <c r="G321" s="345" t="s">
        <v>1181</v>
      </c>
      <c r="H321" s="346"/>
      <c r="I321" s="346"/>
      <c r="J321" s="346"/>
      <c r="K321" s="346"/>
      <c r="L321" s="347"/>
      <c r="M321" s="268">
        <v>5.49</v>
      </c>
      <c r="N321" s="33"/>
      <c r="O321" s="33"/>
      <c r="P321" s="33"/>
      <c r="Q321" s="33"/>
      <c r="R321" s="33"/>
      <c r="S321" s="33"/>
      <c r="T321" s="33"/>
      <c r="U321" s="33"/>
      <c r="V321" s="33"/>
      <c r="W321" s="33"/>
      <c r="X321" s="33"/>
      <c r="Y321" s="33"/>
      <c r="Z321" s="33"/>
    </row>
    <row r="322" spans="1:26" ht="60" x14ac:dyDescent="0.2">
      <c r="A322" s="262" t="str">
        <f>P.O.!A323</f>
        <v>S</v>
      </c>
      <c r="B322" s="269" t="str">
        <f>P.O.!B323</f>
        <v>31.6</v>
      </c>
      <c r="C322" s="270" t="str">
        <f>P.O.!C323</f>
        <v xml:space="preserve">SEINFRA </v>
      </c>
      <c r="D322" s="269" t="str">
        <f>P.O.!D323</f>
        <v>ED-50667</v>
      </c>
      <c r="E322" s="271" t="str">
        <f>P.O.!E323</f>
        <v>CHAPIM EM CHAPA GALVANIZADA, COM PINGADEIRA, ESP. 0,65MM (GSG-24), COM DESENVOLVIMENTO DE 35CM, INCLUSIVE IÇAMENTO MANUAL VERTICAL</v>
      </c>
      <c r="F322" s="272" t="str">
        <f>P.O.!F323</f>
        <v>m</v>
      </c>
      <c r="G322" s="345" t="s">
        <v>1182</v>
      </c>
      <c r="H322" s="346"/>
      <c r="I322" s="346"/>
      <c r="J322" s="346"/>
      <c r="K322" s="346"/>
      <c r="L322" s="347"/>
      <c r="M322" s="268">
        <f>(2.06*2)+(4.55*2)+1.68+3.69+1.83+4.7</f>
        <v>25.12</v>
      </c>
      <c r="N322" s="33"/>
      <c r="O322" s="33"/>
      <c r="P322" s="33"/>
      <c r="Q322" s="33"/>
      <c r="R322" s="33"/>
      <c r="S322" s="33"/>
      <c r="T322" s="33"/>
      <c r="U322" s="33"/>
      <c r="V322" s="33"/>
      <c r="W322" s="33"/>
      <c r="X322" s="33"/>
      <c r="Y322" s="33"/>
      <c r="Z322" s="33"/>
    </row>
    <row r="323" spans="1:26" ht="30" x14ac:dyDescent="0.2">
      <c r="A323" s="262" t="str">
        <f>P.O.!A325</f>
        <v>E</v>
      </c>
      <c r="B323" s="263" t="str">
        <f>P.O.!B325</f>
        <v>32</v>
      </c>
      <c r="C323" s="264">
        <f>P.O.!C325</f>
        <v>0</v>
      </c>
      <c r="D323" s="263">
        <f>P.O.!D325</f>
        <v>0</v>
      </c>
      <c r="E323" s="266" t="str">
        <f>P.O.!E325</f>
        <v>ARGAMASSA DE REVESTIMENTO DE PAREDES EXTERNAS DA EDIFICAÇÃO</v>
      </c>
      <c r="F323" s="278">
        <f>P.O.!F325</f>
        <v>0</v>
      </c>
      <c r="G323" s="348"/>
      <c r="H323" s="346"/>
      <c r="I323" s="346"/>
      <c r="J323" s="346"/>
      <c r="K323" s="346"/>
      <c r="L323" s="347"/>
      <c r="M323" s="268"/>
      <c r="N323" s="33"/>
      <c r="O323" s="33"/>
      <c r="P323" s="33"/>
      <c r="Q323" s="33"/>
      <c r="R323" s="33"/>
      <c r="S323" s="33"/>
      <c r="T323" s="33"/>
      <c r="U323" s="33"/>
      <c r="V323" s="33"/>
      <c r="W323" s="33"/>
      <c r="X323" s="33"/>
      <c r="Y323" s="33"/>
      <c r="Z323" s="33"/>
    </row>
    <row r="324" spans="1:26" ht="75" x14ac:dyDescent="0.2">
      <c r="A324" s="262" t="str">
        <f>P.O.!A326</f>
        <v>S</v>
      </c>
      <c r="B324" s="269" t="str">
        <f>P.O.!B326</f>
        <v>32.1</v>
      </c>
      <c r="C324" s="270" t="str">
        <f>P.O.!C326</f>
        <v>SINAPI</v>
      </c>
      <c r="D324" s="269" t="str">
        <f>P.O.!D326</f>
        <v>87905</v>
      </c>
      <c r="E324" s="271" t="str">
        <f>P.O.!E326</f>
        <v>CHAPISCO APLICADO EM ALVENARIA (COM PRESENÇA DE VÃOS) E ESTRUTURAS DE CONCRETO DE FACHADA, COM COLHER DE PEDREIRO. ARGAMASSA TRAÇO 1:3 COM PREPARO EM BETONEIRA 400L. AF_10/2022</v>
      </c>
      <c r="F324" s="272" t="str">
        <f>P.O.!F326</f>
        <v>M2</v>
      </c>
      <c r="G324" s="345" t="s">
        <v>1183</v>
      </c>
      <c r="H324" s="346"/>
      <c r="I324" s="346"/>
      <c r="J324" s="346"/>
      <c r="K324" s="346"/>
      <c r="L324" s="347"/>
      <c r="M324" s="268">
        <v>152.91999999999999</v>
      </c>
      <c r="N324" s="33"/>
      <c r="O324" s="33"/>
      <c r="P324" s="33"/>
      <c r="Q324" s="33"/>
      <c r="R324" s="33"/>
      <c r="S324" s="33"/>
      <c r="T324" s="33"/>
      <c r="U324" s="33"/>
      <c r="V324" s="33"/>
      <c r="W324" s="33"/>
      <c r="X324" s="33"/>
      <c r="Y324" s="33"/>
      <c r="Z324" s="33"/>
    </row>
    <row r="325" spans="1:26" ht="60" x14ac:dyDescent="0.2">
      <c r="A325" s="262" t="str">
        <f>P.O.!A327</f>
        <v>S</v>
      </c>
      <c r="B325" s="269" t="str">
        <f>P.O.!B327</f>
        <v>32.2</v>
      </c>
      <c r="C325" s="270" t="str">
        <f>P.O.!C327</f>
        <v xml:space="preserve">SEINFRA </v>
      </c>
      <c r="D325" s="269" t="str">
        <f>P.O.!D327</f>
        <v>ED-6282</v>
      </c>
      <c r="E325" s="271" t="str">
        <f>P.O.!E327</f>
        <v>REBOCO COM ARGAMASSA, TRAÇO 1:2:8 (CIMENTO, CAL E AREIA), ESP. 25MM, APLICAÇÃO MANUAL, INCLUSIVE ARGAMASSA COM PREPARO MECANIZADO</v>
      </c>
      <c r="F325" s="272" t="str">
        <f>P.O.!F327</f>
        <v>m2</v>
      </c>
      <c r="G325" s="345" t="s">
        <v>1183</v>
      </c>
      <c r="H325" s="346"/>
      <c r="I325" s="346"/>
      <c r="J325" s="346"/>
      <c r="K325" s="346"/>
      <c r="L325" s="347"/>
      <c r="M325" s="268">
        <v>152.91999999999999</v>
      </c>
      <c r="N325" s="33"/>
      <c r="O325" s="33"/>
      <c r="P325" s="33"/>
      <c r="Q325" s="33"/>
      <c r="R325" s="33"/>
      <c r="S325" s="33"/>
      <c r="T325" s="33"/>
      <c r="U325" s="33"/>
      <c r="V325" s="33"/>
      <c r="W325" s="33"/>
      <c r="X325" s="33"/>
      <c r="Y325" s="33"/>
      <c r="Z325" s="33"/>
    </row>
    <row r="326" spans="1:26" ht="45" x14ac:dyDescent="0.2">
      <c r="A326" s="262" t="str">
        <f>P.O.!A328</f>
        <v>S</v>
      </c>
      <c r="B326" s="269" t="str">
        <f>P.O.!B328</f>
        <v>32.3</v>
      </c>
      <c r="C326" s="272" t="str">
        <f>P.O.!C328</f>
        <v>SINAPI - MATERIAL</v>
      </c>
      <c r="D326" s="269" t="str">
        <f>P.O.!D328</f>
        <v>123</v>
      </c>
      <c r="E326" s="271" t="str">
        <f>P.O.!E328</f>
        <v>ADITIVO IMPERMEABILIZANTE DE PEGA NORMAL PARA ARGAMASSAS E CONCRETOS SEM ARMACAO, LIQUIDO E ISENTO DE CLORETOS</v>
      </c>
      <c r="F326" s="272" t="str">
        <f>P.O.!F328</f>
        <v>L</v>
      </c>
      <c r="G326" s="345" t="s">
        <v>1184</v>
      </c>
      <c r="H326" s="346"/>
      <c r="I326" s="346"/>
      <c r="J326" s="346"/>
      <c r="K326" s="346"/>
      <c r="L326" s="347"/>
      <c r="M326" s="268">
        <v>17</v>
      </c>
      <c r="N326" s="33"/>
      <c r="O326" s="33"/>
      <c r="P326" s="33"/>
      <c r="Q326" s="33"/>
      <c r="R326" s="33"/>
      <c r="S326" s="33"/>
      <c r="T326" s="33"/>
      <c r="U326" s="33"/>
      <c r="V326" s="33"/>
      <c r="W326" s="33"/>
      <c r="X326" s="33"/>
      <c r="Y326" s="33"/>
      <c r="Z326" s="33"/>
    </row>
    <row r="327" spans="1:26" ht="15" x14ac:dyDescent="0.2">
      <c r="A327" s="262">
        <f>P.O.!A329</f>
        <v>0</v>
      </c>
      <c r="B327" s="269">
        <f>P.O.!B329</f>
        <v>0</v>
      </c>
      <c r="C327" s="270">
        <f>P.O.!C329</f>
        <v>0</v>
      </c>
      <c r="D327" s="272">
        <f>P.O.!D329</f>
        <v>0</v>
      </c>
      <c r="E327" s="271">
        <f>P.O.!E329</f>
        <v>0</v>
      </c>
      <c r="F327" s="275">
        <f>P.O.!F329</f>
        <v>0</v>
      </c>
      <c r="G327" s="345"/>
      <c r="H327" s="346"/>
      <c r="I327" s="346"/>
      <c r="J327" s="346"/>
      <c r="K327" s="346"/>
      <c r="L327" s="347"/>
      <c r="M327" s="268"/>
      <c r="N327" s="33"/>
      <c r="O327" s="33"/>
      <c r="P327" s="33"/>
      <c r="Q327" s="33"/>
      <c r="R327" s="33"/>
      <c r="S327" s="33"/>
      <c r="T327" s="33"/>
      <c r="U327" s="33"/>
      <c r="V327" s="33"/>
      <c r="W327" s="33"/>
      <c r="X327" s="33"/>
      <c r="Y327" s="33"/>
      <c r="Z327" s="33"/>
    </row>
    <row r="328" spans="1:26" ht="30" x14ac:dyDescent="0.2">
      <c r="A328" s="262" t="str">
        <f>P.O.!A330</f>
        <v>E</v>
      </c>
      <c r="B328" s="263" t="str">
        <f>P.O.!B330</f>
        <v>33</v>
      </c>
      <c r="C328" s="264">
        <f>P.O.!C330</f>
        <v>0</v>
      </c>
      <c r="D328" s="263">
        <f>P.O.!D330</f>
        <v>0</v>
      </c>
      <c r="E328" s="266" t="str">
        <f>P.O.!E330</f>
        <v>ARGAMASSA DE REVESTIMENTO DE PAREDES INTERNAS DA EDIFICAÇÃO</v>
      </c>
      <c r="F328" s="278">
        <f>P.O.!F330</f>
        <v>0</v>
      </c>
      <c r="G328" s="348"/>
      <c r="H328" s="346"/>
      <c r="I328" s="346"/>
      <c r="J328" s="346"/>
      <c r="K328" s="346"/>
      <c r="L328" s="347"/>
      <c r="M328" s="268"/>
      <c r="N328" s="33"/>
      <c r="O328" s="33"/>
      <c r="P328" s="33"/>
      <c r="Q328" s="33"/>
      <c r="R328" s="33"/>
      <c r="S328" s="33"/>
      <c r="T328" s="33"/>
      <c r="U328" s="33"/>
      <c r="V328" s="33"/>
      <c r="W328" s="33"/>
      <c r="X328" s="33"/>
      <c r="Y328" s="33"/>
      <c r="Z328" s="33"/>
    </row>
    <row r="329" spans="1:26" ht="75" x14ac:dyDescent="0.2">
      <c r="A329" s="262" t="str">
        <f>P.O.!A331</f>
        <v>S</v>
      </c>
      <c r="B329" s="269" t="str">
        <f>P.O.!B331</f>
        <v>33.1</v>
      </c>
      <c r="C329" s="270" t="str">
        <f>P.O.!C331</f>
        <v>SINAPI</v>
      </c>
      <c r="D329" s="269" t="str">
        <f>P.O.!D331</f>
        <v>87905</v>
      </c>
      <c r="E329" s="271" t="str">
        <f>P.O.!E331</f>
        <v>CHAPISCO APLICADO EM ALVENARIA (COM PRESENÇA DE VÃOS) E ESTRUTURAS DE CONCRETO DE FACHADA, COM COLHER DE PEDREIRO. ARGAMASSA TRAÇO 1:3 COM PREPARO EM BETONEIRA 400L. AF_10/2022</v>
      </c>
      <c r="F329" s="272" t="str">
        <f>P.O.!F331</f>
        <v>M2</v>
      </c>
      <c r="G329" s="345" t="s">
        <v>1185</v>
      </c>
      <c r="H329" s="346"/>
      <c r="I329" s="346"/>
      <c r="J329" s="346"/>
      <c r="K329" s="346"/>
      <c r="L329" s="347"/>
      <c r="M329" s="268">
        <v>347.32</v>
      </c>
      <c r="N329" s="33"/>
      <c r="O329" s="33"/>
      <c r="P329" s="33"/>
      <c r="Q329" s="33"/>
      <c r="R329" s="33"/>
      <c r="S329" s="33"/>
      <c r="T329" s="33"/>
      <c r="U329" s="33"/>
      <c r="V329" s="33"/>
      <c r="W329" s="33"/>
      <c r="X329" s="33"/>
      <c r="Y329" s="33"/>
      <c r="Z329" s="33"/>
    </row>
    <row r="330" spans="1:26" ht="60" x14ac:dyDescent="0.2">
      <c r="A330" s="262" t="str">
        <f>P.O.!A332</f>
        <v>S</v>
      </c>
      <c r="B330" s="269" t="str">
        <f>P.O.!B332</f>
        <v>33.2</v>
      </c>
      <c r="C330" s="270" t="str">
        <f>P.O.!C332</f>
        <v xml:space="preserve">SEINFRA </v>
      </c>
      <c r="D330" s="269" t="str">
        <f>P.O.!D332</f>
        <v>ED-6282</v>
      </c>
      <c r="E330" s="271" t="str">
        <f>P.O.!E332</f>
        <v>REBOCO COM ARGAMASSA, TRAÇO 1:2:8 (CIMENTO, CAL E AREIA), ESP. 25MM, APLICAÇÃO MANUAL, INCLUSIVE ARGAMASSA COM PREPARO MECANIZADO</v>
      </c>
      <c r="F330" s="272" t="str">
        <f>P.O.!F332</f>
        <v>m2</v>
      </c>
      <c r="G330" s="345" t="s">
        <v>1185</v>
      </c>
      <c r="H330" s="346"/>
      <c r="I330" s="346"/>
      <c r="J330" s="346"/>
      <c r="K330" s="346"/>
      <c r="L330" s="347"/>
      <c r="M330" s="268">
        <v>347.32</v>
      </c>
      <c r="N330" s="33"/>
      <c r="O330" s="33"/>
      <c r="P330" s="33"/>
      <c r="Q330" s="33"/>
      <c r="R330" s="33"/>
      <c r="S330" s="33"/>
      <c r="T330" s="33"/>
      <c r="U330" s="33"/>
      <c r="V330" s="33"/>
      <c r="W330" s="33"/>
      <c r="X330" s="33"/>
      <c r="Y330" s="33"/>
      <c r="Z330" s="33"/>
    </row>
    <row r="331" spans="1:26" ht="45" x14ac:dyDescent="0.2">
      <c r="A331" s="262" t="str">
        <f>P.O.!A333</f>
        <v>S</v>
      </c>
      <c r="B331" s="269" t="str">
        <f>P.O.!B333</f>
        <v>33.3</v>
      </c>
      <c r="C331" s="270" t="str">
        <f>P.O.!C333</f>
        <v>SINAPI - MATERIAL</v>
      </c>
      <c r="D331" s="269" t="str">
        <f>P.O.!D333</f>
        <v>123</v>
      </c>
      <c r="E331" s="271" t="str">
        <f>P.O.!E333</f>
        <v>ADITIVO IMPERMEABILIZANTE DE PEGA NORMAL PARA ARGAMASSAS E CONCRETOS SEM ARMACAO, LIQUIDO E ISENTO DE CLORETOS</v>
      </c>
      <c r="F331" s="272" t="str">
        <f>P.O.!F333</f>
        <v>L</v>
      </c>
      <c r="G331" s="345" t="s">
        <v>1186</v>
      </c>
      <c r="H331" s="346"/>
      <c r="I331" s="346"/>
      <c r="J331" s="346"/>
      <c r="K331" s="346"/>
      <c r="L331" s="347"/>
      <c r="M331" s="268">
        <v>37</v>
      </c>
      <c r="N331" s="33"/>
      <c r="O331" s="33"/>
      <c r="P331" s="33"/>
      <c r="Q331" s="33"/>
      <c r="R331" s="33"/>
      <c r="S331" s="33"/>
      <c r="T331" s="33"/>
      <c r="U331" s="33"/>
      <c r="V331" s="33"/>
      <c r="W331" s="33"/>
      <c r="X331" s="33"/>
      <c r="Y331" s="33"/>
      <c r="Z331" s="33"/>
    </row>
    <row r="332" spans="1:26" ht="15" x14ac:dyDescent="0.2">
      <c r="A332" s="262">
        <f>P.O.!A334</f>
        <v>0</v>
      </c>
      <c r="B332" s="269">
        <f>P.O.!B334</f>
        <v>0</v>
      </c>
      <c r="C332" s="270">
        <f>P.O.!C334</f>
        <v>0</v>
      </c>
      <c r="D332" s="272">
        <f>P.O.!D334</f>
        <v>0</v>
      </c>
      <c r="E332" s="271">
        <f>P.O.!E334</f>
        <v>0</v>
      </c>
      <c r="F332" s="275">
        <f>P.O.!F334</f>
        <v>0</v>
      </c>
      <c r="G332" s="345"/>
      <c r="H332" s="346"/>
      <c r="I332" s="346"/>
      <c r="J332" s="346"/>
      <c r="K332" s="346"/>
      <c r="L332" s="347"/>
      <c r="M332" s="268"/>
      <c r="N332" s="33"/>
      <c r="O332" s="33"/>
      <c r="P332" s="33"/>
      <c r="Q332" s="33"/>
      <c r="R332" s="33"/>
      <c r="S332" s="33"/>
      <c r="T332" s="33"/>
      <c r="U332" s="33"/>
      <c r="V332" s="33"/>
      <c r="W332" s="33"/>
      <c r="X332" s="33"/>
      <c r="Y332" s="33"/>
      <c r="Z332" s="33"/>
    </row>
    <row r="333" spans="1:26" ht="30" x14ac:dyDescent="0.2">
      <c r="A333" s="262" t="str">
        <f>P.O.!A335</f>
        <v>E</v>
      </c>
      <c r="B333" s="263" t="str">
        <f>P.O.!B335</f>
        <v>34</v>
      </c>
      <c r="C333" s="264">
        <f>P.O.!C335</f>
        <v>0</v>
      </c>
      <c r="D333" s="263">
        <f>P.O.!D335</f>
        <v>0</v>
      </c>
      <c r="E333" s="266" t="str">
        <f>P.O.!E335</f>
        <v>ARGAMASSA DE REVESTIMENTO DE PAREDES CASA DE GÁS</v>
      </c>
      <c r="F333" s="278">
        <f>P.O.!F335</f>
        <v>0</v>
      </c>
      <c r="G333" s="348"/>
      <c r="H333" s="346"/>
      <c r="I333" s="346"/>
      <c r="J333" s="346"/>
      <c r="K333" s="346"/>
      <c r="L333" s="347"/>
      <c r="M333" s="268"/>
      <c r="N333" s="33"/>
      <c r="O333" s="33"/>
      <c r="P333" s="33"/>
      <c r="Q333" s="33"/>
      <c r="R333" s="33"/>
      <c r="S333" s="33"/>
      <c r="T333" s="33"/>
      <c r="U333" s="33"/>
      <c r="V333" s="33"/>
      <c r="W333" s="33"/>
      <c r="X333" s="33"/>
      <c r="Y333" s="33"/>
      <c r="Z333" s="33"/>
    </row>
    <row r="334" spans="1:26" ht="75" x14ac:dyDescent="0.2">
      <c r="A334" s="262" t="str">
        <f>P.O.!A336</f>
        <v>S</v>
      </c>
      <c r="B334" s="269" t="str">
        <f>P.O.!B336</f>
        <v>34.1</v>
      </c>
      <c r="C334" s="270" t="str">
        <f>P.O.!C336</f>
        <v>SINAPI</v>
      </c>
      <c r="D334" s="269" t="str">
        <f>P.O.!D336</f>
        <v>87905</v>
      </c>
      <c r="E334" s="271" t="str">
        <f>P.O.!E336</f>
        <v>CHAPISCO APLICADO EM ALVENARIA (COM PRESENÇA DE VÃOS) E ESTRUTURAS DE CONCRETO DE FACHADA, COM COLHER DE PEDREIRO. ARGAMASSA TRAÇO 1:3 COM PREPARO EM BETONEIRA 400L. AF_10/2022</v>
      </c>
      <c r="F334" s="272" t="str">
        <f>P.O.!F336</f>
        <v>M2</v>
      </c>
      <c r="G334" s="345" t="s">
        <v>1187</v>
      </c>
      <c r="H334" s="346"/>
      <c r="I334" s="346"/>
      <c r="J334" s="346"/>
      <c r="K334" s="346"/>
      <c r="L334" s="347"/>
      <c r="M334" s="268">
        <v>26.11</v>
      </c>
      <c r="N334" s="33"/>
      <c r="O334" s="33"/>
      <c r="P334" s="33"/>
      <c r="Q334" s="33"/>
      <c r="R334" s="33"/>
      <c r="S334" s="33"/>
      <c r="T334" s="33"/>
      <c r="U334" s="33"/>
      <c r="V334" s="33"/>
      <c r="W334" s="33"/>
      <c r="X334" s="33"/>
      <c r="Y334" s="33"/>
      <c r="Z334" s="33"/>
    </row>
    <row r="335" spans="1:26" ht="60" x14ac:dyDescent="0.2">
      <c r="A335" s="262" t="str">
        <f>P.O.!A337</f>
        <v>S</v>
      </c>
      <c r="B335" s="269" t="str">
        <f>P.O.!B337</f>
        <v>34.2</v>
      </c>
      <c r="C335" s="270" t="str">
        <f>P.O.!C337</f>
        <v xml:space="preserve">SEINFRA </v>
      </c>
      <c r="D335" s="269" t="str">
        <f>P.O.!D337</f>
        <v>ED-6282</v>
      </c>
      <c r="E335" s="271" t="str">
        <f>P.O.!E337</f>
        <v>REBOCO COM ARGAMASSA, TRAÇO 1:2:8 (CIMENTO, CAL E AREIA), ESP. 25MM, APLICAÇÃO MANUAL, INCLUSIVE ARGAMASSA COM PREPARO MECANIZADO</v>
      </c>
      <c r="F335" s="272" t="str">
        <f>P.O.!F337</f>
        <v>m2</v>
      </c>
      <c r="G335" s="345" t="s">
        <v>1187</v>
      </c>
      <c r="H335" s="346"/>
      <c r="I335" s="346"/>
      <c r="J335" s="346"/>
      <c r="K335" s="346"/>
      <c r="L335" s="347"/>
      <c r="M335" s="268">
        <v>26.11</v>
      </c>
      <c r="N335" s="33"/>
      <c r="O335" s="33"/>
      <c r="P335" s="33"/>
      <c r="Q335" s="33"/>
      <c r="R335" s="33"/>
      <c r="S335" s="33"/>
      <c r="T335" s="33"/>
      <c r="U335" s="33"/>
      <c r="V335" s="33"/>
      <c r="W335" s="33"/>
      <c r="X335" s="33"/>
      <c r="Y335" s="33"/>
      <c r="Z335" s="33"/>
    </row>
    <row r="336" spans="1:26" ht="45" x14ac:dyDescent="0.2">
      <c r="A336" s="262" t="str">
        <f>P.O.!A338</f>
        <v>S</v>
      </c>
      <c r="B336" s="269" t="str">
        <f>P.O.!B338</f>
        <v>34.3</v>
      </c>
      <c r="C336" s="270" t="str">
        <f>P.O.!C338</f>
        <v>SINAPI - MATERIAL</v>
      </c>
      <c r="D336" s="269" t="str">
        <f>P.O.!D338</f>
        <v>123</v>
      </c>
      <c r="E336" s="271" t="str">
        <f>P.O.!E338</f>
        <v>ADITIVO IMPERMEABILIZANTE DE PEGA NORMAL PARA ARGAMASSAS E CONCRETOS SEM ARMACAO, LIQUIDO E ISENTO DE CLORETOS</v>
      </c>
      <c r="F336" s="272" t="str">
        <f>P.O.!F338</f>
        <v>L</v>
      </c>
      <c r="G336" s="345" t="s">
        <v>1188</v>
      </c>
      <c r="H336" s="346"/>
      <c r="I336" s="346"/>
      <c r="J336" s="346"/>
      <c r="K336" s="346"/>
      <c r="L336" s="347"/>
      <c r="M336" s="268">
        <v>3</v>
      </c>
      <c r="N336" s="33"/>
      <c r="O336" s="33"/>
      <c r="P336" s="33"/>
      <c r="Q336" s="33"/>
      <c r="R336" s="33"/>
      <c r="S336" s="33"/>
      <c r="T336" s="33"/>
      <c r="U336" s="33"/>
      <c r="V336" s="33"/>
      <c r="W336" s="33"/>
      <c r="X336" s="33"/>
      <c r="Y336" s="33"/>
      <c r="Z336" s="33"/>
    </row>
    <row r="337" spans="1:26" ht="15" x14ac:dyDescent="0.2">
      <c r="A337" s="262">
        <f>P.O.!A339</f>
        <v>0</v>
      </c>
      <c r="B337" s="269">
        <f>P.O.!B339</f>
        <v>0</v>
      </c>
      <c r="C337" s="270">
        <f>P.O.!C339</f>
        <v>0</v>
      </c>
      <c r="D337" s="272">
        <f>P.O.!D339</f>
        <v>0</v>
      </c>
      <c r="E337" s="271">
        <f>P.O.!E339</f>
        <v>0</v>
      </c>
      <c r="F337" s="275">
        <f>P.O.!F339</f>
        <v>0</v>
      </c>
      <c r="G337" s="345"/>
      <c r="H337" s="346"/>
      <c r="I337" s="346"/>
      <c r="J337" s="346"/>
      <c r="K337" s="346"/>
      <c r="L337" s="347"/>
      <c r="M337" s="268"/>
      <c r="N337" s="33"/>
      <c r="O337" s="33"/>
      <c r="P337" s="33"/>
      <c r="Q337" s="33"/>
      <c r="R337" s="33"/>
      <c r="S337" s="33"/>
      <c r="T337" s="33"/>
      <c r="U337" s="33"/>
      <c r="V337" s="33"/>
      <c r="W337" s="33"/>
      <c r="X337" s="33"/>
      <c r="Y337" s="33"/>
      <c r="Z337" s="33"/>
    </row>
    <row r="338" spans="1:26" ht="30" x14ac:dyDescent="0.2">
      <c r="A338" s="262" t="str">
        <f>P.O.!A340</f>
        <v>E</v>
      </c>
      <c r="B338" s="263" t="str">
        <f>P.O.!B340</f>
        <v>35</v>
      </c>
      <c r="C338" s="264">
        <f>P.O.!C340</f>
        <v>0</v>
      </c>
      <c r="D338" s="263">
        <f>P.O.!D340</f>
        <v>0</v>
      </c>
      <c r="E338" s="266" t="str">
        <f>P.O.!E340</f>
        <v>ARGAMASSA DE REVESTIMENTO DO BANCO ORNAMENTAL</v>
      </c>
      <c r="F338" s="278">
        <f>P.O.!F340</f>
        <v>0</v>
      </c>
      <c r="G338" s="348"/>
      <c r="H338" s="346"/>
      <c r="I338" s="346"/>
      <c r="J338" s="346"/>
      <c r="K338" s="346"/>
      <c r="L338" s="347"/>
      <c r="M338" s="268"/>
      <c r="N338" s="33"/>
      <c r="O338" s="33"/>
      <c r="P338" s="33"/>
      <c r="Q338" s="33"/>
      <c r="R338" s="33"/>
      <c r="S338" s="33"/>
      <c r="T338" s="33"/>
      <c r="U338" s="33"/>
      <c r="V338" s="33"/>
      <c r="W338" s="33"/>
      <c r="X338" s="33"/>
      <c r="Y338" s="33"/>
      <c r="Z338" s="33"/>
    </row>
    <row r="339" spans="1:26" ht="75" x14ac:dyDescent="0.2">
      <c r="A339" s="262" t="str">
        <f>P.O.!A341</f>
        <v>S</v>
      </c>
      <c r="B339" s="269" t="str">
        <f>P.O.!B341</f>
        <v>35.1</v>
      </c>
      <c r="C339" s="270" t="str">
        <f>P.O.!C341</f>
        <v>SINAPI</v>
      </c>
      <c r="D339" s="269" t="str">
        <f>P.O.!D341</f>
        <v>87905</v>
      </c>
      <c r="E339" s="271" t="str">
        <f>P.O.!E341</f>
        <v>CHAPISCO APLICADO EM ALVENARIA (COM PRESENÇA DE VÃOS) E ESTRUTURAS DE CONCRETO DE FACHADA, COM COLHER DE PEDREIRO. ARGAMASSA TRAÇO 1:3 COM PREPARO EM BETONEIRA 400L. AF_10/2022</v>
      </c>
      <c r="F339" s="272" t="str">
        <f>P.O.!F341</f>
        <v>M2</v>
      </c>
      <c r="G339" s="345" t="s">
        <v>1189</v>
      </c>
      <c r="H339" s="346"/>
      <c r="I339" s="346"/>
      <c r="J339" s="346"/>
      <c r="K339" s="346"/>
      <c r="L339" s="347"/>
      <c r="M339" s="268">
        <v>10.53</v>
      </c>
      <c r="N339" s="33"/>
      <c r="O339" s="33"/>
      <c r="P339" s="33"/>
      <c r="Q339" s="33"/>
      <c r="R339" s="33"/>
      <c r="S339" s="33"/>
      <c r="T339" s="33"/>
      <c r="U339" s="33"/>
      <c r="V339" s="33"/>
      <c r="W339" s="33"/>
      <c r="X339" s="33"/>
      <c r="Y339" s="33"/>
      <c r="Z339" s="33"/>
    </row>
    <row r="340" spans="1:26" ht="60" x14ac:dyDescent="0.2">
      <c r="A340" s="262" t="str">
        <f>P.O.!A342</f>
        <v>S</v>
      </c>
      <c r="B340" s="269" t="str">
        <f>P.O.!B342</f>
        <v>35.2</v>
      </c>
      <c r="C340" s="270" t="str">
        <f>P.O.!C342</f>
        <v xml:space="preserve">SEINFRA </v>
      </c>
      <c r="D340" s="269" t="str">
        <f>P.O.!D342</f>
        <v>ED-6282</v>
      </c>
      <c r="E340" s="271" t="str">
        <f>P.O.!E342</f>
        <v>REBOCO COM ARGAMASSA, TRAÇO 1:2:8 (CIMENTO, CAL E AREIA), ESP. 25MM, APLICAÇÃO MANUAL, INCLUSIVE ARGAMASSA COM PREPARO MECANIZADO</v>
      </c>
      <c r="F340" s="272" t="str">
        <f>P.O.!F342</f>
        <v>m2</v>
      </c>
      <c r="G340" s="345" t="s">
        <v>1189</v>
      </c>
      <c r="H340" s="346"/>
      <c r="I340" s="346"/>
      <c r="J340" s="346"/>
      <c r="K340" s="346"/>
      <c r="L340" s="347"/>
      <c r="M340" s="268">
        <v>10.53</v>
      </c>
      <c r="N340" s="33"/>
      <c r="O340" s="33"/>
      <c r="P340" s="33"/>
      <c r="Q340" s="33"/>
      <c r="R340" s="33"/>
      <c r="S340" s="33"/>
      <c r="T340" s="33"/>
      <c r="U340" s="33"/>
      <c r="V340" s="33"/>
      <c r="W340" s="33"/>
      <c r="X340" s="33"/>
      <c r="Y340" s="33"/>
      <c r="Z340" s="33"/>
    </row>
    <row r="341" spans="1:26" ht="45" x14ac:dyDescent="0.2">
      <c r="A341" s="262" t="str">
        <f>P.O.!A343</f>
        <v>S</v>
      </c>
      <c r="B341" s="269" t="str">
        <f>P.O.!B343</f>
        <v>35.3</v>
      </c>
      <c r="C341" s="270" t="str">
        <f>P.O.!C343</f>
        <v>SINAPI - MATERIAL</v>
      </c>
      <c r="D341" s="269" t="str">
        <f>P.O.!D343</f>
        <v>123</v>
      </c>
      <c r="E341" s="271" t="str">
        <f>P.O.!E343</f>
        <v>ADITIVO IMPERMEABILIZANTE DE PEGA NORMAL PARA ARGAMASSAS E CONCRETOS SEM ARMACAO, LIQUIDO E ISENTO DE CLORETOS</v>
      </c>
      <c r="F341" s="272" t="str">
        <f>P.O.!F343</f>
        <v>L</v>
      </c>
      <c r="G341" s="345" t="s">
        <v>1190</v>
      </c>
      <c r="H341" s="346"/>
      <c r="I341" s="346"/>
      <c r="J341" s="346"/>
      <c r="K341" s="346"/>
      <c r="L341" s="347"/>
      <c r="M341" s="268">
        <v>1</v>
      </c>
      <c r="N341" s="33"/>
      <c r="O341" s="33"/>
      <c r="P341" s="33"/>
      <c r="Q341" s="33"/>
      <c r="R341" s="33"/>
      <c r="S341" s="33"/>
      <c r="T341" s="33"/>
      <c r="U341" s="33"/>
      <c r="V341" s="33"/>
      <c r="W341" s="33"/>
      <c r="X341" s="33"/>
      <c r="Y341" s="33"/>
      <c r="Z341" s="33"/>
    </row>
    <row r="342" spans="1:26" ht="15" x14ac:dyDescent="0.2">
      <c r="A342" s="262">
        <f>P.O.!A344</f>
        <v>0</v>
      </c>
      <c r="B342" s="269">
        <f>P.O.!B344</f>
        <v>0</v>
      </c>
      <c r="C342" s="270">
        <f>P.O.!C344</f>
        <v>0</v>
      </c>
      <c r="D342" s="272">
        <f>P.O.!D344</f>
        <v>0</v>
      </c>
      <c r="E342" s="271">
        <f>P.O.!E344</f>
        <v>0</v>
      </c>
      <c r="F342" s="275">
        <f>P.O.!F344</f>
        <v>0</v>
      </c>
      <c r="G342" s="345"/>
      <c r="H342" s="346"/>
      <c r="I342" s="346"/>
      <c r="J342" s="346"/>
      <c r="K342" s="346"/>
      <c r="L342" s="347"/>
      <c r="M342" s="268"/>
      <c r="N342" s="33"/>
      <c r="O342" s="33"/>
      <c r="P342" s="33"/>
      <c r="Q342" s="33"/>
      <c r="R342" s="33"/>
      <c r="S342" s="33"/>
      <c r="T342" s="33"/>
      <c r="U342" s="33"/>
      <c r="V342" s="33"/>
      <c r="W342" s="33"/>
      <c r="X342" s="33"/>
      <c r="Y342" s="33"/>
      <c r="Z342" s="33"/>
    </row>
    <row r="343" spans="1:26" ht="30" x14ac:dyDescent="0.2">
      <c r="A343" s="262" t="str">
        <f>P.O.!A345</f>
        <v>E</v>
      </c>
      <c r="B343" s="263" t="str">
        <f>P.O.!B345</f>
        <v>36</v>
      </c>
      <c r="C343" s="264">
        <f>P.O.!C345</f>
        <v>0</v>
      </c>
      <c r="D343" s="263">
        <f>P.O.!D345</f>
        <v>0</v>
      </c>
      <c r="E343" s="266" t="str">
        <f>P.O.!E345</f>
        <v>IMPERMEABILIZAÇÃODAS FACES INTERNAS BANCO ORNAMENTAL</v>
      </c>
      <c r="F343" s="278">
        <f>P.O.!F345</f>
        <v>0</v>
      </c>
      <c r="G343" s="348"/>
      <c r="H343" s="346"/>
      <c r="I343" s="346"/>
      <c r="J343" s="346"/>
      <c r="K343" s="346"/>
      <c r="L343" s="347"/>
      <c r="M343" s="268"/>
      <c r="N343" s="33"/>
      <c r="O343" s="33"/>
      <c r="P343" s="33"/>
      <c r="Q343" s="33"/>
      <c r="R343" s="33"/>
      <c r="S343" s="33"/>
      <c r="T343" s="33"/>
      <c r="U343" s="33"/>
      <c r="V343" s="33"/>
      <c r="W343" s="33"/>
      <c r="X343" s="33"/>
      <c r="Y343" s="33"/>
      <c r="Z343" s="33"/>
    </row>
    <row r="344" spans="1:26" ht="30" x14ac:dyDescent="0.2">
      <c r="A344" s="262" t="str">
        <f>P.O.!A346</f>
        <v>S</v>
      </c>
      <c r="B344" s="269" t="str">
        <f>P.O.!B346</f>
        <v>36.1</v>
      </c>
      <c r="C344" s="270" t="str">
        <f>P.O.!C346</f>
        <v>SINAPI</v>
      </c>
      <c r="D344" s="269" t="str">
        <f>P.O.!D346</f>
        <v>98557</v>
      </c>
      <c r="E344" s="271" t="str">
        <f>P.O.!E346</f>
        <v>IMPERMEABILIZAÇÃO DE SUPERFÍCIE COM EMULSÃO ASFÁLTICA, 2 DEMÃOS. AF_09/2023</v>
      </c>
      <c r="F344" s="272" t="str">
        <f>P.O.!F346</f>
        <v>M2</v>
      </c>
      <c r="G344" s="345" t="s">
        <v>1191</v>
      </c>
      <c r="H344" s="346"/>
      <c r="I344" s="346"/>
      <c r="J344" s="346"/>
      <c r="K344" s="346"/>
      <c r="L344" s="347"/>
      <c r="M344" s="268">
        <v>5.57</v>
      </c>
      <c r="N344" s="33"/>
      <c r="O344" s="33"/>
      <c r="P344" s="33"/>
      <c r="Q344" s="33"/>
      <c r="R344" s="33"/>
      <c r="S344" s="33"/>
      <c r="T344" s="33"/>
      <c r="U344" s="33"/>
      <c r="V344" s="33"/>
      <c r="W344" s="33"/>
      <c r="X344" s="33"/>
      <c r="Y344" s="33"/>
      <c r="Z344" s="33"/>
    </row>
    <row r="345" spans="1:26" ht="15" x14ac:dyDescent="0.2">
      <c r="A345" s="262">
        <f>P.O.!A347</f>
        <v>0</v>
      </c>
      <c r="B345" s="269">
        <f>P.O.!B347</f>
        <v>0</v>
      </c>
      <c r="C345" s="270">
        <f>P.O.!C347</f>
        <v>0</v>
      </c>
      <c r="D345" s="272">
        <f>P.O.!D347</f>
        <v>0</v>
      </c>
      <c r="E345" s="271">
        <f>P.O.!E347</f>
        <v>0</v>
      </c>
      <c r="F345" s="275">
        <f>P.O.!F347</f>
        <v>0</v>
      </c>
      <c r="G345" s="345"/>
      <c r="H345" s="346"/>
      <c r="I345" s="346"/>
      <c r="J345" s="346"/>
      <c r="K345" s="346"/>
      <c r="L345" s="347"/>
      <c r="M345" s="268"/>
      <c r="N345" s="33"/>
      <c r="O345" s="33"/>
      <c r="P345" s="33"/>
      <c r="Q345" s="33"/>
      <c r="R345" s="33"/>
      <c r="S345" s="33"/>
      <c r="T345" s="33"/>
      <c r="U345" s="33"/>
      <c r="V345" s="33"/>
      <c r="W345" s="33"/>
      <c r="X345" s="33"/>
      <c r="Y345" s="33"/>
      <c r="Z345" s="33"/>
    </row>
    <row r="346" spans="1:26" ht="30" x14ac:dyDescent="0.2">
      <c r="A346" s="262" t="str">
        <f>P.O.!A348</f>
        <v>E</v>
      </c>
      <c r="B346" s="263" t="str">
        <f>P.O.!B348</f>
        <v>37</v>
      </c>
      <c r="C346" s="264">
        <f>P.O.!C348</f>
        <v>0</v>
      </c>
      <c r="D346" s="263">
        <f>P.O.!D348</f>
        <v>0</v>
      </c>
      <c r="E346" s="266" t="str">
        <f>P.O.!E348</f>
        <v>ATERRAMENTO E CONCRETAGEM DA PARTE SUPERIOR DO BANCO ORNAMENTAL</v>
      </c>
      <c r="F346" s="278">
        <f>P.O.!F348</f>
        <v>0</v>
      </c>
      <c r="G346" s="348"/>
      <c r="H346" s="346"/>
      <c r="I346" s="346"/>
      <c r="J346" s="346"/>
      <c r="K346" s="346"/>
      <c r="L346" s="347"/>
      <c r="M346" s="268"/>
      <c r="N346" s="33"/>
      <c r="O346" s="33"/>
      <c r="P346" s="33"/>
      <c r="Q346" s="33"/>
      <c r="R346" s="33"/>
      <c r="S346" s="33"/>
      <c r="T346" s="33"/>
      <c r="U346" s="33"/>
      <c r="V346" s="33"/>
      <c r="W346" s="33"/>
      <c r="X346" s="33"/>
      <c r="Y346" s="33"/>
      <c r="Z346" s="33"/>
    </row>
    <row r="347" spans="1:26" ht="45" x14ac:dyDescent="0.2">
      <c r="A347" s="262" t="str">
        <f>P.O.!A349</f>
        <v>S</v>
      </c>
      <c r="B347" s="269" t="str">
        <f>P.O.!B349</f>
        <v>37.1</v>
      </c>
      <c r="C347" s="270" t="str">
        <f>P.O.!C349</f>
        <v xml:space="preserve">SEINFRA </v>
      </c>
      <c r="D347" s="269" t="str">
        <f>P.O.!D349</f>
        <v>ED-51120</v>
      </c>
      <c r="E347" s="271" t="str">
        <f>P.O.!E349</f>
        <v>REATERRO MANUAL DE VALA, INCLUSIVE ESPALHAMENTO E COMPACTAÇÃO MANUAL COM SOQUETE</v>
      </c>
      <c r="F347" s="272" t="str">
        <f>P.O.!F349</f>
        <v>m3</v>
      </c>
      <c r="G347" s="345" t="s">
        <v>1192</v>
      </c>
      <c r="H347" s="346"/>
      <c r="I347" s="346"/>
      <c r="J347" s="346"/>
      <c r="K347" s="346"/>
      <c r="L347" s="347"/>
      <c r="M347" s="268">
        <v>2.2400000000000002</v>
      </c>
      <c r="N347" s="33"/>
      <c r="O347" s="33"/>
      <c r="P347" s="33"/>
      <c r="Q347" s="33"/>
      <c r="R347" s="33"/>
      <c r="S347" s="33"/>
      <c r="T347" s="33"/>
      <c r="U347" s="33"/>
      <c r="V347" s="33"/>
      <c r="W347" s="33"/>
      <c r="X347" s="33"/>
      <c r="Y347" s="33"/>
      <c r="Z347" s="33"/>
    </row>
    <row r="348" spans="1:26" ht="60" x14ac:dyDescent="0.2">
      <c r="A348" s="262" t="str">
        <f>P.O.!A350</f>
        <v>S</v>
      </c>
      <c r="B348" s="269" t="str">
        <f>P.O.!B350</f>
        <v>37.2</v>
      </c>
      <c r="C348" s="270" t="str">
        <f>P.O.!C350</f>
        <v>SINAPI</v>
      </c>
      <c r="D348" s="269" t="str">
        <f>P.O.!D350</f>
        <v>94994</v>
      </c>
      <c r="E348" s="271" t="str">
        <f>P.O.!E350</f>
        <v>EXECUÇÃO DE PASSEIO (CALÇADA) OU PISO DE CONCRETO COM CONCRETO MOLDADO IN LOCO, FEITO EM OBRA, ACABAMENTO CONVENCIONAL, ESPESSURA 8 CM, ARMADO. AF_08/2022</v>
      </c>
      <c r="F348" s="272" t="str">
        <f>P.O.!F350</f>
        <v>M2</v>
      </c>
      <c r="G348" s="345" t="s">
        <v>1193</v>
      </c>
      <c r="H348" s="346"/>
      <c r="I348" s="346"/>
      <c r="J348" s="346"/>
      <c r="K348" s="346"/>
      <c r="L348" s="347"/>
      <c r="M348" s="268">
        <v>5.6</v>
      </c>
      <c r="N348" s="33"/>
      <c r="O348" s="33"/>
      <c r="P348" s="33"/>
      <c r="Q348" s="33"/>
      <c r="R348" s="33"/>
      <c r="S348" s="33"/>
      <c r="T348" s="33"/>
      <c r="U348" s="33"/>
      <c r="V348" s="33"/>
      <c r="W348" s="33"/>
      <c r="X348" s="33"/>
      <c r="Y348" s="33"/>
      <c r="Z348" s="33"/>
    </row>
    <row r="349" spans="1:26" ht="15" x14ac:dyDescent="0.2">
      <c r="A349" s="262">
        <f>P.O.!A351</f>
        <v>0</v>
      </c>
      <c r="B349" s="269">
        <f>P.O.!B351</f>
        <v>0</v>
      </c>
      <c r="C349" s="270">
        <f>P.O.!C351</f>
        <v>0</v>
      </c>
      <c r="D349" s="272">
        <f>P.O.!D351</f>
        <v>0</v>
      </c>
      <c r="E349" s="271">
        <f>P.O.!E351</f>
        <v>0</v>
      </c>
      <c r="F349" s="275">
        <f>P.O.!F351</f>
        <v>0</v>
      </c>
      <c r="G349" s="345"/>
      <c r="H349" s="346"/>
      <c r="I349" s="346"/>
      <c r="J349" s="346"/>
      <c r="K349" s="346"/>
      <c r="L349" s="347"/>
      <c r="M349" s="268"/>
      <c r="N349" s="33"/>
      <c r="O349" s="33"/>
      <c r="P349" s="33"/>
      <c r="Q349" s="33"/>
      <c r="R349" s="33"/>
      <c r="S349" s="33"/>
      <c r="T349" s="33"/>
      <c r="U349" s="33"/>
      <c r="V349" s="33"/>
      <c r="W349" s="33"/>
      <c r="X349" s="33"/>
      <c r="Y349" s="33"/>
      <c r="Z349" s="33"/>
    </row>
    <row r="350" spans="1:26" ht="30" x14ac:dyDescent="0.2">
      <c r="A350" s="262" t="str">
        <f>P.O.!A352</f>
        <v>E</v>
      </c>
      <c r="B350" s="263" t="str">
        <f>P.O.!B352</f>
        <v>38</v>
      </c>
      <c r="C350" s="264">
        <f>P.O.!C352</f>
        <v>0</v>
      </c>
      <c r="D350" s="263">
        <f>P.O.!D352</f>
        <v>0</v>
      </c>
      <c r="E350" s="266" t="str">
        <f>P.O.!E352</f>
        <v xml:space="preserve">CONTRAPISOS E REVESTIMENTOS DE PISOS (ACABAMENTOS) </v>
      </c>
      <c r="F350" s="278">
        <f>P.O.!F352</f>
        <v>0</v>
      </c>
      <c r="G350" s="348"/>
      <c r="H350" s="346"/>
      <c r="I350" s="346"/>
      <c r="J350" s="346"/>
      <c r="K350" s="346"/>
      <c r="L350" s="347"/>
      <c r="M350" s="268"/>
      <c r="N350" s="33"/>
      <c r="O350" s="33"/>
      <c r="P350" s="33"/>
      <c r="Q350" s="33"/>
      <c r="R350" s="33"/>
      <c r="S350" s="33"/>
      <c r="T350" s="33"/>
      <c r="U350" s="33"/>
      <c r="V350" s="33"/>
      <c r="W350" s="33"/>
      <c r="X350" s="33"/>
      <c r="Y350" s="33"/>
      <c r="Z350" s="33"/>
    </row>
    <row r="351" spans="1:26" ht="60" x14ac:dyDescent="0.2">
      <c r="A351" s="262" t="str">
        <f>P.O.!A353</f>
        <v>S</v>
      </c>
      <c r="B351" s="269" t="str">
        <f>P.O.!B353</f>
        <v>38.1</v>
      </c>
      <c r="C351" s="270" t="str">
        <f>P.O.!C353</f>
        <v xml:space="preserve">SEINFRA </v>
      </c>
      <c r="D351" s="269" t="str">
        <f>P.O.!D353</f>
        <v>ED-50568</v>
      </c>
      <c r="E351" s="271" t="str">
        <f>P.O.!E353</f>
        <v>CONTRAPISO DESEMPENADO COM ARGAMASSA, TRAÇO 1:3 (CIMENTO E AREIA), ESP. 30MM, INCLUSIVE ARGAMASSA COM PREPARO MECANIZADO</v>
      </c>
      <c r="F351" s="272" t="str">
        <f>P.O.!F353</f>
        <v>m2</v>
      </c>
      <c r="G351" s="345" t="s">
        <v>1174</v>
      </c>
      <c r="H351" s="346"/>
      <c r="I351" s="346"/>
      <c r="J351" s="346"/>
      <c r="K351" s="346"/>
      <c r="L351" s="347"/>
      <c r="M351" s="268">
        <v>205.18</v>
      </c>
      <c r="N351" s="33"/>
      <c r="O351" s="33"/>
      <c r="P351" s="33"/>
      <c r="Q351" s="33"/>
      <c r="R351" s="33"/>
      <c r="S351" s="33"/>
      <c r="T351" s="33"/>
      <c r="U351" s="33"/>
      <c r="V351" s="33"/>
      <c r="W351" s="33"/>
      <c r="X351" s="33"/>
      <c r="Y351" s="33"/>
      <c r="Z351" s="33"/>
    </row>
    <row r="352" spans="1:26" ht="90" x14ac:dyDescent="0.2">
      <c r="A352" s="262" t="str">
        <f>P.O.!A354</f>
        <v>S</v>
      </c>
      <c r="B352" s="269" t="str">
        <f>P.O.!B354</f>
        <v>38.2</v>
      </c>
      <c r="C352" s="270" t="str">
        <f>P.O.!C354</f>
        <v xml:space="preserve">SEINFRA </v>
      </c>
      <c r="D352" s="269" t="str">
        <f>P.O.!D354</f>
        <v>ED-50754</v>
      </c>
      <c r="E352" s="271" t="str">
        <f>P.O.!E354</f>
        <v>REVESTIMENTO COM PORCELANATO APLICADO EM PISO, ACABAMENTO POLÍDO, AMBIENTE INTERNO, PADRÃO EXTRA, BORDA RETIFICADA, DIMENSÃO DA PEÇA (60X60)CM, ASSENTAMENTO COM ARGAMASSA INDUSTRIALIZADA, INCLUSIVE REJUNTAMENTO</v>
      </c>
      <c r="F352" s="272" t="str">
        <f>P.O.!F354</f>
        <v>m2</v>
      </c>
      <c r="G352" s="345" t="s">
        <v>1194</v>
      </c>
      <c r="H352" s="346"/>
      <c r="I352" s="346"/>
      <c r="J352" s="346"/>
      <c r="K352" s="346"/>
      <c r="L352" s="347"/>
      <c r="M352" s="268">
        <v>70.400000000000006</v>
      </c>
      <c r="N352" s="33"/>
      <c r="O352" s="33"/>
      <c r="P352" s="33"/>
      <c r="Q352" s="33"/>
      <c r="R352" s="33"/>
      <c r="S352" s="33"/>
      <c r="T352" s="33"/>
      <c r="U352" s="33"/>
      <c r="V352" s="33"/>
      <c r="W352" s="33"/>
      <c r="X352" s="33"/>
      <c r="Y352" s="33"/>
      <c r="Z352" s="33"/>
    </row>
    <row r="353" spans="1:26" ht="45" x14ac:dyDescent="0.2">
      <c r="A353" s="262" t="str">
        <f>P.O.!A355</f>
        <v>S</v>
      </c>
      <c r="B353" s="269" t="str">
        <f>P.O.!B355</f>
        <v>38.3</v>
      </c>
      <c r="C353" s="270" t="str">
        <f>P.O.!C355</f>
        <v>PRÓPRIA</v>
      </c>
      <c r="D353" s="269" t="str">
        <f>P.O.!D355</f>
        <v>CPU 004</v>
      </c>
      <c r="E353" s="271" t="str">
        <f>P.O.!E355</f>
        <v xml:space="preserve">RODAPÉ DE 10 CM DE ALTURA, EM PORCELANATO,  COM PLACAS TIPO ESMALTADA DE DIMENSÕES 60X60CM.
</v>
      </c>
      <c r="F353" s="272" t="str">
        <f>P.O.!F355</f>
        <v>M2</v>
      </c>
      <c r="G353" s="345" t="s">
        <v>1195</v>
      </c>
      <c r="H353" s="346"/>
      <c r="I353" s="346"/>
      <c r="J353" s="346"/>
      <c r="K353" s="346"/>
      <c r="L353" s="347"/>
      <c r="M353" s="268">
        <v>6</v>
      </c>
      <c r="N353" s="33"/>
      <c r="O353" s="33"/>
      <c r="P353" s="33"/>
      <c r="Q353" s="33"/>
      <c r="R353" s="33"/>
      <c r="S353" s="33"/>
      <c r="T353" s="33"/>
      <c r="U353" s="33"/>
      <c r="V353" s="33"/>
      <c r="W353" s="33"/>
      <c r="X353" s="33"/>
      <c r="Y353" s="33"/>
      <c r="Z353" s="33"/>
    </row>
    <row r="354" spans="1:26" ht="60" x14ac:dyDescent="0.2">
      <c r="A354" s="262" t="str">
        <f>P.O.!A356</f>
        <v>S</v>
      </c>
      <c r="B354" s="269" t="str">
        <f>P.O.!B356</f>
        <v>38.4</v>
      </c>
      <c r="C354" s="270" t="str">
        <f>P.O.!C356</f>
        <v>PRÓPRIA</v>
      </c>
      <c r="D354" s="269" t="str">
        <f>P.O.!D356</f>
        <v>CPU 006</v>
      </c>
      <c r="E354" s="271" t="str">
        <f>P.O.!E356</f>
        <v>REVESTIMENTO COM LADRILHO HIDRÁULICO APLICADO EM PISO COM JUNTA SECA, NA COR NATURAL, TIPO MILANO ASSENTAMENTO COM ARGAMASSA INDUSTRIALIZADA</v>
      </c>
      <c r="F354" s="272" t="str">
        <f>P.O.!F356</f>
        <v>M2</v>
      </c>
      <c r="G354" s="345" t="s">
        <v>1196</v>
      </c>
      <c r="H354" s="346"/>
      <c r="I354" s="346"/>
      <c r="J354" s="346"/>
      <c r="K354" s="346"/>
      <c r="L354" s="347"/>
      <c r="M354" s="268">
        <v>136.19</v>
      </c>
      <c r="N354" s="33"/>
      <c r="O354" s="33"/>
      <c r="P354" s="33"/>
      <c r="Q354" s="33"/>
      <c r="R354" s="33"/>
      <c r="S354" s="33"/>
      <c r="T354" s="33"/>
      <c r="U354" s="33"/>
      <c r="V354" s="33"/>
      <c r="W354" s="33"/>
      <c r="X354" s="33"/>
      <c r="Y354" s="33"/>
      <c r="Z354" s="33"/>
    </row>
    <row r="355" spans="1:26" ht="60" x14ac:dyDescent="0.2">
      <c r="A355" s="262" t="str">
        <f>P.O.!A357</f>
        <v>S</v>
      </c>
      <c r="B355" s="269" t="str">
        <f>P.O.!B357</f>
        <v>38.5</v>
      </c>
      <c r="C355" s="270" t="str">
        <f>P.O.!C357</f>
        <v>SINAPI</v>
      </c>
      <c r="D355" s="269" t="str">
        <f>P.O.!D357</f>
        <v>87246</v>
      </c>
      <c r="E355" s="271" t="str">
        <f>P.O.!E357</f>
        <v>REVESTIMENTO CERÂMICO PARA PISO COM PLACAS TIPO ESMALTADA DE DIMENSÕES 35X35 CM APLICADA EM AMBIENTES DE ÁREA MENOR QUE 5 M2. AF_02/2023_PE</v>
      </c>
      <c r="F355" s="272" t="str">
        <f>P.O.!F357</f>
        <v>M2</v>
      </c>
      <c r="G355" s="345" t="s">
        <v>1197</v>
      </c>
      <c r="H355" s="346"/>
      <c r="I355" s="346"/>
      <c r="J355" s="346"/>
      <c r="K355" s="346"/>
      <c r="L355" s="347"/>
      <c r="M355" s="268">
        <f>2*(1.6*0.9)</f>
        <v>2.8800000000000003</v>
      </c>
      <c r="N355" s="33"/>
      <c r="O355" s="33"/>
      <c r="P355" s="33"/>
      <c r="Q355" s="33"/>
      <c r="R355" s="33"/>
      <c r="S355" s="33"/>
      <c r="T355" s="33"/>
      <c r="U355" s="33"/>
      <c r="V355" s="33"/>
      <c r="W355" s="33"/>
      <c r="X355" s="33"/>
      <c r="Y355" s="33"/>
      <c r="Z355" s="33"/>
    </row>
    <row r="356" spans="1:26" ht="15" x14ac:dyDescent="0.2">
      <c r="A356" s="262">
        <f>P.O.!A358</f>
        <v>0</v>
      </c>
      <c r="B356" s="269">
        <f>P.O.!B358</f>
        <v>0</v>
      </c>
      <c r="C356" s="270">
        <f>P.O.!C358</f>
        <v>0</v>
      </c>
      <c r="D356" s="272">
        <f>P.O.!D358</f>
        <v>0</v>
      </c>
      <c r="E356" s="271">
        <f>P.O.!E358</f>
        <v>0</v>
      </c>
      <c r="F356" s="275">
        <f>P.O.!F358</f>
        <v>0</v>
      </c>
      <c r="G356" s="345"/>
      <c r="H356" s="346"/>
      <c r="I356" s="346"/>
      <c r="J356" s="346"/>
      <c r="K356" s="346"/>
      <c r="L356" s="347"/>
      <c r="M356" s="268"/>
      <c r="N356" s="33"/>
      <c r="O356" s="33"/>
      <c r="P356" s="33"/>
      <c r="Q356" s="33"/>
      <c r="R356" s="33"/>
      <c r="S356" s="33"/>
      <c r="T356" s="33"/>
      <c r="U356" s="33"/>
      <c r="V356" s="33"/>
      <c r="W356" s="33"/>
      <c r="X356" s="33"/>
      <c r="Y356" s="33"/>
      <c r="Z356" s="33"/>
    </row>
    <row r="357" spans="1:26" ht="15" x14ac:dyDescent="0.2">
      <c r="A357" s="262" t="str">
        <f>P.O.!A359</f>
        <v>E</v>
      </c>
      <c r="B357" s="263" t="str">
        <f>P.O.!B359</f>
        <v>39</v>
      </c>
      <c r="C357" s="264">
        <f>P.O.!C359</f>
        <v>0</v>
      </c>
      <c r="D357" s="263">
        <f>P.O.!D359</f>
        <v>0</v>
      </c>
      <c r="E357" s="266" t="str">
        <f>P.O.!E359</f>
        <v>REVESTIMENTOS CERÂMICOS DE PAREDES</v>
      </c>
      <c r="F357" s="278">
        <f>P.O.!F359</f>
        <v>0</v>
      </c>
      <c r="G357" s="348"/>
      <c r="H357" s="346"/>
      <c r="I357" s="346"/>
      <c r="J357" s="346"/>
      <c r="K357" s="346"/>
      <c r="L357" s="347"/>
      <c r="M357" s="268"/>
      <c r="N357" s="33"/>
      <c r="O357" s="33"/>
      <c r="P357" s="33"/>
      <c r="Q357" s="33"/>
      <c r="R357" s="33"/>
      <c r="S357" s="33"/>
      <c r="T357" s="33"/>
      <c r="U357" s="33"/>
      <c r="V357" s="33"/>
      <c r="W357" s="33"/>
      <c r="X357" s="33"/>
      <c r="Y357" s="33"/>
      <c r="Z357" s="33"/>
    </row>
    <row r="358" spans="1:26" ht="90" x14ac:dyDescent="0.2">
      <c r="A358" s="262" t="str">
        <f>P.O.!A360</f>
        <v>S</v>
      </c>
      <c r="B358" s="269" t="str">
        <f>P.O.!B360</f>
        <v>39.1</v>
      </c>
      <c r="C358" s="270" t="str">
        <f>P.O.!C360</f>
        <v xml:space="preserve">SEINFRA </v>
      </c>
      <c r="D358" s="269" t="str">
        <f>P.O.!D360</f>
        <v>ED-9081</v>
      </c>
      <c r="E358" s="271" t="str">
        <f>P.O.!E360</f>
        <v>REVESTIMENTO COM CERÂMICA APLICADO EM PAREDE, ACABAMENTO ESMALTADO, AMBIENTE INTERNO/EXTERNO, PADRÃO EXTRA, DIMENSÃO DA PEÇA ATÉ 2025 CM2, PEI III, ASSENTAMENTO COM ARGAMASSA INDUSTRIALIZADA, INCLUSIVE REJUNTAMENTO</v>
      </c>
      <c r="F358" s="272" t="str">
        <f>P.O.!F360</f>
        <v>m2</v>
      </c>
      <c r="G358" s="345" t="s">
        <v>1198</v>
      </c>
      <c r="H358" s="346"/>
      <c r="I358" s="346"/>
      <c r="J358" s="346"/>
      <c r="K358" s="346"/>
      <c r="L358" s="347"/>
      <c r="M358" s="268">
        <v>125.16</v>
      </c>
      <c r="N358" s="33"/>
      <c r="O358" s="33"/>
      <c r="P358" s="33"/>
      <c r="Q358" s="33"/>
      <c r="R358" s="33"/>
      <c r="S358" s="33"/>
      <c r="T358" s="33"/>
      <c r="U358" s="33"/>
      <c r="V358" s="33"/>
      <c r="W358" s="33"/>
      <c r="X358" s="33"/>
      <c r="Y358" s="33"/>
      <c r="Z358" s="33"/>
    </row>
    <row r="359" spans="1:26" ht="60" x14ac:dyDescent="0.2">
      <c r="A359" s="262" t="str">
        <f>P.O.!A361</f>
        <v>S</v>
      </c>
      <c r="B359" s="269" t="str">
        <f>P.O.!B361</f>
        <v>39.2</v>
      </c>
      <c r="C359" s="270" t="str">
        <f>P.O.!C361</f>
        <v>SINAPI</v>
      </c>
      <c r="D359" s="269" t="str">
        <f>P.O.!D361</f>
        <v>87269</v>
      </c>
      <c r="E359" s="271" t="str">
        <f>P.O.!E361</f>
        <v>REVESTIMENTO CERÂMICO PARA PAREDES INTERNAS COM PLACAS TIPO ESMALTADA DE DIMENSÕES 25X35 CM APLICADAS NA ALTURA INTEIRA DAS PAREDES. AF_02/2023_PE</v>
      </c>
      <c r="F359" s="272" t="str">
        <f>P.O.!F361</f>
        <v>M2</v>
      </c>
      <c r="G359" s="345" t="s">
        <v>1199</v>
      </c>
      <c r="H359" s="346"/>
      <c r="I359" s="346"/>
      <c r="J359" s="346"/>
      <c r="K359" s="346"/>
      <c r="L359" s="347"/>
      <c r="M359" s="268">
        <v>14.4</v>
      </c>
      <c r="N359" s="33"/>
      <c r="O359" s="33"/>
      <c r="P359" s="33"/>
      <c r="Q359" s="33"/>
      <c r="R359" s="33"/>
      <c r="S359" s="33"/>
      <c r="T359" s="33"/>
      <c r="U359" s="33"/>
      <c r="V359" s="33"/>
      <c r="W359" s="33"/>
      <c r="X359" s="33"/>
      <c r="Y359" s="33"/>
      <c r="Z359" s="33"/>
    </row>
    <row r="360" spans="1:26" ht="15" x14ac:dyDescent="0.2">
      <c r="A360" s="262">
        <f>P.O.!A362</f>
        <v>0</v>
      </c>
      <c r="B360" s="269">
        <f>P.O.!B362</f>
        <v>0</v>
      </c>
      <c r="C360" s="270">
        <f>P.O.!C362</f>
        <v>0</v>
      </c>
      <c r="D360" s="272">
        <f>P.O.!D362</f>
        <v>0</v>
      </c>
      <c r="E360" s="271">
        <f>P.O.!E362</f>
        <v>0</v>
      </c>
      <c r="F360" s="275">
        <f>P.O.!F362</f>
        <v>0</v>
      </c>
      <c r="G360" s="345"/>
      <c r="H360" s="346"/>
      <c r="I360" s="346"/>
      <c r="J360" s="346"/>
      <c r="K360" s="346"/>
      <c r="L360" s="347"/>
      <c r="M360" s="268"/>
      <c r="N360" s="33"/>
      <c r="O360" s="33"/>
      <c r="P360" s="33"/>
      <c r="Q360" s="33"/>
      <c r="R360" s="33"/>
      <c r="S360" s="33"/>
      <c r="T360" s="33"/>
      <c r="U360" s="33"/>
      <c r="V360" s="33"/>
      <c r="W360" s="33"/>
      <c r="X360" s="33"/>
      <c r="Y360" s="33"/>
      <c r="Z360" s="33"/>
    </row>
    <row r="361" spans="1:26" ht="30" x14ac:dyDescent="0.2">
      <c r="A361" s="262" t="str">
        <f>P.O.!A363</f>
        <v>E</v>
      </c>
      <c r="B361" s="263" t="str">
        <f>P.O.!B363</f>
        <v>40</v>
      </c>
      <c r="C361" s="264">
        <f>P.O.!C363</f>
        <v>0</v>
      </c>
      <c r="D361" s="263">
        <f>P.O.!D363</f>
        <v>0</v>
      </c>
      <c r="E361" s="266" t="str">
        <f>P.O.!E363</f>
        <v>ITENS EM GRANITO - DIVISÓRIAS E BANCADAS PARA PIAS E SÓCULOS</v>
      </c>
      <c r="F361" s="278">
        <f>P.O.!F363</f>
        <v>0</v>
      </c>
      <c r="G361" s="348"/>
      <c r="H361" s="346"/>
      <c r="I361" s="346"/>
      <c r="J361" s="346"/>
      <c r="K361" s="346"/>
      <c r="L361" s="347"/>
      <c r="M361" s="268"/>
      <c r="N361" s="33"/>
      <c r="O361" s="33"/>
      <c r="P361" s="33"/>
      <c r="Q361" s="33"/>
      <c r="R361" s="33"/>
      <c r="S361" s="33"/>
      <c r="T361" s="33"/>
      <c r="U361" s="33"/>
      <c r="V361" s="33"/>
      <c r="W361" s="33"/>
      <c r="X361" s="33"/>
      <c r="Y361" s="33"/>
      <c r="Z361" s="33"/>
    </row>
    <row r="362" spans="1:26" ht="45" x14ac:dyDescent="0.2">
      <c r="A362" s="262" t="str">
        <f>P.O.!A364</f>
        <v>S</v>
      </c>
      <c r="B362" s="269" t="str">
        <f>P.O.!B364</f>
        <v>40.1</v>
      </c>
      <c r="C362" s="270" t="str">
        <f>P.O.!C364</f>
        <v xml:space="preserve">SEINFRA </v>
      </c>
      <c r="D362" s="269" t="str">
        <f>P.O.!D364</f>
        <v>ED-48533</v>
      </c>
      <c r="E362" s="271" t="str">
        <f>P.O.!E364</f>
        <v>DIVISÓRIA EM GRANITO CINZA ANDORINHA, ESP. 3CM, INCLUSIVE INSTALAÇÃO, FERRAGENS EM LATÃO CROMADO E ACESSÓRIOS</v>
      </c>
      <c r="F362" s="272" t="str">
        <f>P.O.!F364</f>
        <v>m2</v>
      </c>
      <c r="G362" s="345" t="s">
        <v>1200</v>
      </c>
      <c r="H362" s="346"/>
      <c r="I362" s="346"/>
      <c r="J362" s="346"/>
      <c r="K362" s="346"/>
      <c r="L362" s="347"/>
      <c r="M362" s="268">
        <v>17.010000000000002</v>
      </c>
      <c r="N362" s="33"/>
      <c r="O362" s="33"/>
      <c r="P362" s="33"/>
      <c r="Q362" s="33"/>
      <c r="R362" s="33"/>
      <c r="S362" s="33"/>
      <c r="T362" s="33"/>
      <c r="U362" s="33"/>
      <c r="V362" s="33"/>
      <c r="W362" s="33"/>
      <c r="X362" s="33"/>
      <c r="Y362" s="33"/>
      <c r="Z362" s="33"/>
    </row>
    <row r="363" spans="1:26" ht="90" x14ac:dyDescent="0.2">
      <c r="A363" s="262" t="str">
        <f>P.O.!A365</f>
        <v>S</v>
      </c>
      <c r="B363" s="269" t="str">
        <f>P.O.!B365</f>
        <v>40.2</v>
      </c>
      <c r="C363" s="270" t="str">
        <f>P.O.!C365</f>
        <v xml:space="preserve">SEINFRA </v>
      </c>
      <c r="D363" s="269" t="str">
        <f>P.O.!D365</f>
        <v>ED-21657</v>
      </c>
      <c r="E363" s="271" t="str">
        <f>P.O.!E365</f>
        <v>BANCADA EM GRANITO, COR CINZA ANDORINHA, ESP. 2CM, ACABAMENTO POLIDO, APOIADA EM ALVENARIA, EXCLUSIVE ALVENARIA, RODABANCA/FRONTÃO, TESTEIRA/FAIXA, FURO EM BANCADA, CUBA METÁLICA, VÁLVULA, SIFÃO, TORNEIRA E ENGATE FLEXÍVEL</v>
      </c>
      <c r="F363" s="272" t="str">
        <f>P.O.!F365</f>
        <v>m2</v>
      </c>
      <c r="G363" s="345" t="s">
        <v>1201</v>
      </c>
      <c r="H363" s="346"/>
      <c r="I363" s="346"/>
      <c r="J363" s="346"/>
      <c r="K363" s="346"/>
      <c r="L363" s="347"/>
      <c r="M363" s="268">
        <f>1.12+0.9+3.17+1.27+2.33+0.8+0.7</f>
        <v>10.29</v>
      </c>
      <c r="N363" s="33"/>
      <c r="O363" s="33"/>
      <c r="P363" s="33"/>
      <c r="Q363" s="33"/>
      <c r="R363" s="33"/>
      <c r="S363" s="33"/>
      <c r="T363" s="33"/>
      <c r="U363" s="33"/>
      <c r="V363" s="33"/>
      <c r="W363" s="33"/>
      <c r="X363" s="33"/>
      <c r="Y363" s="33"/>
      <c r="Z363" s="33"/>
    </row>
    <row r="364" spans="1:26" ht="45" x14ac:dyDescent="0.2">
      <c r="A364" s="262" t="str">
        <f>P.O.!A366</f>
        <v>S</v>
      </c>
      <c r="B364" s="269" t="str">
        <f>P.O.!B366</f>
        <v>40.3</v>
      </c>
      <c r="C364" s="270" t="str">
        <f>P.O.!C366</f>
        <v xml:space="preserve">SEINFRA </v>
      </c>
      <c r="D364" s="269" t="str">
        <f>P.O.!D366</f>
        <v>ED-48342</v>
      </c>
      <c r="E364" s="271" t="str">
        <f>P.O.!E366</f>
        <v>FURO DE BOJO EM BANCADA DE GRANITO/MÁRMORE, INCLUSIVE COLAGEM COM MASSA PLÁSTICA</v>
      </c>
      <c r="F364" s="272" t="str">
        <f>P.O.!F366</f>
        <v>un</v>
      </c>
      <c r="G364" s="345" t="s">
        <v>1202</v>
      </c>
      <c r="H364" s="346"/>
      <c r="I364" s="346"/>
      <c r="J364" s="346"/>
      <c r="K364" s="346"/>
      <c r="L364" s="347"/>
      <c r="M364" s="268">
        <v>8</v>
      </c>
      <c r="N364" s="33"/>
      <c r="O364" s="33"/>
      <c r="P364" s="33"/>
      <c r="Q364" s="33"/>
      <c r="R364" s="33"/>
      <c r="S364" s="33"/>
      <c r="T364" s="33"/>
      <c r="U364" s="33"/>
      <c r="V364" s="33"/>
      <c r="W364" s="33"/>
      <c r="X364" s="33"/>
      <c r="Y364" s="33"/>
      <c r="Z364" s="33"/>
    </row>
    <row r="365" spans="1:26" ht="60" x14ac:dyDescent="0.2">
      <c r="A365" s="262" t="str">
        <f>P.O.!A367</f>
        <v>S</v>
      </c>
      <c r="B365" s="269" t="str">
        <f>P.O.!B367</f>
        <v>40.4</v>
      </c>
      <c r="C365" s="270" t="str">
        <f>P.O.!C367</f>
        <v xml:space="preserve">SEINFRA </v>
      </c>
      <c r="D365" s="269" t="str">
        <f>P.O.!D367</f>
        <v>ED-48348</v>
      </c>
      <c r="E365" s="271" t="str">
        <f>P.O.!E367</f>
        <v>RODABANCA/FRONTÃO PARA BANCADA EM GRANITO, COR CINZA ANDORINHA, ESP. 2CM, ALTURA DE 10CM, INCLUSIVE REJUNTAMENTO EM MASSA PLÁSTICA NA COR DA PEDRA</v>
      </c>
      <c r="F365" s="272" t="str">
        <f>P.O.!F367</f>
        <v>m</v>
      </c>
      <c r="G365" s="345" t="s">
        <v>1203</v>
      </c>
      <c r="H365" s="346"/>
      <c r="I365" s="346"/>
      <c r="J365" s="346"/>
      <c r="K365" s="346"/>
      <c r="L365" s="347"/>
      <c r="M365" s="268">
        <f>0.6+2.49+1.5+0.6+0.6+5.28+0.6+0.6+2.12+0.6+4.5</f>
        <v>19.490000000000002</v>
      </c>
      <c r="N365" s="33"/>
      <c r="O365" s="33"/>
      <c r="P365" s="33"/>
      <c r="Q365" s="33"/>
      <c r="R365" s="33"/>
      <c r="S365" s="33"/>
      <c r="T365" s="33"/>
      <c r="U365" s="33"/>
      <c r="V365" s="33"/>
      <c r="W365" s="33"/>
      <c r="X365" s="33"/>
      <c r="Y365" s="33"/>
      <c r="Z365" s="33"/>
    </row>
    <row r="366" spans="1:26" ht="60" x14ac:dyDescent="0.2">
      <c r="A366" s="262" t="str">
        <f>P.O.!A368</f>
        <v>S</v>
      </c>
      <c r="B366" s="269" t="str">
        <f>P.O.!B368</f>
        <v>40.5</v>
      </c>
      <c r="C366" s="270" t="str">
        <f>P.O.!C368</f>
        <v xml:space="preserve">SEINFRA </v>
      </c>
      <c r="D366" s="269" t="str">
        <f>P.O.!D368</f>
        <v>ED-21634</v>
      </c>
      <c r="E366" s="271" t="str">
        <f>P.O.!E368</f>
        <v>TESTEIRA PARA BANCADA EM GRANITO, COR CINZA ANDORINHA, ESP. 2CM, ALTURA DE 3CM, INCLUSIVE POLIMENTO, CORTE/COLAGEM EM MEIA ESQUADRIA E MASSA PLÁSTICA NA COR DA PEDRA</v>
      </c>
      <c r="F366" s="272" t="str">
        <f>P.O.!F368</f>
        <v>m</v>
      </c>
      <c r="G366" s="345" t="s">
        <v>1204</v>
      </c>
      <c r="H366" s="346"/>
      <c r="I366" s="346"/>
      <c r="J366" s="346"/>
      <c r="K366" s="346"/>
      <c r="L366" s="347"/>
      <c r="M366" s="268">
        <f>1.52+3.82+1.93+0.9+5.28</f>
        <v>13.45</v>
      </c>
      <c r="N366" s="33"/>
      <c r="O366" s="33"/>
      <c r="P366" s="33"/>
      <c r="Q366" s="33"/>
      <c r="R366" s="33"/>
      <c r="S366" s="33"/>
      <c r="T366" s="33"/>
      <c r="U366" s="33"/>
      <c r="V366" s="33"/>
      <c r="W366" s="33"/>
      <c r="X366" s="33"/>
      <c r="Y366" s="33"/>
      <c r="Z366" s="33"/>
    </row>
    <row r="367" spans="1:26" ht="60" x14ac:dyDescent="0.2">
      <c r="A367" s="262" t="str">
        <f>P.O.!A369</f>
        <v>S</v>
      </c>
      <c r="B367" s="269" t="str">
        <f>P.O.!B369</f>
        <v>40.6</v>
      </c>
      <c r="C367" s="274" t="str">
        <f>P.O.!C369</f>
        <v xml:space="preserve">SEINFRA </v>
      </c>
      <c r="D367" s="269" t="str">
        <f>P.O.!D369</f>
        <v>ED-50621</v>
      </c>
      <c r="E367" s="271" t="str">
        <f>P.O.!E369</f>
        <v>SÓCULO COM ENCHIMENTO EM TIJOLOS MACIÇOS, ALTURA DE 10CM À 12CM, INCLUSIVE ACABAMENTO EM REVESTIMENTO DE ARGAMASSA, ESP. 20MM, COM APLICAÇÃO MANUAL</v>
      </c>
      <c r="F367" s="272" t="str">
        <f>P.O.!F369</f>
        <v>m2</v>
      </c>
      <c r="G367" s="345" t="s">
        <v>1205</v>
      </c>
      <c r="H367" s="346"/>
      <c r="I367" s="346"/>
      <c r="J367" s="346"/>
      <c r="K367" s="346"/>
      <c r="L367" s="347"/>
      <c r="M367" s="268">
        <v>8.8000000000000007</v>
      </c>
      <c r="N367" s="33"/>
      <c r="O367" s="33"/>
      <c r="P367" s="33"/>
      <c r="Q367" s="33"/>
      <c r="R367" s="33"/>
      <c r="S367" s="33"/>
      <c r="T367" s="33"/>
      <c r="U367" s="33"/>
      <c r="V367" s="33"/>
      <c r="W367" s="33"/>
      <c r="X367" s="33"/>
      <c r="Y367" s="33"/>
      <c r="Z367" s="33"/>
    </row>
    <row r="368" spans="1:26" ht="15" x14ac:dyDescent="0.2">
      <c r="A368" s="262">
        <f>P.O.!A370</f>
        <v>0</v>
      </c>
      <c r="B368" s="269">
        <f>P.O.!B370</f>
        <v>0</v>
      </c>
      <c r="C368" s="270">
        <f>P.O.!C370</f>
        <v>0</v>
      </c>
      <c r="D368" s="272">
        <f>P.O.!D370</f>
        <v>0</v>
      </c>
      <c r="E368" s="271">
        <f>P.O.!E370</f>
        <v>0</v>
      </c>
      <c r="F368" s="275">
        <f>P.O.!F370</f>
        <v>0</v>
      </c>
      <c r="G368" s="345"/>
      <c r="H368" s="346"/>
      <c r="I368" s="346"/>
      <c r="J368" s="346"/>
      <c r="K368" s="346"/>
      <c r="L368" s="347"/>
      <c r="M368" s="268"/>
      <c r="N368" s="33"/>
      <c r="O368" s="33"/>
      <c r="P368" s="33"/>
      <c r="Q368" s="33"/>
      <c r="R368" s="33"/>
      <c r="S368" s="33"/>
      <c r="T368" s="33"/>
      <c r="U368" s="33"/>
      <c r="V368" s="33"/>
      <c r="W368" s="33"/>
      <c r="X368" s="33"/>
      <c r="Y368" s="33"/>
      <c r="Z368" s="33"/>
    </row>
    <row r="369" spans="1:26" ht="15" x14ac:dyDescent="0.2">
      <c r="A369" s="262" t="str">
        <f>P.O.!A371</f>
        <v>E</v>
      </c>
      <c r="B369" s="263" t="str">
        <f>P.O.!B371</f>
        <v>41</v>
      </c>
      <c r="C369" s="264">
        <f>P.O.!C371</f>
        <v>0</v>
      </c>
      <c r="D369" s="263">
        <f>P.O.!D371</f>
        <v>0</v>
      </c>
      <c r="E369" s="266" t="str">
        <f>P.O.!E371</f>
        <v>ELEMENTOS ORNAMENTAIS DE FECHAMENTO</v>
      </c>
      <c r="F369" s="278">
        <f>P.O.!F371</f>
        <v>0</v>
      </c>
      <c r="G369" s="348"/>
      <c r="H369" s="346"/>
      <c r="I369" s="346"/>
      <c r="J369" s="346"/>
      <c r="K369" s="346"/>
      <c r="L369" s="347"/>
      <c r="M369" s="268"/>
      <c r="N369" s="33"/>
      <c r="O369" s="33"/>
      <c r="P369" s="33"/>
      <c r="Q369" s="33"/>
      <c r="R369" s="33"/>
      <c r="S369" s="33"/>
      <c r="T369" s="33"/>
      <c r="U369" s="33"/>
      <c r="V369" s="33"/>
      <c r="W369" s="33"/>
      <c r="X369" s="33"/>
      <c r="Y369" s="33"/>
      <c r="Z369" s="33"/>
    </row>
    <row r="370" spans="1:26" ht="60" x14ac:dyDescent="0.2">
      <c r="A370" s="262" t="str">
        <f>P.O.!A372</f>
        <v>S</v>
      </c>
      <c r="B370" s="269" t="str">
        <f>P.O.!B372</f>
        <v>41.1</v>
      </c>
      <c r="C370" s="270" t="str">
        <f>P.O.!C372</f>
        <v>SINAPI</v>
      </c>
      <c r="D370" s="269" t="str">
        <f>P.O.!D372</f>
        <v>101162</v>
      </c>
      <c r="E370" s="271" t="str">
        <f>P.O.!E372</f>
        <v>ALVENARIA DE VEDAÇÃO COM ELEMENTO VAZADO DE CERÂMICA (COBOGÓ) DE 7X20X20CM E ARGAMASSA DE ASSENTAMENTO COM PREPARO EM BETONEIRA. AF_05/2020</v>
      </c>
      <c r="F370" s="272" t="str">
        <f>P.O.!F372</f>
        <v>M2</v>
      </c>
      <c r="G370" s="345" t="s">
        <v>1206</v>
      </c>
      <c r="H370" s="346"/>
      <c r="I370" s="346"/>
      <c r="J370" s="346"/>
      <c r="K370" s="346"/>
      <c r="L370" s="347"/>
      <c r="M370" s="268">
        <v>9.33</v>
      </c>
      <c r="N370" s="33"/>
      <c r="O370" s="33"/>
      <c r="P370" s="33"/>
      <c r="Q370" s="33"/>
      <c r="R370" s="33"/>
      <c r="S370" s="33"/>
      <c r="T370" s="33"/>
      <c r="U370" s="33"/>
      <c r="V370" s="33"/>
      <c r="W370" s="33"/>
      <c r="X370" s="33"/>
      <c r="Y370" s="33"/>
      <c r="Z370" s="33"/>
    </row>
    <row r="371" spans="1:26" ht="60" x14ac:dyDescent="0.2">
      <c r="A371" s="262" t="str">
        <f>P.O.!A373</f>
        <v>S</v>
      </c>
      <c r="B371" s="269" t="str">
        <f>P.O.!B373</f>
        <v>41.2</v>
      </c>
      <c r="C371" s="270" t="str">
        <f>P.O.!C373</f>
        <v xml:space="preserve">SEINFRA </v>
      </c>
      <c r="D371" s="269" t="str">
        <f>P.O.!D373</f>
        <v>ED-48235</v>
      </c>
      <c r="E371" s="271" t="str">
        <f>P.O.!E373</f>
        <v>ALVENARIA DE ELEMENTO VAZADO DE VIDRO,  BLOCO DE VIDRO (10X20)CM, ESP. 10CM, TIPO CAPELA, INCLUSIVE ARGAMASSA PARA ASSENTAMENTO E REJUNTAMENTO</v>
      </c>
      <c r="F371" s="272" t="str">
        <f>P.O.!F373</f>
        <v>m2</v>
      </c>
      <c r="G371" s="345" t="s">
        <v>1207</v>
      </c>
      <c r="H371" s="346"/>
      <c r="I371" s="346"/>
      <c r="J371" s="346"/>
      <c r="K371" s="346"/>
      <c r="L371" s="347"/>
      <c r="M371" s="268">
        <v>6.95</v>
      </c>
      <c r="N371" s="33"/>
      <c r="O371" s="33"/>
      <c r="P371" s="33"/>
      <c r="Q371" s="33"/>
      <c r="R371" s="33"/>
      <c r="S371" s="33"/>
      <c r="T371" s="33"/>
      <c r="U371" s="33"/>
      <c r="V371" s="33"/>
      <c r="W371" s="33"/>
      <c r="X371" s="33"/>
      <c r="Y371" s="33"/>
      <c r="Z371" s="33"/>
    </row>
    <row r="372" spans="1:26" ht="15" x14ac:dyDescent="0.2">
      <c r="A372" s="262">
        <f>P.O.!A374</f>
        <v>0</v>
      </c>
      <c r="B372" s="269">
        <f>P.O.!B374</f>
        <v>0</v>
      </c>
      <c r="C372" s="270">
        <f>P.O.!C374</f>
        <v>0</v>
      </c>
      <c r="D372" s="272">
        <f>P.O.!D374</f>
        <v>0</v>
      </c>
      <c r="E372" s="271">
        <f>P.O.!E374</f>
        <v>0</v>
      </c>
      <c r="F372" s="275">
        <f>P.O.!F374</f>
        <v>0</v>
      </c>
      <c r="G372" s="345"/>
      <c r="H372" s="346"/>
      <c r="I372" s="346"/>
      <c r="J372" s="346"/>
      <c r="K372" s="346"/>
      <c r="L372" s="347"/>
      <c r="M372" s="268"/>
      <c r="N372" s="33"/>
      <c r="O372" s="33"/>
      <c r="P372" s="33"/>
      <c r="Q372" s="33"/>
      <c r="R372" s="33"/>
      <c r="S372" s="33"/>
      <c r="T372" s="33"/>
      <c r="U372" s="33"/>
      <c r="V372" s="33"/>
      <c r="W372" s="33"/>
      <c r="X372" s="33"/>
      <c r="Y372" s="33"/>
      <c r="Z372" s="33"/>
    </row>
    <row r="373" spans="1:26" ht="15" x14ac:dyDescent="0.2">
      <c r="A373" s="262" t="str">
        <f>P.O.!A375</f>
        <v>E</v>
      </c>
      <c r="B373" s="280" t="str">
        <f>P.O.!B375</f>
        <v>42</v>
      </c>
      <c r="C373" s="281">
        <f>P.O.!C375</f>
        <v>0</v>
      </c>
      <c r="D373" s="280">
        <f>P.O.!D375</f>
        <v>0</v>
      </c>
      <c r="E373" s="282" t="str">
        <f>P.O.!E375</f>
        <v>REVESTIMENTOS DE TETO</v>
      </c>
      <c r="F373" s="278">
        <f>P.O.!F375</f>
        <v>0</v>
      </c>
      <c r="G373" s="348"/>
      <c r="H373" s="346"/>
      <c r="I373" s="346"/>
      <c r="J373" s="346"/>
      <c r="K373" s="346"/>
      <c r="L373" s="347"/>
      <c r="M373" s="268"/>
      <c r="N373" s="33"/>
      <c r="O373" s="33"/>
      <c r="P373" s="33"/>
      <c r="Q373" s="33"/>
      <c r="R373" s="33"/>
      <c r="S373" s="33"/>
      <c r="T373" s="33"/>
      <c r="U373" s="33"/>
      <c r="V373" s="33"/>
      <c r="W373" s="33"/>
      <c r="X373" s="33"/>
      <c r="Y373" s="33"/>
      <c r="Z373" s="33"/>
    </row>
    <row r="374" spans="1:26" ht="45" x14ac:dyDescent="0.2">
      <c r="A374" s="262" t="str">
        <f>P.O.!A376</f>
        <v>S</v>
      </c>
      <c r="B374" s="269" t="str">
        <f>P.O.!B376</f>
        <v>42.1</v>
      </c>
      <c r="C374" s="270" t="str">
        <f>P.O.!C376</f>
        <v xml:space="preserve">SEINFRA </v>
      </c>
      <c r="D374" s="269" t="str">
        <f>P.O.!D376</f>
        <v>ED-9066</v>
      </c>
      <c r="E374" s="271" t="str">
        <f>P.O.!E376</f>
        <v>REVESTIMENTO DE GESSO EM TETO, ESP. 5MM, APLICAÇÃO MANUAL, INCLUSIVE ACABAMENTO SARRAFEADO</v>
      </c>
      <c r="F374" s="272" t="str">
        <f>P.O.!F376</f>
        <v>m2</v>
      </c>
      <c r="G374" s="345" t="s">
        <v>1208</v>
      </c>
      <c r="H374" s="346"/>
      <c r="I374" s="346"/>
      <c r="J374" s="346"/>
      <c r="K374" s="346"/>
      <c r="L374" s="347"/>
      <c r="M374" s="268">
        <v>63</v>
      </c>
      <c r="N374" s="33"/>
      <c r="O374" s="33"/>
      <c r="P374" s="33"/>
      <c r="Q374" s="33"/>
      <c r="R374" s="33"/>
      <c r="S374" s="33"/>
      <c r="T374" s="33"/>
      <c r="U374" s="33"/>
      <c r="V374" s="33"/>
      <c r="W374" s="33"/>
      <c r="X374" s="33"/>
      <c r="Y374" s="33"/>
      <c r="Z374" s="33"/>
    </row>
    <row r="375" spans="1:26" ht="30" x14ac:dyDescent="0.2">
      <c r="A375" s="262" t="str">
        <f>P.O.!A377</f>
        <v>S</v>
      </c>
      <c r="B375" s="269" t="str">
        <f>P.O.!B377</f>
        <v>42.2</v>
      </c>
      <c r="C375" s="270" t="str">
        <f>P.O.!C377</f>
        <v xml:space="preserve">SEINFRA </v>
      </c>
      <c r="D375" s="269" t="str">
        <f>P.O.!D377</f>
        <v>ED-19975</v>
      </c>
      <c r="E375" s="271" t="str">
        <f>P.O.!E377</f>
        <v>MOLDURA DE GESSO, LARGURA DE 10CM, INCLUSIVE FIXAÇÃO E REJUNTAMENTO</v>
      </c>
      <c r="F375" s="272" t="str">
        <f>P.O.!F377</f>
        <v>m</v>
      </c>
      <c r="G375" s="345" t="s">
        <v>1209</v>
      </c>
      <c r="H375" s="346"/>
      <c r="I375" s="346"/>
      <c r="J375" s="346"/>
      <c r="K375" s="346"/>
      <c r="L375" s="347"/>
      <c r="M375" s="268">
        <f>(4*4.5)+(2*1.6)+(3.02*2)+(4*2)+4.5+4.5+2.18+0.78+2.32+5.28+1.3+3.9+4.5+2.12+3.2+1.78</f>
        <v>71.600000000000009</v>
      </c>
      <c r="N375" s="33"/>
      <c r="O375" s="33"/>
      <c r="P375" s="33"/>
      <c r="Q375" s="33"/>
      <c r="R375" s="33"/>
      <c r="S375" s="33"/>
      <c r="T375" s="33"/>
      <c r="U375" s="33"/>
      <c r="V375" s="33"/>
      <c r="W375" s="33"/>
      <c r="X375" s="33"/>
      <c r="Y375" s="33"/>
      <c r="Z375" s="33"/>
    </row>
    <row r="376" spans="1:26" ht="15" x14ac:dyDescent="0.2">
      <c r="A376" s="262">
        <f>P.O.!A378</f>
        <v>0</v>
      </c>
      <c r="B376" s="269">
        <f>P.O.!B378</f>
        <v>0</v>
      </c>
      <c r="C376" s="270">
        <f>P.O.!C378</f>
        <v>0</v>
      </c>
      <c r="D376" s="272">
        <f>P.O.!D378</f>
        <v>0</v>
      </c>
      <c r="E376" s="271">
        <f>P.O.!E378</f>
        <v>0</v>
      </c>
      <c r="F376" s="275">
        <f>P.O.!F378</f>
        <v>0</v>
      </c>
      <c r="G376" s="345"/>
      <c r="H376" s="346"/>
      <c r="I376" s="346"/>
      <c r="J376" s="346"/>
      <c r="K376" s="346"/>
      <c r="L376" s="347"/>
      <c r="M376" s="268"/>
      <c r="N376" s="33"/>
      <c r="O376" s="33"/>
      <c r="P376" s="33"/>
      <c r="Q376" s="33"/>
      <c r="R376" s="33"/>
      <c r="S376" s="33"/>
      <c r="T376" s="33"/>
      <c r="U376" s="33"/>
      <c r="V376" s="33"/>
      <c r="W376" s="33"/>
      <c r="X376" s="33"/>
      <c r="Y376" s="33"/>
      <c r="Z376" s="33"/>
    </row>
    <row r="377" spans="1:26" ht="15" x14ac:dyDescent="0.2">
      <c r="A377" s="262" t="str">
        <f>P.O.!A379</f>
        <v>E</v>
      </c>
      <c r="B377" s="280" t="str">
        <f>P.O.!B379</f>
        <v>43</v>
      </c>
      <c r="C377" s="281">
        <f>P.O.!C379</f>
        <v>0</v>
      </c>
      <c r="D377" s="280">
        <f>P.O.!D379</f>
        <v>0</v>
      </c>
      <c r="E377" s="282" t="str">
        <f>P.O.!E379</f>
        <v>LOUÇAS E METAIS</v>
      </c>
      <c r="F377" s="278">
        <f>P.O.!F379</f>
        <v>0</v>
      </c>
      <c r="G377" s="348"/>
      <c r="H377" s="346"/>
      <c r="I377" s="346"/>
      <c r="J377" s="346"/>
      <c r="K377" s="346"/>
      <c r="L377" s="347"/>
      <c r="M377" s="268"/>
      <c r="N377" s="33"/>
      <c r="O377" s="33"/>
      <c r="P377" s="33"/>
      <c r="Q377" s="33"/>
      <c r="R377" s="33"/>
      <c r="S377" s="33"/>
      <c r="T377" s="33"/>
      <c r="U377" s="33"/>
      <c r="V377" s="33"/>
      <c r="W377" s="33"/>
      <c r="X377" s="33"/>
      <c r="Y377" s="33"/>
      <c r="Z377" s="33"/>
    </row>
    <row r="378" spans="1:26" ht="60" x14ac:dyDescent="0.2">
      <c r="A378" s="262" t="str">
        <f>P.O.!A380</f>
        <v>S</v>
      </c>
      <c r="B378" s="269" t="str">
        <f>P.O.!B380</f>
        <v>43.1</v>
      </c>
      <c r="C378" s="270" t="str">
        <f>P.O.!C380</f>
        <v>SINAPI</v>
      </c>
      <c r="D378" s="269" t="str">
        <f>P.O.!D380</f>
        <v>86932</v>
      </c>
      <c r="E378" s="271" t="str">
        <f>P.O.!E380</f>
        <v>VASO SANITÁRIO SIFONADO COM CAIXA ACOPLADA LOUÇA BRANCA - PADRÃO MÉDIO, INCLUSO ENGATE FLEXÍVEL EM METAL CROMADO, 1/2 X 40CM - FORNECIMENTO E INSTALAÇÃO. AF_01/2020</v>
      </c>
      <c r="F378" s="272" t="str">
        <f>P.O.!F380</f>
        <v>UN</v>
      </c>
      <c r="G378" s="345" t="s">
        <v>1210</v>
      </c>
      <c r="H378" s="346"/>
      <c r="I378" s="346"/>
      <c r="J378" s="346"/>
      <c r="K378" s="346"/>
      <c r="L378" s="347"/>
      <c r="M378" s="268">
        <v>6</v>
      </c>
      <c r="N378" s="33"/>
      <c r="O378" s="33"/>
      <c r="P378" s="33"/>
      <c r="Q378" s="33"/>
      <c r="R378" s="33"/>
      <c r="S378" s="33"/>
      <c r="T378" s="33"/>
      <c r="U378" s="33"/>
      <c r="V378" s="33"/>
      <c r="W378" s="33"/>
      <c r="X378" s="33"/>
      <c r="Y378" s="33"/>
      <c r="Z378" s="33"/>
    </row>
    <row r="379" spans="1:26" ht="30" x14ac:dyDescent="0.2">
      <c r="A379" s="262" t="str">
        <f>P.O.!A381</f>
        <v>S</v>
      </c>
      <c r="B379" s="269" t="str">
        <f>P.O.!B381</f>
        <v>43.2</v>
      </c>
      <c r="C379" s="270" t="str">
        <f>P.O.!C381</f>
        <v>SINAPI</v>
      </c>
      <c r="D379" s="269" t="str">
        <f>P.O.!D381</f>
        <v>100849</v>
      </c>
      <c r="E379" s="271" t="str">
        <f>P.O.!E381</f>
        <v>ASSENTO SANITÁRIO CONVENCIONAL - FORNECIMENTO E INSTALACAO. AF_01/2020</v>
      </c>
      <c r="F379" s="272" t="str">
        <f>P.O.!F381</f>
        <v>UN</v>
      </c>
      <c r="G379" s="345" t="s">
        <v>1210</v>
      </c>
      <c r="H379" s="346"/>
      <c r="I379" s="346"/>
      <c r="J379" s="346"/>
      <c r="K379" s="346"/>
      <c r="L379" s="347"/>
      <c r="M379" s="268">
        <v>6</v>
      </c>
      <c r="N379" s="33"/>
      <c r="O379" s="33"/>
      <c r="P379" s="33"/>
      <c r="Q379" s="33"/>
      <c r="R379" s="33"/>
      <c r="S379" s="33"/>
      <c r="T379" s="33"/>
      <c r="U379" s="33"/>
      <c r="V379" s="33"/>
      <c r="W379" s="33"/>
      <c r="X379" s="33"/>
      <c r="Y379" s="33"/>
      <c r="Z379" s="33"/>
    </row>
    <row r="380" spans="1:26" ht="45" x14ac:dyDescent="0.2">
      <c r="A380" s="262" t="str">
        <f>P.O.!A382</f>
        <v>S</v>
      </c>
      <c r="B380" s="269" t="str">
        <f>P.O.!B382</f>
        <v>43.3</v>
      </c>
      <c r="C380" s="270" t="str">
        <f>P.O.!C382</f>
        <v>SINAPI</v>
      </c>
      <c r="D380" s="269" t="str">
        <f>P.O.!D382</f>
        <v>100858</v>
      </c>
      <c r="E380" s="271" t="str">
        <f>P.O.!E382</f>
        <v>MICTÓRIO SIFONADO LOUÇA BRANCA - PADRÃO MÉDIO - FORNECIMENTO E INSTALAÇÃO. AF_01/2020</v>
      </c>
      <c r="F380" s="272" t="str">
        <f>P.O.!F382</f>
        <v>UN</v>
      </c>
      <c r="G380" s="345" t="s">
        <v>1211</v>
      </c>
      <c r="H380" s="346"/>
      <c r="I380" s="346"/>
      <c r="J380" s="346"/>
      <c r="K380" s="346"/>
      <c r="L380" s="347"/>
      <c r="M380" s="268">
        <v>3</v>
      </c>
      <c r="N380" s="33"/>
      <c r="O380" s="33"/>
      <c r="P380" s="33"/>
      <c r="Q380" s="33"/>
      <c r="R380" s="33"/>
      <c r="S380" s="33"/>
      <c r="T380" s="33"/>
      <c r="U380" s="33"/>
      <c r="V380" s="33"/>
      <c r="W380" s="33"/>
      <c r="X380" s="33"/>
      <c r="Y380" s="33"/>
      <c r="Z380" s="33"/>
    </row>
    <row r="381" spans="1:26" ht="60" x14ac:dyDescent="0.2">
      <c r="A381" s="262" t="str">
        <f>P.O.!A383</f>
        <v>S</v>
      </c>
      <c r="B381" s="269" t="str">
        <f>P.O.!B383</f>
        <v>43.4</v>
      </c>
      <c r="C381" s="270" t="str">
        <f>P.O.!C383</f>
        <v>SINAPI</v>
      </c>
      <c r="D381" s="269" t="str">
        <f>P.O.!D383</f>
        <v>86937</v>
      </c>
      <c r="E381" s="271" t="str">
        <f>P.O.!E383</f>
        <v>CUBA DE EMBUTIR OVAL EM LOUÇA BRANCA, 35 X 50CM OU EQUIVALENTE, INCLUSO VÁLVULA EM METAL CROMADO E SIFÃO FLEXÍVEL EM PVC - FORNECIMENTO E INSTALAÇÃO. AF_01/2020</v>
      </c>
      <c r="F381" s="272" t="str">
        <f>P.O.!F383</f>
        <v>UN</v>
      </c>
      <c r="G381" s="345" t="s">
        <v>1212</v>
      </c>
      <c r="H381" s="346"/>
      <c r="I381" s="346"/>
      <c r="J381" s="346"/>
      <c r="K381" s="346"/>
      <c r="L381" s="347"/>
      <c r="M381" s="268">
        <v>7</v>
      </c>
      <c r="N381" s="33"/>
      <c r="O381" s="33"/>
      <c r="P381" s="33"/>
      <c r="Q381" s="33"/>
      <c r="R381" s="33"/>
      <c r="S381" s="33"/>
      <c r="T381" s="33"/>
      <c r="U381" s="33"/>
      <c r="V381" s="33"/>
      <c r="W381" s="33"/>
      <c r="X381" s="33"/>
      <c r="Y381" s="33"/>
      <c r="Z381" s="33"/>
    </row>
    <row r="382" spans="1:26" ht="105" x14ac:dyDescent="0.2">
      <c r="A382" s="262" t="str">
        <f>P.O.!A384</f>
        <v>S</v>
      </c>
      <c r="B382" s="269" t="str">
        <f>P.O.!B384</f>
        <v>43.5</v>
      </c>
      <c r="C382" s="270" t="str">
        <f>P.O.!C384</f>
        <v xml:space="preserve">SEINFRA </v>
      </c>
      <c r="D382" s="269" t="str">
        <f>P.O.!D384</f>
        <v>ED-50283</v>
      </c>
      <c r="E382" s="271" t="str">
        <f>P.O.!E384</f>
        <v>LAVATÓRIO DE LOUÇA BRANCA SEM COLUNA, TAMANHO MÉDIO, INCLUSIVE ACESSÓRIOS DE FIXAÇÃO, VÁLVULA DE ESCOAMENTO DE METAL COM ACABAMENTO CROMADO, SIFÃO DE METAL TIPO COPO COM ACABAMENTO CROMADO E REJUNTAMENTO, EXCLUSIVE TORNEIRA E ENGATE FLEXÍVEL</v>
      </c>
      <c r="F382" s="272" t="str">
        <f>P.O.!F384</f>
        <v>un</v>
      </c>
      <c r="G382" s="345" t="s">
        <v>1213</v>
      </c>
      <c r="H382" s="346"/>
      <c r="I382" s="346"/>
      <c r="J382" s="346"/>
      <c r="K382" s="346"/>
      <c r="L382" s="347"/>
      <c r="M382" s="268">
        <v>2</v>
      </c>
      <c r="N382" s="33"/>
      <c r="O382" s="33"/>
      <c r="P382" s="33"/>
      <c r="Q382" s="33"/>
      <c r="R382" s="33"/>
      <c r="S382" s="33"/>
      <c r="T382" s="33"/>
      <c r="U382" s="33"/>
      <c r="V382" s="33"/>
      <c r="W382" s="33"/>
      <c r="X382" s="33"/>
      <c r="Y382" s="33"/>
      <c r="Z382" s="33"/>
    </row>
    <row r="383" spans="1:26" ht="45" x14ac:dyDescent="0.2">
      <c r="A383" s="262" t="str">
        <f>P.O.!A385</f>
        <v>S</v>
      </c>
      <c r="B383" s="269" t="str">
        <f>P.O.!B385</f>
        <v>43.6</v>
      </c>
      <c r="C383" s="270" t="str">
        <f>P.O.!C385</f>
        <v>SINAPI</v>
      </c>
      <c r="D383" s="269" t="str">
        <f>P.O.!D385</f>
        <v>86872</v>
      </c>
      <c r="E383" s="271" t="str">
        <f>P.O.!E385</f>
        <v>TANQUE DE LOUÇA BRANCA COM COLUNA, 30L OU EQUIVALENTE - FORNECIMENTO E INSTALAÇÃO. AF_01/2020</v>
      </c>
      <c r="F383" s="272" t="str">
        <f>P.O.!F385</f>
        <v>UN</v>
      </c>
      <c r="G383" s="345" t="s">
        <v>1214</v>
      </c>
      <c r="H383" s="346"/>
      <c r="I383" s="346"/>
      <c r="J383" s="346"/>
      <c r="K383" s="346"/>
      <c r="L383" s="347"/>
      <c r="M383" s="268">
        <v>1</v>
      </c>
      <c r="N383" s="33"/>
      <c r="O383" s="33"/>
      <c r="P383" s="33"/>
      <c r="Q383" s="33"/>
      <c r="R383" s="33"/>
      <c r="S383" s="33"/>
      <c r="T383" s="33"/>
      <c r="U383" s="33"/>
      <c r="V383" s="33"/>
      <c r="W383" s="33"/>
      <c r="X383" s="33"/>
      <c r="Y383" s="33"/>
      <c r="Z383" s="33"/>
    </row>
    <row r="384" spans="1:26" ht="60" x14ac:dyDescent="0.2">
      <c r="A384" s="262" t="str">
        <f>P.O.!A386</f>
        <v>S</v>
      </c>
      <c r="B384" s="269" t="str">
        <f>P.O.!B386</f>
        <v>43.7</v>
      </c>
      <c r="C384" s="270" t="str">
        <f>P.O.!C386</f>
        <v>SINAPI</v>
      </c>
      <c r="D384" s="269" t="str">
        <f>P.O.!D386</f>
        <v>86935</v>
      </c>
      <c r="E384" s="271" t="str">
        <f>P.O.!E386</f>
        <v>CUBA DE EMBUTIR DE AÇO INOXIDÁVEL MÉDIA, INCLUSO VÁLVULA TIPO AMERICANA EM METAL CROMADO E SIFÃO FLEXÍVEL EM PVC - FORNECIMENTO E INSTALAÇÃO. AF_01/2020</v>
      </c>
      <c r="F384" s="272" t="str">
        <f>P.O.!F386</f>
        <v>UN</v>
      </c>
      <c r="G384" s="345" t="s">
        <v>1213</v>
      </c>
      <c r="H384" s="346"/>
      <c r="I384" s="346"/>
      <c r="J384" s="346"/>
      <c r="K384" s="346"/>
      <c r="L384" s="347"/>
      <c r="M384" s="268">
        <v>2</v>
      </c>
      <c r="N384" s="33"/>
      <c r="O384" s="33"/>
      <c r="P384" s="33"/>
      <c r="Q384" s="33"/>
      <c r="R384" s="33"/>
      <c r="S384" s="33"/>
      <c r="T384" s="33"/>
      <c r="U384" s="33"/>
      <c r="V384" s="33"/>
      <c r="W384" s="33"/>
      <c r="X384" s="33"/>
      <c r="Y384" s="33"/>
      <c r="Z384" s="33"/>
    </row>
    <row r="385" spans="1:26" ht="45" x14ac:dyDescent="0.2">
      <c r="A385" s="262" t="str">
        <f>P.O.!A387</f>
        <v>S</v>
      </c>
      <c r="B385" s="269" t="str">
        <f>P.O.!B387</f>
        <v>43.8</v>
      </c>
      <c r="C385" s="270" t="str">
        <f>P.O.!C387</f>
        <v>SINAPI</v>
      </c>
      <c r="D385" s="269" t="str">
        <f>P.O.!D387</f>
        <v>100872</v>
      </c>
      <c r="E385" s="271" t="str">
        <f>P.O.!E387</f>
        <v>BARRA DE APOIO RETA, EM ALUMINIO, COMPRIMENTO 80 CM, FIXADA NA PAREDE - FORNECIMENTO E INSTALAÇÃO. AF_01/2020</v>
      </c>
      <c r="F385" s="272" t="str">
        <f>P.O.!F387</f>
        <v>UN</v>
      </c>
      <c r="G385" s="345" t="s">
        <v>1213</v>
      </c>
      <c r="H385" s="346"/>
      <c r="I385" s="346"/>
      <c r="J385" s="346"/>
      <c r="K385" s="346"/>
      <c r="L385" s="347"/>
      <c r="M385" s="268">
        <v>2</v>
      </c>
      <c r="N385" s="33"/>
      <c r="O385" s="33"/>
      <c r="P385" s="33"/>
      <c r="Q385" s="33"/>
      <c r="R385" s="33"/>
      <c r="S385" s="33"/>
      <c r="T385" s="33"/>
      <c r="U385" s="33"/>
      <c r="V385" s="33"/>
      <c r="W385" s="33"/>
      <c r="X385" s="33"/>
      <c r="Y385" s="33"/>
      <c r="Z385" s="33"/>
    </row>
    <row r="386" spans="1:26" ht="45" x14ac:dyDescent="0.2">
      <c r="A386" s="262" t="str">
        <f>P.O.!A388</f>
        <v>S</v>
      </c>
      <c r="B386" s="269" t="str">
        <f>P.O.!B388</f>
        <v>43.9</v>
      </c>
      <c r="C386" s="270" t="str">
        <f>P.O.!C388</f>
        <v>SINAPI</v>
      </c>
      <c r="D386" s="269" t="str">
        <f>P.O.!D388</f>
        <v>100870</v>
      </c>
      <c r="E386" s="271" t="str">
        <f>P.O.!E388</f>
        <v>BARRA DE APOIO RETA, EM ALUMINIO, COMPRIMENTO 60 CM, FIXADA NA PAREDE - FORNECIMENTO E INSTALAÇÃO. AF_01/2020</v>
      </c>
      <c r="F386" s="272" t="str">
        <f>P.O.!F388</f>
        <v>UN</v>
      </c>
      <c r="G386" s="345" t="s">
        <v>1213</v>
      </c>
      <c r="H386" s="346"/>
      <c r="I386" s="346"/>
      <c r="J386" s="346"/>
      <c r="K386" s="346"/>
      <c r="L386" s="347"/>
      <c r="M386" s="268">
        <v>2</v>
      </c>
      <c r="N386" s="33"/>
      <c r="O386" s="33"/>
      <c r="P386" s="33"/>
      <c r="Q386" s="33"/>
      <c r="R386" s="33"/>
      <c r="S386" s="33"/>
      <c r="T386" s="33"/>
      <c r="U386" s="33"/>
      <c r="V386" s="33"/>
      <c r="W386" s="33"/>
      <c r="X386" s="33"/>
      <c r="Y386" s="33"/>
      <c r="Z386" s="33"/>
    </row>
    <row r="387" spans="1:26" ht="45" x14ac:dyDescent="0.2">
      <c r="A387" s="262" t="str">
        <f>P.O.!A389</f>
        <v>S</v>
      </c>
      <c r="B387" s="269" t="str">
        <f>P.O.!B389</f>
        <v>43.10</v>
      </c>
      <c r="C387" s="270" t="str">
        <f>P.O.!C389</f>
        <v>CDHU - SERVIÇOS</v>
      </c>
      <c r="D387" s="269" t="str">
        <f>P.O.!D389</f>
        <v>30.01.080</v>
      </c>
      <c r="E387" s="271" t="str">
        <f>P.O.!E389</f>
        <v>Barra de apoio lateral para lavatório, para pessoas com mobilidade reduzida, em tubo de aço inoxidável de 1.1/4", comprimento 25 a 30 cm</v>
      </c>
      <c r="F387" s="272" t="str">
        <f>P.O.!F389</f>
        <v>UN</v>
      </c>
      <c r="G387" s="345" t="s">
        <v>1215</v>
      </c>
      <c r="H387" s="346"/>
      <c r="I387" s="346"/>
      <c r="J387" s="346"/>
      <c r="K387" s="346"/>
      <c r="L387" s="347"/>
      <c r="M387" s="268">
        <v>4</v>
      </c>
      <c r="N387" s="33"/>
      <c r="O387" s="33"/>
      <c r="P387" s="33"/>
      <c r="Q387" s="33"/>
      <c r="R387" s="33"/>
      <c r="S387" s="33"/>
      <c r="T387" s="33"/>
      <c r="U387" s="33"/>
      <c r="V387" s="33"/>
      <c r="W387" s="33"/>
      <c r="X387" s="33"/>
      <c r="Y387" s="33"/>
      <c r="Z387" s="33"/>
    </row>
    <row r="388" spans="1:26" ht="30" x14ac:dyDescent="0.2">
      <c r="A388" s="262" t="str">
        <f>P.O.!A390</f>
        <v>S</v>
      </c>
      <c r="B388" s="269" t="str">
        <f>P.O.!B390</f>
        <v>43.11</v>
      </c>
      <c r="C388" s="270" t="str">
        <f>P.O.!C390</f>
        <v>ORSE</v>
      </c>
      <c r="D388" s="269" t="str">
        <f>P.O.!D390</f>
        <v>03259/ORSE</v>
      </c>
      <c r="E388" s="271" t="str">
        <f>P.O.!E390</f>
        <v>Fornecimento e instalação de torneira pressmatic compact de mesa, ref. 17160606, docol ou similar</v>
      </c>
      <c r="F388" s="272" t="str">
        <f>P.O.!F390</f>
        <v>UN</v>
      </c>
      <c r="G388" s="345" t="s">
        <v>1216</v>
      </c>
      <c r="H388" s="346"/>
      <c r="I388" s="346"/>
      <c r="J388" s="346"/>
      <c r="K388" s="346"/>
      <c r="L388" s="347"/>
      <c r="M388" s="268">
        <v>9</v>
      </c>
      <c r="N388" s="33"/>
      <c r="O388" s="33"/>
      <c r="P388" s="33"/>
      <c r="Q388" s="33"/>
      <c r="R388" s="33"/>
      <c r="S388" s="33"/>
      <c r="T388" s="33"/>
      <c r="U388" s="33"/>
      <c r="V388" s="33"/>
      <c r="W388" s="33"/>
      <c r="X388" s="33"/>
      <c r="Y388" s="33"/>
      <c r="Z388" s="33"/>
    </row>
    <row r="389" spans="1:26" ht="45" x14ac:dyDescent="0.2">
      <c r="A389" s="262" t="str">
        <f>P.O.!A391</f>
        <v>S</v>
      </c>
      <c r="B389" s="269" t="str">
        <f>P.O.!B391</f>
        <v>43.12</v>
      </c>
      <c r="C389" s="270" t="str">
        <f>P.O.!C391</f>
        <v>ORSE</v>
      </c>
      <c r="D389" s="269" t="str">
        <f>P.O.!D391</f>
        <v>11748/ORSE</v>
      </c>
      <c r="E389" s="271" t="str">
        <f>P.O.!E391</f>
        <v>Torneira para lavatório, de mesa, bica alta, linha Link Conforto, ref.1196 C.Lnk da DECA ou similar, inclusive furo para instalação em bancada</v>
      </c>
      <c r="F389" s="272" t="str">
        <f>P.O.!F391</f>
        <v>UN</v>
      </c>
      <c r="G389" s="345" t="s">
        <v>1214</v>
      </c>
      <c r="H389" s="346"/>
      <c r="I389" s="346"/>
      <c r="J389" s="346"/>
      <c r="K389" s="346"/>
      <c r="L389" s="347"/>
      <c r="M389" s="268">
        <v>1</v>
      </c>
      <c r="N389" s="33"/>
      <c r="O389" s="33"/>
      <c r="P389" s="33"/>
      <c r="Q389" s="33"/>
      <c r="R389" s="33"/>
      <c r="S389" s="33"/>
      <c r="T389" s="33"/>
      <c r="U389" s="33"/>
      <c r="V389" s="33"/>
      <c r="W389" s="33"/>
      <c r="X389" s="33"/>
      <c r="Y389" s="33"/>
      <c r="Z389" s="33"/>
    </row>
    <row r="390" spans="1:26" ht="45" x14ac:dyDescent="0.2">
      <c r="A390" s="262" t="str">
        <f>P.O.!A392</f>
        <v>S</v>
      </c>
      <c r="B390" s="269" t="str">
        <f>P.O.!B392</f>
        <v>43.13</v>
      </c>
      <c r="C390" s="270" t="str">
        <f>P.O.!C392</f>
        <v>SINAPI</v>
      </c>
      <c r="D390" s="269" t="str">
        <f>P.O.!D392</f>
        <v>86914</v>
      </c>
      <c r="E390" s="271" t="str">
        <f>P.O.!E392</f>
        <v>TORNEIRA CROMADA 1/2" OU 3/4" PARA TANQUE, PADRÃO MÉDIO - FORNECIMENTO E INSTALAÇÃO. AF_01/2020</v>
      </c>
      <c r="F390" s="272" t="str">
        <f>P.O.!F392</f>
        <v>UN</v>
      </c>
      <c r="G390" s="345" t="s">
        <v>1214</v>
      </c>
      <c r="H390" s="346"/>
      <c r="I390" s="346"/>
      <c r="J390" s="346"/>
      <c r="K390" s="346"/>
      <c r="L390" s="347"/>
      <c r="M390" s="268">
        <v>1</v>
      </c>
      <c r="N390" s="33"/>
      <c r="O390" s="33"/>
      <c r="P390" s="33"/>
      <c r="Q390" s="33"/>
      <c r="R390" s="33"/>
      <c r="S390" s="33"/>
      <c r="T390" s="33"/>
      <c r="U390" s="33"/>
      <c r="V390" s="33"/>
      <c r="W390" s="33"/>
      <c r="X390" s="33"/>
      <c r="Y390" s="33"/>
      <c r="Z390" s="33"/>
    </row>
    <row r="391" spans="1:26" ht="15" x14ac:dyDescent="0.2">
      <c r="A391" s="262" t="str">
        <f>P.O.!A394</f>
        <v>E</v>
      </c>
      <c r="B391" s="280" t="str">
        <f>P.O.!B394</f>
        <v>44</v>
      </c>
      <c r="C391" s="281">
        <f>P.O.!C394</f>
        <v>0</v>
      </c>
      <c r="D391" s="280">
        <f>P.O.!D394</f>
        <v>0</v>
      </c>
      <c r="E391" s="282" t="str">
        <f>P.O.!E394</f>
        <v>PORTAS</v>
      </c>
      <c r="F391" s="278">
        <f>P.O.!F394</f>
        <v>0</v>
      </c>
      <c r="G391" s="348"/>
      <c r="H391" s="346"/>
      <c r="I391" s="346"/>
      <c r="J391" s="346"/>
      <c r="K391" s="346"/>
      <c r="L391" s="347"/>
      <c r="M391" s="268"/>
      <c r="N391" s="33"/>
      <c r="O391" s="33"/>
      <c r="P391" s="33"/>
      <c r="Q391" s="33"/>
      <c r="R391" s="33"/>
      <c r="S391" s="33"/>
      <c r="T391" s="33"/>
      <c r="U391" s="33"/>
      <c r="V391" s="33"/>
      <c r="W391" s="33"/>
      <c r="X391" s="33"/>
      <c r="Y391" s="33"/>
      <c r="Z391" s="33"/>
    </row>
    <row r="392" spans="1:26" ht="75" x14ac:dyDescent="0.2">
      <c r="A392" s="262" t="str">
        <f>P.O.!A395</f>
        <v>S</v>
      </c>
      <c r="B392" s="269" t="str">
        <f>P.O.!B395</f>
        <v>44.1</v>
      </c>
      <c r="C392" s="270" t="str">
        <f>P.O.!C395</f>
        <v xml:space="preserve">SEINFRA </v>
      </c>
      <c r="D392" s="269" t="str">
        <f>P.O.!D395</f>
        <v>ED-14674</v>
      </c>
      <c r="E392" s="271" t="str">
        <f>P.O.!E395</f>
        <v>PORTA AÇO DE ENROLAR, TIPO LÂMINA RAIADA, COM ABERTURA MANUAL, COMPLETA, INCLUSIVE FORNECIMENTO, EIXO, MOLA, SOLEIRA, ETIQUETA, CAVALETE, GUIAS E FITAS, EXCLUSIVE FECHADURAS LATERAIS</v>
      </c>
      <c r="F392" s="272" t="str">
        <f>P.O.!F395</f>
        <v>m2</v>
      </c>
      <c r="G392" s="345" t="s">
        <v>1217</v>
      </c>
      <c r="H392" s="346"/>
      <c r="I392" s="346"/>
      <c r="J392" s="346"/>
      <c r="K392" s="346"/>
      <c r="L392" s="347"/>
      <c r="M392" s="268">
        <f>(2*1.04)+(1.75*1.04)</f>
        <v>3.9000000000000004</v>
      </c>
      <c r="N392" s="33"/>
      <c r="O392" s="33"/>
      <c r="P392" s="33"/>
      <c r="Q392" s="33"/>
      <c r="R392" s="33"/>
      <c r="S392" s="33"/>
      <c r="T392" s="33"/>
      <c r="U392" s="33"/>
      <c r="V392" s="33"/>
      <c r="W392" s="33"/>
      <c r="X392" s="33"/>
      <c r="Y392" s="33"/>
      <c r="Z392" s="33"/>
    </row>
    <row r="393" spans="1:26" ht="45" x14ac:dyDescent="0.2">
      <c r="A393" s="262" t="str">
        <f>P.O.!A396</f>
        <v>S</v>
      </c>
      <c r="B393" s="269" t="str">
        <f>P.O.!B396</f>
        <v>44.2</v>
      </c>
      <c r="C393" s="270" t="str">
        <f>P.O.!C396</f>
        <v>PRÓPRIA</v>
      </c>
      <c r="D393" s="269" t="str">
        <f>P.O.!D396</f>
        <v>CPU 007</v>
      </c>
      <c r="E393" s="271" t="str">
        <f>P.O.!E396</f>
        <v>PORTAO DE ABRIR / GIRO, EM GRADIL DE METALON QUADRADO DE 40X40MM VERTICAL, COM REQUADRO, ACABAMENTO NATURAL - COMPLETO</v>
      </c>
      <c r="F393" s="272" t="str">
        <f>P.O.!F396</f>
        <v>M2</v>
      </c>
      <c r="G393" s="345" t="s">
        <v>1218</v>
      </c>
      <c r="H393" s="346"/>
      <c r="I393" s="346"/>
      <c r="J393" s="346"/>
      <c r="K393" s="346"/>
      <c r="L393" s="347"/>
      <c r="M393" s="268">
        <v>4</v>
      </c>
      <c r="N393" s="33"/>
      <c r="O393" s="33"/>
      <c r="P393" s="33"/>
      <c r="Q393" s="33"/>
      <c r="R393" s="33"/>
      <c r="S393" s="33"/>
      <c r="T393" s="33"/>
      <c r="U393" s="33"/>
      <c r="V393" s="33"/>
      <c r="W393" s="33"/>
      <c r="X393" s="33"/>
      <c r="Y393" s="33"/>
      <c r="Z393" s="33"/>
    </row>
    <row r="394" spans="1:26" ht="75" x14ac:dyDescent="0.2">
      <c r="A394" s="262" t="str">
        <f>P.O.!A397</f>
        <v>S</v>
      </c>
      <c r="B394" s="269" t="str">
        <f>P.O.!B397</f>
        <v>44.3</v>
      </c>
      <c r="C394" s="270" t="str">
        <f>P.O.!C397</f>
        <v>PRÓPRIA</v>
      </c>
      <c r="D394" s="269" t="str">
        <f>P.O.!D397</f>
        <v>CPU 008</v>
      </c>
      <c r="E394" s="271" t="str">
        <f>P.O.!E397</f>
        <v>PORTÃO DE FERRO, ABERTURA ESTILO PORTA CAMARÃO, COM ARMAÇÃO DE METALON, DETALHES EM CHAPA DE AÇO GALVANIZADO E BARRAS CHATA, COMPLETO, COM FECHADURA E DOBRADIÇAS</v>
      </c>
      <c r="F394" s="272" t="str">
        <f>P.O.!F397</f>
        <v>M2</v>
      </c>
      <c r="G394" s="345" t="s">
        <v>1219</v>
      </c>
      <c r="H394" s="346"/>
      <c r="I394" s="346"/>
      <c r="J394" s="346"/>
      <c r="K394" s="346"/>
      <c r="L394" s="347"/>
      <c r="M394" s="268">
        <f>3.22*3.1</f>
        <v>9.9820000000000011</v>
      </c>
      <c r="N394" s="33"/>
      <c r="O394" s="33"/>
      <c r="P394" s="33"/>
      <c r="Q394" s="33"/>
      <c r="R394" s="33"/>
      <c r="S394" s="33"/>
      <c r="T394" s="33"/>
      <c r="U394" s="33"/>
      <c r="V394" s="33"/>
      <c r="W394" s="33"/>
      <c r="X394" s="33"/>
      <c r="Y394" s="33"/>
      <c r="Z394" s="33"/>
    </row>
    <row r="395" spans="1:26" ht="90" x14ac:dyDescent="0.2">
      <c r="A395" s="262" t="str">
        <f>P.O.!A398</f>
        <v>S</v>
      </c>
      <c r="B395" s="269" t="str">
        <f>P.O.!B398</f>
        <v>44.4</v>
      </c>
      <c r="C395" s="270" t="str">
        <f>P.O.!C398</f>
        <v>PRÓPRIA</v>
      </c>
      <c r="D395" s="269" t="str">
        <f>P.O.!D398</f>
        <v>CPU 009</v>
      </c>
      <c r="E395" s="271" t="str">
        <f>P.O.!E398</f>
        <v>PORTA METÁLICA PARA SANITÁRIO EM CHAPA GALVANIZADA, ESP. 1,25MM (GSG-18), DIMENSÃO 0,90 X 2,0 M, TIPO DE ABRIR, UMA (1) FOLHA, INCLUSIVE BATENTE, ESTRUTURA EM METALON (20X30)MM, DOBRADIÇA E TRANQUETA, EXCLUSIVE PINTURA</v>
      </c>
      <c r="F395" s="272" t="str">
        <f>P.O.!F398</f>
        <v>M2</v>
      </c>
      <c r="G395" s="345" t="s">
        <v>1220</v>
      </c>
      <c r="H395" s="346"/>
      <c r="I395" s="346"/>
      <c r="J395" s="346"/>
      <c r="K395" s="346"/>
      <c r="L395" s="347"/>
      <c r="M395" s="268">
        <f>2*(0.9*2)</f>
        <v>3.6</v>
      </c>
      <c r="N395" s="33"/>
      <c r="O395" s="33"/>
      <c r="P395" s="33"/>
      <c r="Q395" s="33"/>
      <c r="R395" s="33"/>
      <c r="S395" s="33"/>
      <c r="T395" s="33"/>
      <c r="U395" s="33"/>
      <c r="V395" s="33"/>
      <c r="W395" s="33"/>
      <c r="X395" s="33"/>
      <c r="Y395" s="33"/>
      <c r="Z395" s="33"/>
    </row>
    <row r="396" spans="1:26" ht="90" x14ac:dyDescent="0.2">
      <c r="A396" s="262" t="str">
        <f>P.O.!A399</f>
        <v>S</v>
      </c>
      <c r="B396" s="269" t="str">
        <f>P.O.!B399</f>
        <v>44.5</v>
      </c>
      <c r="C396" s="270" t="str">
        <f>P.O.!C399</f>
        <v>PRÓPRIA</v>
      </c>
      <c r="D396" s="269" t="str">
        <f>P.O.!D399</f>
        <v>CPU 010</v>
      </c>
      <c r="E396" s="271" t="str">
        <f>P.O.!E399</f>
        <v>PORTA METÁLICA PARA SANITÁRIO EM CHAPA GALVANIZADA, ESP. 1,25MM (GSG-18), DIMENSÃO 0,70 X 2,0 M, TIPO DE ABRIR, UMA (1) FOLHA, INCLUSIVE BATENTE, ESTRUTURA EM METALON (20X30)MM, DOBRADIÇA E TRANQUETA, EXCLUSIVE PINTURA</v>
      </c>
      <c r="F396" s="272" t="str">
        <f>P.O.!F399</f>
        <v>M2</v>
      </c>
      <c r="G396" s="345" t="s">
        <v>1221</v>
      </c>
      <c r="H396" s="346"/>
      <c r="I396" s="346"/>
      <c r="J396" s="346"/>
      <c r="K396" s="346"/>
      <c r="L396" s="347"/>
      <c r="M396" s="268">
        <f>4*(0.7*2 )</f>
        <v>5.6</v>
      </c>
      <c r="N396" s="33"/>
      <c r="O396" s="33"/>
      <c r="P396" s="33"/>
      <c r="Q396" s="33"/>
      <c r="R396" s="33"/>
      <c r="S396" s="33"/>
      <c r="T396" s="33"/>
      <c r="U396" s="33"/>
      <c r="V396" s="33"/>
      <c r="W396" s="33"/>
      <c r="X396" s="33"/>
      <c r="Y396" s="33"/>
      <c r="Z396" s="33"/>
    </row>
    <row r="397" spans="1:26" ht="120" x14ac:dyDescent="0.2">
      <c r="A397" s="262" t="str">
        <f>P.O.!A400</f>
        <v>S</v>
      </c>
      <c r="B397" s="269" t="str">
        <f>P.O.!B400</f>
        <v>44.6</v>
      </c>
      <c r="C397" s="270" t="str">
        <f>P.O.!C400</f>
        <v>PRÓPRIA</v>
      </c>
      <c r="D397" s="269" t="str">
        <f>P.O.!D400</f>
        <v>CPU 011</v>
      </c>
      <c r="E397" s="271" t="str">
        <f>P.O.!E400</f>
        <v>PORTA METÁLICA, TIPO DE ABRIR, COM UMA (1) FOLHA, EM CHAPA GALVANIZADA LAMBRIL, MODELO QUADRADO, INCLUSIVE PINTURA ANTICORROSIVA A BASE DE ÓXIDO DE FERRO (ZARCÃO), UMA (1) DEMÃO, FORNECIMENTO E ASSENTAMENTO, FECHADURA E DOBRADIÇA COM ESTRUTURA EM TUBO DE AÇO GALVANIZADO TUBULAR 100 X 30MM, E=2,0 MM.</v>
      </c>
      <c r="F397" s="272" t="str">
        <f>P.O.!F400</f>
        <v>M2</v>
      </c>
      <c r="G397" s="345" t="s">
        <v>1222</v>
      </c>
      <c r="H397" s="346"/>
      <c r="I397" s="346"/>
      <c r="J397" s="346"/>
      <c r="K397" s="346"/>
      <c r="L397" s="347"/>
      <c r="M397" s="268">
        <f>5.67+1.68+3.6+5.6</f>
        <v>16.549999999999997</v>
      </c>
      <c r="N397" s="33"/>
      <c r="O397" s="33"/>
      <c r="P397" s="33"/>
      <c r="Q397" s="33"/>
      <c r="R397" s="33"/>
      <c r="S397" s="33"/>
      <c r="T397" s="33"/>
      <c r="U397" s="33"/>
      <c r="V397" s="33"/>
      <c r="W397" s="33"/>
      <c r="X397" s="33"/>
      <c r="Y397" s="33"/>
      <c r="Z397" s="33"/>
    </row>
    <row r="398" spans="1:26" ht="120" x14ac:dyDescent="0.2">
      <c r="A398" s="262" t="str">
        <f>P.O.!A401</f>
        <v>S</v>
      </c>
      <c r="B398" s="269" t="str">
        <f>P.O.!B401</f>
        <v>44.7</v>
      </c>
      <c r="C398" s="270" t="str">
        <f>P.O.!C401</f>
        <v>PRÓPRIA</v>
      </c>
      <c r="D398" s="269" t="str">
        <f>P.O.!D401</f>
        <v>CPU 012</v>
      </c>
      <c r="E398" s="271" t="str">
        <f>P.O.!E401</f>
        <v>PORTA METÁLICA, TIPO DE CORRER, COM UMA (1) FOLHA, EM CHAPA GALVANIZADA LAMBRIL, MODELO QUADRADO, INCLUSIVE PINTURA ANTICORROSIVA A BASE DE ÓXIDO DE FERRO (ZARCÃO), UMA (1) DEMÃO, FORNECIMENTO E ASSENTAMENTO, FECHADURA E DOBRADIÇA COM ESTRUTURA EM TUBO DE AÇO GALVANIZADO TUBULAR 100 X 30MM, E=2,0 MM.</v>
      </c>
      <c r="F398" s="272" t="str">
        <f>P.O.!F401</f>
        <v>M2</v>
      </c>
      <c r="G398" s="345" t="s">
        <v>1223</v>
      </c>
      <c r="H398" s="346"/>
      <c r="I398" s="346"/>
      <c r="J398" s="346"/>
      <c r="K398" s="346"/>
      <c r="L398" s="347"/>
      <c r="M398" s="268">
        <v>2.1</v>
      </c>
      <c r="N398" s="33"/>
      <c r="O398" s="33"/>
      <c r="P398" s="33"/>
      <c r="Q398" s="33"/>
      <c r="R398" s="33"/>
      <c r="S398" s="33"/>
      <c r="T398" s="33"/>
      <c r="U398" s="33"/>
      <c r="V398" s="33"/>
      <c r="W398" s="33"/>
      <c r="X398" s="33"/>
      <c r="Y398" s="33"/>
      <c r="Z398" s="33"/>
    </row>
    <row r="399" spans="1:26" ht="90" x14ac:dyDescent="0.2">
      <c r="A399" s="262" t="str">
        <f>P.O.!A402</f>
        <v>S</v>
      </c>
      <c r="B399" s="269" t="str">
        <f>P.O.!B402</f>
        <v>44.8</v>
      </c>
      <c r="C399" s="270" t="str">
        <f>P.O.!C402</f>
        <v>SINAPI - MATERIAL</v>
      </c>
      <c r="D399" s="269" t="str">
        <f>P.O.!D402</f>
        <v>3106</v>
      </c>
      <c r="E399" s="271" t="str">
        <f>P.O.!E402</f>
        <v>FERROLHO COM FECHO CHATO E PORTA CADEADO, EM ACO GALVANIZADO / ZINCADO, DE SOBREPOR, COM COMPRIMENTO DE 6", CHAPA COM ESPESSURA MINIMA DE 1,70 MM E LARGURA /MINIMA DE 5,00 CM (FECHO REFORCADO) (INCLUI PARAFUSOS)</v>
      </c>
      <c r="F399" s="272" t="str">
        <f>P.O.!F402</f>
        <v>UN</v>
      </c>
      <c r="G399" s="345" t="s">
        <v>1224</v>
      </c>
      <c r="H399" s="346"/>
      <c r="I399" s="346"/>
      <c r="J399" s="346"/>
      <c r="K399" s="346"/>
      <c r="L399" s="347"/>
      <c r="M399" s="268">
        <v>4</v>
      </c>
      <c r="N399" s="33"/>
      <c r="O399" s="33"/>
      <c r="P399" s="33"/>
      <c r="Q399" s="33"/>
      <c r="R399" s="33"/>
      <c r="S399" s="33"/>
      <c r="T399" s="33"/>
      <c r="U399" s="33"/>
      <c r="V399" s="33"/>
      <c r="W399" s="33"/>
      <c r="X399" s="33"/>
      <c r="Y399" s="33"/>
      <c r="Z399" s="33"/>
    </row>
    <row r="400" spans="1:26" ht="75" x14ac:dyDescent="0.2">
      <c r="A400" s="262" t="str">
        <f>P.O.!A403</f>
        <v>S</v>
      </c>
      <c r="B400" s="269" t="str">
        <f>P.O.!B403</f>
        <v>44.9</v>
      </c>
      <c r="C400" s="270" t="str">
        <f>P.O.!C403</f>
        <v>SINAPI - MATERIAL</v>
      </c>
      <c r="D400" s="269" t="str">
        <f>P.O.!D403</f>
        <v>5090</v>
      </c>
      <c r="E400" s="271" t="str">
        <f>P.O.!E403</f>
        <v>CADEADO SIMPLES, CORPO EM LATAO MACICO, COM LARGURA DE 25 MM E ALTURA DE APROX 25 MM, HASTE CEMENTADA (NAO LONGA), EM ACO TEMPERADO COM DIAMETRO DE APROX 5,0 MM, INCLUINDO 2 CHAVES</v>
      </c>
      <c r="F400" s="272" t="str">
        <f>P.O.!F403</f>
        <v>UN</v>
      </c>
      <c r="G400" s="345" t="s">
        <v>1224</v>
      </c>
      <c r="H400" s="346"/>
      <c r="I400" s="346"/>
      <c r="J400" s="346"/>
      <c r="K400" s="346"/>
      <c r="L400" s="347"/>
      <c r="M400" s="268">
        <v>4</v>
      </c>
      <c r="N400" s="33"/>
      <c r="O400" s="33"/>
      <c r="P400" s="33"/>
      <c r="Q400" s="33"/>
      <c r="R400" s="33"/>
      <c r="S400" s="33"/>
      <c r="T400" s="33"/>
      <c r="U400" s="33"/>
      <c r="V400" s="33"/>
      <c r="W400" s="33"/>
      <c r="X400" s="33"/>
      <c r="Y400" s="33"/>
      <c r="Z400" s="33"/>
    </row>
    <row r="401" spans="1:26" ht="15" x14ac:dyDescent="0.2">
      <c r="A401" s="262" t="str">
        <f>P.O.!A405</f>
        <v>E</v>
      </c>
      <c r="B401" s="280" t="str">
        <f>P.O.!B405</f>
        <v>45</v>
      </c>
      <c r="C401" s="281">
        <f>P.O.!C405</f>
        <v>0</v>
      </c>
      <c r="D401" s="280">
        <f>P.O.!D405</f>
        <v>0</v>
      </c>
      <c r="E401" s="282" t="str">
        <f>P.O.!E405</f>
        <v>COBERTURA DE VIDRO COM ESTRUTURA METÁLICA</v>
      </c>
      <c r="F401" s="278">
        <f>P.O.!F405</f>
        <v>0</v>
      </c>
      <c r="G401" s="348"/>
      <c r="H401" s="346"/>
      <c r="I401" s="346"/>
      <c r="J401" s="346"/>
      <c r="K401" s="346"/>
      <c r="L401" s="347"/>
      <c r="M401" s="268"/>
      <c r="N401" s="33"/>
      <c r="O401" s="33"/>
      <c r="P401" s="33"/>
      <c r="Q401" s="33"/>
      <c r="R401" s="33"/>
      <c r="S401" s="33"/>
      <c r="T401" s="33"/>
      <c r="U401" s="33"/>
      <c r="V401" s="33"/>
      <c r="W401" s="33"/>
      <c r="X401" s="33"/>
      <c r="Y401" s="33"/>
      <c r="Z401" s="33"/>
    </row>
    <row r="402" spans="1:26" ht="30" x14ac:dyDescent="0.2">
      <c r="A402" s="262" t="str">
        <f>P.O.!A406</f>
        <v>S</v>
      </c>
      <c r="B402" s="269" t="str">
        <f>P.O.!B406</f>
        <v>45.1</v>
      </c>
      <c r="C402" s="270" t="str">
        <f>P.O.!C406</f>
        <v>PRÓPRIA</v>
      </c>
      <c r="D402" s="269" t="str">
        <f>P.O.!D406</f>
        <v>CPU 013</v>
      </c>
      <c r="E402" s="271" t="str">
        <f>P.O.!E406</f>
        <v>ESTRUTURA METÁLICA PARA SUPORTE DE VIDRO TEMPERADO</v>
      </c>
      <c r="F402" s="272" t="str">
        <f>P.O.!F406</f>
        <v>M</v>
      </c>
      <c r="G402" s="345" t="s">
        <v>1225</v>
      </c>
      <c r="H402" s="346"/>
      <c r="I402" s="346"/>
      <c r="J402" s="346"/>
      <c r="K402" s="346"/>
      <c r="L402" s="347"/>
      <c r="M402" s="268">
        <f>4.64+5.51+1.95+2+1.85+1.5+0.86+1.77</f>
        <v>20.079999999999995</v>
      </c>
      <c r="N402" s="33"/>
      <c r="O402" s="33"/>
      <c r="P402" s="33"/>
      <c r="Q402" s="33"/>
      <c r="R402" s="33"/>
      <c r="S402" s="33"/>
      <c r="T402" s="33"/>
      <c r="U402" s="33"/>
      <c r="V402" s="33"/>
      <c r="W402" s="33"/>
      <c r="X402" s="33"/>
      <c r="Y402" s="33"/>
      <c r="Z402" s="33"/>
    </row>
    <row r="403" spans="1:26" ht="75" x14ac:dyDescent="0.2">
      <c r="A403" s="262" t="str">
        <f>P.O.!A407</f>
        <v>S</v>
      </c>
      <c r="B403" s="269" t="str">
        <f>P.O.!B407</f>
        <v>45.2</v>
      </c>
      <c r="C403" s="270" t="str">
        <f>P.O.!C407</f>
        <v xml:space="preserve">SEINFRA </v>
      </c>
      <c r="D403" s="269" t="str">
        <f>P.O.!D407</f>
        <v>ED-51160</v>
      </c>
      <c r="E403" s="271" t="str">
        <f>P.O.!E407</f>
        <v>VIDRO TEMPERADO TRANSPARENTE INCOLOR, ESP. 10MM, INCLUSIVE FIXAÇÃO E VEDAÇÃO COM GUARNIÇÃO/GAXETA DE BORRACHA NEOPRENE, FORNECIMENTO E INSTALAÇÃO, EXCLUSIVE CAIXILHO/PERFIL</v>
      </c>
      <c r="F403" s="272" t="str">
        <f>P.O.!F407</f>
        <v>m2</v>
      </c>
      <c r="G403" s="345" t="s">
        <v>1226</v>
      </c>
      <c r="H403" s="346"/>
      <c r="I403" s="346"/>
      <c r="J403" s="346"/>
      <c r="K403" s="346"/>
      <c r="L403" s="347"/>
      <c r="M403" s="268">
        <v>8.09</v>
      </c>
      <c r="N403" s="33"/>
      <c r="O403" s="33"/>
      <c r="P403" s="33"/>
      <c r="Q403" s="33"/>
      <c r="R403" s="33"/>
      <c r="S403" s="33"/>
      <c r="T403" s="33"/>
      <c r="U403" s="33"/>
      <c r="V403" s="33"/>
      <c r="W403" s="33"/>
      <c r="X403" s="33"/>
      <c r="Y403" s="33"/>
      <c r="Z403" s="33"/>
    </row>
    <row r="404" spans="1:26" ht="15" x14ac:dyDescent="0.2">
      <c r="A404" s="262">
        <f>P.O.!A408</f>
        <v>0</v>
      </c>
      <c r="B404" s="269">
        <f>P.O.!B408</f>
        <v>0</v>
      </c>
      <c r="C404" s="270">
        <f>P.O.!C408</f>
        <v>0</v>
      </c>
      <c r="D404" s="272">
        <f>P.O.!D408</f>
        <v>0</v>
      </c>
      <c r="E404" s="271">
        <f>P.O.!E408</f>
        <v>0</v>
      </c>
      <c r="F404" s="275">
        <f>P.O.!F408</f>
        <v>0</v>
      </c>
      <c r="G404" s="345"/>
      <c r="H404" s="346"/>
      <c r="I404" s="346"/>
      <c r="J404" s="346"/>
      <c r="K404" s="346"/>
      <c r="L404" s="347"/>
      <c r="M404" s="268"/>
      <c r="N404" s="33"/>
      <c r="O404" s="33"/>
      <c r="P404" s="33"/>
      <c r="Q404" s="33"/>
      <c r="R404" s="33"/>
      <c r="S404" s="33"/>
      <c r="T404" s="33"/>
      <c r="U404" s="33"/>
      <c r="V404" s="33"/>
      <c r="W404" s="33"/>
      <c r="X404" s="33"/>
      <c r="Y404" s="33"/>
      <c r="Z404" s="33"/>
    </row>
    <row r="405" spans="1:26" ht="15" x14ac:dyDescent="0.2">
      <c r="A405" s="262" t="str">
        <f>P.O.!A409</f>
        <v>E</v>
      </c>
      <c r="B405" s="280" t="str">
        <f>P.O.!B409</f>
        <v>46</v>
      </c>
      <c r="C405" s="281">
        <f>P.O.!C409</f>
        <v>0</v>
      </c>
      <c r="D405" s="280">
        <f>P.O.!D409</f>
        <v>0</v>
      </c>
      <c r="E405" s="282" t="str">
        <f>P.O.!E409</f>
        <v>PINTURA</v>
      </c>
      <c r="F405" s="278">
        <f>P.O.!F409</f>
        <v>0</v>
      </c>
      <c r="G405" s="348"/>
      <c r="H405" s="346"/>
      <c r="I405" s="346"/>
      <c r="J405" s="346"/>
      <c r="K405" s="346"/>
      <c r="L405" s="347"/>
      <c r="M405" s="268"/>
      <c r="N405" s="33"/>
      <c r="O405" s="33"/>
      <c r="P405" s="33"/>
      <c r="Q405" s="33"/>
      <c r="R405" s="33"/>
      <c r="S405" s="33"/>
      <c r="T405" s="33"/>
      <c r="U405" s="33"/>
      <c r="V405" s="33"/>
      <c r="W405" s="33"/>
      <c r="X405" s="33"/>
      <c r="Y405" s="33"/>
      <c r="Z405" s="33"/>
    </row>
    <row r="406" spans="1:26" ht="45" x14ac:dyDescent="0.2">
      <c r="A406" s="262" t="str">
        <f>P.O.!A410</f>
        <v>S</v>
      </c>
      <c r="B406" s="269" t="str">
        <f>P.O.!B410</f>
        <v>46.1</v>
      </c>
      <c r="C406" s="270" t="str">
        <f>P.O.!C410</f>
        <v xml:space="preserve">SEINFRA </v>
      </c>
      <c r="D406" s="269" t="str">
        <f>P.O.!D410</f>
        <v>ED-50514</v>
      </c>
      <c r="E406" s="271" t="str">
        <f>P.O.!E410</f>
        <v>PREPARAÇÃO PARA EMASSAMENTO OU PINTURA (LÁTEX/ACRÍLICA) EM PAREDE, INCLUSIVE UMA (1) DEMÃO DE SELADOR ACRÍLICO</v>
      </c>
      <c r="F406" s="272" t="str">
        <f>P.O.!F410</f>
        <v>m2</v>
      </c>
      <c r="G406" s="345" t="s">
        <v>1227</v>
      </c>
      <c r="H406" s="346"/>
      <c r="I406" s="346"/>
      <c r="J406" s="346"/>
      <c r="K406" s="346"/>
      <c r="L406" s="347"/>
      <c r="M406" s="268">
        <v>375.08</v>
      </c>
      <c r="N406" s="33"/>
      <c r="O406" s="33"/>
      <c r="P406" s="33"/>
      <c r="Q406" s="33"/>
      <c r="R406" s="33"/>
      <c r="S406" s="33"/>
      <c r="T406" s="33"/>
      <c r="U406" s="33"/>
      <c r="V406" s="33"/>
      <c r="W406" s="33"/>
      <c r="X406" s="33"/>
      <c r="Y406" s="33"/>
      <c r="Z406" s="33"/>
    </row>
    <row r="407" spans="1:26" ht="45" x14ac:dyDescent="0.2">
      <c r="A407" s="262" t="str">
        <f>P.O.!A411</f>
        <v>S</v>
      </c>
      <c r="B407" s="269" t="str">
        <f>P.O.!B411</f>
        <v>46.2</v>
      </c>
      <c r="C407" s="270" t="str">
        <f>P.O.!C411</f>
        <v xml:space="preserve">SEINFRA </v>
      </c>
      <c r="D407" s="269" t="str">
        <f>P.O.!D411</f>
        <v>ED-50515</v>
      </c>
      <c r="E407" s="271" t="str">
        <f>P.O.!E411</f>
        <v>PREPARAÇÃO PARA EMASSAMENTO OU PINTURA (LÁTEX/ACRÍLICA) EM TETO, INCLUSIVE UMA (1) DEMÃO DE SELADOR ACRÍLICO</v>
      </c>
      <c r="F407" s="272" t="str">
        <f>P.O.!F411</f>
        <v>m2</v>
      </c>
      <c r="G407" s="345" t="s">
        <v>1208</v>
      </c>
      <c r="H407" s="346"/>
      <c r="I407" s="346"/>
      <c r="J407" s="346"/>
      <c r="K407" s="346"/>
      <c r="L407" s="347"/>
      <c r="M407" s="268">
        <v>63</v>
      </c>
      <c r="N407" s="33"/>
      <c r="O407" s="33"/>
      <c r="P407" s="33"/>
      <c r="Q407" s="33"/>
      <c r="R407" s="33"/>
      <c r="S407" s="33"/>
      <c r="T407" s="33"/>
      <c r="U407" s="33"/>
      <c r="V407" s="33"/>
      <c r="W407" s="33"/>
      <c r="X407" s="33"/>
      <c r="Y407" s="33"/>
      <c r="Z407" s="33"/>
    </row>
    <row r="408" spans="1:26" ht="45" x14ac:dyDescent="0.2">
      <c r="A408" s="262" t="str">
        <f>P.O.!A412</f>
        <v>S</v>
      </c>
      <c r="B408" s="269" t="str">
        <f>P.O.!B412</f>
        <v>46.3</v>
      </c>
      <c r="C408" s="270" t="str">
        <f>P.O.!C412</f>
        <v xml:space="preserve">SEINFRA </v>
      </c>
      <c r="D408" s="269" t="str">
        <f>P.O.!D412</f>
        <v>ED-50451</v>
      </c>
      <c r="E408" s="271" t="str">
        <f>P.O.!E412</f>
        <v>PINTURA ACRÍLICA EM PAREDE, DUAS (2) DEMÃOS, COM APLICAÇÃO MANUAL, EXCLUSIVE SELADOR ACRÍLICO E MASSA ACRÍLICA/CORRIDA (PVA)</v>
      </c>
      <c r="F408" s="272" t="str">
        <f>P.O.!F412</f>
        <v>m2</v>
      </c>
      <c r="G408" s="345" t="s">
        <v>1227</v>
      </c>
      <c r="H408" s="346"/>
      <c r="I408" s="346"/>
      <c r="J408" s="346"/>
      <c r="K408" s="346"/>
      <c r="L408" s="347"/>
      <c r="M408" s="268">
        <v>375.08</v>
      </c>
      <c r="N408" s="33"/>
      <c r="O408" s="33"/>
      <c r="P408" s="33"/>
      <c r="Q408" s="33"/>
      <c r="R408" s="33"/>
      <c r="S408" s="33"/>
      <c r="T408" s="33"/>
      <c r="U408" s="33"/>
      <c r="V408" s="33"/>
      <c r="W408" s="33"/>
      <c r="X408" s="33"/>
      <c r="Y408" s="33"/>
      <c r="Z408" s="33"/>
    </row>
    <row r="409" spans="1:26" ht="45" x14ac:dyDescent="0.2">
      <c r="A409" s="262" t="str">
        <f>P.O.!A413</f>
        <v>S</v>
      </c>
      <c r="B409" s="269" t="str">
        <f>P.O.!B413</f>
        <v>46.4</v>
      </c>
      <c r="C409" s="270" t="str">
        <f>P.O.!C413</f>
        <v xml:space="preserve">SEINFRA </v>
      </c>
      <c r="D409" s="269" t="str">
        <f>P.O.!D413</f>
        <v>ED-50452</v>
      </c>
      <c r="E409" s="271" t="str">
        <f>P.O.!E413</f>
        <v>PINTURA ACRÍLICA EM TETO, DUAS (2) DEMÃOS, COM APLICAÇÃO MANUAL, EXCLUSIVE SELADOR ACRÍLICO E MASSA ACRÍLICA/CORRIDA (PVA)</v>
      </c>
      <c r="F409" s="272" t="str">
        <f>P.O.!F413</f>
        <v>m2</v>
      </c>
      <c r="G409" s="345" t="s">
        <v>1208</v>
      </c>
      <c r="H409" s="346"/>
      <c r="I409" s="346"/>
      <c r="J409" s="346"/>
      <c r="K409" s="346"/>
      <c r="L409" s="347"/>
      <c r="M409" s="268">
        <v>63</v>
      </c>
      <c r="N409" s="33"/>
      <c r="O409" s="33"/>
      <c r="P409" s="33"/>
      <c r="Q409" s="33"/>
      <c r="R409" s="33"/>
      <c r="S409" s="33"/>
      <c r="T409" s="33"/>
      <c r="U409" s="33"/>
      <c r="V409" s="33"/>
      <c r="W409" s="33"/>
      <c r="X409" s="33"/>
      <c r="Y409" s="33"/>
      <c r="Z409" s="33"/>
    </row>
    <row r="410" spans="1:26" ht="45" x14ac:dyDescent="0.2">
      <c r="A410" s="262" t="str">
        <f>P.O.!A414</f>
        <v>S</v>
      </c>
      <c r="B410" s="269" t="str">
        <f>P.O.!B414</f>
        <v>46.5</v>
      </c>
      <c r="C410" s="270" t="str">
        <f>P.O.!C414</f>
        <v>SINAPI</v>
      </c>
      <c r="D410" s="269" t="str">
        <f>P.O.!D414</f>
        <v>102213</v>
      </c>
      <c r="E410" s="271" t="str">
        <f>P.O.!E414</f>
        <v>PINTURA VERNIZ (INCOLOR) ALQUÍDICO EM MADEIRA, USO INTERNO E EXTERNO, 2 DEMÃOS. AF_01/2021</v>
      </c>
      <c r="F410" s="272" t="str">
        <f>P.O.!F414</f>
        <v>M2</v>
      </c>
      <c r="G410" s="345" t="s">
        <v>1228</v>
      </c>
      <c r="H410" s="346"/>
      <c r="I410" s="346"/>
      <c r="J410" s="346"/>
      <c r="K410" s="346"/>
      <c r="L410" s="347"/>
      <c r="M410" s="268">
        <v>28.09</v>
      </c>
      <c r="N410" s="33"/>
      <c r="O410" s="33"/>
      <c r="P410" s="33"/>
      <c r="Q410" s="33"/>
      <c r="R410" s="33"/>
      <c r="S410" s="33"/>
      <c r="T410" s="33"/>
      <c r="U410" s="33"/>
      <c r="V410" s="33"/>
      <c r="W410" s="33"/>
      <c r="X410" s="33"/>
      <c r="Y410" s="33"/>
      <c r="Z410" s="33"/>
    </row>
    <row r="411" spans="1:26" ht="75" x14ac:dyDescent="0.2">
      <c r="A411" s="262" t="str">
        <f>P.O.!A415</f>
        <v>S</v>
      </c>
      <c r="B411" s="269" t="str">
        <f>P.O.!B415</f>
        <v>46.6</v>
      </c>
      <c r="C411" s="270" t="str">
        <f>P.O.!C415</f>
        <v>SINAPI</v>
      </c>
      <c r="D411" s="269" t="str">
        <f>P.O.!D415</f>
        <v>100758</v>
      </c>
      <c r="E411" s="271" t="str">
        <f>P.O.!E415</f>
        <v>PINTURA COM TINTA ALQUÍDICA DE ACABAMENTO (ESMALTE SINTÉTICO ACETINADO) APLICADA A ROLO OU PINCEL SOBRE SUPERFÍCIES METÁLICAS (EXCETO PERFIL) EXECUTADO EM OBRA (02 DEMÃOS). AF_01/2020</v>
      </c>
      <c r="F411" s="272" t="str">
        <f>P.O.!F415</f>
        <v>M2</v>
      </c>
      <c r="G411" s="345" t="s">
        <v>1229</v>
      </c>
      <c r="H411" s="346"/>
      <c r="I411" s="346"/>
      <c r="J411" s="346"/>
      <c r="K411" s="346"/>
      <c r="L411" s="347"/>
      <c r="M411" s="268">
        <f>45.73*2</f>
        <v>91.46</v>
      </c>
      <c r="N411" s="33"/>
      <c r="O411" s="33"/>
      <c r="P411" s="33"/>
      <c r="Q411" s="33"/>
      <c r="R411" s="33"/>
      <c r="S411" s="33"/>
      <c r="T411" s="33"/>
      <c r="U411" s="33"/>
      <c r="V411" s="33"/>
      <c r="W411" s="33"/>
      <c r="X411" s="33"/>
      <c r="Y411" s="33"/>
      <c r="Z411" s="33"/>
    </row>
    <row r="412" spans="1:26" ht="15" x14ac:dyDescent="0.2">
      <c r="A412" s="262">
        <f>P.O.!A416</f>
        <v>0</v>
      </c>
      <c r="B412" s="269">
        <f>P.O.!B416</f>
        <v>0</v>
      </c>
      <c r="C412" s="270">
        <f>P.O.!C416</f>
        <v>0</v>
      </c>
      <c r="D412" s="272">
        <f>P.O.!D416</f>
        <v>0</v>
      </c>
      <c r="E412" s="271">
        <f>P.O.!E416</f>
        <v>0</v>
      </c>
      <c r="F412" s="275">
        <f>P.O.!F416</f>
        <v>0</v>
      </c>
      <c r="G412" s="345"/>
      <c r="H412" s="346"/>
      <c r="I412" s="346"/>
      <c r="J412" s="346"/>
      <c r="K412" s="346"/>
      <c r="L412" s="347"/>
      <c r="M412" s="268"/>
      <c r="N412" s="33"/>
      <c r="O412" s="33"/>
      <c r="P412" s="33"/>
      <c r="Q412" s="33"/>
      <c r="R412" s="33"/>
      <c r="S412" s="33"/>
      <c r="T412" s="33"/>
      <c r="U412" s="33"/>
      <c r="V412" s="33"/>
      <c r="W412" s="33"/>
      <c r="X412" s="33"/>
      <c r="Y412" s="33"/>
      <c r="Z412" s="33"/>
    </row>
    <row r="413" spans="1:26" ht="15" x14ac:dyDescent="0.2">
      <c r="A413" s="262" t="str">
        <f>P.O.!A417</f>
        <v>E</v>
      </c>
      <c r="B413" s="280" t="str">
        <f>P.O.!B417</f>
        <v>47</v>
      </c>
      <c r="C413" s="281">
        <f>P.O.!C417</f>
        <v>0</v>
      </c>
      <c r="D413" s="280">
        <f>P.O.!D417</f>
        <v>0</v>
      </c>
      <c r="E413" s="282" t="str">
        <f>P.O.!E417</f>
        <v>LIMPEZA FINAL DE OBRA</v>
      </c>
      <c r="F413" s="278">
        <f>P.O.!F417</f>
        <v>0</v>
      </c>
      <c r="G413" s="348"/>
      <c r="H413" s="346"/>
      <c r="I413" s="346"/>
      <c r="J413" s="346"/>
      <c r="K413" s="346"/>
      <c r="L413" s="347"/>
      <c r="M413" s="268"/>
      <c r="N413" s="33"/>
      <c r="O413" s="33"/>
      <c r="P413" s="33"/>
      <c r="Q413" s="33"/>
      <c r="R413" s="33"/>
      <c r="S413" s="33"/>
      <c r="T413" s="33"/>
      <c r="U413" s="33"/>
      <c r="V413" s="33"/>
      <c r="W413" s="33"/>
      <c r="X413" s="33"/>
      <c r="Y413" s="33"/>
      <c r="Z413" s="33"/>
    </row>
    <row r="414" spans="1:26" ht="15" x14ac:dyDescent="0.2">
      <c r="A414" s="262" t="str">
        <f>P.O.!A418</f>
        <v>S</v>
      </c>
      <c r="B414" s="269" t="str">
        <f>P.O.!B418</f>
        <v>47.1</v>
      </c>
      <c r="C414" s="270" t="str">
        <f>P.O.!C418</f>
        <v>SEINFRA</v>
      </c>
      <c r="D414" s="269" t="str">
        <f>P.O.!D418</f>
        <v>ED-50266</v>
      </c>
      <c r="E414" s="271" t="str">
        <f>P.O.!E418</f>
        <v>LIMPEZA FINAL PARA ENTREGA DA OBRA</v>
      </c>
      <c r="F414" s="272" t="str">
        <f>P.O.!F418</f>
        <v>m2</v>
      </c>
      <c r="G414" s="345" t="s">
        <v>1230</v>
      </c>
      <c r="H414" s="346"/>
      <c r="I414" s="346"/>
      <c r="J414" s="346"/>
      <c r="K414" s="346"/>
      <c r="L414" s="347"/>
      <c r="M414" s="268">
        <v>115.47</v>
      </c>
      <c r="N414" s="33"/>
      <c r="O414" s="33"/>
      <c r="P414" s="33"/>
      <c r="Q414" s="33"/>
      <c r="R414" s="33"/>
      <c r="S414" s="33"/>
      <c r="T414" s="33"/>
      <c r="U414" s="33"/>
      <c r="V414" s="33"/>
      <c r="W414" s="33"/>
      <c r="X414" s="33"/>
      <c r="Y414" s="33"/>
      <c r="Z414" s="33"/>
    </row>
    <row r="415" spans="1:26" ht="15" x14ac:dyDescent="0.2">
      <c r="A415" s="262">
        <f>P.O.!A419</f>
        <v>0</v>
      </c>
      <c r="B415" s="57">
        <f>P.O.!B419</f>
        <v>0</v>
      </c>
      <c r="C415" s="49">
        <f>P.O.!C419</f>
        <v>0</v>
      </c>
      <c r="D415" s="57">
        <f>P.O.!D419</f>
        <v>0</v>
      </c>
      <c r="E415" s="51">
        <f>P.O.!E419</f>
        <v>0</v>
      </c>
      <c r="F415" s="57">
        <f>P.O.!F419</f>
        <v>0</v>
      </c>
      <c r="G415" s="33"/>
      <c r="H415" s="148"/>
      <c r="I415" s="33"/>
      <c r="J415" s="35"/>
      <c r="K415" s="35"/>
      <c r="L415" s="42"/>
      <c r="M415" s="59"/>
      <c r="N415" s="33"/>
      <c r="O415" s="33"/>
      <c r="P415" s="33"/>
      <c r="Q415" s="33"/>
      <c r="R415" s="33"/>
      <c r="S415" s="33"/>
      <c r="T415" s="33"/>
      <c r="U415" s="33"/>
      <c r="V415" s="33"/>
      <c r="W415" s="33"/>
      <c r="X415" s="33"/>
      <c r="Y415" s="33"/>
      <c r="Z415" s="33"/>
    </row>
    <row r="416" spans="1:26" ht="15" x14ac:dyDescent="0.2">
      <c r="A416" s="262">
        <f>P.O.!A420</f>
        <v>0</v>
      </c>
      <c r="B416" s="57">
        <f>P.O.!B420</f>
        <v>0</v>
      </c>
      <c r="C416" s="49">
        <f>P.O.!C420</f>
        <v>0</v>
      </c>
      <c r="D416" s="57">
        <f>P.O.!D420</f>
        <v>0</v>
      </c>
      <c r="E416" s="51">
        <f>P.O.!E420</f>
        <v>0</v>
      </c>
      <c r="F416" s="57">
        <f>P.O.!F420</f>
        <v>0</v>
      </c>
      <c r="G416" s="33"/>
      <c r="H416" s="148"/>
      <c r="I416" s="33"/>
      <c r="J416" s="35"/>
      <c r="K416" s="35"/>
      <c r="L416" s="42"/>
      <c r="M416" s="59"/>
      <c r="N416" s="33"/>
      <c r="O416" s="33"/>
      <c r="P416" s="33"/>
      <c r="Q416" s="33"/>
      <c r="R416" s="33"/>
      <c r="S416" s="33"/>
      <c r="T416" s="33"/>
      <c r="U416" s="33"/>
      <c r="V416" s="33"/>
      <c r="W416" s="33"/>
      <c r="X416" s="33"/>
      <c r="Y416" s="33"/>
      <c r="Z416" s="33"/>
    </row>
    <row r="417" spans="1:26" ht="15" x14ac:dyDescent="0.2">
      <c r="A417" s="262">
        <f>P.O.!A433</f>
        <v>0</v>
      </c>
      <c r="B417" s="57">
        <f>P.O.!B433</f>
        <v>0</v>
      </c>
      <c r="C417" s="49">
        <f>P.O.!C433</f>
        <v>0</v>
      </c>
      <c r="J417" s="35"/>
      <c r="K417" s="35"/>
      <c r="L417" s="42"/>
      <c r="M417" s="59"/>
      <c r="N417" s="33"/>
      <c r="O417" s="33"/>
      <c r="P417" s="33"/>
      <c r="Q417" s="33"/>
      <c r="R417" s="33"/>
      <c r="S417" s="33"/>
      <c r="T417" s="33"/>
      <c r="U417" s="33"/>
      <c r="V417" s="33"/>
      <c r="W417" s="33"/>
      <c r="X417" s="33"/>
      <c r="Y417" s="33"/>
      <c r="Z417" s="33"/>
    </row>
    <row r="418" spans="1:26" ht="15" x14ac:dyDescent="0.3">
      <c r="A418" s="262">
        <f>P.O.!A434</f>
        <v>0</v>
      </c>
      <c r="B418" s="85">
        <f>P.O.!B434</f>
        <v>0</v>
      </c>
      <c r="C418" s="49">
        <f>P.O.!C434</f>
        <v>0</v>
      </c>
      <c r="E418" s="16" t="s">
        <v>34</v>
      </c>
      <c r="F418" s="16"/>
      <c r="G418" s="289" t="s">
        <v>35</v>
      </c>
      <c r="H418" s="287"/>
      <c r="I418" s="287"/>
      <c r="J418" s="35"/>
      <c r="K418" s="35"/>
      <c r="L418" s="42"/>
      <c r="M418" s="59"/>
      <c r="N418" s="33"/>
      <c r="O418" s="33"/>
      <c r="P418" s="33"/>
      <c r="Q418" s="33"/>
      <c r="R418" s="33"/>
      <c r="S418" s="33"/>
      <c r="T418" s="33"/>
      <c r="U418" s="33"/>
      <c r="V418" s="33"/>
      <c r="W418" s="33"/>
      <c r="X418" s="33"/>
      <c r="Y418" s="33"/>
      <c r="Z418" s="33"/>
    </row>
    <row r="419" spans="1:26" ht="15" x14ac:dyDescent="0.3">
      <c r="A419" s="262">
        <f>P.O.!A435</f>
        <v>0</v>
      </c>
      <c r="B419" s="57">
        <f>P.O.!B435</f>
        <v>0</v>
      </c>
      <c r="C419" s="49">
        <f>P.O.!C435</f>
        <v>0</v>
      </c>
      <c r="E419" s="16" t="s">
        <v>36</v>
      </c>
      <c r="F419" s="16"/>
      <c r="G419" s="289" t="s">
        <v>37</v>
      </c>
      <c r="H419" s="287"/>
      <c r="I419" s="287"/>
      <c r="J419" s="35"/>
      <c r="K419" s="35"/>
      <c r="L419" s="42"/>
      <c r="M419" s="59"/>
      <c r="N419" s="33"/>
      <c r="O419" s="33"/>
      <c r="P419" s="33"/>
      <c r="Q419" s="33"/>
      <c r="R419" s="33"/>
      <c r="S419" s="33"/>
      <c r="T419" s="33"/>
      <c r="U419" s="33"/>
      <c r="V419" s="33"/>
      <c r="W419" s="33"/>
      <c r="X419" s="33"/>
      <c r="Y419" s="33"/>
      <c r="Z419" s="33"/>
    </row>
    <row r="420" spans="1:26" ht="15" x14ac:dyDescent="0.3">
      <c r="A420" s="262">
        <f>P.O.!A436</f>
        <v>0</v>
      </c>
      <c r="B420" s="57">
        <f>P.O.!B436</f>
        <v>0</v>
      </c>
      <c r="C420" s="49">
        <f>P.O.!C436</f>
        <v>0</v>
      </c>
      <c r="D420" s="1"/>
      <c r="E420" s="1"/>
      <c r="F420" s="1"/>
      <c r="G420" s="1"/>
      <c r="H420" s="1"/>
      <c r="I420" s="1"/>
      <c r="J420" s="35"/>
      <c r="K420" s="35"/>
      <c r="L420" s="42"/>
      <c r="M420" s="59"/>
      <c r="N420" s="33"/>
      <c r="O420" s="33"/>
      <c r="P420" s="33"/>
      <c r="Q420" s="33"/>
      <c r="R420" s="33"/>
      <c r="S420" s="33"/>
      <c r="T420" s="33"/>
      <c r="U420" s="33"/>
      <c r="V420" s="33"/>
      <c r="W420" s="33"/>
      <c r="X420" s="33"/>
      <c r="Y420" s="33"/>
      <c r="Z420" s="33"/>
    </row>
    <row r="421" spans="1:26" ht="15" x14ac:dyDescent="0.2">
      <c r="A421" s="262">
        <f>P.O.!A437</f>
        <v>0</v>
      </c>
      <c r="B421" s="57">
        <f>P.O.!B437</f>
        <v>0</v>
      </c>
      <c r="C421" s="49">
        <f>P.O.!C437</f>
        <v>0</v>
      </c>
      <c r="D421" s="57">
        <f>P.O.!D437</f>
        <v>0</v>
      </c>
      <c r="E421" s="51">
        <f>P.O.!E437</f>
        <v>0</v>
      </c>
      <c r="F421" s="57">
        <f>P.O.!F437</f>
        <v>0</v>
      </c>
      <c r="G421" s="33"/>
      <c r="H421" s="148"/>
      <c r="I421" s="33"/>
      <c r="J421" s="35"/>
      <c r="K421" s="35"/>
      <c r="L421" s="42"/>
      <c r="M421" s="59"/>
      <c r="N421" s="33"/>
      <c r="O421" s="33"/>
      <c r="P421" s="33"/>
      <c r="Q421" s="33"/>
      <c r="R421" s="33"/>
      <c r="S421" s="33"/>
      <c r="T421" s="33"/>
      <c r="U421" s="33"/>
      <c r="V421" s="33"/>
      <c r="W421" s="33"/>
      <c r="X421" s="33"/>
      <c r="Y421" s="33"/>
      <c r="Z421" s="33"/>
    </row>
    <row r="422" spans="1:26" ht="15" x14ac:dyDescent="0.2">
      <c r="A422" s="262">
        <f>P.O.!A438</f>
        <v>0</v>
      </c>
      <c r="B422" s="57">
        <f>P.O.!B438</f>
        <v>0</v>
      </c>
      <c r="C422" s="49">
        <f>P.O.!C438</f>
        <v>0</v>
      </c>
      <c r="D422" s="57">
        <f>P.O.!D438</f>
        <v>0</v>
      </c>
      <c r="E422" s="51">
        <f>P.O.!E438</f>
        <v>0</v>
      </c>
      <c r="F422" s="57">
        <f>P.O.!F438</f>
        <v>0</v>
      </c>
      <c r="G422" s="33"/>
      <c r="H422" s="148"/>
      <c r="I422" s="33"/>
      <c r="J422" s="35"/>
      <c r="K422" s="35"/>
      <c r="L422" s="42"/>
      <c r="M422" s="59"/>
      <c r="N422" s="33"/>
      <c r="O422" s="33"/>
      <c r="P422" s="33"/>
      <c r="Q422" s="33"/>
      <c r="R422" s="33"/>
      <c r="S422" s="33"/>
      <c r="T422" s="33"/>
      <c r="U422" s="33"/>
      <c r="V422" s="33"/>
      <c r="W422" s="33"/>
      <c r="X422" s="33"/>
      <c r="Y422" s="33"/>
      <c r="Z422" s="33"/>
    </row>
    <row r="423" spans="1:26" ht="15" x14ac:dyDescent="0.2">
      <c r="A423" s="262">
        <f>P.O.!A439</f>
        <v>0</v>
      </c>
      <c r="B423" s="57">
        <f>P.O.!B439</f>
        <v>0</v>
      </c>
      <c r="C423" s="49">
        <f>P.O.!C439</f>
        <v>0</v>
      </c>
      <c r="D423" s="57">
        <f>P.O.!D439</f>
        <v>0</v>
      </c>
      <c r="E423" s="51">
        <f>P.O.!E439</f>
        <v>0</v>
      </c>
      <c r="F423" s="57">
        <f>P.O.!F439</f>
        <v>0</v>
      </c>
      <c r="G423" s="33"/>
      <c r="H423" s="148"/>
      <c r="I423" s="33"/>
      <c r="J423" s="35"/>
      <c r="K423" s="35"/>
      <c r="L423" s="42"/>
      <c r="M423" s="59"/>
      <c r="N423" s="33"/>
      <c r="O423" s="33"/>
      <c r="P423" s="33"/>
      <c r="Q423" s="33"/>
      <c r="R423" s="33"/>
      <c r="S423" s="33"/>
      <c r="T423" s="33"/>
      <c r="U423" s="33"/>
      <c r="V423" s="33"/>
      <c r="W423" s="33"/>
      <c r="X423" s="33"/>
      <c r="Y423" s="33"/>
      <c r="Z423" s="33"/>
    </row>
    <row r="424" spans="1:26" ht="15" x14ac:dyDescent="0.2">
      <c r="A424" s="262">
        <f>P.O.!A440</f>
        <v>0</v>
      </c>
      <c r="B424" s="57">
        <f>P.O.!B440</f>
        <v>0</v>
      </c>
      <c r="C424" s="49">
        <f>P.O.!C440</f>
        <v>0</v>
      </c>
      <c r="D424" s="57">
        <f>P.O.!D440</f>
        <v>0</v>
      </c>
      <c r="E424" s="51">
        <f>P.O.!E440</f>
        <v>0</v>
      </c>
      <c r="F424" s="57">
        <f>P.O.!F440</f>
        <v>0</v>
      </c>
      <c r="G424" s="33"/>
      <c r="H424" s="148"/>
      <c r="I424" s="33"/>
      <c r="J424" s="35"/>
      <c r="K424" s="35"/>
      <c r="L424" s="42"/>
      <c r="M424" s="59"/>
      <c r="N424" s="33"/>
      <c r="O424" s="33"/>
      <c r="P424" s="33"/>
      <c r="Q424" s="33"/>
      <c r="R424" s="33"/>
      <c r="S424" s="33"/>
      <c r="T424" s="33"/>
      <c r="U424" s="33"/>
      <c r="V424" s="33"/>
      <c r="W424" s="33"/>
      <c r="X424" s="33"/>
      <c r="Y424" s="33"/>
      <c r="Z424" s="33"/>
    </row>
    <row r="425" spans="1:26" ht="15" x14ac:dyDescent="0.2">
      <c r="A425" s="262">
        <f>P.O.!A441</f>
        <v>0</v>
      </c>
      <c r="B425" s="57">
        <f>P.O.!B441</f>
        <v>0</v>
      </c>
      <c r="C425" s="49">
        <f>P.O.!C441</f>
        <v>0</v>
      </c>
      <c r="D425" s="57">
        <f>P.O.!D441</f>
        <v>0</v>
      </c>
      <c r="E425" s="51">
        <f>P.O.!E441</f>
        <v>0</v>
      </c>
      <c r="F425" s="57">
        <f>P.O.!F441</f>
        <v>0</v>
      </c>
      <c r="G425" s="33"/>
      <c r="H425" s="148"/>
      <c r="I425" s="33"/>
      <c r="J425" s="35"/>
      <c r="K425" s="35"/>
      <c r="L425" s="42"/>
      <c r="M425" s="59"/>
      <c r="N425" s="33"/>
      <c r="O425" s="33"/>
      <c r="P425" s="33"/>
      <c r="Q425" s="33"/>
      <c r="R425" s="33"/>
      <c r="S425" s="33"/>
      <c r="T425" s="33"/>
      <c r="U425" s="33"/>
      <c r="V425" s="33"/>
      <c r="W425" s="33"/>
      <c r="X425" s="33"/>
      <c r="Y425" s="33"/>
      <c r="Z425" s="33"/>
    </row>
    <row r="426" spans="1:26" ht="15" x14ac:dyDescent="0.2">
      <c r="A426" s="262">
        <f>P.O.!A442</f>
        <v>0</v>
      </c>
      <c r="B426" s="57">
        <f>P.O.!B442</f>
        <v>0</v>
      </c>
      <c r="C426" s="49">
        <f>P.O.!C442</f>
        <v>0</v>
      </c>
      <c r="D426" s="57">
        <f>P.O.!D442</f>
        <v>0</v>
      </c>
      <c r="E426" s="51">
        <f>P.O.!E442</f>
        <v>0</v>
      </c>
      <c r="F426" s="57">
        <f>P.O.!F442</f>
        <v>0</v>
      </c>
      <c r="G426" s="33"/>
      <c r="H426" s="148"/>
      <c r="I426" s="33"/>
      <c r="J426" s="35"/>
      <c r="K426" s="35"/>
      <c r="L426" s="42"/>
      <c r="M426" s="59"/>
      <c r="N426" s="33"/>
      <c r="O426" s="33"/>
      <c r="P426" s="33"/>
      <c r="Q426" s="33"/>
      <c r="R426" s="33"/>
      <c r="S426" s="33"/>
      <c r="T426" s="33"/>
      <c r="U426" s="33"/>
      <c r="V426" s="33"/>
      <c r="W426" s="33"/>
      <c r="X426" s="33"/>
      <c r="Y426" s="33"/>
      <c r="Z426" s="33"/>
    </row>
    <row r="427" spans="1:26" ht="15" x14ac:dyDescent="0.2">
      <c r="A427" s="262">
        <f>P.O.!A443</f>
        <v>0</v>
      </c>
      <c r="B427" s="57">
        <f>P.O.!B443</f>
        <v>0</v>
      </c>
      <c r="C427" s="49">
        <f>P.O.!C443</f>
        <v>0</v>
      </c>
      <c r="D427" s="57">
        <f>P.O.!D443</f>
        <v>0</v>
      </c>
      <c r="E427" s="51">
        <f>P.O.!E443</f>
        <v>0</v>
      </c>
      <c r="F427" s="57">
        <f>P.O.!F443</f>
        <v>0</v>
      </c>
      <c r="G427" s="33"/>
      <c r="H427" s="148"/>
      <c r="I427" s="33"/>
      <c r="J427" s="35"/>
      <c r="K427" s="35"/>
      <c r="L427" s="42"/>
      <c r="M427" s="59"/>
      <c r="N427" s="33"/>
      <c r="O427" s="33"/>
      <c r="P427" s="33"/>
      <c r="Q427" s="33"/>
      <c r="R427" s="33"/>
      <c r="S427" s="33"/>
      <c r="T427" s="33"/>
      <c r="U427" s="33"/>
      <c r="V427" s="33"/>
      <c r="W427" s="33"/>
      <c r="X427" s="33"/>
      <c r="Y427" s="33"/>
      <c r="Z427" s="33"/>
    </row>
    <row r="428" spans="1:26" ht="15" x14ac:dyDescent="0.2">
      <c r="A428" s="262">
        <f>P.O.!A444</f>
        <v>0</v>
      </c>
      <c r="B428" s="57">
        <f>P.O.!B444</f>
        <v>0</v>
      </c>
      <c r="C428" s="49">
        <f>P.O.!C444</f>
        <v>0</v>
      </c>
      <c r="D428" s="57">
        <f>P.O.!D444</f>
        <v>0</v>
      </c>
      <c r="E428" s="51">
        <f>P.O.!E444</f>
        <v>0</v>
      </c>
      <c r="F428" s="57">
        <f>P.O.!F444</f>
        <v>0</v>
      </c>
      <c r="G428" s="33"/>
      <c r="H428" s="148"/>
      <c r="I428" s="33"/>
      <c r="J428" s="35"/>
      <c r="K428" s="35"/>
      <c r="L428" s="42"/>
      <c r="M428" s="59"/>
      <c r="N428" s="33"/>
      <c r="O428" s="33"/>
      <c r="P428" s="33"/>
      <c r="Q428" s="33"/>
      <c r="R428" s="33"/>
      <c r="S428" s="33"/>
      <c r="T428" s="33"/>
      <c r="U428" s="33"/>
      <c r="V428" s="33"/>
      <c r="W428" s="33"/>
      <c r="X428" s="33"/>
      <c r="Y428" s="33"/>
      <c r="Z428" s="33"/>
    </row>
    <row r="429" spans="1:26" ht="15" x14ac:dyDescent="0.2">
      <c r="A429" s="262">
        <f>P.O.!A445</f>
        <v>0</v>
      </c>
      <c r="B429" s="57">
        <f>P.O.!B445</f>
        <v>0</v>
      </c>
      <c r="C429" s="49">
        <f>P.O.!C445</f>
        <v>0</v>
      </c>
      <c r="D429" s="57">
        <f>P.O.!D445</f>
        <v>0</v>
      </c>
      <c r="E429" s="51">
        <f>P.O.!E445</f>
        <v>0</v>
      </c>
      <c r="F429" s="57">
        <f>P.O.!F445</f>
        <v>0</v>
      </c>
      <c r="G429" s="33"/>
      <c r="H429" s="148"/>
      <c r="I429" s="33"/>
      <c r="J429" s="35"/>
      <c r="K429" s="35"/>
      <c r="L429" s="42"/>
      <c r="M429" s="59"/>
      <c r="N429" s="33"/>
      <c r="O429" s="33"/>
      <c r="P429" s="33"/>
      <c r="Q429" s="33"/>
      <c r="R429" s="33"/>
      <c r="S429" s="33"/>
      <c r="T429" s="33"/>
      <c r="U429" s="33"/>
      <c r="V429" s="33"/>
      <c r="W429" s="33"/>
      <c r="X429" s="33"/>
      <c r="Y429" s="33"/>
      <c r="Z429" s="33"/>
    </row>
    <row r="430" spans="1:26" ht="15" x14ac:dyDescent="0.2">
      <c r="A430" s="262">
        <f>P.O.!A446</f>
        <v>0</v>
      </c>
      <c r="B430" s="57">
        <f>P.O.!B446</f>
        <v>0</v>
      </c>
      <c r="C430" s="49">
        <f>P.O.!C446</f>
        <v>0</v>
      </c>
      <c r="D430" s="57">
        <f>P.O.!D446</f>
        <v>0</v>
      </c>
      <c r="E430" s="51">
        <f>P.O.!E446</f>
        <v>0</v>
      </c>
      <c r="F430" s="57">
        <f>P.O.!F446</f>
        <v>0</v>
      </c>
      <c r="G430" s="33"/>
      <c r="H430" s="148"/>
      <c r="I430" s="33"/>
      <c r="J430" s="35"/>
      <c r="K430" s="35"/>
      <c r="L430" s="42"/>
      <c r="M430" s="59"/>
      <c r="N430" s="33"/>
      <c r="O430" s="33"/>
      <c r="P430" s="33"/>
      <c r="Q430" s="33"/>
      <c r="R430" s="33"/>
      <c r="S430" s="33"/>
      <c r="T430" s="33"/>
      <c r="U430" s="33"/>
      <c r="V430" s="33"/>
      <c r="W430" s="33"/>
      <c r="X430" s="33"/>
      <c r="Y430" s="33"/>
      <c r="Z430" s="33"/>
    </row>
    <row r="431" spans="1:26" ht="15" x14ac:dyDescent="0.2">
      <c r="A431" s="252"/>
      <c r="B431" s="85"/>
      <c r="C431" s="49"/>
      <c r="D431" s="57"/>
      <c r="E431" s="51"/>
      <c r="F431" s="255"/>
      <c r="G431" s="33"/>
      <c r="H431" s="148"/>
      <c r="I431" s="33"/>
      <c r="J431" s="35"/>
      <c r="K431" s="35"/>
      <c r="L431" s="42"/>
      <c r="M431" s="59"/>
      <c r="N431" s="33"/>
      <c r="O431" s="33"/>
      <c r="P431" s="33"/>
      <c r="Q431" s="33"/>
      <c r="R431" s="33"/>
      <c r="S431" s="33"/>
      <c r="T431" s="33"/>
      <c r="U431" s="33"/>
      <c r="V431" s="33"/>
      <c r="W431" s="33"/>
      <c r="X431" s="33"/>
      <c r="Y431" s="33"/>
      <c r="Z431" s="33"/>
    </row>
    <row r="432" spans="1:26" ht="15" x14ac:dyDescent="0.2">
      <c r="A432" s="252"/>
      <c r="B432" s="85"/>
      <c r="C432" s="49"/>
      <c r="D432" s="57"/>
      <c r="E432" s="51"/>
      <c r="F432" s="255"/>
      <c r="G432" s="33"/>
      <c r="H432" s="148"/>
      <c r="I432" s="33"/>
      <c r="J432" s="35"/>
      <c r="K432" s="35"/>
      <c r="L432" s="42"/>
      <c r="M432" s="59"/>
      <c r="N432" s="33"/>
      <c r="O432" s="33"/>
      <c r="P432" s="33"/>
      <c r="Q432" s="33"/>
      <c r="R432" s="33"/>
      <c r="S432" s="33"/>
      <c r="T432" s="33"/>
      <c r="U432" s="33"/>
      <c r="V432" s="33"/>
      <c r="W432" s="33"/>
      <c r="X432" s="33"/>
      <c r="Y432" s="33"/>
      <c r="Z432" s="33"/>
    </row>
    <row r="433" spans="1:26" ht="15" x14ac:dyDescent="0.2">
      <c r="A433" s="252"/>
      <c r="B433" s="85"/>
      <c r="C433" s="49"/>
      <c r="D433" s="57"/>
      <c r="E433" s="51"/>
      <c r="F433" s="255"/>
      <c r="G433" s="33"/>
      <c r="H433" s="148"/>
      <c r="I433" s="33"/>
      <c r="J433" s="35"/>
      <c r="K433" s="35"/>
      <c r="L433" s="42"/>
      <c r="M433" s="59"/>
      <c r="N433" s="33"/>
      <c r="O433" s="33"/>
      <c r="P433" s="33"/>
      <c r="Q433" s="33"/>
      <c r="R433" s="33"/>
      <c r="S433" s="33"/>
      <c r="T433" s="33"/>
      <c r="U433" s="33"/>
      <c r="V433" s="33"/>
      <c r="W433" s="33"/>
      <c r="X433" s="33"/>
      <c r="Y433" s="33"/>
      <c r="Z433" s="33"/>
    </row>
    <row r="434" spans="1:26" ht="15" x14ac:dyDescent="0.2">
      <c r="A434" s="252"/>
      <c r="B434" s="85"/>
      <c r="C434" s="49"/>
      <c r="D434" s="57"/>
      <c r="E434" s="51"/>
      <c r="F434" s="255"/>
      <c r="G434" s="33"/>
      <c r="H434" s="148"/>
      <c r="I434" s="33"/>
      <c r="J434" s="35"/>
      <c r="K434" s="35"/>
      <c r="L434" s="42"/>
      <c r="M434" s="59"/>
      <c r="N434" s="33"/>
      <c r="O434" s="33"/>
      <c r="P434" s="33"/>
      <c r="Q434" s="33"/>
      <c r="R434" s="33"/>
      <c r="S434" s="33"/>
      <c r="T434" s="33"/>
      <c r="U434" s="33"/>
      <c r="V434" s="33"/>
      <c r="W434" s="33"/>
      <c r="X434" s="33"/>
      <c r="Y434" s="33"/>
      <c r="Z434" s="33"/>
    </row>
    <row r="435" spans="1:26" ht="15" x14ac:dyDescent="0.2">
      <c r="A435" s="252"/>
      <c r="B435" s="85"/>
      <c r="C435" s="49"/>
      <c r="D435" s="57"/>
      <c r="E435" s="51"/>
      <c r="F435" s="255"/>
      <c r="G435" s="33"/>
      <c r="H435" s="148"/>
      <c r="I435" s="33"/>
      <c r="J435" s="35"/>
      <c r="K435" s="35"/>
      <c r="L435" s="42"/>
      <c r="M435" s="59"/>
      <c r="N435" s="33"/>
      <c r="O435" s="33"/>
      <c r="P435" s="33"/>
      <c r="Q435" s="33"/>
      <c r="R435" s="33"/>
      <c r="S435" s="33"/>
      <c r="T435" s="33"/>
      <c r="U435" s="33"/>
      <c r="V435" s="33"/>
      <c r="W435" s="33"/>
      <c r="X435" s="33"/>
      <c r="Y435" s="33"/>
      <c r="Z435" s="33"/>
    </row>
    <row r="436" spans="1:26" ht="15" x14ac:dyDescent="0.2">
      <c r="A436" s="252"/>
      <c r="B436" s="85"/>
      <c r="C436" s="49"/>
      <c r="D436" s="57"/>
      <c r="E436" s="51"/>
      <c r="F436" s="255"/>
      <c r="G436" s="33"/>
      <c r="H436" s="148"/>
      <c r="I436" s="33"/>
      <c r="J436" s="35"/>
      <c r="K436" s="35"/>
      <c r="L436" s="42"/>
      <c r="M436" s="59"/>
      <c r="N436" s="33"/>
      <c r="O436" s="33"/>
      <c r="P436" s="33"/>
      <c r="Q436" s="33"/>
      <c r="R436" s="33"/>
      <c r="S436" s="33"/>
      <c r="T436" s="33"/>
      <c r="U436" s="33"/>
      <c r="V436" s="33"/>
      <c r="W436" s="33"/>
      <c r="X436" s="33"/>
      <c r="Y436" s="33"/>
      <c r="Z436" s="33"/>
    </row>
    <row r="437" spans="1:26" ht="15" x14ac:dyDescent="0.2">
      <c r="A437" s="252"/>
      <c r="B437" s="85"/>
      <c r="C437" s="49"/>
      <c r="D437" s="57"/>
      <c r="E437" s="51"/>
      <c r="F437" s="255"/>
      <c r="G437" s="33"/>
      <c r="H437" s="148"/>
      <c r="I437" s="33"/>
      <c r="J437" s="35"/>
      <c r="K437" s="35"/>
      <c r="L437" s="42"/>
      <c r="M437" s="59"/>
      <c r="N437" s="33"/>
      <c r="O437" s="33"/>
      <c r="P437" s="33"/>
      <c r="Q437" s="33"/>
      <c r="R437" s="33"/>
      <c r="S437" s="33"/>
      <c r="T437" s="33"/>
      <c r="U437" s="33"/>
      <c r="V437" s="33"/>
      <c r="W437" s="33"/>
      <c r="X437" s="33"/>
      <c r="Y437" s="33"/>
      <c r="Z437" s="33"/>
    </row>
    <row r="438" spans="1:26" ht="15" x14ac:dyDescent="0.2">
      <c r="A438" s="252"/>
      <c r="B438" s="85"/>
      <c r="C438" s="49"/>
      <c r="D438" s="57"/>
      <c r="E438" s="51"/>
      <c r="F438" s="255"/>
      <c r="G438" s="33"/>
      <c r="H438" s="148"/>
      <c r="I438" s="33"/>
      <c r="J438" s="35"/>
      <c r="K438" s="35"/>
      <c r="L438" s="42"/>
      <c r="M438" s="59"/>
      <c r="N438" s="33"/>
      <c r="O438" s="33"/>
      <c r="P438" s="33"/>
      <c r="Q438" s="33"/>
      <c r="R438" s="33"/>
      <c r="S438" s="33"/>
      <c r="T438" s="33"/>
      <c r="U438" s="33"/>
      <c r="V438" s="33"/>
      <c r="W438" s="33"/>
      <c r="X438" s="33"/>
      <c r="Y438" s="33"/>
      <c r="Z438" s="33"/>
    </row>
    <row r="439" spans="1:26" ht="15" x14ac:dyDescent="0.2">
      <c r="A439" s="252"/>
      <c r="B439" s="85"/>
      <c r="C439" s="49"/>
      <c r="D439" s="57"/>
      <c r="E439" s="51"/>
      <c r="F439" s="255"/>
      <c r="G439" s="33"/>
      <c r="H439" s="148"/>
      <c r="I439" s="33"/>
      <c r="J439" s="35"/>
      <c r="K439" s="35"/>
      <c r="L439" s="42"/>
      <c r="M439" s="59"/>
      <c r="N439" s="33"/>
      <c r="O439" s="33"/>
      <c r="P439" s="33"/>
      <c r="Q439" s="33"/>
      <c r="R439" s="33"/>
      <c r="S439" s="33"/>
      <c r="T439" s="33"/>
      <c r="U439" s="33"/>
      <c r="V439" s="33"/>
      <c r="W439" s="33"/>
      <c r="X439" s="33"/>
      <c r="Y439" s="33"/>
      <c r="Z439" s="33"/>
    </row>
    <row r="440" spans="1:26" ht="15" x14ac:dyDescent="0.2">
      <c r="A440" s="252"/>
      <c r="B440" s="85"/>
      <c r="C440" s="49"/>
      <c r="D440" s="57"/>
      <c r="E440" s="51"/>
      <c r="F440" s="255"/>
      <c r="G440" s="33"/>
      <c r="H440" s="148"/>
      <c r="I440" s="33"/>
      <c r="J440" s="35"/>
      <c r="K440" s="35"/>
      <c r="L440" s="42"/>
      <c r="M440" s="59"/>
      <c r="N440" s="33"/>
      <c r="O440" s="33"/>
      <c r="P440" s="33"/>
      <c r="Q440" s="33"/>
      <c r="R440" s="33"/>
      <c r="S440" s="33"/>
      <c r="T440" s="33"/>
      <c r="U440" s="33"/>
      <c r="V440" s="33"/>
      <c r="W440" s="33"/>
      <c r="X440" s="33"/>
      <c r="Y440" s="33"/>
      <c r="Z440" s="33"/>
    </row>
    <row r="441" spans="1:26" ht="15" x14ac:dyDescent="0.2">
      <c r="A441" s="252"/>
      <c r="B441" s="85"/>
      <c r="C441" s="49"/>
      <c r="D441" s="57"/>
      <c r="E441" s="51"/>
      <c r="F441" s="255"/>
      <c r="G441" s="33"/>
      <c r="H441" s="148"/>
      <c r="I441" s="33"/>
      <c r="J441" s="35"/>
      <c r="K441" s="35"/>
      <c r="L441" s="42"/>
      <c r="M441" s="59"/>
      <c r="N441" s="33"/>
      <c r="O441" s="33"/>
      <c r="P441" s="33"/>
      <c r="Q441" s="33"/>
      <c r="R441" s="33"/>
      <c r="S441" s="33"/>
      <c r="T441" s="33"/>
      <c r="U441" s="33"/>
      <c r="V441" s="33"/>
      <c r="W441" s="33"/>
      <c r="X441" s="33"/>
      <c r="Y441" s="33"/>
      <c r="Z441" s="33"/>
    </row>
    <row r="442" spans="1:26" ht="15" x14ac:dyDescent="0.2">
      <c r="A442" s="252"/>
      <c r="B442" s="85"/>
      <c r="C442" s="49"/>
      <c r="D442" s="57"/>
      <c r="E442" s="51"/>
      <c r="F442" s="255"/>
      <c r="G442" s="33"/>
      <c r="H442" s="148"/>
      <c r="I442" s="33"/>
      <c r="J442" s="35"/>
      <c r="K442" s="35"/>
      <c r="L442" s="42"/>
      <c r="M442" s="59"/>
      <c r="N442" s="33"/>
      <c r="O442" s="33"/>
      <c r="P442" s="33"/>
      <c r="Q442" s="33"/>
      <c r="R442" s="33"/>
      <c r="S442" s="33"/>
      <c r="T442" s="33"/>
      <c r="U442" s="33"/>
      <c r="V442" s="33"/>
      <c r="W442" s="33"/>
      <c r="X442" s="33"/>
      <c r="Y442" s="33"/>
      <c r="Z442" s="33"/>
    </row>
    <row r="443" spans="1:26" ht="15" x14ac:dyDescent="0.2">
      <c r="A443" s="252"/>
      <c r="B443" s="85"/>
      <c r="C443" s="49"/>
      <c r="D443" s="57"/>
      <c r="E443" s="51"/>
      <c r="F443" s="255"/>
      <c r="G443" s="33"/>
      <c r="H443" s="148"/>
      <c r="I443" s="33"/>
      <c r="J443" s="35"/>
      <c r="K443" s="35"/>
      <c r="L443" s="42"/>
      <c r="M443" s="59"/>
      <c r="N443" s="33"/>
      <c r="O443" s="33"/>
      <c r="P443" s="33"/>
      <c r="Q443" s="33"/>
      <c r="R443" s="33"/>
      <c r="S443" s="33"/>
      <c r="T443" s="33"/>
      <c r="U443" s="33"/>
      <c r="V443" s="33"/>
      <c r="W443" s="33"/>
      <c r="X443" s="33"/>
      <c r="Y443" s="33"/>
      <c r="Z443" s="33"/>
    </row>
    <row r="444" spans="1:26" ht="15" x14ac:dyDescent="0.2">
      <c r="A444" s="252"/>
      <c r="B444" s="85"/>
      <c r="C444" s="49"/>
      <c r="D444" s="57"/>
      <c r="E444" s="51"/>
      <c r="F444" s="255"/>
      <c r="G444" s="33"/>
      <c r="H444" s="148"/>
      <c r="I444" s="33"/>
      <c r="J444" s="35"/>
      <c r="K444" s="35"/>
      <c r="L444" s="42"/>
      <c r="M444" s="59"/>
      <c r="N444" s="33"/>
      <c r="O444" s="33"/>
      <c r="P444" s="33"/>
      <c r="Q444" s="33"/>
      <c r="R444" s="33"/>
      <c r="S444" s="33"/>
      <c r="T444" s="33"/>
      <c r="U444" s="33"/>
      <c r="V444" s="33"/>
      <c r="W444" s="33"/>
      <c r="X444" s="33"/>
      <c r="Y444" s="33"/>
      <c r="Z444" s="33"/>
    </row>
    <row r="445" spans="1:26" ht="15" x14ac:dyDescent="0.2">
      <c r="A445" s="252"/>
      <c r="B445" s="85"/>
      <c r="C445" s="49"/>
      <c r="D445" s="57"/>
      <c r="E445" s="51"/>
      <c r="F445" s="255"/>
      <c r="G445" s="33"/>
      <c r="H445" s="148"/>
      <c r="I445" s="33"/>
      <c r="J445" s="35"/>
      <c r="K445" s="35"/>
      <c r="L445" s="42"/>
      <c r="M445" s="59"/>
      <c r="N445" s="33"/>
      <c r="O445" s="33"/>
      <c r="P445" s="33"/>
      <c r="Q445" s="33"/>
      <c r="R445" s="33"/>
      <c r="S445" s="33"/>
      <c r="T445" s="33"/>
      <c r="U445" s="33"/>
      <c r="V445" s="33"/>
      <c r="W445" s="33"/>
      <c r="X445" s="33"/>
      <c r="Y445" s="33"/>
      <c r="Z445" s="33"/>
    </row>
    <row r="446" spans="1:26" ht="15" x14ac:dyDescent="0.2">
      <c r="A446" s="252"/>
      <c r="B446" s="85"/>
      <c r="C446" s="49"/>
      <c r="D446" s="57"/>
      <c r="E446" s="51"/>
      <c r="F446" s="255"/>
      <c r="G446" s="33"/>
      <c r="H446" s="148"/>
      <c r="I446" s="33"/>
      <c r="J446" s="35"/>
      <c r="K446" s="35"/>
      <c r="L446" s="42"/>
      <c r="M446" s="59"/>
      <c r="N446" s="33"/>
      <c r="O446" s="33"/>
      <c r="P446" s="33"/>
      <c r="Q446" s="33"/>
      <c r="R446" s="33"/>
      <c r="S446" s="33"/>
      <c r="T446" s="33"/>
      <c r="U446" s="33"/>
      <c r="V446" s="33"/>
      <c r="W446" s="33"/>
      <c r="X446" s="33"/>
      <c r="Y446" s="33"/>
      <c r="Z446" s="33"/>
    </row>
    <row r="447" spans="1:26" ht="15" x14ac:dyDescent="0.2">
      <c r="A447" s="252"/>
      <c r="B447" s="85"/>
      <c r="C447" s="49"/>
      <c r="D447" s="57"/>
      <c r="E447" s="51"/>
      <c r="F447" s="255"/>
      <c r="G447" s="33"/>
      <c r="H447" s="148"/>
      <c r="I447" s="33"/>
      <c r="J447" s="35"/>
      <c r="K447" s="35"/>
      <c r="L447" s="42"/>
      <c r="M447" s="59"/>
      <c r="N447" s="33"/>
      <c r="O447" s="33"/>
      <c r="P447" s="33"/>
      <c r="Q447" s="33"/>
      <c r="R447" s="33"/>
      <c r="S447" s="33"/>
      <c r="T447" s="33"/>
      <c r="U447" s="33"/>
      <c r="V447" s="33"/>
      <c r="W447" s="33"/>
      <c r="X447" s="33"/>
      <c r="Y447" s="33"/>
      <c r="Z447" s="33"/>
    </row>
    <row r="448" spans="1:26" ht="15" x14ac:dyDescent="0.2">
      <c r="A448" s="252"/>
      <c r="B448" s="85"/>
      <c r="C448" s="49"/>
      <c r="D448" s="57"/>
      <c r="E448" s="51"/>
      <c r="F448" s="255"/>
      <c r="G448" s="33"/>
      <c r="H448" s="148"/>
      <c r="I448" s="33"/>
      <c r="J448" s="35"/>
      <c r="K448" s="35"/>
      <c r="L448" s="42"/>
      <c r="M448" s="59"/>
      <c r="N448" s="33"/>
      <c r="O448" s="33"/>
      <c r="P448" s="33"/>
      <c r="Q448" s="33"/>
      <c r="R448" s="33"/>
      <c r="S448" s="33"/>
      <c r="T448" s="33"/>
      <c r="U448" s="33"/>
      <c r="V448" s="33"/>
      <c r="W448" s="33"/>
      <c r="X448" s="33"/>
      <c r="Y448" s="33"/>
      <c r="Z448" s="33"/>
    </row>
    <row r="449" spans="1:26" ht="15" x14ac:dyDescent="0.2">
      <c r="A449" s="252"/>
      <c r="B449" s="85"/>
      <c r="C449" s="49"/>
      <c r="D449" s="57"/>
      <c r="E449" s="51"/>
      <c r="F449" s="255"/>
      <c r="G449" s="33"/>
      <c r="H449" s="148"/>
      <c r="I449" s="33"/>
      <c r="J449" s="35"/>
      <c r="K449" s="35"/>
      <c r="L449" s="42"/>
      <c r="M449" s="59"/>
      <c r="N449" s="33"/>
      <c r="O449" s="33"/>
      <c r="P449" s="33"/>
      <c r="Q449" s="33"/>
      <c r="R449" s="33"/>
      <c r="S449" s="33"/>
      <c r="T449" s="33"/>
      <c r="U449" s="33"/>
      <c r="V449" s="33"/>
      <c r="W449" s="33"/>
      <c r="X449" s="33"/>
      <c r="Y449" s="33"/>
      <c r="Z449" s="33"/>
    </row>
    <row r="450" spans="1:26" ht="15" x14ac:dyDescent="0.2">
      <c r="A450" s="252"/>
      <c r="B450" s="85"/>
      <c r="C450" s="49"/>
      <c r="D450" s="57"/>
      <c r="E450" s="51"/>
      <c r="F450" s="255"/>
      <c r="G450" s="33"/>
      <c r="H450" s="148"/>
      <c r="I450" s="33"/>
      <c r="J450" s="35"/>
      <c r="K450" s="35"/>
      <c r="L450" s="42"/>
      <c r="M450" s="59"/>
      <c r="N450" s="33"/>
      <c r="O450" s="33"/>
      <c r="P450" s="33"/>
      <c r="Q450" s="33"/>
      <c r="R450" s="33"/>
      <c r="S450" s="33"/>
      <c r="T450" s="33"/>
      <c r="U450" s="33"/>
      <c r="V450" s="33"/>
      <c r="W450" s="33"/>
      <c r="X450" s="33"/>
      <c r="Y450" s="33"/>
      <c r="Z450" s="33"/>
    </row>
    <row r="451" spans="1:26" ht="15" x14ac:dyDescent="0.2">
      <c r="A451" s="252"/>
      <c r="B451" s="85"/>
      <c r="C451" s="49"/>
      <c r="D451" s="57"/>
      <c r="E451" s="51"/>
      <c r="F451" s="255"/>
      <c r="G451" s="33"/>
      <c r="H451" s="148"/>
      <c r="I451" s="33"/>
      <c r="J451" s="35"/>
      <c r="K451" s="35"/>
      <c r="L451" s="42"/>
      <c r="M451" s="59"/>
      <c r="N451" s="33"/>
      <c r="O451" s="33"/>
      <c r="P451" s="33"/>
      <c r="Q451" s="33"/>
      <c r="R451" s="33"/>
      <c r="S451" s="33"/>
      <c r="T451" s="33"/>
      <c r="U451" s="33"/>
      <c r="V451" s="33"/>
      <c r="W451" s="33"/>
      <c r="X451" s="33"/>
      <c r="Y451" s="33"/>
      <c r="Z451" s="33"/>
    </row>
    <row r="452" spans="1:26" ht="15" x14ac:dyDescent="0.2">
      <c r="A452" s="252"/>
      <c r="B452" s="85"/>
      <c r="C452" s="49"/>
      <c r="D452" s="57"/>
      <c r="E452" s="51"/>
      <c r="F452" s="255"/>
      <c r="G452" s="33"/>
      <c r="H452" s="148"/>
      <c r="I452" s="33"/>
      <c r="J452" s="35"/>
      <c r="K452" s="35"/>
      <c r="L452" s="42"/>
      <c r="M452" s="59"/>
      <c r="N452" s="33"/>
      <c r="O452" s="33"/>
      <c r="P452" s="33"/>
      <c r="Q452" s="33"/>
      <c r="R452" s="33"/>
      <c r="S452" s="33"/>
      <c r="T452" s="33"/>
      <c r="U452" s="33"/>
      <c r="V452" s="33"/>
      <c r="W452" s="33"/>
      <c r="X452" s="33"/>
      <c r="Y452" s="33"/>
      <c r="Z452" s="33"/>
    </row>
    <row r="453" spans="1:26" ht="15" x14ac:dyDescent="0.2">
      <c r="A453" s="252"/>
      <c r="B453" s="85"/>
      <c r="C453" s="49"/>
      <c r="D453" s="57"/>
      <c r="E453" s="51"/>
      <c r="F453" s="255"/>
      <c r="G453" s="33"/>
      <c r="H453" s="148"/>
      <c r="I453" s="33"/>
      <c r="J453" s="35"/>
      <c r="K453" s="35"/>
      <c r="L453" s="42"/>
      <c r="M453" s="59"/>
      <c r="N453" s="33"/>
      <c r="O453" s="33"/>
      <c r="P453" s="33"/>
      <c r="Q453" s="33"/>
      <c r="R453" s="33"/>
      <c r="S453" s="33"/>
      <c r="T453" s="33"/>
      <c r="U453" s="33"/>
      <c r="V453" s="33"/>
      <c r="W453" s="33"/>
      <c r="X453" s="33"/>
      <c r="Y453" s="33"/>
      <c r="Z453" s="33"/>
    </row>
    <row r="454" spans="1:26" ht="15" x14ac:dyDescent="0.2">
      <c r="A454" s="252"/>
      <c r="B454" s="85"/>
      <c r="C454" s="49"/>
      <c r="D454" s="57"/>
      <c r="E454" s="51"/>
      <c r="F454" s="255"/>
      <c r="G454" s="33"/>
      <c r="H454" s="148"/>
      <c r="I454" s="33"/>
      <c r="J454" s="35"/>
      <c r="K454" s="35"/>
      <c r="L454" s="42"/>
      <c r="M454" s="59"/>
      <c r="N454" s="33"/>
      <c r="O454" s="33"/>
      <c r="P454" s="33"/>
      <c r="Q454" s="33"/>
      <c r="R454" s="33"/>
      <c r="S454" s="33"/>
      <c r="T454" s="33"/>
      <c r="U454" s="33"/>
      <c r="V454" s="33"/>
      <c r="W454" s="33"/>
      <c r="X454" s="33"/>
      <c r="Y454" s="33"/>
      <c r="Z454" s="33"/>
    </row>
    <row r="455" spans="1:26" ht="15" x14ac:dyDescent="0.2">
      <c r="A455" s="252"/>
      <c r="B455" s="85"/>
      <c r="C455" s="49"/>
      <c r="D455" s="57"/>
      <c r="E455" s="51"/>
      <c r="F455" s="255"/>
      <c r="G455" s="33"/>
      <c r="H455" s="148"/>
      <c r="I455" s="33"/>
      <c r="J455" s="35"/>
      <c r="K455" s="35"/>
      <c r="L455" s="42"/>
      <c r="M455" s="59"/>
      <c r="N455" s="33"/>
      <c r="O455" s="33"/>
      <c r="P455" s="33"/>
      <c r="Q455" s="33"/>
      <c r="R455" s="33"/>
      <c r="S455" s="33"/>
      <c r="T455" s="33"/>
      <c r="U455" s="33"/>
      <c r="V455" s="33"/>
      <c r="W455" s="33"/>
      <c r="X455" s="33"/>
      <c r="Y455" s="33"/>
      <c r="Z455" s="33"/>
    </row>
    <row r="456" spans="1:26" ht="15" x14ac:dyDescent="0.2">
      <c r="A456" s="252"/>
      <c r="B456" s="85"/>
      <c r="C456" s="49"/>
      <c r="D456" s="57"/>
      <c r="E456" s="51"/>
      <c r="F456" s="255"/>
      <c r="G456" s="33"/>
      <c r="H456" s="148"/>
      <c r="I456" s="33"/>
      <c r="J456" s="35"/>
      <c r="K456" s="35"/>
      <c r="L456" s="42"/>
      <c r="M456" s="59"/>
      <c r="N456" s="33"/>
      <c r="O456" s="33"/>
      <c r="P456" s="33"/>
      <c r="Q456" s="33"/>
      <c r="R456" s="33"/>
      <c r="S456" s="33"/>
      <c r="T456" s="33"/>
      <c r="U456" s="33"/>
      <c r="V456" s="33"/>
      <c r="W456" s="33"/>
      <c r="X456" s="33"/>
      <c r="Y456" s="33"/>
      <c r="Z456" s="33"/>
    </row>
    <row r="457" spans="1:26" ht="15" x14ac:dyDescent="0.2">
      <c r="A457" s="252"/>
      <c r="B457" s="85"/>
      <c r="C457" s="49"/>
      <c r="D457" s="57"/>
      <c r="E457" s="51"/>
      <c r="F457" s="255"/>
      <c r="G457" s="33"/>
      <c r="H457" s="148"/>
      <c r="I457" s="33"/>
      <c r="J457" s="35"/>
      <c r="K457" s="35"/>
      <c r="L457" s="42"/>
      <c r="M457" s="59"/>
      <c r="N457" s="33"/>
      <c r="O457" s="33"/>
      <c r="P457" s="33"/>
      <c r="Q457" s="33"/>
      <c r="R457" s="33"/>
      <c r="S457" s="33"/>
      <c r="T457" s="33"/>
      <c r="U457" s="33"/>
      <c r="V457" s="33"/>
      <c r="W457" s="33"/>
      <c r="X457" s="33"/>
      <c r="Y457" s="33"/>
      <c r="Z457" s="33"/>
    </row>
    <row r="458" spans="1:26" ht="15" x14ac:dyDescent="0.2">
      <c r="A458" s="252"/>
      <c r="B458" s="85"/>
      <c r="C458" s="49"/>
      <c r="D458" s="57"/>
      <c r="E458" s="51"/>
      <c r="F458" s="255"/>
      <c r="G458" s="33"/>
      <c r="H458" s="148"/>
      <c r="I458" s="33"/>
      <c r="J458" s="35"/>
      <c r="K458" s="35"/>
      <c r="L458" s="42"/>
      <c r="M458" s="59"/>
      <c r="N458" s="33"/>
      <c r="O458" s="33"/>
      <c r="P458" s="33"/>
      <c r="Q458" s="33"/>
      <c r="R458" s="33"/>
      <c r="S458" s="33"/>
      <c r="T458" s="33"/>
      <c r="U458" s="33"/>
      <c r="V458" s="33"/>
      <c r="W458" s="33"/>
      <c r="X458" s="33"/>
      <c r="Y458" s="33"/>
      <c r="Z458" s="33"/>
    </row>
    <row r="459" spans="1:26" ht="15" x14ac:dyDescent="0.2">
      <c r="A459" s="252"/>
      <c r="B459" s="85"/>
      <c r="C459" s="49"/>
      <c r="D459" s="57"/>
      <c r="E459" s="51"/>
      <c r="F459" s="255"/>
      <c r="G459" s="33"/>
      <c r="H459" s="148"/>
      <c r="I459" s="33"/>
      <c r="J459" s="35"/>
      <c r="K459" s="35"/>
      <c r="L459" s="42"/>
      <c r="M459" s="59"/>
      <c r="N459" s="33"/>
      <c r="O459" s="33"/>
      <c r="P459" s="33"/>
      <c r="Q459" s="33"/>
      <c r="R459" s="33"/>
      <c r="S459" s="33"/>
      <c r="T459" s="33"/>
      <c r="U459" s="33"/>
      <c r="V459" s="33"/>
      <c r="W459" s="33"/>
      <c r="X459" s="33"/>
      <c r="Y459" s="33"/>
      <c r="Z459" s="33"/>
    </row>
    <row r="460" spans="1:26" ht="15" x14ac:dyDescent="0.2">
      <c r="A460" s="252"/>
      <c r="B460" s="85"/>
      <c r="C460" s="49"/>
      <c r="D460" s="57"/>
      <c r="E460" s="51"/>
      <c r="F460" s="255"/>
      <c r="G460" s="33"/>
      <c r="H460" s="148"/>
      <c r="I460" s="33"/>
      <c r="J460" s="35"/>
      <c r="K460" s="35"/>
      <c r="L460" s="42"/>
      <c r="M460" s="59"/>
      <c r="N460" s="33"/>
      <c r="O460" s="33"/>
      <c r="P460" s="33"/>
      <c r="Q460" s="33"/>
      <c r="R460" s="33"/>
      <c r="S460" s="33"/>
      <c r="T460" s="33"/>
      <c r="U460" s="33"/>
      <c r="V460" s="33"/>
      <c r="W460" s="33"/>
      <c r="X460" s="33"/>
      <c r="Y460" s="33"/>
      <c r="Z460" s="33"/>
    </row>
    <row r="461" spans="1:26" ht="15" x14ac:dyDescent="0.2">
      <c r="A461" s="252"/>
      <c r="B461" s="85"/>
      <c r="C461" s="49"/>
      <c r="D461" s="57"/>
      <c r="E461" s="51"/>
      <c r="F461" s="255"/>
      <c r="G461" s="33"/>
      <c r="H461" s="148"/>
      <c r="I461" s="33"/>
      <c r="J461" s="35"/>
      <c r="K461" s="35"/>
      <c r="L461" s="42"/>
      <c r="M461" s="59"/>
      <c r="N461" s="33"/>
      <c r="O461" s="33"/>
      <c r="P461" s="33"/>
      <c r="Q461" s="33"/>
      <c r="R461" s="33"/>
      <c r="S461" s="33"/>
      <c r="T461" s="33"/>
      <c r="U461" s="33"/>
      <c r="V461" s="33"/>
      <c r="W461" s="33"/>
      <c r="X461" s="33"/>
      <c r="Y461" s="33"/>
      <c r="Z461" s="33"/>
    </row>
    <row r="462" spans="1:26" ht="15" x14ac:dyDescent="0.2">
      <c r="A462" s="252"/>
      <c r="B462" s="85"/>
      <c r="C462" s="49"/>
      <c r="D462" s="57"/>
      <c r="E462" s="51"/>
      <c r="F462" s="255"/>
      <c r="G462" s="33"/>
      <c r="H462" s="148"/>
      <c r="I462" s="33"/>
      <c r="J462" s="35"/>
      <c r="K462" s="35"/>
      <c r="L462" s="42"/>
      <c r="M462" s="59"/>
      <c r="N462" s="33"/>
      <c r="O462" s="33"/>
      <c r="P462" s="33"/>
      <c r="Q462" s="33"/>
      <c r="R462" s="33"/>
      <c r="S462" s="33"/>
      <c r="T462" s="33"/>
      <c r="U462" s="33"/>
      <c r="V462" s="33"/>
      <c r="W462" s="33"/>
      <c r="X462" s="33"/>
      <c r="Y462" s="33"/>
      <c r="Z462" s="33"/>
    </row>
    <row r="463" spans="1:26" ht="15" x14ac:dyDescent="0.2">
      <c r="A463" s="252"/>
      <c r="B463" s="85"/>
      <c r="C463" s="49"/>
      <c r="D463" s="57"/>
      <c r="E463" s="51"/>
      <c r="F463" s="255"/>
      <c r="G463" s="33"/>
      <c r="H463" s="148"/>
      <c r="I463" s="33"/>
      <c r="J463" s="35"/>
      <c r="K463" s="35"/>
      <c r="L463" s="42"/>
      <c r="M463" s="59"/>
      <c r="N463" s="33"/>
      <c r="O463" s="33"/>
      <c r="P463" s="33"/>
      <c r="Q463" s="33"/>
      <c r="R463" s="33"/>
      <c r="S463" s="33"/>
      <c r="T463" s="33"/>
      <c r="U463" s="33"/>
      <c r="V463" s="33"/>
      <c r="W463" s="33"/>
      <c r="X463" s="33"/>
      <c r="Y463" s="33"/>
      <c r="Z463" s="33"/>
    </row>
    <row r="464" spans="1:26" ht="15" x14ac:dyDescent="0.2">
      <c r="A464" s="252"/>
      <c r="B464" s="85"/>
      <c r="C464" s="49"/>
      <c r="D464" s="57"/>
      <c r="E464" s="51"/>
      <c r="F464" s="255"/>
      <c r="G464" s="33"/>
      <c r="H464" s="148"/>
      <c r="I464" s="33"/>
      <c r="J464" s="35"/>
      <c r="K464" s="35"/>
      <c r="L464" s="42"/>
      <c r="M464" s="59"/>
      <c r="N464" s="33"/>
      <c r="O464" s="33"/>
      <c r="P464" s="33"/>
      <c r="Q464" s="33"/>
      <c r="R464" s="33"/>
      <c r="S464" s="33"/>
      <c r="T464" s="33"/>
      <c r="U464" s="33"/>
      <c r="V464" s="33"/>
      <c r="W464" s="33"/>
      <c r="X464" s="33"/>
      <c r="Y464" s="33"/>
      <c r="Z464" s="33"/>
    </row>
    <row r="465" spans="1:26" ht="15" x14ac:dyDescent="0.2">
      <c r="A465" s="252"/>
      <c r="B465" s="85"/>
      <c r="C465" s="49"/>
      <c r="D465" s="57"/>
      <c r="E465" s="51"/>
      <c r="F465" s="255"/>
      <c r="G465" s="33"/>
      <c r="H465" s="148"/>
      <c r="I465" s="33"/>
      <c r="J465" s="35"/>
      <c r="K465" s="35"/>
      <c r="L465" s="42"/>
      <c r="M465" s="59"/>
      <c r="N465" s="33"/>
      <c r="O465" s="33"/>
      <c r="P465" s="33"/>
      <c r="Q465" s="33"/>
      <c r="R465" s="33"/>
      <c r="S465" s="33"/>
      <c r="T465" s="33"/>
      <c r="U465" s="33"/>
      <c r="V465" s="33"/>
      <c r="W465" s="33"/>
      <c r="X465" s="33"/>
      <c r="Y465" s="33"/>
      <c r="Z465" s="33"/>
    </row>
    <row r="466" spans="1:26" ht="15" x14ac:dyDescent="0.2">
      <c r="A466" s="252"/>
      <c r="B466" s="85"/>
      <c r="C466" s="49"/>
      <c r="D466" s="57"/>
      <c r="E466" s="51"/>
      <c r="F466" s="255"/>
      <c r="G466" s="33"/>
      <c r="H466" s="148"/>
      <c r="I466" s="33"/>
      <c r="J466" s="35"/>
      <c r="K466" s="35"/>
      <c r="L466" s="42"/>
      <c r="M466" s="59"/>
      <c r="N466" s="33"/>
      <c r="O466" s="33"/>
      <c r="P466" s="33"/>
      <c r="Q466" s="33"/>
      <c r="R466" s="33"/>
      <c r="S466" s="33"/>
      <c r="T466" s="33"/>
      <c r="U466" s="33"/>
      <c r="V466" s="33"/>
      <c r="W466" s="33"/>
      <c r="X466" s="33"/>
      <c r="Y466" s="33"/>
      <c r="Z466" s="33"/>
    </row>
    <row r="467" spans="1:26" ht="15" x14ac:dyDescent="0.2">
      <c r="A467" s="252"/>
      <c r="B467" s="85"/>
      <c r="C467" s="49"/>
      <c r="D467" s="57"/>
      <c r="E467" s="51"/>
      <c r="F467" s="255"/>
      <c r="G467" s="33"/>
      <c r="H467" s="148"/>
      <c r="I467" s="33"/>
      <c r="J467" s="35"/>
      <c r="K467" s="35"/>
      <c r="L467" s="42"/>
      <c r="M467" s="59"/>
      <c r="N467" s="33"/>
      <c r="O467" s="33"/>
      <c r="P467" s="33"/>
      <c r="Q467" s="33"/>
      <c r="R467" s="33"/>
      <c r="S467" s="33"/>
      <c r="T467" s="33"/>
      <c r="U467" s="33"/>
      <c r="V467" s="33"/>
      <c r="W467" s="33"/>
      <c r="X467" s="33"/>
      <c r="Y467" s="33"/>
      <c r="Z467" s="33"/>
    </row>
    <row r="468" spans="1:26" ht="15" x14ac:dyDescent="0.2">
      <c r="A468" s="252"/>
      <c r="B468" s="85"/>
      <c r="C468" s="49"/>
      <c r="D468" s="57"/>
      <c r="E468" s="51"/>
      <c r="F468" s="255"/>
      <c r="G468" s="33"/>
      <c r="H468" s="148"/>
      <c r="I468" s="33"/>
      <c r="J468" s="35"/>
      <c r="K468" s="35"/>
      <c r="L468" s="42"/>
      <c r="M468" s="59"/>
      <c r="N468" s="33"/>
      <c r="O468" s="33"/>
      <c r="P468" s="33"/>
      <c r="Q468" s="33"/>
      <c r="R468" s="33"/>
      <c r="S468" s="33"/>
      <c r="T468" s="33"/>
      <c r="U468" s="33"/>
      <c r="V468" s="33"/>
      <c r="W468" s="33"/>
      <c r="X468" s="33"/>
      <c r="Y468" s="33"/>
      <c r="Z468" s="33"/>
    </row>
    <row r="469" spans="1:26" ht="15" x14ac:dyDescent="0.2">
      <c r="A469" s="252"/>
      <c r="B469" s="85"/>
      <c r="C469" s="49"/>
      <c r="D469" s="57"/>
      <c r="E469" s="51"/>
      <c r="F469" s="255"/>
      <c r="G469" s="33"/>
      <c r="H469" s="148"/>
      <c r="I469" s="33"/>
      <c r="J469" s="35"/>
      <c r="K469" s="35"/>
      <c r="L469" s="42"/>
      <c r="M469" s="59"/>
      <c r="N469" s="33"/>
      <c r="O469" s="33"/>
      <c r="P469" s="33"/>
      <c r="Q469" s="33"/>
      <c r="R469" s="33"/>
      <c r="S469" s="33"/>
      <c r="T469" s="33"/>
      <c r="U469" s="33"/>
      <c r="V469" s="33"/>
      <c r="W469" s="33"/>
      <c r="X469" s="33"/>
      <c r="Y469" s="33"/>
      <c r="Z469" s="33"/>
    </row>
    <row r="470" spans="1:26" ht="15" x14ac:dyDescent="0.2">
      <c r="A470" s="252"/>
      <c r="B470" s="85"/>
      <c r="C470" s="49"/>
      <c r="D470" s="57"/>
      <c r="E470" s="51"/>
      <c r="F470" s="255"/>
      <c r="G470" s="33"/>
      <c r="H470" s="148"/>
      <c r="I470" s="33"/>
      <c r="J470" s="35"/>
      <c r="K470" s="35"/>
      <c r="L470" s="42"/>
      <c r="M470" s="59"/>
      <c r="N470" s="33"/>
      <c r="O470" s="33"/>
      <c r="P470" s="33"/>
      <c r="Q470" s="33"/>
      <c r="R470" s="33"/>
      <c r="S470" s="33"/>
      <c r="T470" s="33"/>
      <c r="U470" s="33"/>
      <c r="V470" s="33"/>
      <c r="W470" s="33"/>
      <c r="X470" s="33"/>
      <c r="Y470" s="33"/>
      <c r="Z470" s="33"/>
    </row>
    <row r="471" spans="1:26" ht="15" x14ac:dyDescent="0.2">
      <c r="A471" s="252"/>
      <c r="B471" s="85"/>
      <c r="C471" s="49"/>
      <c r="D471" s="57"/>
      <c r="E471" s="51"/>
      <c r="F471" s="255"/>
      <c r="G471" s="33"/>
      <c r="H471" s="148"/>
      <c r="I471" s="33"/>
      <c r="J471" s="35"/>
      <c r="K471" s="35"/>
      <c r="L471" s="42"/>
      <c r="M471" s="59"/>
      <c r="N471" s="33"/>
      <c r="O471" s="33"/>
      <c r="P471" s="33"/>
      <c r="Q471" s="33"/>
      <c r="R471" s="33"/>
      <c r="S471" s="33"/>
      <c r="T471" s="33"/>
      <c r="U471" s="33"/>
      <c r="V471" s="33"/>
      <c r="W471" s="33"/>
      <c r="X471" s="33"/>
      <c r="Y471" s="33"/>
      <c r="Z471" s="33"/>
    </row>
    <row r="472" spans="1:26" ht="15" x14ac:dyDescent="0.2">
      <c r="A472" s="252"/>
      <c r="B472" s="85"/>
      <c r="C472" s="49"/>
      <c r="D472" s="57"/>
      <c r="E472" s="51"/>
      <c r="F472" s="255"/>
      <c r="G472" s="33"/>
      <c r="H472" s="148"/>
      <c r="I472" s="33"/>
      <c r="J472" s="35"/>
      <c r="K472" s="35"/>
      <c r="L472" s="42"/>
      <c r="M472" s="59"/>
      <c r="N472" s="33"/>
      <c r="O472" s="33"/>
      <c r="P472" s="33"/>
      <c r="Q472" s="33"/>
      <c r="R472" s="33"/>
      <c r="S472" s="33"/>
      <c r="T472" s="33"/>
      <c r="U472" s="33"/>
      <c r="V472" s="33"/>
      <c r="W472" s="33"/>
      <c r="X472" s="33"/>
      <c r="Y472" s="33"/>
      <c r="Z472" s="33"/>
    </row>
    <row r="473" spans="1:26" ht="15" x14ac:dyDescent="0.2">
      <c r="A473" s="252"/>
      <c r="B473" s="85"/>
      <c r="C473" s="49"/>
      <c r="D473" s="57"/>
      <c r="E473" s="51"/>
      <c r="F473" s="255"/>
      <c r="G473" s="33"/>
      <c r="H473" s="148"/>
      <c r="I473" s="33"/>
      <c r="J473" s="35"/>
      <c r="K473" s="35"/>
      <c r="L473" s="42"/>
      <c r="M473" s="59"/>
      <c r="N473" s="33"/>
      <c r="O473" s="33"/>
      <c r="P473" s="33"/>
      <c r="Q473" s="33"/>
      <c r="R473" s="33"/>
      <c r="S473" s="33"/>
      <c r="T473" s="33"/>
      <c r="U473" s="33"/>
      <c r="V473" s="33"/>
      <c r="W473" s="33"/>
      <c r="X473" s="33"/>
      <c r="Y473" s="33"/>
      <c r="Z473" s="33"/>
    </row>
    <row r="474" spans="1:26" ht="15" x14ac:dyDescent="0.2">
      <c r="A474" s="252"/>
      <c r="B474" s="85"/>
      <c r="C474" s="49"/>
      <c r="D474" s="57"/>
      <c r="E474" s="51"/>
      <c r="F474" s="255"/>
      <c r="G474" s="33"/>
      <c r="H474" s="148"/>
      <c r="I474" s="33"/>
      <c r="J474" s="35"/>
      <c r="K474" s="35"/>
      <c r="L474" s="42"/>
      <c r="M474" s="59"/>
      <c r="N474" s="33"/>
      <c r="O474" s="33"/>
      <c r="P474" s="33"/>
      <c r="Q474" s="33"/>
      <c r="R474" s="33"/>
      <c r="S474" s="33"/>
      <c r="T474" s="33"/>
      <c r="U474" s="33"/>
      <c r="V474" s="33"/>
      <c r="W474" s="33"/>
      <c r="X474" s="33"/>
      <c r="Y474" s="33"/>
      <c r="Z474" s="33"/>
    </row>
    <row r="475" spans="1:26" ht="15" x14ac:dyDescent="0.2">
      <c r="A475" s="252"/>
      <c r="B475" s="85"/>
      <c r="C475" s="49"/>
      <c r="D475" s="57"/>
      <c r="E475" s="51"/>
      <c r="F475" s="255"/>
      <c r="G475" s="33"/>
      <c r="H475" s="148"/>
      <c r="I475" s="33"/>
      <c r="J475" s="35"/>
      <c r="K475" s="35"/>
      <c r="L475" s="42"/>
      <c r="M475" s="59"/>
      <c r="N475" s="33"/>
      <c r="O475" s="33"/>
      <c r="P475" s="33"/>
      <c r="Q475" s="33"/>
      <c r="R475" s="33"/>
      <c r="S475" s="33"/>
      <c r="T475" s="33"/>
      <c r="U475" s="33"/>
      <c r="V475" s="33"/>
      <c r="W475" s="33"/>
      <c r="X475" s="33"/>
      <c r="Y475" s="33"/>
      <c r="Z475" s="33"/>
    </row>
    <row r="476" spans="1:26" ht="15" x14ac:dyDescent="0.2">
      <c r="A476" s="252"/>
      <c r="B476" s="85"/>
      <c r="C476" s="49"/>
      <c r="D476" s="57"/>
      <c r="E476" s="51"/>
      <c r="F476" s="255"/>
      <c r="G476" s="33"/>
      <c r="H476" s="148"/>
      <c r="I476" s="33"/>
      <c r="J476" s="35"/>
      <c r="K476" s="35"/>
      <c r="L476" s="42"/>
      <c r="M476" s="59"/>
      <c r="N476" s="33"/>
      <c r="O476" s="33"/>
      <c r="P476" s="33"/>
      <c r="Q476" s="33"/>
      <c r="R476" s="33"/>
      <c r="S476" s="33"/>
      <c r="T476" s="33"/>
      <c r="U476" s="33"/>
      <c r="V476" s="33"/>
      <c r="W476" s="33"/>
      <c r="X476" s="33"/>
      <c r="Y476" s="33"/>
      <c r="Z476" s="33"/>
    </row>
    <row r="477" spans="1:26" ht="15" x14ac:dyDescent="0.2">
      <c r="A477" s="252"/>
      <c r="B477" s="85"/>
      <c r="C477" s="49"/>
      <c r="D477" s="57"/>
      <c r="E477" s="51"/>
      <c r="F477" s="255"/>
      <c r="G477" s="33"/>
      <c r="H477" s="148"/>
      <c r="I477" s="33"/>
      <c r="J477" s="35"/>
      <c r="K477" s="35"/>
      <c r="L477" s="42"/>
      <c r="M477" s="59"/>
      <c r="N477" s="33"/>
      <c r="O477" s="33"/>
      <c r="P477" s="33"/>
      <c r="Q477" s="33"/>
      <c r="R477" s="33"/>
      <c r="S477" s="33"/>
      <c r="T477" s="33"/>
      <c r="U477" s="33"/>
      <c r="V477" s="33"/>
      <c r="W477" s="33"/>
      <c r="X477" s="33"/>
      <c r="Y477" s="33"/>
      <c r="Z477" s="33"/>
    </row>
    <row r="478" spans="1:26" ht="15" x14ac:dyDescent="0.2">
      <c r="A478" s="252"/>
      <c r="B478" s="85"/>
      <c r="C478" s="49"/>
      <c r="D478" s="57"/>
      <c r="E478" s="51"/>
      <c r="F478" s="255"/>
      <c r="G478" s="33"/>
      <c r="H478" s="148"/>
      <c r="I478" s="33"/>
      <c r="J478" s="35"/>
      <c r="K478" s="35"/>
      <c r="L478" s="42"/>
      <c r="M478" s="59"/>
      <c r="N478" s="33"/>
      <c r="O478" s="33"/>
      <c r="P478" s="33"/>
      <c r="Q478" s="33"/>
      <c r="R478" s="33"/>
      <c r="S478" s="33"/>
      <c r="T478" s="33"/>
      <c r="U478" s="33"/>
      <c r="V478" s="33"/>
      <c r="W478" s="33"/>
      <c r="X478" s="33"/>
      <c r="Y478" s="33"/>
      <c r="Z478" s="33"/>
    </row>
    <row r="479" spans="1:26" ht="15" x14ac:dyDescent="0.2">
      <c r="A479" s="252"/>
      <c r="B479" s="85"/>
      <c r="C479" s="49"/>
      <c r="D479" s="57"/>
      <c r="E479" s="51"/>
      <c r="F479" s="255"/>
      <c r="G479" s="33"/>
      <c r="H479" s="148"/>
      <c r="I479" s="33"/>
      <c r="J479" s="35"/>
      <c r="K479" s="35"/>
      <c r="L479" s="42"/>
      <c r="M479" s="59"/>
      <c r="N479" s="33"/>
      <c r="O479" s="33"/>
      <c r="P479" s="33"/>
      <c r="Q479" s="33"/>
      <c r="R479" s="33"/>
      <c r="S479" s="33"/>
      <c r="T479" s="33"/>
      <c r="U479" s="33"/>
      <c r="V479" s="33"/>
      <c r="W479" s="33"/>
      <c r="X479" s="33"/>
      <c r="Y479" s="33"/>
      <c r="Z479" s="33"/>
    </row>
    <row r="480" spans="1:26" ht="15" x14ac:dyDescent="0.2">
      <c r="A480" s="252"/>
      <c r="B480" s="85"/>
      <c r="C480" s="49"/>
      <c r="D480" s="57"/>
      <c r="E480" s="51"/>
      <c r="F480" s="255"/>
      <c r="G480" s="33"/>
      <c r="H480" s="148"/>
      <c r="I480" s="33"/>
      <c r="J480" s="35"/>
      <c r="K480" s="35"/>
      <c r="L480" s="42"/>
      <c r="M480" s="59"/>
      <c r="N480" s="33"/>
      <c r="O480" s="33"/>
      <c r="P480" s="33"/>
      <c r="Q480" s="33"/>
      <c r="R480" s="33"/>
      <c r="S480" s="33"/>
      <c r="T480" s="33"/>
      <c r="U480" s="33"/>
      <c r="V480" s="33"/>
      <c r="W480" s="33"/>
      <c r="X480" s="33"/>
      <c r="Y480" s="33"/>
      <c r="Z480" s="33"/>
    </row>
    <row r="481" spans="1:26" ht="15" x14ac:dyDescent="0.2">
      <c r="A481" s="252"/>
      <c r="B481" s="85"/>
      <c r="C481" s="49"/>
      <c r="D481" s="57"/>
      <c r="E481" s="51"/>
      <c r="F481" s="255"/>
      <c r="G481" s="33"/>
      <c r="H481" s="148"/>
      <c r="I481" s="33"/>
      <c r="J481" s="35"/>
      <c r="K481" s="35"/>
      <c r="L481" s="42"/>
      <c r="M481" s="59"/>
      <c r="N481" s="33"/>
      <c r="O481" s="33"/>
      <c r="P481" s="33"/>
      <c r="Q481" s="33"/>
      <c r="R481" s="33"/>
      <c r="S481" s="33"/>
      <c r="T481" s="33"/>
      <c r="U481" s="33"/>
      <c r="V481" s="33"/>
      <c r="W481" s="33"/>
      <c r="X481" s="33"/>
      <c r="Y481" s="33"/>
      <c r="Z481" s="33"/>
    </row>
    <row r="482" spans="1:26" ht="15" x14ac:dyDescent="0.2">
      <c r="A482" s="252"/>
      <c r="B482" s="85"/>
      <c r="C482" s="49"/>
      <c r="D482" s="57"/>
      <c r="E482" s="51"/>
      <c r="F482" s="255"/>
      <c r="G482" s="33"/>
      <c r="H482" s="148"/>
      <c r="I482" s="33"/>
      <c r="J482" s="35"/>
      <c r="K482" s="35"/>
      <c r="L482" s="42"/>
      <c r="M482" s="59"/>
      <c r="N482" s="33"/>
      <c r="O482" s="33"/>
      <c r="P482" s="33"/>
      <c r="Q482" s="33"/>
      <c r="R482" s="33"/>
      <c r="S482" s="33"/>
      <c r="T482" s="33"/>
      <c r="U482" s="33"/>
      <c r="V482" s="33"/>
      <c r="W482" s="33"/>
      <c r="X482" s="33"/>
      <c r="Y482" s="33"/>
      <c r="Z482" s="33"/>
    </row>
    <row r="483" spans="1:26" ht="15" x14ac:dyDescent="0.2">
      <c r="A483" s="252"/>
      <c r="B483" s="85"/>
      <c r="C483" s="49"/>
      <c r="D483" s="57"/>
      <c r="E483" s="51"/>
      <c r="F483" s="255"/>
      <c r="G483" s="33"/>
      <c r="H483" s="148"/>
      <c r="I483" s="33"/>
      <c r="J483" s="35"/>
      <c r="K483" s="35"/>
      <c r="L483" s="42"/>
      <c r="M483" s="59"/>
      <c r="N483" s="33"/>
      <c r="O483" s="33"/>
      <c r="P483" s="33"/>
      <c r="Q483" s="33"/>
      <c r="R483" s="33"/>
      <c r="S483" s="33"/>
      <c r="T483" s="33"/>
      <c r="U483" s="33"/>
      <c r="V483" s="33"/>
      <c r="W483" s="33"/>
      <c r="X483" s="33"/>
      <c r="Y483" s="33"/>
      <c r="Z483" s="33"/>
    </row>
    <row r="484" spans="1:26" ht="15" x14ac:dyDescent="0.2">
      <c r="A484" s="252"/>
      <c r="B484" s="85"/>
      <c r="C484" s="49"/>
      <c r="D484" s="57"/>
      <c r="E484" s="51"/>
      <c r="F484" s="255"/>
      <c r="G484" s="33"/>
      <c r="H484" s="148"/>
      <c r="I484" s="33"/>
      <c r="J484" s="35"/>
      <c r="K484" s="35"/>
      <c r="L484" s="42"/>
      <c r="M484" s="59"/>
      <c r="N484" s="33"/>
      <c r="O484" s="33"/>
      <c r="P484" s="33"/>
      <c r="Q484" s="33"/>
      <c r="R484" s="33"/>
      <c r="S484" s="33"/>
      <c r="T484" s="33"/>
      <c r="U484" s="33"/>
      <c r="V484" s="33"/>
      <c r="W484" s="33"/>
      <c r="X484" s="33"/>
      <c r="Y484" s="33"/>
      <c r="Z484" s="33"/>
    </row>
    <row r="485" spans="1:26" ht="15" x14ac:dyDescent="0.2">
      <c r="A485" s="252"/>
      <c r="B485" s="85"/>
      <c r="C485" s="49"/>
      <c r="D485" s="57"/>
      <c r="E485" s="51"/>
      <c r="F485" s="255"/>
      <c r="G485" s="33"/>
      <c r="H485" s="148"/>
      <c r="I485" s="33"/>
      <c r="J485" s="35"/>
      <c r="K485" s="35"/>
      <c r="L485" s="42"/>
      <c r="M485" s="59"/>
      <c r="N485" s="33"/>
      <c r="O485" s="33"/>
      <c r="P485" s="33"/>
      <c r="Q485" s="33"/>
      <c r="R485" s="33"/>
      <c r="S485" s="33"/>
      <c r="T485" s="33"/>
      <c r="U485" s="33"/>
      <c r="V485" s="33"/>
      <c r="W485" s="33"/>
      <c r="X485" s="33"/>
      <c r="Y485" s="33"/>
      <c r="Z485" s="33"/>
    </row>
    <row r="486" spans="1:26" ht="15" x14ac:dyDescent="0.2">
      <c r="A486" s="252"/>
      <c r="B486" s="85"/>
      <c r="C486" s="49"/>
      <c r="D486" s="57"/>
      <c r="E486" s="51"/>
      <c r="F486" s="255"/>
      <c r="G486" s="33"/>
      <c r="H486" s="148"/>
      <c r="I486" s="33"/>
      <c r="J486" s="35"/>
      <c r="K486" s="35"/>
      <c r="L486" s="42"/>
      <c r="M486" s="59"/>
      <c r="N486" s="33"/>
      <c r="O486" s="33"/>
      <c r="P486" s="33"/>
      <c r="Q486" s="33"/>
      <c r="R486" s="33"/>
      <c r="S486" s="33"/>
      <c r="T486" s="33"/>
      <c r="U486" s="33"/>
      <c r="V486" s="33"/>
      <c r="W486" s="33"/>
      <c r="X486" s="33"/>
      <c r="Y486" s="33"/>
      <c r="Z486" s="33"/>
    </row>
    <row r="487" spans="1:26" ht="15" x14ac:dyDescent="0.2">
      <c r="A487" s="252"/>
      <c r="B487" s="85"/>
      <c r="C487" s="49"/>
      <c r="D487" s="57"/>
      <c r="E487" s="51"/>
      <c r="F487" s="255"/>
      <c r="G487" s="33"/>
      <c r="H487" s="148"/>
      <c r="I487" s="33"/>
      <c r="J487" s="35"/>
      <c r="K487" s="35"/>
      <c r="L487" s="42"/>
      <c r="M487" s="59"/>
      <c r="N487" s="33"/>
      <c r="O487" s="33"/>
      <c r="P487" s="33"/>
      <c r="Q487" s="33"/>
      <c r="R487" s="33"/>
      <c r="S487" s="33"/>
      <c r="T487" s="33"/>
      <c r="U487" s="33"/>
      <c r="V487" s="33"/>
      <c r="W487" s="33"/>
      <c r="X487" s="33"/>
      <c r="Y487" s="33"/>
      <c r="Z487" s="33"/>
    </row>
    <row r="488" spans="1:26" ht="15" x14ac:dyDescent="0.2">
      <c r="A488" s="252"/>
      <c r="B488" s="85"/>
      <c r="C488" s="49"/>
      <c r="D488" s="57"/>
      <c r="E488" s="51"/>
      <c r="F488" s="255"/>
      <c r="G488" s="33"/>
      <c r="H488" s="148"/>
      <c r="I488" s="33"/>
      <c r="J488" s="35"/>
      <c r="K488" s="35"/>
      <c r="L488" s="42"/>
      <c r="M488" s="59"/>
      <c r="N488" s="33"/>
      <c r="O488" s="33"/>
      <c r="P488" s="33"/>
      <c r="Q488" s="33"/>
      <c r="R488" s="33"/>
      <c r="S488" s="33"/>
      <c r="T488" s="33"/>
      <c r="U488" s="33"/>
      <c r="V488" s="33"/>
      <c r="W488" s="33"/>
      <c r="X488" s="33"/>
      <c r="Y488" s="33"/>
      <c r="Z488" s="33"/>
    </row>
    <row r="489" spans="1:26" ht="15" x14ac:dyDescent="0.2">
      <c r="A489" s="252"/>
      <c r="B489" s="85"/>
      <c r="C489" s="49"/>
      <c r="D489" s="57"/>
      <c r="E489" s="51"/>
      <c r="F489" s="255"/>
      <c r="G489" s="33"/>
      <c r="H489" s="148"/>
      <c r="I489" s="33"/>
      <c r="J489" s="35"/>
      <c r="K489" s="35"/>
      <c r="L489" s="42"/>
      <c r="M489" s="59"/>
      <c r="N489" s="33"/>
      <c r="O489" s="33"/>
      <c r="P489" s="33"/>
      <c r="Q489" s="33"/>
      <c r="R489" s="33"/>
      <c r="S489" s="33"/>
      <c r="T489" s="33"/>
      <c r="U489" s="33"/>
      <c r="V489" s="33"/>
      <c r="W489" s="33"/>
      <c r="X489" s="33"/>
      <c r="Y489" s="33"/>
      <c r="Z489" s="33"/>
    </row>
    <row r="490" spans="1:26" ht="15" x14ac:dyDescent="0.2">
      <c r="A490" s="252"/>
      <c r="B490" s="85"/>
      <c r="C490" s="49"/>
      <c r="D490" s="57"/>
      <c r="E490" s="51"/>
      <c r="F490" s="255"/>
      <c r="G490" s="33"/>
      <c r="H490" s="148"/>
      <c r="I490" s="33"/>
      <c r="J490" s="35"/>
      <c r="K490" s="35"/>
      <c r="L490" s="42"/>
      <c r="M490" s="59"/>
      <c r="N490" s="33"/>
      <c r="O490" s="33"/>
      <c r="P490" s="33"/>
      <c r="Q490" s="33"/>
      <c r="R490" s="33"/>
      <c r="S490" s="33"/>
      <c r="T490" s="33"/>
      <c r="U490" s="33"/>
      <c r="V490" s="33"/>
      <c r="W490" s="33"/>
      <c r="X490" s="33"/>
      <c r="Y490" s="33"/>
      <c r="Z490" s="33"/>
    </row>
    <row r="491" spans="1:26" ht="15" x14ac:dyDescent="0.2">
      <c r="A491" s="252"/>
      <c r="B491" s="85"/>
      <c r="C491" s="49"/>
      <c r="D491" s="57"/>
      <c r="E491" s="51"/>
      <c r="F491" s="255"/>
      <c r="G491" s="33"/>
      <c r="H491" s="148"/>
      <c r="I491" s="33"/>
      <c r="J491" s="35"/>
      <c r="K491" s="35"/>
      <c r="L491" s="42"/>
      <c r="M491" s="59"/>
      <c r="N491" s="33"/>
      <c r="O491" s="33"/>
      <c r="P491" s="33"/>
      <c r="Q491" s="33"/>
      <c r="R491" s="33"/>
      <c r="S491" s="33"/>
      <c r="T491" s="33"/>
      <c r="U491" s="33"/>
      <c r="V491" s="33"/>
      <c r="W491" s="33"/>
      <c r="X491" s="33"/>
      <c r="Y491" s="33"/>
      <c r="Z491" s="33"/>
    </row>
    <row r="492" spans="1:26" ht="15" x14ac:dyDescent="0.2">
      <c r="A492" s="252"/>
      <c r="B492" s="85"/>
      <c r="C492" s="49"/>
      <c r="D492" s="57"/>
      <c r="E492" s="51"/>
      <c r="F492" s="255"/>
      <c r="G492" s="33"/>
      <c r="H492" s="148"/>
      <c r="I492" s="33"/>
      <c r="J492" s="35"/>
      <c r="K492" s="35"/>
      <c r="L492" s="42"/>
      <c r="M492" s="59"/>
      <c r="N492" s="33"/>
      <c r="O492" s="33"/>
      <c r="P492" s="33"/>
      <c r="Q492" s="33"/>
      <c r="R492" s="33"/>
      <c r="S492" s="33"/>
      <c r="T492" s="33"/>
      <c r="U492" s="33"/>
      <c r="V492" s="33"/>
      <c r="W492" s="33"/>
      <c r="X492" s="33"/>
      <c r="Y492" s="33"/>
      <c r="Z492" s="33"/>
    </row>
    <row r="493" spans="1:26" ht="15" x14ac:dyDescent="0.2">
      <c r="A493" s="252"/>
      <c r="B493" s="85"/>
      <c r="C493" s="49"/>
      <c r="D493" s="57"/>
      <c r="E493" s="51"/>
      <c r="F493" s="255"/>
      <c r="G493" s="33"/>
      <c r="H493" s="148"/>
      <c r="I493" s="33"/>
      <c r="J493" s="35"/>
      <c r="K493" s="35"/>
      <c r="L493" s="42"/>
      <c r="M493" s="59"/>
      <c r="N493" s="33"/>
      <c r="O493" s="33"/>
      <c r="P493" s="33"/>
      <c r="Q493" s="33"/>
      <c r="R493" s="33"/>
      <c r="S493" s="33"/>
      <c r="T493" s="33"/>
      <c r="U493" s="33"/>
      <c r="V493" s="33"/>
      <c r="W493" s="33"/>
      <c r="X493" s="33"/>
      <c r="Y493" s="33"/>
      <c r="Z493" s="33"/>
    </row>
    <row r="494" spans="1:26" ht="15" x14ac:dyDescent="0.2">
      <c r="A494" s="252"/>
      <c r="B494" s="85"/>
      <c r="C494" s="49"/>
      <c r="D494" s="57"/>
      <c r="E494" s="51"/>
      <c r="F494" s="255"/>
      <c r="G494" s="33"/>
      <c r="H494" s="148"/>
      <c r="I494" s="33"/>
      <c r="J494" s="35"/>
      <c r="K494" s="35"/>
      <c r="L494" s="42"/>
      <c r="M494" s="59"/>
      <c r="N494" s="33"/>
      <c r="O494" s="33"/>
      <c r="P494" s="33"/>
      <c r="Q494" s="33"/>
      <c r="R494" s="33"/>
      <c r="S494" s="33"/>
      <c r="T494" s="33"/>
      <c r="U494" s="33"/>
      <c r="V494" s="33"/>
      <c r="W494" s="33"/>
      <c r="X494" s="33"/>
      <c r="Y494" s="33"/>
      <c r="Z494" s="33"/>
    </row>
    <row r="495" spans="1:26" ht="15" x14ac:dyDescent="0.2">
      <c r="A495" s="252"/>
      <c r="B495" s="85"/>
      <c r="C495" s="49"/>
      <c r="D495" s="57"/>
      <c r="E495" s="51"/>
      <c r="F495" s="255"/>
      <c r="G495" s="33"/>
      <c r="H495" s="148"/>
      <c r="I495" s="33"/>
      <c r="J495" s="35"/>
      <c r="K495" s="35"/>
      <c r="L495" s="42"/>
      <c r="M495" s="59"/>
      <c r="N495" s="33"/>
      <c r="O495" s="33"/>
      <c r="P495" s="33"/>
      <c r="Q495" s="33"/>
      <c r="R495" s="33"/>
      <c r="S495" s="33"/>
      <c r="T495" s="33"/>
      <c r="U495" s="33"/>
      <c r="V495" s="33"/>
      <c r="W495" s="33"/>
      <c r="X495" s="33"/>
      <c r="Y495" s="33"/>
      <c r="Z495" s="33"/>
    </row>
    <row r="496" spans="1:26" ht="15" x14ac:dyDescent="0.2">
      <c r="A496" s="252"/>
      <c r="B496" s="85"/>
      <c r="C496" s="49"/>
      <c r="D496" s="57"/>
      <c r="E496" s="51"/>
      <c r="F496" s="255"/>
      <c r="G496" s="33"/>
      <c r="H496" s="148"/>
      <c r="I496" s="33"/>
      <c r="J496" s="35"/>
      <c r="K496" s="35"/>
      <c r="L496" s="42"/>
      <c r="M496" s="59"/>
      <c r="N496" s="33"/>
      <c r="O496" s="33"/>
      <c r="P496" s="33"/>
      <c r="Q496" s="33"/>
      <c r="R496" s="33"/>
      <c r="S496" s="33"/>
      <c r="T496" s="33"/>
      <c r="U496" s="33"/>
      <c r="V496" s="33"/>
      <c r="W496" s="33"/>
      <c r="X496" s="33"/>
      <c r="Y496" s="33"/>
      <c r="Z496" s="33"/>
    </row>
    <row r="497" spans="1:26" ht="15" x14ac:dyDescent="0.2">
      <c r="A497" s="252"/>
      <c r="B497" s="85"/>
      <c r="C497" s="49"/>
      <c r="D497" s="57"/>
      <c r="E497" s="51"/>
      <c r="F497" s="255"/>
      <c r="G497" s="33"/>
      <c r="H497" s="148"/>
      <c r="I497" s="33"/>
      <c r="J497" s="35"/>
      <c r="K497" s="35"/>
      <c r="L497" s="42"/>
      <c r="M497" s="59"/>
      <c r="N497" s="33"/>
      <c r="O497" s="33"/>
      <c r="P497" s="33"/>
      <c r="Q497" s="33"/>
      <c r="R497" s="33"/>
      <c r="S497" s="33"/>
      <c r="T497" s="33"/>
      <c r="U497" s="33"/>
      <c r="V497" s="33"/>
      <c r="W497" s="33"/>
      <c r="X497" s="33"/>
      <c r="Y497" s="33"/>
      <c r="Z497" s="33"/>
    </row>
    <row r="498" spans="1:26" ht="15" x14ac:dyDescent="0.2">
      <c r="A498" s="252"/>
      <c r="B498" s="85"/>
      <c r="C498" s="49"/>
      <c r="D498" s="57"/>
      <c r="E498" s="51"/>
      <c r="F498" s="255"/>
      <c r="G498" s="33"/>
      <c r="H498" s="148"/>
      <c r="I498" s="33"/>
      <c r="J498" s="35"/>
      <c r="K498" s="35"/>
      <c r="L498" s="42"/>
      <c r="M498" s="59"/>
      <c r="N498" s="33"/>
      <c r="O498" s="33"/>
      <c r="P498" s="33"/>
      <c r="Q498" s="33"/>
      <c r="R498" s="33"/>
      <c r="S498" s="33"/>
      <c r="T498" s="33"/>
      <c r="U498" s="33"/>
      <c r="V498" s="33"/>
      <c r="W498" s="33"/>
      <c r="X498" s="33"/>
      <c r="Y498" s="33"/>
      <c r="Z498" s="33"/>
    </row>
    <row r="499" spans="1:26" ht="15" x14ac:dyDescent="0.2">
      <c r="A499" s="252"/>
      <c r="B499" s="85"/>
      <c r="C499" s="49"/>
      <c r="D499" s="57"/>
      <c r="E499" s="51"/>
      <c r="F499" s="255"/>
      <c r="G499" s="33"/>
      <c r="H499" s="148"/>
      <c r="I499" s="33"/>
      <c r="J499" s="35"/>
      <c r="K499" s="35"/>
      <c r="L499" s="42"/>
      <c r="M499" s="59"/>
      <c r="N499" s="33"/>
      <c r="O499" s="33"/>
      <c r="P499" s="33"/>
      <c r="Q499" s="33"/>
      <c r="R499" s="33"/>
      <c r="S499" s="33"/>
      <c r="T499" s="33"/>
      <c r="U499" s="33"/>
      <c r="V499" s="33"/>
      <c r="W499" s="33"/>
      <c r="X499" s="33"/>
      <c r="Y499" s="33"/>
      <c r="Z499" s="33"/>
    </row>
    <row r="500" spans="1:26" ht="15" x14ac:dyDescent="0.2">
      <c r="A500" s="252"/>
      <c r="B500" s="85"/>
      <c r="C500" s="49"/>
      <c r="D500" s="57"/>
      <c r="E500" s="51"/>
      <c r="F500" s="255"/>
      <c r="G500" s="33"/>
      <c r="H500" s="148"/>
      <c r="I500" s="33"/>
      <c r="J500" s="35"/>
      <c r="K500" s="35"/>
      <c r="L500" s="42"/>
      <c r="M500" s="59"/>
      <c r="N500" s="33"/>
      <c r="O500" s="33"/>
      <c r="P500" s="33"/>
      <c r="Q500" s="33"/>
      <c r="R500" s="33"/>
      <c r="S500" s="33"/>
      <c r="T500" s="33"/>
      <c r="U500" s="33"/>
      <c r="V500" s="33"/>
      <c r="W500" s="33"/>
      <c r="X500" s="33"/>
      <c r="Y500" s="33"/>
      <c r="Z500" s="33"/>
    </row>
    <row r="501" spans="1:26" ht="15" x14ac:dyDescent="0.2">
      <c r="A501" s="252"/>
      <c r="B501" s="85"/>
      <c r="C501" s="49"/>
      <c r="D501" s="57"/>
      <c r="E501" s="51"/>
      <c r="F501" s="255"/>
      <c r="G501" s="33"/>
      <c r="H501" s="148"/>
      <c r="I501" s="33"/>
      <c r="J501" s="35"/>
      <c r="K501" s="35"/>
      <c r="L501" s="42"/>
      <c r="M501" s="59"/>
      <c r="N501" s="33"/>
      <c r="O501" s="33"/>
      <c r="P501" s="33"/>
      <c r="Q501" s="33"/>
      <c r="R501" s="33"/>
      <c r="S501" s="33"/>
      <c r="T501" s="33"/>
      <c r="U501" s="33"/>
      <c r="V501" s="33"/>
      <c r="W501" s="33"/>
      <c r="X501" s="33"/>
      <c r="Y501" s="33"/>
      <c r="Z501" s="33"/>
    </row>
    <row r="502" spans="1:26" ht="15" x14ac:dyDescent="0.2">
      <c r="A502" s="252"/>
      <c r="B502" s="85"/>
      <c r="C502" s="49"/>
      <c r="D502" s="57"/>
      <c r="E502" s="51"/>
      <c r="F502" s="255"/>
      <c r="G502" s="33"/>
      <c r="H502" s="148"/>
      <c r="I502" s="33"/>
      <c r="J502" s="35"/>
      <c r="K502" s="35"/>
      <c r="L502" s="42"/>
      <c r="M502" s="59"/>
      <c r="N502" s="33"/>
      <c r="O502" s="33"/>
      <c r="P502" s="33"/>
      <c r="Q502" s="33"/>
      <c r="R502" s="33"/>
      <c r="S502" s="33"/>
      <c r="T502" s="33"/>
      <c r="U502" s="33"/>
      <c r="V502" s="33"/>
      <c r="W502" s="33"/>
      <c r="X502" s="33"/>
      <c r="Y502" s="33"/>
      <c r="Z502" s="33"/>
    </row>
    <row r="503" spans="1:26" ht="15" x14ac:dyDescent="0.2">
      <c r="A503" s="252"/>
      <c r="B503" s="85"/>
      <c r="C503" s="49"/>
      <c r="D503" s="57"/>
      <c r="E503" s="51"/>
      <c r="F503" s="255"/>
      <c r="G503" s="33"/>
      <c r="H503" s="148"/>
      <c r="I503" s="33"/>
      <c r="J503" s="35"/>
      <c r="K503" s="35"/>
      <c r="L503" s="42"/>
      <c r="M503" s="59"/>
      <c r="N503" s="33"/>
      <c r="O503" s="33"/>
      <c r="P503" s="33"/>
      <c r="Q503" s="33"/>
      <c r="R503" s="33"/>
      <c r="S503" s="33"/>
      <c r="T503" s="33"/>
      <c r="U503" s="33"/>
      <c r="V503" s="33"/>
      <c r="W503" s="33"/>
      <c r="X503" s="33"/>
      <c r="Y503" s="33"/>
      <c r="Z503" s="33"/>
    </row>
    <row r="504" spans="1:26" ht="15" x14ac:dyDescent="0.2">
      <c r="A504" s="252"/>
      <c r="B504" s="85"/>
      <c r="C504" s="49"/>
      <c r="D504" s="57"/>
      <c r="E504" s="51"/>
      <c r="F504" s="255"/>
      <c r="G504" s="33"/>
      <c r="H504" s="148"/>
      <c r="I504" s="33"/>
      <c r="J504" s="35"/>
      <c r="K504" s="35"/>
      <c r="L504" s="42"/>
      <c r="M504" s="59"/>
      <c r="N504" s="33"/>
      <c r="O504" s="33"/>
      <c r="P504" s="33"/>
      <c r="Q504" s="33"/>
      <c r="R504" s="33"/>
      <c r="S504" s="33"/>
      <c r="T504" s="33"/>
      <c r="U504" s="33"/>
      <c r="V504" s="33"/>
      <c r="W504" s="33"/>
      <c r="X504" s="33"/>
      <c r="Y504" s="33"/>
      <c r="Z504" s="33"/>
    </row>
    <row r="505" spans="1:26" ht="15" x14ac:dyDescent="0.2">
      <c r="A505" s="252"/>
      <c r="B505" s="85"/>
      <c r="C505" s="49"/>
      <c r="D505" s="57"/>
      <c r="E505" s="51"/>
      <c r="F505" s="255"/>
      <c r="G505" s="33"/>
      <c r="H505" s="148"/>
      <c r="I505" s="33"/>
      <c r="J505" s="35"/>
      <c r="K505" s="35"/>
      <c r="L505" s="42"/>
      <c r="M505" s="59"/>
      <c r="N505" s="33"/>
      <c r="O505" s="33"/>
      <c r="P505" s="33"/>
      <c r="Q505" s="33"/>
      <c r="R505" s="33"/>
      <c r="S505" s="33"/>
      <c r="T505" s="33"/>
      <c r="U505" s="33"/>
      <c r="V505" s="33"/>
      <c r="W505" s="33"/>
      <c r="X505" s="33"/>
      <c r="Y505" s="33"/>
      <c r="Z505" s="33"/>
    </row>
    <row r="506" spans="1:26" ht="15" x14ac:dyDescent="0.2">
      <c r="A506" s="252"/>
      <c r="B506" s="85"/>
      <c r="C506" s="49"/>
      <c r="D506" s="57"/>
      <c r="E506" s="51"/>
      <c r="F506" s="255"/>
      <c r="G506" s="33"/>
      <c r="H506" s="148"/>
      <c r="I506" s="33"/>
      <c r="J506" s="35"/>
      <c r="K506" s="35"/>
      <c r="L506" s="42"/>
      <c r="M506" s="59"/>
      <c r="N506" s="33"/>
      <c r="O506" s="33"/>
      <c r="P506" s="33"/>
      <c r="Q506" s="33"/>
      <c r="R506" s="33"/>
      <c r="S506" s="33"/>
      <c r="T506" s="33"/>
      <c r="U506" s="33"/>
      <c r="V506" s="33"/>
      <c r="W506" s="33"/>
      <c r="X506" s="33"/>
      <c r="Y506" s="33"/>
      <c r="Z506" s="33"/>
    </row>
    <row r="507" spans="1:26" ht="15" x14ac:dyDescent="0.2">
      <c r="A507" s="252"/>
      <c r="B507" s="85"/>
      <c r="C507" s="49"/>
      <c r="D507" s="57"/>
      <c r="E507" s="51"/>
      <c r="F507" s="255"/>
      <c r="G507" s="33"/>
      <c r="H507" s="148"/>
      <c r="I507" s="33"/>
      <c r="J507" s="35"/>
      <c r="K507" s="35"/>
      <c r="L507" s="42"/>
      <c r="M507" s="59"/>
      <c r="N507" s="33"/>
      <c r="O507" s="33"/>
      <c r="P507" s="33"/>
      <c r="Q507" s="33"/>
      <c r="R507" s="33"/>
      <c r="S507" s="33"/>
      <c r="T507" s="33"/>
      <c r="U507" s="33"/>
      <c r="V507" s="33"/>
      <c r="W507" s="33"/>
      <c r="X507" s="33"/>
      <c r="Y507" s="33"/>
      <c r="Z507" s="33"/>
    </row>
    <row r="508" spans="1:26" ht="15" x14ac:dyDescent="0.2">
      <c r="A508" s="252"/>
      <c r="B508" s="85"/>
      <c r="C508" s="49"/>
      <c r="D508" s="57"/>
      <c r="E508" s="51"/>
      <c r="F508" s="255"/>
      <c r="G508" s="33"/>
      <c r="H508" s="148"/>
      <c r="I508" s="33"/>
      <c r="J508" s="35"/>
      <c r="K508" s="35"/>
      <c r="L508" s="42"/>
      <c r="M508" s="59"/>
      <c r="N508" s="33"/>
      <c r="O508" s="33"/>
      <c r="P508" s="33"/>
      <c r="Q508" s="33"/>
      <c r="R508" s="33"/>
      <c r="S508" s="33"/>
      <c r="T508" s="33"/>
      <c r="U508" s="33"/>
      <c r="V508" s="33"/>
      <c r="W508" s="33"/>
      <c r="X508" s="33"/>
      <c r="Y508" s="33"/>
      <c r="Z508" s="33"/>
    </row>
    <row r="509" spans="1:26" ht="15" x14ac:dyDescent="0.2">
      <c r="A509" s="252"/>
      <c r="B509" s="85"/>
      <c r="C509" s="49"/>
      <c r="D509" s="57"/>
      <c r="E509" s="51"/>
      <c r="F509" s="255"/>
      <c r="G509" s="33"/>
      <c r="H509" s="148"/>
      <c r="I509" s="33"/>
      <c r="J509" s="35"/>
      <c r="K509" s="35"/>
      <c r="L509" s="42"/>
      <c r="M509" s="59"/>
      <c r="N509" s="33"/>
      <c r="O509" s="33"/>
      <c r="P509" s="33"/>
      <c r="Q509" s="33"/>
      <c r="R509" s="33"/>
      <c r="S509" s="33"/>
      <c r="T509" s="33"/>
      <c r="U509" s="33"/>
      <c r="V509" s="33"/>
      <c r="W509" s="33"/>
      <c r="X509" s="33"/>
      <c r="Y509" s="33"/>
      <c r="Z509" s="33"/>
    </row>
    <row r="510" spans="1:26" ht="15" x14ac:dyDescent="0.2">
      <c r="A510" s="252"/>
      <c r="B510" s="85"/>
      <c r="C510" s="49"/>
      <c r="D510" s="57"/>
      <c r="E510" s="51"/>
      <c r="F510" s="255"/>
      <c r="G510" s="33"/>
      <c r="H510" s="148"/>
      <c r="I510" s="33"/>
      <c r="J510" s="35"/>
      <c r="K510" s="35"/>
      <c r="L510" s="42"/>
      <c r="M510" s="59"/>
      <c r="N510" s="33"/>
      <c r="O510" s="33"/>
      <c r="P510" s="33"/>
      <c r="Q510" s="33"/>
      <c r="R510" s="33"/>
      <c r="S510" s="33"/>
      <c r="T510" s="33"/>
      <c r="U510" s="33"/>
      <c r="V510" s="33"/>
      <c r="W510" s="33"/>
      <c r="X510" s="33"/>
      <c r="Y510" s="33"/>
      <c r="Z510" s="33"/>
    </row>
    <row r="511" spans="1:26" ht="15" x14ac:dyDescent="0.2">
      <c r="A511" s="252"/>
      <c r="B511" s="85"/>
      <c r="C511" s="49"/>
      <c r="D511" s="57"/>
      <c r="E511" s="51"/>
      <c r="F511" s="255"/>
      <c r="G511" s="33"/>
      <c r="H511" s="148"/>
      <c r="I511" s="33"/>
      <c r="J511" s="35"/>
      <c r="K511" s="35"/>
      <c r="L511" s="42"/>
      <c r="M511" s="59"/>
      <c r="N511" s="33"/>
      <c r="O511" s="33"/>
      <c r="P511" s="33"/>
      <c r="Q511" s="33"/>
      <c r="R511" s="33"/>
      <c r="S511" s="33"/>
      <c r="T511" s="33"/>
      <c r="U511" s="33"/>
      <c r="V511" s="33"/>
      <c r="W511" s="33"/>
      <c r="X511" s="33"/>
      <c r="Y511" s="33"/>
      <c r="Z511" s="33"/>
    </row>
    <row r="512" spans="1:26" ht="15" x14ac:dyDescent="0.2">
      <c r="A512" s="252"/>
      <c r="B512" s="85"/>
      <c r="C512" s="49"/>
      <c r="D512" s="57"/>
      <c r="E512" s="51"/>
      <c r="F512" s="255"/>
      <c r="G512" s="33"/>
      <c r="H512" s="148"/>
      <c r="I512" s="33"/>
      <c r="J512" s="35"/>
      <c r="K512" s="35"/>
      <c r="L512" s="42"/>
      <c r="M512" s="59"/>
      <c r="N512" s="33"/>
      <c r="O512" s="33"/>
      <c r="P512" s="33"/>
      <c r="Q512" s="33"/>
      <c r="R512" s="33"/>
      <c r="S512" s="33"/>
      <c r="T512" s="33"/>
      <c r="U512" s="33"/>
      <c r="V512" s="33"/>
      <c r="W512" s="33"/>
      <c r="X512" s="33"/>
      <c r="Y512" s="33"/>
      <c r="Z512" s="33"/>
    </row>
    <row r="513" spans="1:26" ht="15" x14ac:dyDescent="0.2">
      <c r="A513" s="252"/>
      <c r="B513" s="85"/>
      <c r="C513" s="49"/>
      <c r="D513" s="57"/>
      <c r="E513" s="51"/>
      <c r="F513" s="255"/>
      <c r="G513" s="33"/>
      <c r="H513" s="148"/>
      <c r="I513" s="33"/>
      <c r="J513" s="35"/>
      <c r="K513" s="35"/>
      <c r="L513" s="42"/>
      <c r="M513" s="59"/>
      <c r="N513" s="33"/>
      <c r="O513" s="33"/>
      <c r="P513" s="33"/>
      <c r="Q513" s="33"/>
      <c r="R513" s="33"/>
      <c r="S513" s="33"/>
      <c r="T513" s="33"/>
      <c r="U513" s="33"/>
      <c r="V513" s="33"/>
      <c r="W513" s="33"/>
      <c r="X513" s="33"/>
      <c r="Y513" s="33"/>
      <c r="Z513" s="33"/>
    </row>
    <row r="514" spans="1:26" ht="15" x14ac:dyDescent="0.2">
      <c r="A514" s="252"/>
      <c r="B514" s="85"/>
      <c r="C514" s="49"/>
      <c r="D514" s="57"/>
      <c r="E514" s="51"/>
      <c r="F514" s="255"/>
      <c r="G514" s="33"/>
      <c r="H514" s="148"/>
      <c r="I514" s="33"/>
      <c r="J514" s="35"/>
      <c r="K514" s="35"/>
      <c r="L514" s="42"/>
      <c r="M514" s="59"/>
      <c r="N514" s="33"/>
      <c r="O514" s="33"/>
      <c r="P514" s="33"/>
      <c r="Q514" s="33"/>
      <c r="R514" s="33"/>
      <c r="S514" s="33"/>
      <c r="T514" s="33"/>
      <c r="U514" s="33"/>
      <c r="V514" s="33"/>
      <c r="W514" s="33"/>
      <c r="X514" s="33"/>
      <c r="Y514" s="33"/>
      <c r="Z514" s="33"/>
    </row>
    <row r="515" spans="1:26" ht="15" x14ac:dyDescent="0.2">
      <c r="A515" s="252"/>
      <c r="B515" s="85"/>
      <c r="C515" s="49"/>
      <c r="D515" s="57"/>
      <c r="E515" s="51"/>
      <c r="F515" s="255"/>
      <c r="G515" s="33"/>
      <c r="H515" s="148"/>
      <c r="I515" s="33"/>
      <c r="J515" s="35"/>
      <c r="K515" s="35"/>
      <c r="L515" s="42"/>
      <c r="M515" s="59"/>
      <c r="N515" s="33"/>
      <c r="O515" s="33"/>
      <c r="P515" s="33"/>
      <c r="Q515" s="33"/>
      <c r="R515" s="33"/>
      <c r="S515" s="33"/>
      <c r="T515" s="33"/>
      <c r="U515" s="33"/>
      <c r="V515" s="33"/>
      <c r="W515" s="33"/>
      <c r="X515" s="33"/>
      <c r="Y515" s="33"/>
      <c r="Z515" s="33"/>
    </row>
    <row r="516" spans="1:26" ht="15" x14ac:dyDescent="0.2">
      <c r="A516" s="252"/>
      <c r="B516" s="85"/>
      <c r="C516" s="49"/>
      <c r="D516" s="57"/>
      <c r="E516" s="51"/>
      <c r="F516" s="255"/>
      <c r="G516" s="33"/>
      <c r="H516" s="148"/>
      <c r="I516" s="33"/>
      <c r="J516" s="35"/>
      <c r="K516" s="35"/>
      <c r="L516" s="42"/>
      <c r="M516" s="59"/>
      <c r="N516" s="33"/>
      <c r="O516" s="33"/>
      <c r="P516" s="33"/>
      <c r="Q516" s="33"/>
      <c r="R516" s="33"/>
      <c r="S516" s="33"/>
      <c r="T516" s="33"/>
      <c r="U516" s="33"/>
      <c r="V516" s="33"/>
      <c r="W516" s="33"/>
      <c r="X516" s="33"/>
      <c r="Y516" s="33"/>
      <c r="Z516" s="33"/>
    </row>
    <row r="517" spans="1:26" ht="15" x14ac:dyDescent="0.2">
      <c r="A517" s="252"/>
      <c r="B517" s="85"/>
      <c r="C517" s="49"/>
      <c r="D517" s="57"/>
      <c r="E517" s="51"/>
      <c r="F517" s="255"/>
      <c r="G517" s="33"/>
      <c r="H517" s="148"/>
      <c r="I517" s="33"/>
      <c r="J517" s="35"/>
      <c r="K517" s="35"/>
      <c r="L517" s="42"/>
      <c r="M517" s="59"/>
      <c r="N517" s="33"/>
      <c r="O517" s="33"/>
      <c r="P517" s="33"/>
      <c r="Q517" s="33"/>
      <c r="R517" s="33"/>
      <c r="S517" s="33"/>
      <c r="T517" s="33"/>
      <c r="U517" s="33"/>
      <c r="V517" s="33"/>
      <c r="W517" s="33"/>
      <c r="X517" s="33"/>
      <c r="Y517" s="33"/>
      <c r="Z517" s="33"/>
    </row>
    <row r="518" spans="1:26" ht="15" x14ac:dyDescent="0.2">
      <c r="A518" s="252"/>
      <c r="B518" s="85"/>
      <c r="C518" s="49"/>
      <c r="D518" s="57"/>
      <c r="E518" s="51"/>
      <c r="F518" s="255"/>
      <c r="G518" s="33"/>
      <c r="H518" s="148"/>
      <c r="I518" s="33"/>
      <c r="J518" s="35"/>
      <c r="K518" s="35"/>
      <c r="L518" s="42"/>
      <c r="M518" s="59"/>
      <c r="N518" s="33"/>
      <c r="O518" s="33"/>
      <c r="P518" s="33"/>
      <c r="Q518" s="33"/>
      <c r="R518" s="33"/>
      <c r="S518" s="33"/>
      <c r="T518" s="33"/>
      <c r="U518" s="33"/>
      <c r="V518" s="33"/>
      <c r="W518" s="33"/>
      <c r="X518" s="33"/>
      <c r="Y518" s="33"/>
      <c r="Z518" s="33"/>
    </row>
    <row r="519" spans="1:26" ht="15" x14ac:dyDescent="0.2">
      <c r="A519" s="252"/>
      <c r="B519" s="85"/>
      <c r="C519" s="49"/>
      <c r="D519" s="57"/>
      <c r="E519" s="51"/>
      <c r="F519" s="255"/>
      <c r="G519" s="33"/>
      <c r="H519" s="148"/>
      <c r="I519" s="33"/>
      <c r="J519" s="35"/>
      <c r="K519" s="35"/>
      <c r="L519" s="42"/>
      <c r="M519" s="59"/>
      <c r="N519" s="33"/>
      <c r="O519" s="33"/>
      <c r="P519" s="33"/>
      <c r="Q519" s="33"/>
      <c r="R519" s="33"/>
      <c r="S519" s="33"/>
      <c r="T519" s="33"/>
      <c r="U519" s="33"/>
      <c r="V519" s="33"/>
      <c r="W519" s="33"/>
      <c r="X519" s="33"/>
      <c r="Y519" s="33"/>
      <c r="Z519" s="33"/>
    </row>
    <row r="520" spans="1:26" ht="15" x14ac:dyDescent="0.2">
      <c r="A520" s="252"/>
      <c r="B520" s="85"/>
      <c r="C520" s="49"/>
      <c r="D520" s="57"/>
      <c r="E520" s="51"/>
      <c r="F520" s="255"/>
      <c r="G520" s="33"/>
      <c r="H520" s="148"/>
      <c r="I520" s="33"/>
      <c r="J520" s="35"/>
      <c r="K520" s="35"/>
      <c r="L520" s="42"/>
      <c r="M520" s="59"/>
      <c r="N520" s="33"/>
      <c r="O520" s="33"/>
      <c r="P520" s="33"/>
      <c r="Q520" s="33"/>
      <c r="R520" s="33"/>
      <c r="S520" s="33"/>
      <c r="T520" s="33"/>
      <c r="U520" s="33"/>
      <c r="V520" s="33"/>
      <c r="W520" s="33"/>
      <c r="X520" s="33"/>
      <c r="Y520" s="33"/>
      <c r="Z520" s="33"/>
    </row>
    <row r="521" spans="1:26" ht="15" x14ac:dyDescent="0.2">
      <c r="A521" s="252"/>
      <c r="B521" s="85"/>
      <c r="C521" s="49"/>
      <c r="D521" s="57"/>
      <c r="E521" s="51"/>
      <c r="F521" s="255"/>
      <c r="G521" s="33"/>
      <c r="H521" s="148"/>
      <c r="I521" s="33"/>
      <c r="J521" s="35"/>
      <c r="K521" s="35"/>
      <c r="L521" s="42"/>
      <c r="M521" s="59"/>
      <c r="N521" s="33"/>
      <c r="O521" s="33"/>
      <c r="P521" s="33"/>
      <c r="Q521" s="33"/>
      <c r="R521" s="33"/>
      <c r="S521" s="33"/>
      <c r="T521" s="33"/>
      <c r="U521" s="33"/>
      <c r="V521" s="33"/>
      <c r="W521" s="33"/>
      <c r="X521" s="33"/>
      <c r="Y521" s="33"/>
      <c r="Z521" s="33"/>
    </row>
    <row r="522" spans="1:26" ht="15" x14ac:dyDescent="0.2">
      <c r="A522" s="252"/>
      <c r="B522" s="85"/>
      <c r="C522" s="49"/>
      <c r="D522" s="57"/>
      <c r="E522" s="51"/>
      <c r="F522" s="255"/>
      <c r="G522" s="33"/>
      <c r="H522" s="148"/>
      <c r="I522" s="33"/>
      <c r="J522" s="35"/>
      <c r="K522" s="35"/>
      <c r="L522" s="42"/>
      <c r="M522" s="59"/>
      <c r="N522" s="33"/>
      <c r="O522" s="33"/>
      <c r="P522" s="33"/>
      <c r="Q522" s="33"/>
      <c r="R522" s="33"/>
      <c r="S522" s="33"/>
      <c r="T522" s="33"/>
      <c r="U522" s="33"/>
      <c r="V522" s="33"/>
      <c r="W522" s="33"/>
      <c r="X522" s="33"/>
      <c r="Y522" s="33"/>
      <c r="Z522" s="33"/>
    </row>
    <row r="523" spans="1:26" ht="15" x14ac:dyDescent="0.2">
      <c r="A523" s="252"/>
      <c r="B523" s="85"/>
      <c r="C523" s="49"/>
      <c r="D523" s="57"/>
      <c r="E523" s="51"/>
      <c r="F523" s="255"/>
      <c r="G523" s="33"/>
      <c r="H523" s="148"/>
      <c r="I523" s="33"/>
      <c r="J523" s="35"/>
      <c r="K523" s="35"/>
      <c r="L523" s="42"/>
      <c r="M523" s="59"/>
      <c r="N523" s="33"/>
      <c r="O523" s="33"/>
      <c r="P523" s="33"/>
      <c r="Q523" s="33"/>
      <c r="R523" s="33"/>
      <c r="S523" s="33"/>
      <c r="T523" s="33"/>
      <c r="U523" s="33"/>
      <c r="V523" s="33"/>
      <c r="W523" s="33"/>
      <c r="X523" s="33"/>
      <c r="Y523" s="33"/>
      <c r="Z523" s="33"/>
    </row>
    <row r="524" spans="1:26" ht="15" x14ac:dyDescent="0.2">
      <c r="A524" s="252"/>
      <c r="B524" s="85"/>
      <c r="C524" s="49"/>
      <c r="D524" s="57"/>
      <c r="E524" s="51"/>
      <c r="F524" s="255"/>
      <c r="G524" s="33"/>
      <c r="H524" s="148"/>
      <c r="I524" s="33"/>
      <c r="J524" s="35"/>
      <c r="K524" s="35"/>
      <c r="L524" s="42"/>
      <c r="M524" s="59"/>
      <c r="N524" s="33"/>
      <c r="O524" s="33"/>
      <c r="P524" s="33"/>
      <c r="Q524" s="33"/>
      <c r="R524" s="33"/>
      <c r="S524" s="33"/>
      <c r="T524" s="33"/>
      <c r="U524" s="33"/>
      <c r="V524" s="33"/>
      <c r="W524" s="33"/>
      <c r="X524" s="33"/>
      <c r="Y524" s="33"/>
      <c r="Z524" s="33"/>
    </row>
    <row r="525" spans="1:26" ht="15" x14ac:dyDescent="0.2">
      <c r="A525" s="252"/>
      <c r="B525" s="85"/>
      <c r="C525" s="49"/>
      <c r="D525" s="57"/>
      <c r="E525" s="51"/>
      <c r="F525" s="255"/>
      <c r="G525" s="33"/>
      <c r="H525" s="148"/>
      <c r="I525" s="33"/>
      <c r="J525" s="35"/>
      <c r="K525" s="35"/>
      <c r="L525" s="42"/>
      <c r="M525" s="59"/>
      <c r="N525" s="33"/>
      <c r="O525" s="33"/>
      <c r="P525" s="33"/>
      <c r="Q525" s="33"/>
      <c r="R525" s="33"/>
      <c r="S525" s="33"/>
      <c r="T525" s="33"/>
      <c r="U525" s="33"/>
      <c r="V525" s="33"/>
      <c r="W525" s="33"/>
      <c r="X525" s="33"/>
      <c r="Y525" s="33"/>
      <c r="Z525" s="33"/>
    </row>
    <row r="526" spans="1:26" ht="15" x14ac:dyDescent="0.2">
      <c r="A526" s="252"/>
      <c r="B526" s="85"/>
      <c r="C526" s="49"/>
      <c r="D526" s="57"/>
      <c r="E526" s="51"/>
      <c r="F526" s="255"/>
      <c r="G526" s="33"/>
      <c r="H526" s="148"/>
      <c r="I526" s="33"/>
      <c r="J526" s="35"/>
      <c r="K526" s="35"/>
      <c r="L526" s="42"/>
      <c r="M526" s="59"/>
      <c r="N526" s="33"/>
      <c r="O526" s="33"/>
      <c r="P526" s="33"/>
      <c r="Q526" s="33"/>
      <c r="R526" s="33"/>
      <c r="S526" s="33"/>
      <c r="T526" s="33"/>
      <c r="U526" s="33"/>
      <c r="V526" s="33"/>
      <c r="W526" s="33"/>
      <c r="X526" s="33"/>
      <c r="Y526" s="33"/>
      <c r="Z526" s="33"/>
    </row>
    <row r="527" spans="1:26" ht="15" x14ac:dyDescent="0.2">
      <c r="A527" s="252"/>
      <c r="B527" s="85"/>
      <c r="C527" s="49"/>
      <c r="D527" s="57"/>
      <c r="E527" s="51"/>
      <c r="F527" s="255"/>
      <c r="G527" s="33"/>
      <c r="H527" s="148"/>
      <c r="I527" s="33"/>
      <c r="J527" s="35"/>
      <c r="K527" s="35"/>
      <c r="L527" s="42"/>
      <c r="M527" s="59"/>
      <c r="N527" s="33"/>
      <c r="O527" s="33"/>
      <c r="P527" s="33"/>
      <c r="Q527" s="33"/>
      <c r="R527" s="33"/>
      <c r="S527" s="33"/>
      <c r="T527" s="33"/>
      <c r="U527" s="33"/>
      <c r="V527" s="33"/>
      <c r="W527" s="33"/>
      <c r="X527" s="33"/>
      <c r="Y527" s="33"/>
      <c r="Z527" s="33"/>
    </row>
    <row r="528" spans="1:26" ht="15" x14ac:dyDescent="0.2">
      <c r="A528" s="252"/>
      <c r="B528" s="85"/>
      <c r="C528" s="49"/>
      <c r="D528" s="57"/>
      <c r="E528" s="51"/>
      <c r="F528" s="255"/>
      <c r="G528" s="33"/>
      <c r="H528" s="148"/>
      <c r="I528" s="33"/>
      <c r="J528" s="35"/>
      <c r="K528" s="35"/>
      <c r="L528" s="42"/>
      <c r="M528" s="59"/>
      <c r="N528" s="33"/>
      <c r="O528" s="33"/>
      <c r="P528" s="33"/>
      <c r="Q528" s="33"/>
      <c r="R528" s="33"/>
      <c r="S528" s="33"/>
      <c r="T528" s="33"/>
      <c r="U528" s="33"/>
      <c r="V528" s="33"/>
      <c r="W528" s="33"/>
      <c r="X528" s="33"/>
      <c r="Y528" s="33"/>
      <c r="Z528" s="33"/>
    </row>
    <row r="529" spans="1:26" ht="15" x14ac:dyDescent="0.2">
      <c r="A529" s="252"/>
      <c r="B529" s="85"/>
      <c r="C529" s="49"/>
      <c r="D529" s="57"/>
      <c r="E529" s="51"/>
      <c r="F529" s="255"/>
      <c r="G529" s="33"/>
      <c r="H529" s="148"/>
      <c r="I529" s="33"/>
      <c r="J529" s="35"/>
      <c r="K529" s="35"/>
      <c r="L529" s="42"/>
      <c r="M529" s="59"/>
      <c r="N529" s="33"/>
      <c r="O529" s="33"/>
      <c r="P529" s="33"/>
      <c r="Q529" s="33"/>
      <c r="R529" s="33"/>
      <c r="S529" s="33"/>
      <c r="T529" s="33"/>
      <c r="U529" s="33"/>
      <c r="V529" s="33"/>
      <c r="W529" s="33"/>
      <c r="X529" s="33"/>
      <c r="Y529" s="33"/>
      <c r="Z529" s="33"/>
    </row>
    <row r="530" spans="1:26" ht="15" x14ac:dyDescent="0.2">
      <c r="A530" s="252"/>
      <c r="B530" s="85"/>
      <c r="C530" s="49"/>
      <c r="D530" s="57"/>
      <c r="E530" s="51"/>
      <c r="F530" s="255"/>
      <c r="G530" s="33"/>
      <c r="H530" s="148"/>
      <c r="I530" s="33"/>
      <c r="J530" s="35"/>
      <c r="K530" s="35"/>
      <c r="L530" s="42"/>
      <c r="M530" s="59"/>
      <c r="N530" s="33"/>
      <c r="O530" s="33"/>
      <c r="P530" s="33"/>
      <c r="Q530" s="33"/>
      <c r="R530" s="33"/>
      <c r="S530" s="33"/>
      <c r="T530" s="33"/>
      <c r="U530" s="33"/>
      <c r="V530" s="33"/>
      <c r="W530" s="33"/>
      <c r="X530" s="33"/>
      <c r="Y530" s="33"/>
      <c r="Z530" s="33"/>
    </row>
    <row r="531" spans="1:26" ht="15" x14ac:dyDescent="0.2">
      <c r="A531" s="252"/>
      <c r="B531" s="85"/>
      <c r="C531" s="49"/>
      <c r="D531" s="57"/>
      <c r="E531" s="51"/>
      <c r="F531" s="255"/>
      <c r="G531" s="33"/>
      <c r="H531" s="148"/>
      <c r="I531" s="33"/>
      <c r="J531" s="35"/>
      <c r="K531" s="35"/>
      <c r="L531" s="42"/>
      <c r="M531" s="59"/>
      <c r="N531" s="33"/>
      <c r="O531" s="33"/>
      <c r="P531" s="33"/>
      <c r="Q531" s="33"/>
      <c r="R531" s="33"/>
      <c r="S531" s="33"/>
      <c r="T531" s="33"/>
      <c r="U531" s="33"/>
      <c r="V531" s="33"/>
      <c r="W531" s="33"/>
      <c r="X531" s="33"/>
      <c r="Y531" s="33"/>
      <c r="Z531" s="33"/>
    </row>
    <row r="532" spans="1:26" ht="15" x14ac:dyDescent="0.2">
      <c r="A532" s="252"/>
      <c r="B532" s="85"/>
      <c r="C532" s="49"/>
      <c r="D532" s="57"/>
      <c r="E532" s="51"/>
      <c r="F532" s="255"/>
      <c r="G532" s="33"/>
      <c r="H532" s="148"/>
      <c r="I532" s="33"/>
      <c r="J532" s="35"/>
      <c r="K532" s="35"/>
      <c r="L532" s="42"/>
      <c r="M532" s="59"/>
      <c r="N532" s="33"/>
      <c r="O532" s="33"/>
      <c r="P532" s="33"/>
      <c r="Q532" s="33"/>
      <c r="R532" s="33"/>
      <c r="S532" s="33"/>
      <c r="T532" s="33"/>
      <c r="U532" s="33"/>
      <c r="V532" s="33"/>
      <c r="W532" s="33"/>
      <c r="X532" s="33"/>
      <c r="Y532" s="33"/>
      <c r="Z532" s="33"/>
    </row>
    <row r="533" spans="1:26" ht="15" x14ac:dyDescent="0.2">
      <c r="A533" s="252"/>
      <c r="B533" s="85"/>
      <c r="C533" s="49"/>
      <c r="D533" s="57"/>
      <c r="E533" s="51"/>
      <c r="F533" s="255"/>
      <c r="G533" s="33"/>
      <c r="H533" s="148"/>
      <c r="I533" s="33"/>
      <c r="J533" s="35"/>
      <c r="K533" s="35"/>
      <c r="L533" s="42"/>
      <c r="M533" s="59"/>
      <c r="N533" s="33"/>
      <c r="O533" s="33"/>
      <c r="P533" s="33"/>
      <c r="Q533" s="33"/>
      <c r="R533" s="33"/>
      <c r="S533" s="33"/>
      <c r="T533" s="33"/>
      <c r="U533" s="33"/>
      <c r="V533" s="33"/>
      <c r="W533" s="33"/>
      <c r="X533" s="33"/>
      <c r="Y533" s="33"/>
      <c r="Z533" s="33"/>
    </row>
    <row r="534" spans="1:26" ht="15" x14ac:dyDescent="0.2">
      <c r="A534" s="252"/>
      <c r="B534" s="85"/>
      <c r="C534" s="49"/>
      <c r="D534" s="57"/>
      <c r="E534" s="51"/>
      <c r="F534" s="255"/>
      <c r="G534" s="33"/>
      <c r="H534" s="148"/>
      <c r="I534" s="33"/>
      <c r="J534" s="35"/>
      <c r="K534" s="35"/>
      <c r="L534" s="42"/>
      <c r="M534" s="59"/>
      <c r="N534" s="33"/>
      <c r="O534" s="33"/>
      <c r="P534" s="33"/>
      <c r="Q534" s="33"/>
      <c r="R534" s="33"/>
      <c r="S534" s="33"/>
      <c r="T534" s="33"/>
      <c r="U534" s="33"/>
      <c r="V534" s="33"/>
      <c r="W534" s="33"/>
      <c r="X534" s="33"/>
      <c r="Y534" s="33"/>
      <c r="Z534" s="33"/>
    </row>
    <row r="535" spans="1:26" ht="15" x14ac:dyDescent="0.2">
      <c r="A535" s="252"/>
      <c r="B535" s="85"/>
      <c r="C535" s="49"/>
      <c r="D535" s="57"/>
      <c r="E535" s="51"/>
      <c r="F535" s="255"/>
      <c r="G535" s="33"/>
      <c r="H535" s="148"/>
      <c r="I535" s="33"/>
      <c r="J535" s="35"/>
      <c r="K535" s="35"/>
      <c r="L535" s="42"/>
      <c r="M535" s="59"/>
      <c r="N535" s="33"/>
      <c r="O535" s="33"/>
      <c r="P535" s="33"/>
      <c r="Q535" s="33"/>
      <c r="R535" s="33"/>
      <c r="S535" s="33"/>
      <c r="T535" s="33"/>
      <c r="U535" s="33"/>
      <c r="V535" s="33"/>
      <c r="W535" s="33"/>
      <c r="X535" s="33"/>
      <c r="Y535" s="33"/>
      <c r="Z535" s="33"/>
    </row>
    <row r="536" spans="1:26" ht="15" x14ac:dyDescent="0.2">
      <c r="A536" s="252"/>
      <c r="B536" s="85"/>
      <c r="C536" s="49"/>
      <c r="D536" s="57"/>
      <c r="E536" s="51"/>
      <c r="F536" s="255"/>
      <c r="G536" s="33"/>
      <c r="H536" s="148"/>
      <c r="I536" s="33"/>
      <c r="J536" s="35"/>
      <c r="K536" s="35"/>
      <c r="L536" s="42"/>
      <c r="M536" s="59"/>
      <c r="N536" s="33"/>
      <c r="O536" s="33"/>
      <c r="P536" s="33"/>
      <c r="Q536" s="33"/>
      <c r="R536" s="33"/>
      <c r="S536" s="33"/>
      <c r="T536" s="33"/>
      <c r="U536" s="33"/>
      <c r="V536" s="33"/>
      <c r="W536" s="33"/>
      <c r="X536" s="33"/>
      <c r="Y536" s="33"/>
      <c r="Z536" s="33"/>
    </row>
    <row r="537" spans="1:26" ht="15" x14ac:dyDescent="0.2">
      <c r="A537" s="252"/>
      <c r="B537" s="85"/>
      <c r="C537" s="49"/>
      <c r="D537" s="57"/>
      <c r="E537" s="51"/>
      <c r="F537" s="255"/>
      <c r="G537" s="33"/>
      <c r="H537" s="148"/>
      <c r="I537" s="33"/>
      <c r="J537" s="35"/>
      <c r="K537" s="35"/>
      <c r="L537" s="42"/>
      <c r="M537" s="59"/>
      <c r="N537" s="33"/>
      <c r="O537" s="33"/>
      <c r="P537" s="33"/>
      <c r="Q537" s="33"/>
      <c r="R537" s="33"/>
      <c r="S537" s="33"/>
      <c r="T537" s="33"/>
      <c r="U537" s="33"/>
      <c r="V537" s="33"/>
      <c r="W537" s="33"/>
      <c r="X537" s="33"/>
      <c r="Y537" s="33"/>
      <c r="Z537" s="33"/>
    </row>
    <row r="538" spans="1:26" ht="15" x14ac:dyDescent="0.2">
      <c r="A538" s="252"/>
      <c r="B538" s="85"/>
      <c r="C538" s="49"/>
      <c r="D538" s="57"/>
      <c r="E538" s="51"/>
      <c r="F538" s="255"/>
      <c r="G538" s="33"/>
      <c r="H538" s="148"/>
      <c r="I538" s="33"/>
      <c r="J538" s="35"/>
      <c r="K538" s="35"/>
      <c r="L538" s="42"/>
      <c r="M538" s="59"/>
      <c r="N538" s="33"/>
      <c r="O538" s="33"/>
      <c r="P538" s="33"/>
      <c r="Q538" s="33"/>
      <c r="R538" s="33"/>
      <c r="S538" s="33"/>
      <c r="T538" s="33"/>
      <c r="U538" s="33"/>
      <c r="V538" s="33"/>
      <c r="W538" s="33"/>
      <c r="X538" s="33"/>
      <c r="Y538" s="33"/>
      <c r="Z538" s="33"/>
    </row>
    <row r="539" spans="1:26" ht="15" x14ac:dyDescent="0.2">
      <c r="A539" s="252"/>
      <c r="B539" s="85"/>
      <c r="C539" s="49"/>
      <c r="D539" s="57"/>
      <c r="E539" s="51"/>
      <c r="F539" s="255"/>
      <c r="G539" s="33"/>
      <c r="H539" s="148"/>
      <c r="I539" s="33"/>
      <c r="J539" s="35"/>
      <c r="K539" s="35"/>
      <c r="L539" s="42"/>
      <c r="M539" s="59"/>
      <c r="N539" s="33"/>
      <c r="O539" s="33"/>
      <c r="P539" s="33"/>
      <c r="Q539" s="33"/>
      <c r="R539" s="33"/>
      <c r="S539" s="33"/>
      <c r="T539" s="33"/>
      <c r="U539" s="33"/>
      <c r="V539" s="33"/>
      <c r="W539" s="33"/>
      <c r="X539" s="33"/>
      <c r="Y539" s="33"/>
      <c r="Z539" s="33"/>
    </row>
    <row r="540" spans="1:26" ht="15" x14ac:dyDescent="0.2">
      <c r="A540" s="252"/>
      <c r="B540" s="85"/>
      <c r="C540" s="49"/>
      <c r="D540" s="57"/>
      <c r="E540" s="51"/>
      <c r="F540" s="255"/>
      <c r="G540" s="33"/>
      <c r="H540" s="148"/>
      <c r="I540" s="33"/>
      <c r="J540" s="35"/>
      <c r="K540" s="35"/>
      <c r="L540" s="42"/>
      <c r="M540" s="59"/>
      <c r="N540" s="33"/>
      <c r="O540" s="33"/>
      <c r="P540" s="33"/>
      <c r="Q540" s="33"/>
      <c r="R540" s="33"/>
      <c r="S540" s="33"/>
      <c r="T540" s="33"/>
      <c r="U540" s="33"/>
      <c r="V540" s="33"/>
      <c r="W540" s="33"/>
      <c r="X540" s="33"/>
      <c r="Y540" s="33"/>
      <c r="Z540" s="33"/>
    </row>
    <row r="541" spans="1:26" ht="15" x14ac:dyDescent="0.2">
      <c r="A541" s="252"/>
      <c r="B541" s="85"/>
      <c r="C541" s="49"/>
      <c r="D541" s="57"/>
      <c r="E541" s="51"/>
      <c r="F541" s="255"/>
      <c r="G541" s="33"/>
      <c r="H541" s="148"/>
      <c r="I541" s="33"/>
      <c r="J541" s="35"/>
      <c r="K541" s="35"/>
      <c r="L541" s="42"/>
      <c r="M541" s="59"/>
      <c r="N541" s="33"/>
      <c r="O541" s="33"/>
      <c r="P541" s="33"/>
      <c r="Q541" s="33"/>
      <c r="R541" s="33"/>
      <c r="S541" s="33"/>
      <c r="T541" s="33"/>
      <c r="U541" s="33"/>
      <c r="V541" s="33"/>
      <c r="W541" s="33"/>
      <c r="X541" s="33"/>
      <c r="Y541" s="33"/>
      <c r="Z541" s="33"/>
    </row>
    <row r="542" spans="1:26" ht="15" x14ac:dyDescent="0.2">
      <c r="A542" s="252"/>
      <c r="B542" s="85"/>
      <c r="C542" s="49"/>
      <c r="D542" s="57"/>
      <c r="E542" s="51"/>
      <c r="F542" s="255"/>
      <c r="G542" s="33"/>
      <c r="H542" s="148"/>
      <c r="I542" s="33"/>
      <c r="J542" s="35"/>
      <c r="K542" s="35"/>
      <c r="L542" s="42"/>
      <c r="M542" s="59"/>
      <c r="N542" s="33"/>
      <c r="O542" s="33"/>
      <c r="P542" s="33"/>
      <c r="Q542" s="33"/>
      <c r="R542" s="33"/>
      <c r="S542" s="33"/>
      <c r="T542" s="33"/>
      <c r="U542" s="33"/>
      <c r="V542" s="33"/>
      <c r="W542" s="33"/>
      <c r="X542" s="33"/>
      <c r="Y542" s="33"/>
      <c r="Z542" s="33"/>
    </row>
    <row r="543" spans="1:26" ht="15" x14ac:dyDescent="0.2">
      <c r="A543" s="252"/>
      <c r="B543" s="85"/>
      <c r="C543" s="49"/>
      <c r="D543" s="57"/>
      <c r="E543" s="51"/>
      <c r="F543" s="255"/>
      <c r="G543" s="33"/>
      <c r="H543" s="148"/>
      <c r="I543" s="33"/>
      <c r="J543" s="35"/>
      <c r="K543" s="35"/>
      <c r="L543" s="42"/>
      <c r="M543" s="59"/>
      <c r="N543" s="33"/>
      <c r="O543" s="33"/>
      <c r="P543" s="33"/>
      <c r="Q543" s="33"/>
      <c r="R543" s="33"/>
      <c r="S543" s="33"/>
      <c r="T543" s="33"/>
      <c r="U543" s="33"/>
      <c r="V543" s="33"/>
      <c r="W543" s="33"/>
      <c r="X543" s="33"/>
      <c r="Y543" s="33"/>
      <c r="Z543" s="33"/>
    </row>
    <row r="544" spans="1:26" ht="15" x14ac:dyDescent="0.2">
      <c r="A544" s="252"/>
      <c r="B544" s="85"/>
      <c r="C544" s="49"/>
      <c r="D544" s="57"/>
      <c r="E544" s="51"/>
      <c r="F544" s="255"/>
      <c r="G544" s="33"/>
      <c r="H544" s="148"/>
      <c r="I544" s="33"/>
      <c r="J544" s="35"/>
      <c r="K544" s="35"/>
      <c r="L544" s="42"/>
      <c r="M544" s="59"/>
      <c r="N544" s="33"/>
      <c r="O544" s="33"/>
      <c r="P544" s="33"/>
      <c r="Q544" s="33"/>
      <c r="R544" s="33"/>
      <c r="S544" s="33"/>
      <c r="T544" s="33"/>
      <c r="U544" s="33"/>
      <c r="V544" s="33"/>
      <c r="W544" s="33"/>
      <c r="X544" s="33"/>
      <c r="Y544" s="33"/>
      <c r="Z544" s="33"/>
    </row>
    <row r="545" spans="1:26" ht="15" x14ac:dyDescent="0.2">
      <c r="A545" s="252"/>
      <c r="B545" s="85"/>
      <c r="C545" s="49"/>
      <c r="D545" s="57"/>
      <c r="E545" s="51"/>
      <c r="F545" s="255"/>
      <c r="G545" s="33"/>
      <c r="H545" s="148"/>
      <c r="I545" s="33"/>
      <c r="J545" s="35"/>
      <c r="K545" s="35"/>
      <c r="L545" s="42"/>
      <c r="M545" s="59"/>
      <c r="N545" s="33"/>
      <c r="O545" s="33"/>
      <c r="P545" s="33"/>
      <c r="Q545" s="33"/>
      <c r="R545" s="33"/>
      <c r="S545" s="33"/>
      <c r="T545" s="33"/>
      <c r="U545" s="33"/>
      <c r="V545" s="33"/>
      <c r="W545" s="33"/>
      <c r="X545" s="33"/>
      <c r="Y545" s="33"/>
      <c r="Z545" s="33"/>
    </row>
    <row r="546" spans="1:26" ht="15" x14ac:dyDescent="0.2">
      <c r="A546" s="252"/>
      <c r="B546" s="85"/>
      <c r="C546" s="49"/>
      <c r="D546" s="57"/>
      <c r="E546" s="51"/>
      <c r="F546" s="255"/>
      <c r="G546" s="33"/>
      <c r="H546" s="148"/>
      <c r="I546" s="33"/>
      <c r="J546" s="35"/>
      <c r="K546" s="35"/>
      <c r="L546" s="42"/>
      <c r="M546" s="59"/>
      <c r="N546" s="33"/>
      <c r="O546" s="33"/>
      <c r="P546" s="33"/>
      <c r="Q546" s="33"/>
      <c r="R546" s="33"/>
      <c r="S546" s="33"/>
      <c r="T546" s="33"/>
      <c r="U546" s="33"/>
      <c r="V546" s="33"/>
      <c r="W546" s="33"/>
      <c r="X546" s="33"/>
      <c r="Y546" s="33"/>
      <c r="Z546" s="33"/>
    </row>
    <row r="547" spans="1:26" ht="15" x14ac:dyDescent="0.2">
      <c r="A547" s="252"/>
      <c r="B547" s="85"/>
      <c r="C547" s="49"/>
      <c r="D547" s="57"/>
      <c r="E547" s="51"/>
      <c r="F547" s="255"/>
      <c r="G547" s="33"/>
      <c r="H547" s="148"/>
      <c r="I547" s="33"/>
      <c r="J547" s="35"/>
      <c r="K547" s="35"/>
      <c r="L547" s="42"/>
      <c r="M547" s="59"/>
      <c r="N547" s="33"/>
      <c r="O547" s="33"/>
      <c r="P547" s="33"/>
      <c r="Q547" s="33"/>
      <c r="R547" s="33"/>
      <c r="S547" s="33"/>
      <c r="T547" s="33"/>
      <c r="U547" s="33"/>
      <c r="V547" s="33"/>
      <c r="W547" s="33"/>
      <c r="X547" s="33"/>
      <c r="Y547" s="33"/>
      <c r="Z547" s="33"/>
    </row>
    <row r="548" spans="1:26" ht="15" x14ac:dyDescent="0.2">
      <c r="A548" s="252"/>
      <c r="B548" s="85"/>
      <c r="C548" s="49"/>
      <c r="D548" s="57"/>
      <c r="E548" s="51"/>
      <c r="F548" s="255"/>
      <c r="G548" s="33"/>
      <c r="H548" s="148"/>
      <c r="I548" s="33"/>
      <c r="J548" s="35"/>
      <c r="K548" s="35"/>
      <c r="L548" s="42"/>
      <c r="M548" s="59"/>
      <c r="N548" s="33"/>
      <c r="O548" s="33"/>
      <c r="P548" s="33"/>
      <c r="Q548" s="33"/>
      <c r="R548" s="33"/>
      <c r="S548" s="33"/>
      <c r="T548" s="33"/>
      <c r="U548" s="33"/>
      <c r="V548" s="33"/>
      <c r="W548" s="33"/>
      <c r="X548" s="33"/>
      <c r="Y548" s="33"/>
      <c r="Z548" s="33"/>
    </row>
    <row r="549" spans="1:26" ht="15" x14ac:dyDescent="0.2">
      <c r="A549" s="252"/>
      <c r="B549" s="85"/>
      <c r="C549" s="49"/>
      <c r="D549" s="57"/>
      <c r="E549" s="51"/>
      <c r="F549" s="255"/>
      <c r="G549" s="33"/>
      <c r="H549" s="148"/>
      <c r="I549" s="33"/>
      <c r="J549" s="35"/>
      <c r="K549" s="35"/>
      <c r="L549" s="42"/>
      <c r="M549" s="59"/>
      <c r="N549" s="33"/>
      <c r="O549" s="33"/>
      <c r="P549" s="33"/>
      <c r="Q549" s="33"/>
      <c r="R549" s="33"/>
      <c r="S549" s="33"/>
      <c r="T549" s="33"/>
      <c r="U549" s="33"/>
      <c r="V549" s="33"/>
      <c r="W549" s="33"/>
      <c r="X549" s="33"/>
      <c r="Y549" s="33"/>
      <c r="Z549" s="33"/>
    </row>
    <row r="550" spans="1:26" ht="15" x14ac:dyDescent="0.2">
      <c r="A550" s="252"/>
      <c r="B550" s="85"/>
      <c r="C550" s="49"/>
      <c r="D550" s="57"/>
      <c r="E550" s="51"/>
      <c r="F550" s="255"/>
      <c r="G550" s="33"/>
      <c r="H550" s="148"/>
      <c r="I550" s="33"/>
      <c r="J550" s="35"/>
      <c r="K550" s="35"/>
      <c r="L550" s="42"/>
      <c r="M550" s="59"/>
      <c r="N550" s="33"/>
      <c r="O550" s="33"/>
      <c r="P550" s="33"/>
      <c r="Q550" s="33"/>
      <c r="R550" s="33"/>
      <c r="S550" s="33"/>
      <c r="T550" s="33"/>
      <c r="U550" s="33"/>
      <c r="V550" s="33"/>
      <c r="W550" s="33"/>
      <c r="X550" s="33"/>
      <c r="Y550" s="33"/>
      <c r="Z550" s="33"/>
    </row>
    <row r="551" spans="1:26" ht="15" x14ac:dyDescent="0.2">
      <c r="A551" s="252"/>
      <c r="B551" s="85"/>
      <c r="C551" s="49"/>
      <c r="D551" s="57"/>
      <c r="E551" s="51"/>
      <c r="F551" s="255"/>
      <c r="G551" s="33"/>
      <c r="H551" s="148"/>
      <c r="I551" s="33"/>
      <c r="J551" s="35"/>
      <c r="K551" s="35"/>
      <c r="L551" s="42"/>
      <c r="M551" s="59"/>
      <c r="N551" s="33"/>
      <c r="O551" s="33"/>
      <c r="P551" s="33"/>
      <c r="Q551" s="33"/>
      <c r="R551" s="33"/>
      <c r="S551" s="33"/>
      <c r="T551" s="33"/>
      <c r="U551" s="33"/>
      <c r="V551" s="33"/>
      <c r="W551" s="33"/>
      <c r="X551" s="33"/>
      <c r="Y551" s="33"/>
      <c r="Z551" s="33"/>
    </row>
    <row r="552" spans="1:26" ht="15" x14ac:dyDescent="0.2">
      <c r="A552" s="252"/>
      <c r="B552" s="85"/>
      <c r="C552" s="49"/>
      <c r="D552" s="57"/>
      <c r="E552" s="51"/>
      <c r="F552" s="255"/>
      <c r="G552" s="33"/>
      <c r="H552" s="148"/>
      <c r="I552" s="33"/>
      <c r="J552" s="35"/>
      <c r="K552" s="35"/>
      <c r="L552" s="42"/>
      <c r="M552" s="59"/>
      <c r="N552" s="33"/>
      <c r="O552" s="33"/>
      <c r="P552" s="33"/>
      <c r="Q552" s="33"/>
      <c r="R552" s="33"/>
      <c r="S552" s="33"/>
      <c r="T552" s="33"/>
      <c r="U552" s="33"/>
      <c r="V552" s="33"/>
      <c r="W552" s="33"/>
      <c r="X552" s="33"/>
      <c r="Y552" s="33"/>
      <c r="Z552" s="33"/>
    </row>
    <row r="553" spans="1:26" ht="15" x14ac:dyDescent="0.2">
      <c r="A553" s="252"/>
      <c r="B553" s="85"/>
      <c r="C553" s="49"/>
      <c r="D553" s="57"/>
      <c r="E553" s="51"/>
      <c r="F553" s="255"/>
      <c r="G553" s="33"/>
      <c r="H553" s="148"/>
      <c r="I553" s="33"/>
      <c r="J553" s="35"/>
      <c r="K553" s="35"/>
      <c r="L553" s="42"/>
      <c r="M553" s="59"/>
      <c r="N553" s="33"/>
      <c r="O553" s="33"/>
      <c r="P553" s="33"/>
      <c r="Q553" s="33"/>
      <c r="R553" s="33"/>
      <c r="S553" s="33"/>
      <c r="T553" s="33"/>
      <c r="U553" s="33"/>
      <c r="V553" s="33"/>
      <c r="W553" s="33"/>
      <c r="X553" s="33"/>
      <c r="Y553" s="33"/>
      <c r="Z553" s="33"/>
    </row>
    <row r="554" spans="1:26" ht="15" x14ac:dyDescent="0.2">
      <c r="A554" s="252"/>
      <c r="B554" s="85"/>
      <c r="C554" s="49"/>
      <c r="D554" s="57"/>
      <c r="E554" s="51"/>
      <c r="F554" s="255"/>
      <c r="G554" s="33"/>
      <c r="H554" s="148"/>
      <c r="I554" s="33"/>
      <c r="J554" s="35"/>
      <c r="K554" s="35"/>
      <c r="L554" s="42"/>
      <c r="M554" s="59"/>
      <c r="N554" s="33"/>
      <c r="O554" s="33"/>
      <c r="P554" s="33"/>
      <c r="Q554" s="33"/>
      <c r="R554" s="33"/>
      <c r="S554" s="33"/>
      <c r="T554" s="33"/>
      <c r="U554" s="33"/>
      <c r="V554" s="33"/>
      <c r="W554" s="33"/>
      <c r="X554" s="33"/>
      <c r="Y554" s="33"/>
      <c r="Z554" s="33"/>
    </row>
    <row r="555" spans="1:26" ht="15" x14ac:dyDescent="0.2">
      <c r="A555" s="252"/>
      <c r="B555" s="85"/>
      <c r="C555" s="49"/>
      <c r="D555" s="57"/>
      <c r="E555" s="51"/>
      <c r="F555" s="255"/>
      <c r="G555" s="33"/>
      <c r="H555" s="148"/>
      <c r="I555" s="33"/>
      <c r="J555" s="35"/>
      <c r="K555" s="35"/>
      <c r="L555" s="42"/>
      <c r="M555" s="59"/>
      <c r="N555" s="33"/>
      <c r="O555" s="33"/>
      <c r="P555" s="33"/>
      <c r="Q555" s="33"/>
      <c r="R555" s="33"/>
      <c r="S555" s="33"/>
      <c r="T555" s="33"/>
      <c r="U555" s="33"/>
      <c r="V555" s="33"/>
      <c r="W555" s="33"/>
      <c r="X555" s="33"/>
      <c r="Y555" s="33"/>
      <c r="Z555" s="33"/>
    </row>
    <row r="556" spans="1:26" ht="15" x14ac:dyDescent="0.2">
      <c r="A556" s="252"/>
      <c r="B556" s="85"/>
      <c r="C556" s="49"/>
      <c r="D556" s="57"/>
      <c r="E556" s="51"/>
      <c r="F556" s="255"/>
      <c r="G556" s="33"/>
      <c r="H556" s="148"/>
      <c r="I556" s="33"/>
      <c r="J556" s="35"/>
      <c r="K556" s="35"/>
      <c r="L556" s="42"/>
      <c r="M556" s="59"/>
      <c r="N556" s="33"/>
      <c r="O556" s="33"/>
      <c r="P556" s="33"/>
      <c r="Q556" s="33"/>
      <c r="R556" s="33"/>
      <c r="S556" s="33"/>
      <c r="T556" s="33"/>
      <c r="U556" s="33"/>
      <c r="V556" s="33"/>
      <c r="W556" s="33"/>
      <c r="X556" s="33"/>
      <c r="Y556" s="33"/>
      <c r="Z556" s="33"/>
    </row>
    <row r="557" spans="1:26" ht="15" x14ac:dyDescent="0.2">
      <c r="A557" s="252"/>
      <c r="B557" s="85"/>
      <c r="C557" s="49"/>
      <c r="D557" s="57"/>
      <c r="E557" s="51"/>
      <c r="F557" s="255"/>
      <c r="G557" s="33"/>
      <c r="H557" s="148"/>
      <c r="I557" s="33"/>
      <c r="J557" s="35"/>
      <c r="K557" s="35"/>
      <c r="L557" s="42"/>
      <c r="M557" s="59"/>
      <c r="N557" s="33"/>
      <c r="O557" s="33"/>
      <c r="P557" s="33"/>
      <c r="Q557" s="33"/>
      <c r="R557" s="33"/>
      <c r="S557" s="33"/>
      <c r="T557" s="33"/>
      <c r="U557" s="33"/>
      <c r="V557" s="33"/>
      <c r="W557" s="33"/>
      <c r="X557" s="33"/>
      <c r="Y557" s="33"/>
      <c r="Z557" s="33"/>
    </row>
    <row r="558" spans="1:26" ht="15" x14ac:dyDescent="0.2">
      <c r="A558" s="252"/>
      <c r="B558" s="85"/>
      <c r="C558" s="49"/>
      <c r="D558" s="57"/>
      <c r="E558" s="51"/>
      <c r="F558" s="255"/>
      <c r="G558" s="33"/>
      <c r="H558" s="148"/>
      <c r="I558" s="33"/>
      <c r="J558" s="35"/>
      <c r="K558" s="35"/>
      <c r="L558" s="42"/>
      <c r="M558" s="59"/>
      <c r="N558" s="33"/>
      <c r="O558" s="33"/>
      <c r="P558" s="33"/>
      <c r="Q558" s="33"/>
      <c r="R558" s="33"/>
      <c r="S558" s="33"/>
      <c r="T558" s="33"/>
      <c r="U558" s="33"/>
      <c r="V558" s="33"/>
      <c r="W558" s="33"/>
      <c r="X558" s="33"/>
      <c r="Y558" s="33"/>
      <c r="Z558" s="33"/>
    </row>
    <row r="559" spans="1:26" ht="15" x14ac:dyDescent="0.2">
      <c r="A559" s="252"/>
      <c r="B559" s="85"/>
      <c r="C559" s="49"/>
      <c r="D559" s="57"/>
      <c r="E559" s="51"/>
      <c r="F559" s="255"/>
      <c r="G559" s="33"/>
      <c r="H559" s="148"/>
      <c r="I559" s="33"/>
      <c r="J559" s="35"/>
      <c r="K559" s="35"/>
      <c r="L559" s="42"/>
      <c r="M559" s="59"/>
      <c r="N559" s="33"/>
      <c r="O559" s="33"/>
      <c r="P559" s="33"/>
      <c r="Q559" s="33"/>
      <c r="R559" s="33"/>
      <c r="S559" s="33"/>
      <c r="T559" s="33"/>
      <c r="U559" s="33"/>
      <c r="V559" s="33"/>
      <c r="W559" s="33"/>
      <c r="X559" s="33"/>
      <c r="Y559" s="33"/>
      <c r="Z559" s="33"/>
    </row>
    <row r="560" spans="1:26" ht="15" x14ac:dyDescent="0.2">
      <c r="A560" s="252"/>
      <c r="B560" s="85"/>
      <c r="C560" s="49"/>
      <c r="D560" s="57"/>
      <c r="E560" s="51"/>
      <c r="F560" s="255"/>
      <c r="G560" s="33"/>
      <c r="H560" s="148"/>
      <c r="I560" s="33"/>
      <c r="J560" s="35"/>
      <c r="K560" s="35"/>
      <c r="L560" s="42"/>
      <c r="M560" s="59"/>
      <c r="N560" s="33"/>
      <c r="O560" s="33"/>
      <c r="P560" s="33"/>
      <c r="Q560" s="33"/>
      <c r="R560" s="33"/>
      <c r="S560" s="33"/>
      <c r="T560" s="33"/>
      <c r="U560" s="33"/>
      <c r="V560" s="33"/>
      <c r="W560" s="33"/>
      <c r="X560" s="33"/>
      <c r="Y560" s="33"/>
      <c r="Z560" s="33"/>
    </row>
    <row r="561" spans="1:26" ht="15" x14ac:dyDescent="0.2">
      <c r="A561" s="252"/>
      <c r="B561" s="85"/>
      <c r="C561" s="49"/>
      <c r="D561" s="57"/>
      <c r="E561" s="51"/>
      <c r="F561" s="255"/>
      <c r="G561" s="33"/>
      <c r="H561" s="148"/>
      <c r="I561" s="33"/>
      <c r="J561" s="35"/>
      <c r="K561" s="35"/>
      <c r="L561" s="42"/>
      <c r="M561" s="59"/>
      <c r="N561" s="33"/>
      <c r="O561" s="33"/>
      <c r="P561" s="33"/>
      <c r="Q561" s="33"/>
      <c r="R561" s="33"/>
      <c r="S561" s="33"/>
      <c r="T561" s="33"/>
      <c r="U561" s="33"/>
      <c r="V561" s="33"/>
      <c r="W561" s="33"/>
      <c r="X561" s="33"/>
      <c r="Y561" s="33"/>
      <c r="Z561" s="33"/>
    </row>
    <row r="562" spans="1:26" ht="15" x14ac:dyDescent="0.2">
      <c r="A562" s="252"/>
      <c r="B562" s="85"/>
      <c r="C562" s="49"/>
      <c r="D562" s="57"/>
      <c r="E562" s="51"/>
      <c r="F562" s="255"/>
      <c r="G562" s="33"/>
      <c r="H562" s="148"/>
      <c r="I562" s="33"/>
      <c r="J562" s="35"/>
      <c r="K562" s="35"/>
      <c r="L562" s="42"/>
      <c r="M562" s="59"/>
      <c r="N562" s="33"/>
      <c r="O562" s="33"/>
      <c r="P562" s="33"/>
      <c r="Q562" s="33"/>
      <c r="R562" s="33"/>
      <c r="S562" s="33"/>
      <c r="T562" s="33"/>
      <c r="U562" s="33"/>
      <c r="V562" s="33"/>
      <c r="W562" s="33"/>
      <c r="X562" s="33"/>
      <c r="Y562" s="33"/>
      <c r="Z562" s="33"/>
    </row>
    <row r="563" spans="1:26" ht="15" x14ac:dyDescent="0.2">
      <c r="A563" s="252"/>
      <c r="B563" s="85"/>
      <c r="C563" s="49"/>
      <c r="D563" s="57"/>
      <c r="E563" s="51"/>
      <c r="F563" s="255"/>
      <c r="G563" s="33"/>
      <c r="H563" s="148"/>
      <c r="I563" s="33"/>
      <c r="J563" s="35"/>
      <c r="K563" s="35"/>
      <c r="L563" s="42"/>
      <c r="M563" s="59"/>
      <c r="N563" s="33"/>
      <c r="O563" s="33"/>
      <c r="P563" s="33"/>
      <c r="Q563" s="33"/>
      <c r="R563" s="33"/>
      <c r="S563" s="33"/>
      <c r="T563" s="33"/>
      <c r="U563" s="33"/>
      <c r="V563" s="33"/>
      <c r="W563" s="33"/>
      <c r="X563" s="33"/>
      <c r="Y563" s="33"/>
      <c r="Z563" s="33"/>
    </row>
    <row r="564" spans="1:26" ht="15" x14ac:dyDescent="0.2">
      <c r="A564" s="252"/>
      <c r="B564" s="85"/>
      <c r="C564" s="49"/>
      <c r="D564" s="57"/>
      <c r="E564" s="51"/>
      <c r="F564" s="255"/>
      <c r="G564" s="33"/>
      <c r="H564" s="148"/>
      <c r="I564" s="33"/>
      <c r="J564" s="35"/>
      <c r="K564" s="35"/>
      <c r="L564" s="42"/>
      <c r="M564" s="59"/>
      <c r="N564" s="33"/>
      <c r="O564" s="33"/>
      <c r="P564" s="33"/>
      <c r="Q564" s="33"/>
      <c r="R564" s="33"/>
      <c r="S564" s="33"/>
      <c r="T564" s="33"/>
      <c r="U564" s="33"/>
      <c r="V564" s="33"/>
      <c r="W564" s="33"/>
      <c r="X564" s="33"/>
      <c r="Y564" s="33"/>
      <c r="Z564" s="33"/>
    </row>
    <row r="565" spans="1:26" ht="15" x14ac:dyDescent="0.2">
      <c r="A565" s="252"/>
      <c r="B565" s="85"/>
      <c r="C565" s="49"/>
      <c r="D565" s="57"/>
      <c r="E565" s="51"/>
      <c r="F565" s="255"/>
      <c r="G565" s="33"/>
      <c r="H565" s="148"/>
      <c r="I565" s="33"/>
      <c r="J565" s="35"/>
      <c r="K565" s="35"/>
      <c r="L565" s="42"/>
      <c r="M565" s="59"/>
      <c r="N565" s="33"/>
      <c r="O565" s="33"/>
      <c r="P565" s="33"/>
      <c r="Q565" s="33"/>
      <c r="R565" s="33"/>
      <c r="S565" s="33"/>
      <c r="T565" s="33"/>
      <c r="U565" s="33"/>
      <c r="V565" s="33"/>
      <c r="W565" s="33"/>
      <c r="X565" s="33"/>
      <c r="Y565" s="33"/>
      <c r="Z565" s="33"/>
    </row>
    <row r="566" spans="1:26" ht="15" x14ac:dyDescent="0.2">
      <c r="A566" s="252"/>
      <c r="B566" s="85"/>
      <c r="C566" s="49"/>
      <c r="D566" s="57"/>
      <c r="E566" s="51"/>
      <c r="F566" s="255"/>
      <c r="G566" s="33"/>
      <c r="H566" s="148"/>
      <c r="I566" s="33"/>
      <c r="J566" s="35"/>
      <c r="K566" s="35"/>
      <c r="L566" s="42"/>
      <c r="M566" s="59"/>
      <c r="N566" s="33"/>
      <c r="O566" s="33"/>
      <c r="P566" s="33"/>
      <c r="Q566" s="33"/>
      <c r="R566" s="33"/>
      <c r="S566" s="33"/>
      <c r="T566" s="33"/>
      <c r="U566" s="33"/>
      <c r="V566" s="33"/>
      <c r="W566" s="33"/>
      <c r="X566" s="33"/>
      <c r="Y566" s="33"/>
      <c r="Z566" s="33"/>
    </row>
    <row r="567" spans="1:26" ht="15" x14ac:dyDescent="0.2">
      <c r="A567" s="252"/>
      <c r="B567" s="85"/>
      <c r="C567" s="49"/>
      <c r="D567" s="57"/>
      <c r="E567" s="51"/>
      <c r="F567" s="255"/>
      <c r="G567" s="33"/>
      <c r="H567" s="148"/>
      <c r="I567" s="33"/>
      <c r="J567" s="35"/>
      <c r="K567" s="35"/>
      <c r="L567" s="42"/>
      <c r="M567" s="59"/>
      <c r="N567" s="33"/>
      <c r="O567" s="33"/>
      <c r="P567" s="33"/>
      <c r="Q567" s="33"/>
      <c r="R567" s="33"/>
      <c r="S567" s="33"/>
      <c r="T567" s="33"/>
      <c r="U567" s="33"/>
      <c r="V567" s="33"/>
      <c r="W567" s="33"/>
      <c r="X567" s="33"/>
      <c r="Y567" s="33"/>
      <c r="Z567" s="33"/>
    </row>
    <row r="568" spans="1:26" ht="15" x14ac:dyDescent="0.2">
      <c r="A568" s="252"/>
      <c r="B568" s="85"/>
      <c r="C568" s="49"/>
      <c r="D568" s="57"/>
      <c r="E568" s="51"/>
      <c r="F568" s="255"/>
      <c r="G568" s="33"/>
      <c r="H568" s="148"/>
      <c r="I568" s="33"/>
      <c r="J568" s="35"/>
      <c r="K568" s="35"/>
      <c r="L568" s="42"/>
      <c r="M568" s="59"/>
      <c r="N568" s="33"/>
      <c r="O568" s="33"/>
      <c r="P568" s="33"/>
      <c r="Q568" s="33"/>
      <c r="R568" s="33"/>
      <c r="S568" s="33"/>
      <c r="T568" s="33"/>
      <c r="U568" s="33"/>
      <c r="V568" s="33"/>
      <c r="W568" s="33"/>
      <c r="X568" s="33"/>
      <c r="Y568" s="33"/>
      <c r="Z568" s="33"/>
    </row>
    <row r="569" spans="1:26" ht="15" x14ac:dyDescent="0.2">
      <c r="A569" s="252"/>
      <c r="B569" s="85"/>
      <c r="C569" s="49"/>
      <c r="D569" s="57"/>
      <c r="E569" s="51"/>
      <c r="F569" s="255"/>
      <c r="G569" s="33"/>
      <c r="H569" s="148"/>
      <c r="I569" s="33"/>
      <c r="J569" s="35"/>
      <c r="K569" s="35"/>
      <c r="L569" s="42"/>
      <c r="M569" s="59"/>
      <c r="N569" s="33"/>
      <c r="O569" s="33"/>
      <c r="P569" s="33"/>
      <c r="Q569" s="33"/>
      <c r="R569" s="33"/>
      <c r="S569" s="33"/>
      <c r="T569" s="33"/>
      <c r="U569" s="33"/>
      <c r="V569" s="33"/>
      <c r="W569" s="33"/>
      <c r="X569" s="33"/>
      <c r="Y569" s="33"/>
      <c r="Z569" s="33"/>
    </row>
    <row r="570" spans="1:26" ht="15" x14ac:dyDescent="0.2">
      <c r="A570" s="252"/>
      <c r="B570" s="85"/>
      <c r="C570" s="49"/>
      <c r="D570" s="57"/>
      <c r="E570" s="51"/>
      <c r="F570" s="255"/>
      <c r="G570" s="33"/>
      <c r="H570" s="148"/>
      <c r="I570" s="33"/>
      <c r="J570" s="35"/>
      <c r="K570" s="35"/>
      <c r="L570" s="42"/>
      <c r="M570" s="59"/>
      <c r="N570" s="33"/>
      <c r="O570" s="33"/>
      <c r="P570" s="33"/>
      <c r="Q570" s="33"/>
      <c r="R570" s="33"/>
      <c r="S570" s="33"/>
      <c r="T570" s="33"/>
      <c r="U570" s="33"/>
      <c r="V570" s="33"/>
      <c r="W570" s="33"/>
      <c r="X570" s="33"/>
      <c r="Y570" s="33"/>
      <c r="Z570" s="33"/>
    </row>
    <row r="571" spans="1:26" ht="15" x14ac:dyDescent="0.2">
      <c r="A571" s="252"/>
      <c r="B571" s="85"/>
      <c r="C571" s="49"/>
      <c r="D571" s="57"/>
      <c r="E571" s="51"/>
      <c r="F571" s="255"/>
      <c r="G571" s="33"/>
      <c r="H571" s="148"/>
      <c r="I571" s="33"/>
      <c r="J571" s="35"/>
      <c r="K571" s="35"/>
      <c r="L571" s="42"/>
      <c r="M571" s="59"/>
      <c r="N571" s="33"/>
      <c r="O571" s="33"/>
      <c r="P571" s="33"/>
      <c r="Q571" s="33"/>
      <c r="R571" s="33"/>
      <c r="S571" s="33"/>
      <c r="T571" s="33"/>
      <c r="U571" s="33"/>
      <c r="V571" s="33"/>
      <c r="W571" s="33"/>
      <c r="X571" s="33"/>
      <c r="Y571" s="33"/>
      <c r="Z571" s="33"/>
    </row>
    <row r="572" spans="1:26" ht="15" x14ac:dyDescent="0.2">
      <c r="A572" s="252"/>
      <c r="B572" s="85"/>
      <c r="C572" s="49"/>
      <c r="D572" s="57"/>
      <c r="E572" s="51"/>
      <c r="F572" s="255"/>
      <c r="G572" s="33"/>
      <c r="H572" s="148"/>
      <c r="I572" s="33"/>
      <c r="J572" s="35"/>
      <c r="K572" s="35"/>
      <c r="L572" s="42"/>
      <c r="M572" s="59"/>
      <c r="N572" s="33"/>
      <c r="O572" s="33"/>
      <c r="P572" s="33"/>
      <c r="Q572" s="33"/>
      <c r="R572" s="33"/>
      <c r="S572" s="33"/>
      <c r="T572" s="33"/>
      <c r="U572" s="33"/>
      <c r="V572" s="33"/>
      <c r="W572" s="33"/>
      <c r="X572" s="33"/>
      <c r="Y572" s="33"/>
      <c r="Z572" s="33"/>
    </row>
    <row r="573" spans="1:26" ht="15" x14ac:dyDescent="0.2">
      <c r="A573" s="252"/>
      <c r="B573" s="85"/>
      <c r="C573" s="49"/>
      <c r="D573" s="57"/>
      <c r="E573" s="51"/>
      <c r="F573" s="255"/>
      <c r="G573" s="33"/>
      <c r="H573" s="148"/>
      <c r="I573" s="33"/>
      <c r="J573" s="35"/>
      <c r="K573" s="35"/>
      <c r="L573" s="42"/>
      <c r="M573" s="59"/>
      <c r="N573" s="33"/>
      <c r="O573" s="33"/>
      <c r="P573" s="33"/>
      <c r="Q573" s="33"/>
      <c r="R573" s="33"/>
      <c r="S573" s="33"/>
      <c r="T573" s="33"/>
      <c r="U573" s="33"/>
      <c r="V573" s="33"/>
      <c r="W573" s="33"/>
      <c r="X573" s="33"/>
      <c r="Y573" s="33"/>
      <c r="Z573" s="33"/>
    </row>
    <row r="574" spans="1:26" ht="15" x14ac:dyDescent="0.2">
      <c r="A574" s="252"/>
      <c r="B574" s="85"/>
      <c r="C574" s="49"/>
      <c r="D574" s="57"/>
      <c r="E574" s="51"/>
      <c r="F574" s="255"/>
      <c r="G574" s="33"/>
      <c r="H574" s="148"/>
      <c r="I574" s="33"/>
      <c r="J574" s="35"/>
      <c r="K574" s="35"/>
      <c r="L574" s="42"/>
      <c r="M574" s="59"/>
      <c r="N574" s="33"/>
      <c r="O574" s="33"/>
      <c r="P574" s="33"/>
      <c r="Q574" s="33"/>
      <c r="R574" s="33"/>
      <c r="S574" s="33"/>
      <c r="T574" s="33"/>
      <c r="U574" s="33"/>
      <c r="V574" s="33"/>
      <c r="W574" s="33"/>
      <c r="X574" s="33"/>
      <c r="Y574" s="33"/>
      <c r="Z574" s="33"/>
    </row>
    <row r="575" spans="1:26" ht="15" x14ac:dyDescent="0.2">
      <c r="A575" s="252"/>
      <c r="B575" s="85"/>
      <c r="C575" s="49"/>
      <c r="D575" s="57"/>
      <c r="E575" s="51"/>
      <c r="F575" s="255"/>
      <c r="G575" s="33"/>
      <c r="H575" s="148"/>
      <c r="I575" s="33"/>
      <c r="J575" s="35"/>
      <c r="K575" s="35"/>
      <c r="L575" s="42"/>
      <c r="M575" s="59"/>
      <c r="N575" s="33"/>
      <c r="O575" s="33"/>
      <c r="P575" s="33"/>
      <c r="Q575" s="33"/>
      <c r="R575" s="33"/>
      <c r="S575" s="33"/>
      <c r="T575" s="33"/>
      <c r="U575" s="33"/>
      <c r="V575" s="33"/>
      <c r="W575" s="33"/>
      <c r="X575" s="33"/>
      <c r="Y575" s="33"/>
      <c r="Z575" s="33"/>
    </row>
    <row r="576" spans="1:26" ht="15" x14ac:dyDescent="0.2">
      <c r="A576" s="252"/>
      <c r="B576" s="85"/>
      <c r="C576" s="49"/>
      <c r="D576" s="57"/>
      <c r="E576" s="51"/>
      <c r="F576" s="255"/>
      <c r="G576" s="33"/>
      <c r="H576" s="148"/>
      <c r="I576" s="33"/>
      <c r="J576" s="35"/>
      <c r="K576" s="35"/>
      <c r="L576" s="42"/>
      <c r="M576" s="59"/>
      <c r="N576" s="33"/>
      <c r="O576" s="33"/>
      <c r="P576" s="33"/>
      <c r="Q576" s="33"/>
      <c r="R576" s="33"/>
      <c r="S576" s="33"/>
      <c r="T576" s="33"/>
      <c r="U576" s="33"/>
      <c r="V576" s="33"/>
      <c r="W576" s="33"/>
      <c r="X576" s="33"/>
      <c r="Y576" s="33"/>
      <c r="Z576" s="33"/>
    </row>
    <row r="577" spans="1:26" ht="15" x14ac:dyDescent="0.2">
      <c r="A577" s="252"/>
      <c r="B577" s="85"/>
      <c r="C577" s="49"/>
      <c r="D577" s="57"/>
      <c r="E577" s="51"/>
      <c r="F577" s="255"/>
      <c r="G577" s="33"/>
      <c r="H577" s="148"/>
      <c r="I577" s="33"/>
      <c r="J577" s="35"/>
      <c r="K577" s="35"/>
      <c r="L577" s="42"/>
      <c r="M577" s="59"/>
      <c r="N577" s="33"/>
      <c r="O577" s="33"/>
      <c r="P577" s="33"/>
      <c r="Q577" s="33"/>
      <c r="R577" s="33"/>
      <c r="S577" s="33"/>
      <c r="T577" s="33"/>
      <c r="U577" s="33"/>
      <c r="V577" s="33"/>
      <c r="W577" s="33"/>
      <c r="X577" s="33"/>
      <c r="Y577" s="33"/>
      <c r="Z577" s="33"/>
    </row>
    <row r="578" spans="1:26" ht="15" x14ac:dyDescent="0.2">
      <c r="A578" s="252"/>
      <c r="B578" s="85"/>
      <c r="C578" s="49"/>
      <c r="D578" s="57"/>
      <c r="E578" s="51"/>
      <c r="F578" s="255"/>
      <c r="G578" s="33"/>
      <c r="H578" s="148"/>
      <c r="I578" s="33"/>
      <c r="J578" s="35"/>
      <c r="K578" s="35"/>
      <c r="L578" s="42"/>
      <c r="M578" s="59"/>
      <c r="N578" s="33"/>
      <c r="O578" s="33"/>
      <c r="P578" s="33"/>
      <c r="Q578" s="33"/>
      <c r="R578" s="33"/>
      <c r="S578" s="33"/>
      <c r="T578" s="33"/>
      <c r="U578" s="33"/>
      <c r="V578" s="33"/>
      <c r="W578" s="33"/>
      <c r="X578" s="33"/>
      <c r="Y578" s="33"/>
      <c r="Z578" s="33"/>
    </row>
    <row r="579" spans="1:26" ht="15" x14ac:dyDescent="0.2">
      <c r="A579" s="252"/>
      <c r="B579" s="85"/>
      <c r="C579" s="49"/>
      <c r="D579" s="57"/>
      <c r="E579" s="51"/>
      <c r="F579" s="255"/>
      <c r="G579" s="33"/>
      <c r="H579" s="148"/>
      <c r="I579" s="33"/>
      <c r="J579" s="35"/>
      <c r="K579" s="35"/>
      <c r="L579" s="42"/>
      <c r="M579" s="59"/>
      <c r="N579" s="33"/>
      <c r="O579" s="33"/>
      <c r="P579" s="33"/>
      <c r="Q579" s="33"/>
      <c r="R579" s="33"/>
      <c r="S579" s="33"/>
      <c r="T579" s="33"/>
      <c r="U579" s="33"/>
      <c r="V579" s="33"/>
      <c r="W579" s="33"/>
      <c r="X579" s="33"/>
      <c r="Y579" s="33"/>
      <c r="Z579" s="33"/>
    </row>
    <row r="580" spans="1:26" ht="15" x14ac:dyDescent="0.2">
      <c r="A580" s="252"/>
      <c r="B580" s="85"/>
      <c r="C580" s="49"/>
      <c r="D580" s="57"/>
      <c r="E580" s="51"/>
      <c r="F580" s="255"/>
      <c r="G580" s="33"/>
      <c r="H580" s="148"/>
      <c r="I580" s="33"/>
      <c r="J580" s="35"/>
      <c r="K580" s="35"/>
      <c r="L580" s="42"/>
      <c r="M580" s="59"/>
      <c r="N580" s="33"/>
      <c r="O580" s="33"/>
      <c r="P580" s="33"/>
      <c r="Q580" s="33"/>
      <c r="R580" s="33"/>
      <c r="S580" s="33"/>
      <c r="T580" s="33"/>
      <c r="U580" s="33"/>
      <c r="V580" s="33"/>
      <c r="W580" s="33"/>
      <c r="X580" s="33"/>
      <c r="Y580" s="33"/>
      <c r="Z580" s="33"/>
    </row>
    <row r="581" spans="1:26" ht="15" x14ac:dyDescent="0.2">
      <c r="A581" s="252"/>
      <c r="B581" s="85"/>
      <c r="C581" s="49"/>
      <c r="D581" s="57"/>
      <c r="E581" s="51"/>
      <c r="F581" s="255"/>
      <c r="G581" s="33"/>
      <c r="H581" s="148"/>
      <c r="I581" s="33"/>
      <c r="J581" s="35"/>
      <c r="K581" s="35"/>
      <c r="L581" s="42"/>
      <c r="M581" s="59"/>
      <c r="N581" s="33"/>
      <c r="O581" s="33"/>
      <c r="P581" s="33"/>
      <c r="Q581" s="33"/>
      <c r="R581" s="33"/>
      <c r="S581" s="33"/>
      <c r="T581" s="33"/>
      <c r="U581" s="33"/>
      <c r="V581" s="33"/>
      <c r="W581" s="33"/>
      <c r="X581" s="33"/>
      <c r="Y581" s="33"/>
      <c r="Z581" s="33"/>
    </row>
    <row r="582" spans="1:26" ht="15" x14ac:dyDescent="0.2">
      <c r="A582" s="252"/>
      <c r="B582" s="85"/>
      <c r="C582" s="49"/>
      <c r="D582" s="57"/>
      <c r="E582" s="51"/>
      <c r="F582" s="255"/>
      <c r="G582" s="33"/>
      <c r="H582" s="148"/>
      <c r="I582" s="33"/>
      <c r="J582" s="35"/>
      <c r="K582" s="35"/>
      <c r="L582" s="42"/>
      <c r="M582" s="59"/>
      <c r="N582" s="33"/>
      <c r="O582" s="33"/>
      <c r="P582" s="33"/>
      <c r="Q582" s="33"/>
      <c r="R582" s="33"/>
      <c r="S582" s="33"/>
      <c r="T582" s="33"/>
      <c r="U582" s="33"/>
      <c r="V582" s="33"/>
      <c r="W582" s="33"/>
      <c r="X582" s="33"/>
      <c r="Y582" s="33"/>
      <c r="Z582" s="33"/>
    </row>
    <row r="583" spans="1:26" ht="15" x14ac:dyDescent="0.2">
      <c r="A583" s="252"/>
      <c r="B583" s="85"/>
      <c r="C583" s="49"/>
      <c r="D583" s="57"/>
      <c r="E583" s="51"/>
      <c r="F583" s="255"/>
      <c r="G583" s="33"/>
      <c r="H583" s="148"/>
      <c r="I583" s="33"/>
      <c r="J583" s="35"/>
      <c r="K583" s="35"/>
      <c r="L583" s="42"/>
      <c r="M583" s="59"/>
      <c r="N583" s="33"/>
      <c r="O583" s="33"/>
      <c r="P583" s="33"/>
      <c r="Q583" s="33"/>
      <c r="R583" s="33"/>
      <c r="S583" s="33"/>
      <c r="T583" s="33"/>
      <c r="U583" s="33"/>
      <c r="V583" s="33"/>
      <c r="W583" s="33"/>
      <c r="X583" s="33"/>
      <c r="Y583" s="33"/>
      <c r="Z583" s="33"/>
    </row>
    <row r="584" spans="1:26" ht="15" x14ac:dyDescent="0.2">
      <c r="A584" s="252"/>
      <c r="B584" s="85"/>
      <c r="C584" s="49"/>
      <c r="D584" s="57"/>
      <c r="E584" s="51"/>
      <c r="F584" s="255"/>
      <c r="G584" s="33"/>
      <c r="H584" s="148"/>
      <c r="I584" s="33"/>
      <c r="J584" s="35"/>
      <c r="K584" s="35"/>
      <c r="L584" s="42"/>
      <c r="M584" s="59"/>
      <c r="N584" s="33"/>
      <c r="O584" s="33"/>
      <c r="P584" s="33"/>
      <c r="Q584" s="33"/>
      <c r="R584" s="33"/>
      <c r="S584" s="33"/>
      <c r="T584" s="33"/>
      <c r="U584" s="33"/>
      <c r="V584" s="33"/>
      <c r="W584" s="33"/>
      <c r="X584" s="33"/>
      <c r="Y584" s="33"/>
      <c r="Z584" s="33"/>
    </row>
    <row r="585" spans="1:26" ht="15" x14ac:dyDescent="0.2">
      <c r="A585" s="252"/>
      <c r="B585" s="85"/>
      <c r="C585" s="49"/>
      <c r="D585" s="57"/>
      <c r="E585" s="51"/>
      <c r="F585" s="255"/>
      <c r="G585" s="33"/>
      <c r="H585" s="148"/>
      <c r="I585" s="33"/>
      <c r="J585" s="35"/>
      <c r="K585" s="35"/>
      <c r="L585" s="42"/>
      <c r="M585" s="59"/>
      <c r="N585" s="33"/>
      <c r="O585" s="33"/>
      <c r="P585" s="33"/>
      <c r="Q585" s="33"/>
      <c r="R585" s="33"/>
      <c r="S585" s="33"/>
      <c r="T585" s="33"/>
      <c r="U585" s="33"/>
      <c r="V585" s="33"/>
      <c r="W585" s="33"/>
      <c r="X585" s="33"/>
      <c r="Y585" s="33"/>
      <c r="Z585" s="33"/>
    </row>
    <row r="586" spans="1:26" ht="15" x14ac:dyDescent="0.2">
      <c r="A586" s="252"/>
      <c r="B586" s="85"/>
      <c r="C586" s="49"/>
      <c r="D586" s="57"/>
      <c r="E586" s="51"/>
      <c r="F586" s="255"/>
      <c r="G586" s="33"/>
      <c r="H586" s="148"/>
      <c r="I586" s="33"/>
      <c r="J586" s="35"/>
      <c r="K586" s="35"/>
      <c r="L586" s="42"/>
      <c r="M586" s="59"/>
      <c r="N586" s="33"/>
      <c r="O586" s="33"/>
      <c r="P586" s="33"/>
      <c r="Q586" s="33"/>
      <c r="R586" s="33"/>
      <c r="S586" s="33"/>
      <c r="T586" s="33"/>
      <c r="U586" s="33"/>
      <c r="V586" s="33"/>
      <c r="W586" s="33"/>
      <c r="X586" s="33"/>
      <c r="Y586" s="33"/>
      <c r="Z586" s="33"/>
    </row>
    <row r="587" spans="1:26" ht="15" x14ac:dyDescent="0.2">
      <c r="A587" s="252"/>
      <c r="B587" s="85"/>
      <c r="C587" s="49"/>
      <c r="D587" s="57"/>
      <c r="E587" s="51"/>
      <c r="F587" s="255"/>
      <c r="G587" s="33"/>
      <c r="H587" s="148"/>
      <c r="I587" s="33"/>
      <c r="J587" s="35"/>
      <c r="K587" s="35"/>
      <c r="L587" s="42"/>
      <c r="M587" s="59"/>
      <c r="N587" s="33"/>
      <c r="O587" s="33"/>
      <c r="P587" s="33"/>
      <c r="Q587" s="33"/>
      <c r="R587" s="33"/>
      <c r="S587" s="33"/>
      <c r="T587" s="33"/>
      <c r="U587" s="33"/>
      <c r="V587" s="33"/>
      <c r="W587" s="33"/>
      <c r="X587" s="33"/>
      <c r="Y587" s="33"/>
      <c r="Z587" s="33"/>
    </row>
    <row r="588" spans="1:26" ht="15" x14ac:dyDescent="0.2">
      <c r="A588" s="252"/>
      <c r="B588" s="85"/>
      <c r="C588" s="49"/>
      <c r="D588" s="57"/>
      <c r="E588" s="51"/>
      <c r="F588" s="255"/>
      <c r="G588" s="33"/>
      <c r="H588" s="148"/>
      <c r="I588" s="33"/>
      <c r="J588" s="35"/>
      <c r="K588" s="35"/>
      <c r="L588" s="42"/>
      <c r="M588" s="59"/>
      <c r="N588" s="33"/>
      <c r="O588" s="33"/>
      <c r="P588" s="33"/>
      <c r="Q588" s="33"/>
      <c r="R588" s="33"/>
      <c r="S588" s="33"/>
      <c r="T588" s="33"/>
      <c r="U588" s="33"/>
      <c r="V588" s="33"/>
      <c r="W588" s="33"/>
      <c r="X588" s="33"/>
      <c r="Y588" s="33"/>
      <c r="Z588" s="33"/>
    </row>
    <row r="589" spans="1:26" ht="15" x14ac:dyDescent="0.2">
      <c r="A589" s="252"/>
      <c r="B589" s="85"/>
      <c r="C589" s="49"/>
      <c r="D589" s="57"/>
      <c r="E589" s="51"/>
      <c r="F589" s="255"/>
      <c r="G589" s="33"/>
      <c r="H589" s="148"/>
      <c r="I589" s="33"/>
      <c r="J589" s="35"/>
      <c r="K589" s="35"/>
      <c r="L589" s="42"/>
      <c r="M589" s="59"/>
      <c r="N589" s="33"/>
      <c r="O589" s="33"/>
      <c r="P589" s="33"/>
      <c r="Q589" s="33"/>
      <c r="R589" s="33"/>
      <c r="S589" s="33"/>
      <c r="T589" s="33"/>
      <c r="U589" s="33"/>
      <c r="V589" s="33"/>
      <c r="W589" s="33"/>
      <c r="X589" s="33"/>
      <c r="Y589" s="33"/>
      <c r="Z589" s="33"/>
    </row>
    <row r="590" spans="1:26" ht="15" x14ac:dyDescent="0.2">
      <c r="A590" s="252"/>
      <c r="B590" s="85"/>
      <c r="C590" s="49"/>
      <c r="D590" s="57"/>
      <c r="E590" s="51"/>
      <c r="F590" s="255"/>
      <c r="G590" s="33"/>
      <c r="H590" s="148"/>
      <c r="I590" s="33"/>
      <c r="J590" s="35"/>
      <c r="K590" s="35"/>
      <c r="L590" s="42"/>
      <c r="M590" s="59"/>
      <c r="N590" s="33"/>
      <c r="O590" s="33"/>
      <c r="P590" s="33"/>
      <c r="Q590" s="33"/>
      <c r="R590" s="33"/>
      <c r="S590" s="33"/>
      <c r="T590" s="33"/>
      <c r="U590" s="33"/>
      <c r="V590" s="33"/>
      <c r="W590" s="33"/>
      <c r="X590" s="33"/>
      <c r="Y590" s="33"/>
      <c r="Z590" s="33"/>
    </row>
    <row r="591" spans="1:26" ht="15" x14ac:dyDescent="0.2">
      <c r="A591" s="252"/>
      <c r="B591" s="85"/>
      <c r="C591" s="49"/>
      <c r="D591" s="57"/>
      <c r="E591" s="51"/>
      <c r="F591" s="255"/>
      <c r="G591" s="33"/>
      <c r="H591" s="148"/>
      <c r="I591" s="33"/>
      <c r="J591" s="35"/>
      <c r="K591" s="35"/>
      <c r="L591" s="42"/>
      <c r="M591" s="59"/>
      <c r="N591" s="33"/>
      <c r="O591" s="33"/>
      <c r="P591" s="33"/>
      <c r="Q591" s="33"/>
      <c r="R591" s="33"/>
      <c r="S591" s="33"/>
      <c r="T591" s="33"/>
      <c r="U591" s="33"/>
      <c r="V591" s="33"/>
      <c r="W591" s="33"/>
      <c r="X591" s="33"/>
      <c r="Y591" s="33"/>
      <c r="Z591" s="33"/>
    </row>
    <row r="592" spans="1:26" ht="15" x14ac:dyDescent="0.2">
      <c r="A592" s="252"/>
      <c r="B592" s="85"/>
      <c r="C592" s="49"/>
      <c r="D592" s="57"/>
      <c r="E592" s="51"/>
      <c r="F592" s="255"/>
      <c r="G592" s="33"/>
      <c r="H592" s="148"/>
      <c r="I592" s="33"/>
      <c r="J592" s="35"/>
      <c r="K592" s="35"/>
      <c r="L592" s="42"/>
      <c r="M592" s="59"/>
      <c r="N592" s="33"/>
      <c r="O592" s="33"/>
      <c r="P592" s="33"/>
      <c r="Q592" s="33"/>
      <c r="R592" s="33"/>
      <c r="S592" s="33"/>
      <c r="T592" s="33"/>
      <c r="U592" s="33"/>
      <c r="V592" s="33"/>
      <c r="W592" s="33"/>
      <c r="X592" s="33"/>
      <c r="Y592" s="33"/>
      <c r="Z592" s="33"/>
    </row>
    <row r="593" spans="1:26" ht="15" x14ac:dyDescent="0.2">
      <c r="A593" s="252"/>
      <c r="B593" s="85"/>
      <c r="C593" s="49"/>
      <c r="D593" s="57"/>
      <c r="E593" s="51"/>
      <c r="F593" s="255"/>
      <c r="G593" s="33"/>
      <c r="H593" s="148"/>
      <c r="I593" s="33"/>
      <c r="J593" s="35"/>
      <c r="K593" s="35"/>
      <c r="L593" s="42"/>
      <c r="M593" s="59"/>
      <c r="N593" s="33"/>
      <c r="O593" s="33"/>
      <c r="P593" s="33"/>
      <c r="Q593" s="33"/>
      <c r="R593" s="33"/>
      <c r="S593" s="33"/>
      <c r="T593" s="33"/>
      <c r="U593" s="33"/>
      <c r="V593" s="33"/>
      <c r="W593" s="33"/>
      <c r="X593" s="33"/>
      <c r="Y593" s="33"/>
      <c r="Z593" s="33"/>
    </row>
    <row r="594" spans="1:26" ht="15" x14ac:dyDescent="0.2">
      <c r="A594" s="252"/>
      <c r="B594" s="85"/>
      <c r="C594" s="49"/>
      <c r="D594" s="57"/>
      <c r="E594" s="51"/>
      <c r="F594" s="255"/>
      <c r="G594" s="33"/>
      <c r="H594" s="148"/>
      <c r="I594" s="33"/>
      <c r="J594" s="35"/>
      <c r="K594" s="35"/>
      <c r="L594" s="42"/>
      <c r="M594" s="59"/>
      <c r="N594" s="33"/>
      <c r="O594" s="33"/>
      <c r="P594" s="33"/>
      <c r="Q594" s="33"/>
      <c r="R594" s="33"/>
      <c r="S594" s="33"/>
      <c r="T594" s="33"/>
      <c r="U594" s="33"/>
      <c r="V594" s="33"/>
      <c r="W594" s="33"/>
      <c r="X594" s="33"/>
      <c r="Y594" s="33"/>
      <c r="Z594" s="33"/>
    </row>
    <row r="595" spans="1:26" ht="15" x14ac:dyDescent="0.2">
      <c r="A595" s="252"/>
      <c r="B595" s="85"/>
      <c r="C595" s="49"/>
      <c r="D595" s="57"/>
      <c r="E595" s="51"/>
      <c r="F595" s="255"/>
      <c r="G595" s="33"/>
      <c r="H595" s="148"/>
      <c r="I595" s="33"/>
      <c r="J595" s="35"/>
      <c r="K595" s="35"/>
      <c r="L595" s="42"/>
      <c r="M595" s="59"/>
      <c r="N595" s="33"/>
      <c r="O595" s="33"/>
      <c r="P595" s="33"/>
      <c r="Q595" s="33"/>
      <c r="R595" s="33"/>
      <c r="S595" s="33"/>
      <c r="T595" s="33"/>
      <c r="U595" s="33"/>
      <c r="V595" s="33"/>
      <c r="W595" s="33"/>
      <c r="X595" s="33"/>
      <c r="Y595" s="33"/>
      <c r="Z595" s="33"/>
    </row>
    <row r="596" spans="1:26" ht="15" x14ac:dyDescent="0.2">
      <c r="A596" s="252"/>
      <c r="B596" s="85"/>
      <c r="C596" s="49"/>
      <c r="D596" s="57"/>
      <c r="E596" s="51"/>
      <c r="F596" s="255"/>
      <c r="G596" s="33"/>
      <c r="H596" s="148"/>
      <c r="I596" s="33"/>
      <c r="J596" s="35"/>
      <c r="K596" s="35"/>
      <c r="L596" s="42"/>
      <c r="M596" s="59"/>
      <c r="N596" s="33"/>
      <c r="O596" s="33"/>
      <c r="P596" s="33"/>
      <c r="Q596" s="33"/>
      <c r="R596" s="33"/>
      <c r="S596" s="33"/>
      <c r="T596" s="33"/>
      <c r="U596" s="33"/>
      <c r="V596" s="33"/>
      <c r="W596" s="33"/>
      <c r="X596" s="33"/>
      <c r="Y596" s="33"/>
      <c r="Z596" s="33"/>
    </row>
    <row r="597" spans="1:26" ht="15" x14ac:dyDescent="0.2">
      <c r="A597" s="252"/>
      <c r="B597" s="85"/>
      <c r="C597" s="49"/>
      <c r="D597" s="57"/>
      <c r="E597" s="51"/>
      <c r="F597" s="255"/>
      <c r="G597" s="33"/>
      <c r="H597" s="148"/>
      <c r="I597" s="33"/>
      <c r="J597" s="35"/>
      <c r="K597" s="35"/>
      <c r="L597" s="42"/>
      <c r="M597" s="59"/>
      <c r="N597" s="33"/>
      <c r="O597" s="33"/>
      <c r="P597" s="33"/>
      <c r="Q597" s="33"/>
      <c r="R597" s="33"/>
      <c r="S597" s="33"/>
      <c r="T597" s="33"/>
      <c r="U597" s="33"/>
      <c r="V597" s="33"/>
      <c r="W597" s="33"/>
      <c r="X597" s="33"/>
      <c r="Y597" s="33"/>
      <c r="Z597" s="33"/>
    </row>
    <row r="598" spans="1:26" ht="15" x14ac:dyDescent="0.2">
      <c r="A598" s="252"/>
      <c r="B598" s="85"/>
      <c r="C598" s="49"/>
      <c r="D598" s="57"/>
      <c r="E598" s="51"/>
      <c r="F598" s="255"/>
      <c r="G598" s="33"/>
      <c r="H598" s="148"/>
      <c r="I598" s="33"/>
      <c r="J598" s="35"/>
      <c r="K598" s="35"/>
      <c r="L598" s="42"/>
      <c r="M598" s="59"/>
      <c r="N598" s="33"/>
      <c r="O598" s="33"/>
      <c r="P598" s="33"/>
      <c r="Q598" s="33"/>
      <c r="R598" s="33"/>
      <c r="S598" s="33"/>
      <c r="T598" s="33"/>
      <c r="U598" s="33"/>
      <c r="V598" s="33"/>
      <c r="W598" s="33"/>
      <c r="X598" s="33"/>
      <c r="Y598" s="33"/>
      <c r="Z598" s="33"/>
    </row>
    <row r="599" spans="1:26" ht="15" x14ac:dyDescent="0.2">
      <c r="A599" s="252"/>
      <c r="B599" s="85"/>
      <c r="C599" s="49"/>
      <c r="D599" s="57"/>
      <c r="E599" s="51"/>
      <c r="F599" s="255"/>
      <c r="G599" s="33"/>
      <c r="H599" s="148"/>
      <c r="I599" s="33"/>
      <c r="J599" s="35"/>
      <c r="K599" s="35"/>
      <c r="L599" s="42"/>
      <c r="M599" s="59"/>
      <c r="N599" s="33"/>
      <c r="O599" s="33"/>
      <c r="P599" s="33"/>
      <c r="Q599" s="33"/>
      <c r="R599" s="33"/>
      <c r="S599" s="33"/>
      <c r="T599" s="33"/>
      <c r="U599" s="33"/>
      <c r="V599" s="33"/>
      <c r="W599" s="33"/>
      <c r="X599" s="33"/>
      <c r="Y599" s="33"/>
      <c r="Z599" s="33"/>
    </row>
    <row r="600" spans="1:26" ht="15" x14ac:dyDescent="0.2">
      <c r="A600" s="252"/>
      <c r="B600" s="85"/>
      <c r="C600" s="49"/>
      <c r="D600" s="57"/>
      <c r="E600" s="51"/>
      <c r="F600" s="255"/>
      <c r="G600" s="33"/>
      <c r="H600" s="148"/>
      <c r="I600" s="33"/>
      <c r="J600" s="35"/>
      <c r="K600" s="35"/>
      <c r="L600" s="42"/>
      <c r="M600" s="59"/>
      <c r="N600" s="33"/>
      <c r="O600" s="33"/>
      <c r="P600" s="33"/>
      <c r="Q600" s="33"/>
      <c r="R600" s="33"/>
      <c r="S600" s="33"/>
      <c r="T600" s="33"/>
      <c r="U600" s="33"/>
      <c r="V600" s="33"/>
      <c r="W600" s="33"/>
      <c r="X600" s="33"/>
      <c r="Y600" s="33"/>
      <c r="Z600" s="33"/>
    </row>
    <row r="601" spans="1:26" ht="15" x14ac:dyDescent="0.2">
      <c r="A601" s="252"/>
      <c r="B601" s="85"/>
      <c r="C601" s="49"/>
      <c r="D601" s="57"/>
      <c r="E601" s="51"/>
      <c r="F601" s="255"/>
      <c r="G601" s="33"/>
      <c r="H601" s="148"/>
      <c r="I601" s="33"/>
      <c r="J601" s="35"/>
      <c r="K601" s="35"/>
      <c r="L601" s="42"/>
      <c r="M601" s="59"/>
      <c r="N601" s="33"/>
      <c r="O601" s="33"/>
      <c r="P601" s="33"/>
      <c r="Q601" s="33"/>
      <c r="R601" s="33"/>
      <c r="S601" s="33"/>
      <c r="T601" s="33"/>
      <c r="U601" s="33"/>
      <c r="V601" s="33"/>
      <c r="W601" s="33"/>
      <c r="X601" s="33"/>
      <c r="Y601" s="33"/>
      <c r="Z601" s="33"/>
    </row>
    <row r="602" spans="1:26" ht="15" x14ac:dyDescent="0.2">
      <c r="A602" s="252"/>
      <c r="B602" s="85"/>
      <c r="C602" s="49"/>
      <c r="D602" s="57"/>
      <c r="E602" s="51"/>
      <c r="F602" s="255"/>
      <c r="G602" s="33"/>
      <c r="H602" s="148"/>
      <c r="I602" s="33"/>
      <c r="J602" s="35"/>
      <c r="K602" s="35"/>
      <c r="L602" s="42"/>
      <c r="M602" s="59"/>
      <c r="N602" s="33"/>
      <c r="O602" s="33"/>
      <c r="P602" s="33"/>
      <c r="Q602" s="33"/>
      <c r="R602" s="33"/>
      <c r="S602" s="33"/>
      <c r="T602" s="33"/>
      <c r="U602" s="33"/>
      <c r="V602" s="33"/>
      <c r="W602" s="33"/>
      <c r="X602" s="33"/>
      <c r="Y602" s="33"/>
      <c r="Z602" s="33"/>
    </row>
    <row r="603" spans="1:26" ht="15" x14ac:dyDescent="0.2">
      <c r="A603" s="252"/>
      <c r="B603" s="85"/>
      <c r="C603" s="49"/>
      <c r="D603" s="57"/>
      <c r="E603" s="51"/>
      <c r="F603" s="255"/>
      <c r="G603" s="33"/>
      <c r="H603" s="148"/>
      <c r="I603" s="33"/>
      <c r="J603" s="35"/>
      <c r="K603" s="35"/>
      <c r="L603" s="42"/>
      <c r="M603" s="59"/>
      <c r="N603" s="33"/>
      <c r="O603" s="33"/>
      <c r="P603" s="33"/>
      <c r="Q603" s="33"/>
      <c r="R603" s="33"/>
      <c r="S603" s="33"/>
      <c r="T603" s="33"/>
      <c r="U603" s="33"/>
      <c r="V603" s="33"/>
      <c r="W603" s="33"/>
      <c r="X603" s="33"/>
      <c r="Y603" s="33"/>
      <c r="Z603" s="33"/>
    </row>
    <row r="604" spans="1:26" ht="15" x14ac:dyDescent="0.2">
      <c r="A604" s="252"/>
      <c r="B604" s="85"/>
      <c r="C604" s="49"/>
      <c r="D604" s="57"/>
      <c r="E604" s="51"/>
      <c r="F604" s="255"/>
      <c r="G604" s="33"/>
      <c r="H604" s="148"/>
      <c r="I604" s="33"/>
      <c r="J604" s="35"/>
      <c r="K604" s="35"/>
      <c r="L604" s="42"/>
      <c r="M604" s="59"/>
      <c r="N604" s="33"/>
      <c r="O604" s="33"/>
      <c r="P604" s="33"/>
      <c r="Q604" s="33"/>
      <c r="R604" s="33"/>
      <c r="S604" s="33"/>
      <c r="T604" s="33"/>
      <c r="U604" s="33"/>
      <c r="V604" s="33"/>
      <c r="W604" s="33"/>
      <c r="X604" s="33"/>
      <c r="Y604" s="33"/>
      <c r="Z604" s="33"/>
    </row>
    <row r="605" spans="1:26" ht="15" x14ac:dyDescent="0.2">
      <c r="A605" s="252"/>
      <c r="B605" s="85"/>
      <c r="C605" s="49"/>
      <c r="D605" s="57"/>
      <c r="E605" s="51"/>
      <c r="F605" s="255"/>
      <c r="G605" s="33"/>
      <c r="H605" s="148"/>
      <c r="I605" s="33"/>
      <c r="J605" s="35"/>
      <c r="K605" s="35"/>
      <c r="L605" s="42"/>
      <c r="M605" s="59"/>
      <c r="N605" s="33"/>
      <c r="O605" s="33"/>
      <c r="P605" s="33"/>
      <c r="Q605" s="33"/>
      <c r="R605" s="33"/>
      <c r="S605" s="33"/>
      <c r="T605" s="33"/>
      <c r="U605" s="33"/>
      <c r="V605" s="33"/>
      <c r="W605" s="33"/>
      <c r="X605" s="33"/>
      <c r="Y605" s="33"/>
      <c r="Z605" s="33"/>
    </row>
    <row r="606" spans="1:26" ht="15" x14ac:dyDescent="0.2">
      <c r="A606" s="252"/>
      <c r="B606" s="85"/>
      <c r="C606" s="49"/>
      <c r="D606" s="57"/>
      <c r="E606" s="51"/>
      <c r="F606" s="255"/>
      <c r="G606" s="33"/>
      <c r="H606" s="148"/>
      <c r="I606" s="33"/>
      <c r="J606" s="35"/>
      <c r="K606" s="35"/>
      <c r="L606" s="42"/>
      <c r="M606" s="59"/>
      <c r="N606" s="33"/>
      <c r="O606" s="33"/>
      <c r="P606" s="33"/>
      <c r="Q606" s="33"/>
      <c r="R606" s="33"/>
      <c r="S606" s="33"/>
      <c r="T606" s="33"/>
      <c r="U606" s="33"/>
      <c r="V606" s="33"/>
      <c r="W606" s="33"/>
      <c r="X606" s="33"/>
      <c r="Y606" s="33"/>
      <c r="Z606" s="33"/>
    </row>
    <row r="607" spans="1:26" ht="15" x14ac:dyDescent="0.2">
      <c r="A607" s="252"/>
      <c r="B607" s="85"/>
      <c r="C607" s="49"/>
      <c r="D607" s="57"/>
      <c r="E607" s="51"/>
      <c r="F607" s="255"/>
      <c r="G607" s="33"/>
      <c r="H607" s="148"/>
      <c r="I607" s="33"/>
      <c r="J607" s="35"/>
      <c r="K607" s="35"/>
      <c r="L607" s="42"/>
      <c r="M607" s="59"/>
      <c r="N607" s="33"/>
      <c r="O607" s="33"/>
      <c r="P607" s="33"/>
      <c r="Q607" s="33"/>
      <c r="R607" s="33"/>
      <c r="S607" s="33"/>
      <c r="T607" s="33"/>
      <c r="U607" s="33"/>
      <c r="V607" s="33"/>
      <c r="W607" s="33"/>
      <c r="X607" s="33"/>
      <c r="Y607" s="33"/>
      <c r="Z607" s="33"/>
    </row>
    <row r="608" spans="1:26" ht="15" x14ac:dyDescent="0.2">
      <c r="A608" s="252"/>
      <c r="B608" s="85"/>
      <c r="C608" s="49"/>
      <c r="D608" s="57"/>
      <c r="E608" s="51"/>
      <c r="F608" s="255"/>
      <c r="G608" s="33"/>
      <c r="H608" s="148"/>
      <c r="I608" s="33"/>
      <c r="J608" s="35"/>
      <c r="K608" s="35"/>
      <c r="L608" s="42"/>
      <c r="M608" s="59"/>
      <c r="N608" s="33"/>
      <c r="O608" s="33"/>
      <c r="P608" s="33"/>
      <c r="Q608" s="33"/>
      <c r="R608" s="33"/>
      <c r="S608" s="33"/>
      <c r="T608" s="33"/>
      <c r="U608" s="33"/>
      <c r="V608" s="33"/>
      <c r="W608" s="33"/>
      <c r="X608" s="33"/>
      <c r="Y608" s="33"/>
      <c r="Z608" s="33"/>
    </row>
    <row r="609" spans="1:26" ht="15" x14ac:dyDescent="0.2">
      <c r="A609" s="252"/>
      <c r="B609" s="85"/>
      <c r="C609" s="49"/>
      <c r="D609" s="57"/>
      <c r="E609" s="51"/>
      <c r="F609" s="255"/>
      <c r="G609" s="33"/>
      <c r="H609" s="148"/>
      <c r="I609" s="33"/>
      <c r="J609" s="35"/>
      <c r="K609" s="35"/>
      <c r="L609" s="42"/>
      <c r="M609" s="59"/>
      <c r="N609" s="33"/>
      <c r="O609" s="33"/>
      <c r="P609" s="33"/>
      <c r="Q609" s="33"/>
      <c r="R609" s="33"/>
      <c r="S609" s="33"/>
      <c r="T609" s="33"/>
      <c r="U609" s="33"/>
      <c r="V609" s="33"/>
      <c r="W609" s="33"/>
      <c r="X609" s="33"/>
      <c r="Y609" s="33"/>
      <c r="Z609" s="33"/>
    </row>
    <row r="610" spans="1:26" ht="15" x14ac:dyDescent="0.2">
      <c r="A610" s="252"/>
      <c r="B610" s="85"/>
      <c r="C610" s="49"/>
      <c r="D610" s="57"/>
      <c r="E610" s="51"/>
      <c r="F610" s="255"/>
      <c r="G610" s="33"/>
      <c r="H610" s="148"/>
      <c r="I610" s="33"/>
      <c r="J610" s="35"/>
      <c r="K610" s="35"/>
      <c r="L610" s="42"/>
      <c r="M610" s="59"/>
      <c r="N610" s="33"/>
      <c r="O610" s="33"/>
      <c r="P610" s="33"/>
      <c r="Q610" s="33"/>
      <c r="R610" s="33"/>
      <c r="S610" s="33"/>
      <c r="T610" s="33"/>
      <c r="U610" s="33"/>
      <c r="V610" s="33"/>
      <c r="W610" s="33"/>
      <c r="X610" s="33"/>
      <c r="Y610" s="33"/>
      <c r="Z610" s="33"/>
    </row>
    <row r="611" spans="1:26" ht="15" x14ac:dyDescent="0.2">
      <c r="A611" s="252"/>
      <c r="B611" s="85"/>
      <c r="C611" s="49"/>
      <c r="D611" s="57"/>
      <c r="E611" s="51"/>
      <c r="F611" s="255"/>
      <c r="G611" s="33"/>
      <c r="H611" s="148"/>
      <c r="I611" s="33"/>
      <c r="J611" s="35"/>
      <c r="K611" s="35"/>
      <c r="L611" s="42"/>
      <c r="M611" s="59"/>
      <c r="N611" s="33"/>
      <c r="O611" s="33"/>
      <c r="P611" s="33"/>
      <c r="Q611" s="33"/>
      <c r="R611" s="33"/>
      <c r="S611" s="33"/>
      <c r="T611" s="33"/>
      <c r="U611" s="33"/>
      <c r="V611" s="33"/>
      <c r="W611" s="33"/>
      <c r="X611" s="33"/>
      <c r="Y611" s="33"/>
      <c r="Z611" s="33"/>
    </row>
    <row r="612" spans="1:26" ht="15" x14ac:dyDescent="0.2">
      <c r="A612" s="252"/>
      <c r="B612" s="85"/>
      <c r="C612" s="49"/>
      <c r="D612" s="57"/>
      <c r="E612" s="51"/>
      <c r="F612" s="255"/>
      <c r="G612" s="33"/>
      <c r="H612" s="148"/>
      <c r="I612" s="33"/>
      <c r="J612" s="35"/>
      <c r="K612" s="35"/>
      <c r="L612" s="42"/>
      <c r="M612" s="59"/>
      <c r="N612" s="33"/>
      <c r="O612" s="33"/>
      <c r="P612" s="33"/>
      <c r="Q612" s="33"/>
      <c r="R612" s="33"/>
      <c r="S612" s="33"/>
      <c r="T612" s="33"/>
      <c r="U612" s="33"/>
      <c r="V612" s="33"/>
      <c r="W612" s="33"/>
      <c r="X612" s="33"/>
      <c r="Y612" s="33"/>
      <c r="Z612" s="33"/>
    </row>
    <row r="613" spans="1:26" ht="15" x14ac:dyDescent="0.2">
      <c r="A613" s="252"/>
      <c r="B613" s="85"/>
      <c r="C613" s="49"/>
      <c r="D613" s="57"/>
      <c r="E613" s="51"/>
      <c r="F613" s="255"/>
      <c r="G613" s="33"/>
      <c r="H613" s="148"/>
      <c r="I613" s="33"/>
      <c r="J613" s="35"/>
      <c r="K613" s="35"/>
      <c r="L613" s="42"/>
      <c r="M613" s="59"/>
      <c r="N613" s="33"/>
      <c r="O613" s="33"/>
      <c r="P613" s="33"/>
      <c r="Q613" s="33"/>
      <c r="R613" s="33"/>
      <c r="S613" s="33"/>
      <c r="T613" s="33"/>
      <c r="U613" s="33"/>
      <c r="V613" s="33"/>
      <c r="W613" s="33"/>
      <c r="X613" s="33"/>
      <c r="Y613" s="33"/>
      <c r="Z613" s="33"/>
    </row>
    <row r="614" spans="1:26" ht="15" x14ac:dyDescent="0.2">
      <c r="A614" s="252"/>
      <c r="B614" s="85"/>
      <c r="C614" s="49"/>
      <c r="D614" s="57"/>
      <c r="E614" s="51"/>
      <c r="F614" s="255"/>
      <c r="G614" s="33"/>
      <c r="H614" s="148"/>
      <c r="I614" s="33"/>
      <c r="J614" s="35"/>
      <c r="K614" s="35"/>
      <c r="L614" s="42"/>
      <c r="M614" s="59"/>
      <c r="N614" s="33"/>
      <c r="O614" s="33"/>
      <c r="P614" s="33"/>
      <c r="Q614" s="33"/>
      <c r="R614" s="33"/>
      <c r="S614" s="33"/>
      <c r="T614" s="33"/>
      <c r="U614" s="33"/>
      <c r="V614" s="33"/>
      <c r="W614" s="33"/>
      <c r="X614" s="33"/>
      <c r="Y614" s="33"/>
      <c r="Z614" s="33"/>
    </row>
    <row r="615" spans="1:26" ht="15" x14ac:dyDescent="0.2">
      <c r="A615" s="252"/>
      <c r="B615" s="85"/>
      <c r="C615" s="49"/>
      <c r="D615" s="57"/>
      <c r="E615" s="51"/>
      <c r="F615" s="255"/>
      <c r="G615" s="33"/>
      <c r="H615" s="148"/>
      <c r="I615" s="33"/>
      <c r="J615" s="35"/>
      <c r="K615" s="35"/>
      <c r="L615" s="42"/>
      <c r="M615" s="59"/>
      <c r="N615" s="33"/>
      <c r="O615" s="33"/>
      <c r="P615" s="33"/>
      <c r="Q615" s="33"/>
      <c r="R615" s="33"/>
      <c r="S615" s="33"/>
      <c r="T615" s="33"/>
      <c r="U615" s="33"/>
      <c r="V615" s="33"/>
      <c r="W615" s="33"/>
      <c r="X615" s="33"/>
      <c r="Y615" s="33"/>
      <c r="Z615" s="33"/>
    </row>
    <row r="616" spans="1:26" ht="15" x14ac:dyDescent="0.2">
      <c r="A616" s="252"/>
      <c r="B616" s="85"/>
      <c r="C616" s="49"/>
      <c r="D616" s="57"/>
      <c r="E616" s="51"/>
      <c r="F616" s="255"/>
      <c r="G616" s="33"/>
      <c r="H616" s="148"/>
      <c r="I616" s="33"/>
      <c r="J616" s="35"/>
      <c r="K616" s="35"/>
      <c r="L616" s="42"/>
      <c r="M616" s="59"/>
      <c r="N616" s="33"/>
      <c r="O616" s="33"/>
      <c r="P616" s="33"/>
      <c r="Q616" s="33"/>
      <c r="R616" s="33"/>
      <c r="S616" s="33"/>
      <c r="T616" s="33"/>
      <c r="U616" s="33"/>
      <c r="V616" s="33"/>
      <c r="W616" s="33"/>
      <c r="X616" s="33"/>
      <c r="Y616" s="33"/>
      <c r="Z616" s="33"/>
    </row>
    <row r="617" spans="1:26" ht="15" x14ac:dyDescent="0.2">
      <c r="A617" s="252"/>
      <c r="B617" s="85"/>
      <c r="C617" s="49"/>
      <c r="D617" s="57"/>
      <c r="E617" s="51"/>
      <c r="F617" s="255"/>
      <c r="G617" s="33"/>
      <c r="H617" s="148"/>
      <c r="I617" s="33"/>
      <c r="J617" s="35"/>
      <c r="K617" s="35"/>
      <c r="L617" s="42"/>
      <c r="M617" s="59"/>
      <c r="N617" s="33"/>
      <c r="O617" s="33"/>
      <c r="P617" s="33"/>
      <c r="Q617" s="33"/>
      <c r="R617" s="33"/>
      <c r="S617" s="33"/>
      <c r="T617" s="33"/>
      <c r="U617" s="33"/>
      <c r="V617" s="33"/>
      <c r="W617" s="33"/>
      <c r="X617" s="33"/>
      <c r="Y617" s="33"/>
      <c r="Z617" s="33"/>
    </row>
    <row r="618" spans="1:26" ht="15" x14ac:dyDescent="0.2">
      <c r="A618" s="252"/>
      <c r="B618" s="85"/>
      <c r="C618" s="49"/>
      <c r="D618" s="57"/>
      <c r="E618" s="51"/>
      <c r="F618" s="255"/>
      <c r="G618" s="33"/>
      <c r="H618" s="148"/>
      <c r="I618" s="33"/>
      <c r="J618" s="35"/>
      <c r="K618" s="35"/>
      <c r="L618" s="42"/>
      <c r="M618" s="59"/>
      <c r="N618" s="33"/>
      <c r="O618" s="33"/>
      <c r="P618" s="33"/>
      <c r="Q618" s="33"/>
      <c r="R618" s="33"/>
      <c r="S618" s="33"/>
      <c r="T618" s="33"/>
      <c r="U618" s="33"/>
      <c r="V618" s="33"/>
      <c r="W618" s="33"/>
      <c r="X618" s="33"/>
      <c r="Y618" s="33"/>
      <c r="Z618" s="33"/>
    </row>
    <row r="619" spans="1:26" ht="15" x14ac:dyDescent="0.2">
      <c r="A619" s="252"/>
      <c r="B619" s="85"/>
      <c r="C619" s="49"/>
      <c r="D619" s="57"/>
      <c r="E619" s="51"/>
      <c r="F619" s="255"/>
      <c r="G619" s="33"/>
      <c r="H619" s="148"/>
      <c r="I619" s="33"/>
      <c r="J619" s="35"/>
      <c r="K619" s="35"/>
      <c r="L619" s="42"/>
      <c r="M619" s="59"/>
      <c r="N619" s="33"/>
      <c r="O619" s="33"/>
      <c r="P619" s="33"/>
      <c r="Q619" s="33"/>
      <c r="R619" s="33"/>
      <c r="S619" s="33"/>
      <c r="T619" s="33"/>
      <c r="U619" s="33"/>
      <c r="V619" s="33"/>
      <c r="W619" s="33"/>
      <c r="X619" s="33"/>
      <c r="Y619" s="33"/>
      <c r="Z619" s="33"/>
    </row>
    <row r="620" spans="1:26" ht="15" x14ac:dyDescent="0.2">
      <c r="A620" s="252"/>
      <c r="B620" s="85"/>
      <c r="C620" s="49"/>
      <c r="D620" s="57"/>
      <c r="E620" s="51"/>
      <c r="F620" s="255"/>
      <c r="G620" s="33"/>
      <c r="H620" s="148"/>
      <c r="I620" s="33"/>
      <c r="J620" s="35"/>
      <c r="K620" s="35"/>
      <c r="L620" s="42"/>
      <c r="M620" s="59"/>
      <c r="N620" s="33"/>
      <c r="O620" s="33"/>
      <c r="P620" s="33"/>
      <c r="Q620" s="33"/>
      <c r="R620" s="33"/>
      <c r="S620" s="33"/>
      <c r="T620" s="33"/>
      <c r="U620" s="33"/>
      <c r="V620" s="33"/>
      <c r="W620" s="33"/>
      <c r="X620" s="33"/>
      <c r="Y620" s="33"/>
      <c r="Z620" s="33"/>
    </row>
    <row r="621" spans="1:26" ht="15" x14ac:dyDescent="0.2">
      <c r="A621" s="252"/>
      <c r="B621" s="85"/>
      <c r="C621" s="49"/>
      <c r="D621" s="57"/>
      <c r="E621" s="51"/>
      <c r="F621" s="255"/>
      <c r="G621" s="33"/>
      <c r="H621" s="148"/>
      <c r="I621" s="33"/>
      <c r="J621" s="35"/>
      <c r="K621" s="35"/>
      <c r="L621" s="42"/>
      <c r="M621" s="59"/>
      <c r="N621" s="33"/>
      <c r="O621" s="33"/>
      <c r="P621" s="33"/>
      <c r="Q621" s="33"/>
      <c r="R621" s="33"/>
      <c r="S621" s="33"/>
      <c r="T621" s="33"/>
      <c r="U621" s="33"/>
      <c r="V621" s="33"/>
      <c r="W621" s="33"/>
      <c r="X621" s="33"/>
      <c r="Y621" s="33"/>
      <c r="Z621" s="33"/>
    </row>
    <row r="622" spans="1:26" ht="15" x14ac:dyDescent="0.2">
      <c r="A622" s="252"/>
      <c r="B622" s="85"/>
      <c r="C622" s="49"/>
      <c r="D622" s="57"/>
      <c r="E622" s="51"/>
      <c r="F622" s="255"/>
      <c r="G622" s="33"/>
      <c r="H622" s="148"/>
      <c r="I622" s="33"/>
      <c r="J622" s="35"/>
      <c r="K622" s="35"/>
      <c r="L622" s="42"/>
      <c r="M622" s="59"/>
      <c r="N622" s="33"/>
      <c r="O622" s="33"/>
      <c r="P622" s="33"/>
      <c r="Q622" s="33"/>
      <c r="R622" s="33"/>
      <c r="S622" s="33"/>
      <c r="T622" s="33"/>
      <c r="U622" s="33"/>
      <c r="V622" s="33"/>
      <c r="W622" s="33"/>
      <c r="X622" s="33"/>
      <c r="Y622" s="33"/>
      <c r="Z622" s="33"/>
    </row>
    <row r="623" spans="1:26" ht="15" x14ac:dyDescent="0.2">
      <c r="A623" s="252"/>
      <c r="B623" s="85"/>
      <c r="C623" s="49"/>
      <c r="D623" s="57"/>
      <c r="E623" s="51"/>
      <c r="F623" s="255"/>
      <c r="G623" s="33"/>
      <c r="H623" s="148"/>
      <c r="I623" s="33"/>
      <c r="J623" s="35"/>
      <c r="K623" s="35"/>
      <c r="L623" s="42"/>
      <c r="M623" s="59"/>
      <c r="N623" s="33"/>
      <c r="O623" s="33"/>
      <c r="P623" s="33"/>
      <c r="Q623" s="33"/>
      <c r="R623" s="33"/>
      <c r="S623" s="33"/>
      <c r="T623" s="33"/>
      <c r="U623" s="33"/>
      <c r="V623" s="33"/>
      <c r="W623" s="33"/>
      <c r="X623" s="33"/>
      <c r="Y623" s="33"/>
      <c r="Z623" s="33"/>
    </row>
    <row r="624" spans="1:26" ht="15" x14ac:dyDescent="0.2">
      <c r="A624" s="252"/>
      <c r="B624" s="85"/>
      <c r="C624" s="49"/>
      <c r="D624" s="57"/>
      <c r="E624" s="51"/>
      <c r="F624" s="255"/>
      <c r="G624" s="33"/>
      <c r="H624" s="148"/>
      <c r="I624" s="33"/>
      <c r="J624" s="35"/>
      <c r="K624" s="35"/>
      <c r="L624" s="42"/>
      <c r="M624" s="59"/>
      <c r="N624" s="33"/>
      <c r="O624" s="33"/>
      <c r="P624" s="33"/>
      <c r="Q624" s="33"/>
      <c r="R624" s="33"/>
      <c r="S624" s="33"/>
      <c r="T624" s="33"/>
      <c r="U624" s="33"/>
      <c r="V624" s="33"/>
      <c r="W624" s="33"/>
      <c r="X624" s="33"/>
      <c r="Y624" s="33"/>
      <c r="Z624" s="33"/>
    </row>
    <row r="625" spans="1:26" ht="15" x14ac:dyDescent="0.2">
      <c r="A625" s="252"/>
      <c r="B625" s="85"/>
      <c r="C625" s="49"/>
      <c r="D625" s="57"/>
      <c r="E625" s="51"/>
      <c r="F625" s="255"/>
      <c r="G625" s="33"/>
      <c r="H625" s="148"/>
      <c r="I625" s="33"/>
      <c r="J625" s="35"/>
      <c r="K625" s="35"/>
      <c r="L625" s="42"/>
      <c r="M625" s="59"/>
      <c r="N625" s="33"/>
      <c r="O625" s="33"/>
      <c r="P625" s="33"/>
      <c r="Q625" s="33"/>
      <c r="R625" s="33"/>
      <c r="S625" s="33"/>
      <c r="T625" s="33"/>
      <c r="U625" s="33"/>
      <c r="V625" s="33"/>
      <c r="W625" s="33"/>
      <c r="X625" s="33"/>
      <c r="Y625" s="33"/>
      <c r="Z625" s="33"/>
    </row>
    <row r="626" spans="1:26" ht="15" x14ac:dyDescent="0.2">
      <c r="A626" s="252"/>
      <c r="B626" s="85"/>
      <c r="C626" s="49"/>
      <c r="D626" s="57"/>
      <c r="E626" s="51"/>
      <c r="F626" s="255"/>
      <c r="G626" s="33"/>
      <c r="H626" s="148"/>
      <c r="I626" s="33"/>
      <c r="J626" s="35"/>
      <c r="K626" s="35"/>
      <c r="L626" s="42"/>
      <c r="M626" s="59"/>
      <c r="N626" s="33"/>
      <c r="O626" s="33"/>
      <c r="P626" s="33"/>
      <c r="Q626" s="33"/>
      <c r="R626" s="33"/>
      <c r="S626" s="33"/>
      <c r="T626" s="33"/>
      <c r="U626" s="33"/>
      <c r="V626" s="33"/>
      <c r="W626" s="33"/>
      <c r="X626" s="33"/>
      <c r="Y626" s="33"/>
      <c r="Z626" s="33"/>
    </row>
    <row r="627" spans="1:26" ht="15" x14ac:dyDescent="0.2">
      <c r="A627" s="252"/>
      <c r="B627" s="85"/>
      <c r="C627" s="49"/>
      <c r="D627" s="57"/>
      <c r="E627" s="51"/>
      <c r="F627" s="255"/>
      <c r="G627" s="33"/>
      <c r="H627" s="148"/>
      <c r="I627" s="33"/>
      <c r="J627" s="35"/>
      <c r="K627" s="35"/>
      <c r="L627" s="42"/>
      <c r="M627" s="59"/>
      <c r="N627" s="33"/>
      <c r="O627" s="33"/>
      <c r="P627" s="33"/>
      <c r="Q627" s="33"/>
      <c r="R627" s="33"/>
      <c r="S627" s="33"/>
      <c r="T627" s="33"/>
      <c r="U627" s="33"/>
      <c r="V627" s="33"/>
      <c r="W627" s="33"/>
      <c r="X627" s="33"/>
      <c r="Y627" s="33"/>
      <c r="Z627" s="33"/>
    </row>
    <row r="628" spans="1:26" ht="15" x14ac:dyDescent="0.2">
      <c r="A628" s="252"/>
      <c r="B628" s="85"/>
      <c r="C628" s="49"/>
      <c r="D628" s="57"/>
      <c r="E628" s="51"/>
      <c r="F628" s="255"/>
      <c r="G628" s="33"/>
      <c r="H628" s="148"/>
      <c r="I628" s="33"/>
      <c r="J628" s="35"/>
      <c r="K628" s="35"/>
      <c r="L628" s="42"/>
      <c r="M628" s="59"/>
      <c r="N628" s="33"/>
      <c r="O628" s="33"/>
      <c r="P628" s="33"/>
      <c r="Q628" s="33"/>
      <c r="R628" s="33"/>
      <c r="S628" s="33"/>
      <c r="T628" s="33"/>
      <c r="U628" s="33"/>
      <c r="V628" s="33"/>
      <c r="W628" s="33"/>
      <c r="X628" s="33"/>
      <c r="Y628" s="33"/>
      <c r="Z628" s="33"/>
    </row>
    <row r="629" spans="1:26" ht="15" x14ac:dyDescent="0.2">
      <c r="A629" s="252"/>
      <c r="B629" s="85"/>
      <c r="C629" s="49"/>
      <c r="D629" s="57"/>
      <c r="E629" s="51"/>
      <c r="F629" s="255"/>
      <c r="G629" s="33"/>
      <c r="H629" s="148"/>
      <c r="I629" s="33"/>
      <c r="J629" s="35"/>
      <c r="K629" s="35"/>
      <c r="L629" s="42"/>
      <c r="M629" s="59"/>
      <c r="N629" s="33"/>
      <c r="O629" s="33"/>
      <c r="P629" s="33"/>
      <c r="Q629" s="33"/>
      <c r="R629" s="33"/>
      <c r="S629" s="33"/>
      <c r="T629" s="33"/>
      <c r="U629" s="33"/>
      <c r="V629" s="33"/>
      <c r="W629" s="33"/>
      <c r="X629" s="33"/>
      <c r="Y629" s="33"/>
      <c r="Z629" s="33"/>
    </row>
    <row r="630" spans="1:26" ht="15" x14ac:dyDescent="0.2">
      <c r="A630" s="252"/>
      <c r="B630" s="85"/>
      <c r="C630" s="49"/>
      <c r="D630" s="57"/>
      <c r="E630" s="51"/>
      <c r="F630" s="255"/>
      <c r="G630" s="33"/>
      <c r="H630" s="148"/>
      <c r="I630" s="33"/>
      <c r="J630" s="35"/>
      <c r="K630" s="35"/>
      <c r="L630" s="42"/>
      <c r="M630" s="59"/>
      <c r="N630" s="33"/>
      <c r="O630" s="33"/>
      <c r="P630" s="33"/>
      <c r="Q630" s="33"/>
      <c r="R630" s="33"/>
      <c r="S630" s="33"/>
      <c r="T630" s="33"/>
      <c r="U630" s="33"/>
      <c r="V630" s="33"/>
      <c r="W630" s="33"/>
      <c r="X630" s="33"/>
      <c r="Y630" s="33"/>
      <c r="Z630" s="33"/>
    </row>
    <row r="631" spans="1:26" ht="15" x14ac:dyDescent="0.2">
      <c r="A631" s="252"/>
      <c r="B631" s="85"/>
      <c r="C631" s="49"/>
      <c r="D631" s="57"/>
      <c r="E631" s="51"/>
      <c r="F631" s="255"/>
      <c r="G631" s="33"/>
      <c r="H631" s="148"/>
      <c r="I631" s="33"/>
      <c r="J631" s="35"/>
      <c r="K631" s="35"/>
      <c r="L631" s="42"/>
      <c r="M631" s="59"/>
      <c r="N631" s="33"/>
      <c r="O631" s="33"/>
      <c r="P631" s="33"/>
      <c r="Q631" s="33"/>
      <c r="R631" s="33"/>
      <c r="S631" s="33"/>
      <c r="T631" s="33"/>
      <c r="U631" s="33"/>
      <c r="V631" s="33"/>
      <c r="W631" s="33"/>
      <c r="X631" s="33"/>
      <c r="Y631" s="33"/>
      <c r="Z631" s="33"/>
    </row>
    <row r="632" spans="1:26" ht="15" x14ac:dyDescent="0.2">
      <c r="A632" s="252"/>
      <c r="B632" s="85"/>
      <c r="C632" s="49"/>
      <c r="D632" s="57"/>
      <c r="E632" s="51"/>
      <c r="F632" s="255"/>
      <c r="G632" s="33"/>
      <c r="H632" s="148"/>
      <c r="I632" s="33"/>
      <c r="J632" s="35"/>
      <c r="K632" s="35"/>
      <c r="L632" s="42"/>
      <c r="M632" s="59"/>
      <c r="N632" s="33"/>
      <c r="O632" s="33"/>
      <c r="P632" s="33"/>
      <c r="Q632" s="33"/>
      <c r="R632" s="33"/>
      <c r="S632" s="33"/>
      <c r="T632" s="33"/>
      <c r="U632" s="33"/>
      <c r="V632" s="33"/>
      <c r="W632" s="33"/>
      <c r="X632" s="33"/>
      <c r="Y632" s="33"/>
      <c r="Z632" s="33"/>
    </row>
    <row r="633" spans="1:26" ht="15" x14ac:dyDescent="0.2">
      <c r="A633" s="252"/>
      <c r="B633" s="85"/>
      <c r="C633" s="49"/>
      <c r="D633" s="57"/>
      <c r="E633" s="51"/>
      <c r="F633" s="255"/>
      <c r="G633" s="33"/>
      <c r="H633" s="148"/>
      <c r="I633" s="33"/>
      <c r="J633" s="35"/>
      <c r="K633" s="35"/>
      <c r="L633" s="42"/>
      <c r="M633" s="59"/>
      <c r="N633" s="33"/>
      <c r="O633" s="33"/>
      <c r="P633" s="33"/>
      <c r="Q633" s="33"/>
      <c r="R633" s="33"/>
      <c r="S633" s="33"/>
      <c r="T633" s="33"/>
      <c r="U633" s="33"/>
      <c r="V633" s="33"/>
      <c r="W633" s="33"/>
      <c r="X633" s="33"/>
      <c r="Y633" s="33"/>
      <c r="Z633" s="33"/>
    </row>
    <row r="634" spans="1:26" ht="15" x14ac:dyDescent="0.2">
      <c r="A634" s="252"/>
      <c r="B634" s="85"/>
      <c r="C634" s="49"/>
      <c r="D634" s="57"/>
      <c r="E634" s="51"/>
      <c r="F634" s="255"/>
      <c r="G634" s="33"/>
      <c r="H634" s="148"/>
      <c r="I634" s="33"/>
      <c r="J634" s="35"/>
      <c r="K634" s="35"/>
      <c r="L634" s="42"/>
      <c r="M634" s="59"/>
      <c r="N634" s="33"/>
      <c r="O634" s="33"/>
      <c r="P634" s="33"/>
      <c r="Q634" s="33"/>
      <c r="R634" s="33"/>
      <c r="S634" s="33"/>
      <c r="T634" s="33"/>
      <c r="U634" s="33"/>
      <c r="V634" s="33"/>
      <c r="W634" s="33"/>
      <c r="X634" s="33"/>
      <c r="Y634" s="33"/>
      <c r="Z634" s="33"/>
    </row>
    <row r="635" spans="1:26" ht="15" x14ac:dyDescent="0.2">
      <c r="A635" s="252"/>
      <c r="B635" s="85"/>
      <c r="C635" s="49"/>
      <c r="D635" s="57"/>
      <c r="E635" s="51"/>
      <c r="F635" s="255"/>
      <c r="G635" s="33"/>
      <c r="H635" s="148"/>
      <c r="I635" s="33"/>
      <c r="J635" s="35"/>
      <c r="K635" s="35"/>
      <c r="L635" s="42"/>
      <c r="M635" s="59"/>
      <c r="N635" s="33"/>
      <c r="O635" s="33"/>
      <c r="P635" s="33"/>
      <c r="Q635" s="33"/>
      <c r="R635" s="33"/>
      <c r="S635" s="33"/>
      <c r="T635" s="33"/>
      <c r="U635" s="33"/>
      <c r="V635" s="33"/>
      <c r="W635" s="33"/>
      <c r="X635" s="33"/>
      <c r="Y635" s="33"/>
      <c r="Z635" s="33"/>
    </row>
    <row r="636" spans="1:26" ht="15" x14ac:dyDescent="0.2">
      <c r="A636" s="252"/>
      <c r="B636" s="85"/>
      <c r="C636" s="49"/>
      <c r="D636" s="57"/>
      <c r="E636" s="51"/>
      <c r="F636" s="255"/>
      <c r="G636" s="33"/>
      <c r="H636" s="148"/>
      <c r="I636" s="33"/>
      <c r="J636" s="35"/>
      <c r="K636" s="35"/>
      <c r="L636" s="42"/>
      <c r="M636" s="59"/>
      <c r="N636" s="33"/>
      <c r="O636" s="33"/>
      <c r="P636" s="33"/>
      <c r="Q636" s="33"/>
      <c r="R636" s="33"/>
      <c r="S636" s="33"/>
      <c r="T636" s="33"/>
      <c r="U636" s="33"/>
      <c r="V636" s="33"/>
      <c r="W636" s="33"/>
      <c r="X636" s="33"/>
      <c r="Y636" s="33"/>
      <c r="Z636" s="33"/>
    </row>
    <row r="637" spans="1:26" ht="15" x14ac:dyDescent="0.2">
      <c r="A637" s="252"/>
      <c r="B637" s="85"/>
      <c r="C637" s="49"/>
      <c r="D637" s="57"/>
      <c r="E637" s="51"/>
      <c r="F637" s="255"/>
      <c r="G637" s="33"/>
      <c r="H637" s="148"/>
      <c r="I637" s="33"/>
      <c r="J637" s="35"/>
      <c r="K637" s="35"/>
      <c r="L637" s="42"/>
      <c r="M637" s="59"/>
      <c r="N637" s="33"/>
      <c r="O637" s="33"/>
      <c r="P637" s="33"/>
      <c r="Q637" s="33"/>
      <c r="R637" s="33"/>
      <c r="S637" s="33"/>
      <c r="T637" s="33"/>
      <c r="U637" s="33"/>
      <c r="V637" s="33"/>
      <c r="W637" s="33"/>
      <c r="X637" s="33"/>
      <c r="Y637" s="33"/>
      <c r="Z637" s="33"/>
    </row>
    <row r="638" spans="1:26" ht="15" x14ac:dyDescent="0.2">
      <c r="A638" s="252"/>
      <c r="B638" s="85"/>
      <c r="C638" s="49"/>
      <c r="D638" s="57"/>
      <c r="E638" s="51"/>
      <c r="F638" s="255"/>
      <c r="G638" s="33"/>
      <c r="H638" s="148"/>
      <c r="I638" s="33"/>
      <c r="J638" s="35"/>
      <c r="K638" s="35"/>
      <c r="L638" s="42"/>
      <c r="M638" s="59"/>
      <c r="N638" s="33"/>
      <c r="O638" s="33"/>
      <c r="P638" s="33"/>
      <c r="Q638" s="33"/>
      <c r="R638" s="33"/>
      <c r="S638" s="33"/>
      <c r="T638" s="33"/>
      <c r="U638" s="33"/>
      <c r="V638" s="33"/>
      <c r="W638" s="33"/>
      <c r="X638" s="33"/>
      <c r="Y638" s="33"/>
      <c r="Z638" s="33"/>
    </row>
    <row r="639" spans="1:26" ht="15" x14ac:dyDescent="0.2">
      <c r="A639" s="252"/>
      <c r="B639" s="85"/>
      <c r="C639" s="49"/>
      <c r="D639" s="57"/>
      <c r="E639" s="51"/>
      <c r="F639" s="255"/>
      <c r="G639" s="33"/>
      <c r="H639" s="148"/>
      <c r="I639" s="33"/>
      <c r="J639" s="35"/>
      <c r="K639" s="35"/>
      <c r="L639" s="42"/>
      <c r="M639" s="59"/>
      <c r="N639" s="33"/>
      <c r="O639" s="33"/>
      <c r="P639" s="33"/>
      <c r="Q639" s="33"/>
      <c r="R639" s="33"/>
      <c r="S639" s="33"/>
      <c r="T639" s="33"/>
      <c r="U639" s="33"/>
      <c r="V639" s="33"/>
      <c r="W639" s="33"/>
      <c r="X639" s="33"/>
      <c r="Y639" s="33"/>
      <c r="Z639" s="33"/>
    </row>
    <row r="640" spans="1:26" ht="15" x14ac:dyDescent="0.2">
      <c r="A640" s="252"/>
      <c r="B640" s="85"/>
      <c r="C640" s="49"/>
      <c r="D640" s="57"/>
      <c r="E640" s="51"/>
      <c r="F640" s="255"/>
      <c r="G640" s="33"/>
      <c r="H640" s="148"/>
      <c r="I640" s="33"/>
      <c r="J640" s="35"/>
      <c r="K640" s="35"/>
      <c r="L640" s="42"/>
      <c r="M640" s="59"/>
      <c r="N640" s="33"/>
      <c r="O640" s="33"/>
      <c r="P640" s="33"/>
      <c r="Q640" s="33"/>
      <c r="R640" s="33"/>
      <c r="S640" s="33"/>
      <c r="T640" s="33"/>
      <c r="U640" s="33"/>
      <c r="V640" s="33"/>
      <c r="W640" s="33"/>
      <c r="X640" s="33"/>
      <c r="Y640" s="33"/>
      <c r="Z640" s="33"/>
    </row>
    <row r="641" spans="1:26" ht="15" x14ac:dyDescent="0.2">
      <c r="A641" s="252"/>
      <c r="B641" s="85"/>
      <c r="C641" s="49"/>
      <c r="D641" s="57"/>
      <c r="E641" s="51"/>
      <c r="F641" s="255"/>
      <c r="G641" s="33"/>
      <c r="H641" s="148"/>
      <c r="I641" s="33"/>
      <c r="J641" s="35"/>
      <c r="K641" s="35"/>
      <c r="L641" s="42"/>
      <c r="M641" s="59"/>
      <c r="N641" s="33"/>
      <c r="O641" s="33"/>
      <c r="P641" s="33"/>
      <c r="Q641" s="33"/>
      <c r="R641" s="33"/>
      <c r="S641" s="33"/>
      <c r="T641" s="33"/>
      <c r="U641" s="33"/>
      <c r="V641" s="33"/>
      <c r="W641" s="33"/>
      <c r="X641" s="33"/>
      <c r="Y641" s="33"/>
      <c r="Z641" s="33"/>
    </row>
    <row r="642" spans="1:26" ht="15" x14ac:dyDescent="0.2">
      <c r="A642" s="252"/>
      <c r="B642" s="85"/>
      <c r="C642" s="49"/>
      <c r="D642" s="57"/>
      <c r="E642" s="51"/>
      <c r="F642" s="255"/>
      <c r="G642" s="33"/>
      <c r="H642" s="148"/>
      <c r="I642" s="33"/>
      <c r="J642" s="35"/>
      <c r="K642" s="35"/>
      <c r="L642" s="42"/>
      <c r="M642" s="59"/>
      <c r="N642" s="33"/>
      <c r="O642" s="33"/>
      <c r="P642" s="33"/>
      <c r="Q642" s="33"/>
      <c r="R642" s="33"/>
      <c r="S642" s="33"/>
      <c r="T642" s="33"/>
      <c r="U642" s="33"/>
      <c r="V642" s="33"/>
      <c r="W642" s="33"/>
      <c r="X642" s="33"/>
      <c r="Y642" s="33"/>
      <c r="Z642" s="33"/>
    </row>
    <row r="643" spans="1:26" ht="15" x14ac:dyDescent="0.2">
      <c r="A643" s="252"/>
      <c r="B643" s="85"/>
      <c r="C643" s="49"/>
      <c r="D643" s="57"/>
      <c r="E643" s="51"/>
      <c r="F643" s="255"/>
      <c r="G643" s="33"/>
      <c r="H643" s="148"/>
      <c r="I643" s="33"/>
      <c r="J643" s="35"/>
      <c r="K643" s="35"/>
      <c r="L643" s="42"/>
      <c r="M643" s="59"/>
      <c r="N643" s="33"/>
      <c r="O643" s="33"/>
      <c r="P643" s="33"/>
      <c r="Q643" s="33"/>
      <c r="R643" s="33"/>
      <c r="S643" s="33"/>
      <c r="T643" s="33"/>
      <c r="U643" s="33"/>
      <c r="V643" s="33"/>
      <c r="W643" s="33"/>
      <c r="X643" s="33"/>
      <c r="Y643" s="33"/>
      <c r="Z643" s="33"/>
    </row>
    <row r="644" spans="1:26" ht="15" x14ac:dyDescent="0.2">
      <c r="A644" s="252"/>
      <c r="B644" s="85"/>
      <c r="C644" s="49"/>
      <c r="D644" s="57"/>
      <c r="E644" s="51"/>
      <c r="F644" s="255"/>
      <c r="G644" s="33"/>
      <c r="H644" s="148"/>
      <c r="I644" s="33"/>
      <c r="J644" s="35"/>
      <c r="K644" s="35"/>
      <c r="L644" s="42"/>
      <c r="M644" s="59"/>
      <c r="N644" s="33"/>
      <c r="O644" s="33"/>
      <c r="P644" s="33"/>
      <c r="Q644" s="33"/>
      <c r="R644" s="33"/>
      <c r="S644" s="33"/>
      <c r="T644" s="33"/>
      <c r="U644" s="33"/>
      <c r="V644" s="33"/>
      <c r="W644" s="33"/>
      <c r="X644" s="33"/>
      <c r="Y644" s="33"/>
      <c r="Z644" s="33"/>
    </row>
    <row r="645" spans="1:26" ht="15" x14ac:dyDescent="0.2">
      <c r="A645" s="252"/>
      <c r="B645" s="85"/>
      <c r="C645" s="49"/>
      <c r="D645" s="57"/>
      <c r="E645" s="51"/>
      <c r="F645" s="255"/>
      <c r="G645" s="33"/>
      <c r="H645" s="148"/>
      <c r="I645" s="33"/>
      <c r="J645" s="35"/>
      <c r="K645" s="35"/>
      <c r="L645" s="42"/>
      <c r="M645" s="59"/>
      <c r="N645" s="33"/>
      <c r="O645" s="33"/>
      <c r="P645" s="33"/>
      <c r="Q645" s="33"/>
      <c r="R645" s="33"/>
      <c r="S645" s="33"/>
      <c r="T645" s="33"/>
      <c r="U645" s="33"/>
      <c r="V645" s="33"/>
      <c r="W645" s="33"/>
      <c r="X645" s="33"/>
      <c r="Y645" s="33"/>
      <c r="Z645" s="33"/>
    </row>
    <row r="646" spans="1:26" ht="15" x14ac:dyDescent="0.2">
      <c r="A646" s="252"/>
      <c r="B646" s="85"/>
      <c r="C646" s="49"/>
      <c r="D646" s="57"/>
      <c r="E646" s="51"/>
      <c r="F646" s="255"/>
      <c r="G646" s="33"/>
      <c r="H646" s="148"/>
      <c r="I646" s="33"/>
      <c r="J646" s="35"/>
      <c r="K646" s="35"/>
      <c r="L646" s="42"/>
      <c r="M646" s="59"/>
      <c r="N646" s="33"/>
      <c r="O646" s="33"/>
      <c r="P646" s="33"/>
      <c r="Q646" s="33"/>
      <c r="R646" s="33"/>
      <c r="S646" s="33"/>
      <c r="T646" s="33"/>
      <c r="U646" s="33"/>
      <c r="V646" s="33"/>
      <c r="W646" s="33"/>
      <c r="X646" s="33"/>
      <c r="Y646" s="33"/>
      <c r="Z646" s="33"/>
    </row>
    <row r="647" spans="1:26" ht="15" x14ac:dyDescent="0.2">
      <c r="A647" s="252"/>
      <c r="B647" s="85"/>
      <c r="C647" s="49"/>
      <c r="D647" s="57"/>
      <c r="E647" s="51"/>
      <c r="F647" s="255"/>
      <c r="G647" s="33"/>
      <c r="H647" s="148"/>
      <c r="I647" s="33"/>
      <c r="J647" s="35"/>
      <c r="K647" s="35"/>
      <c r="L647" s="42"/>
      <c r="M647" s="59"/>
      <c r="N647" s="33"/>
      <c r="O647" s="33"/>
      <c r="P647" s="33"/>
      <c r="Q647" s="33"/>
      <c r="R647" s="33"/>
      <c r="S647" s="33"/>
      <c r="T647" s="33"/>
      <c r="U647" s="33"/>
      <c r="V647" s="33"/>
      <c r="W647" s="33"/>
      <c r="X647" s="33"/>
      <c r="Y647" s="33"/>
      <c r="Z647" s="33"/>
    </row>
    <row r="648" spans="1:26" ht="15" x14ac:dyDescent="0.2">
      <c r="A648" s="252"/>
      <c r="B648" s="85"/>
      <c r="C648" s="49"/>
      <c r="D648" s="57"/>
      <c r="E648" s="51"/>
      <c r="F648" s="255"/>
      <c r="G648" s="33"/>
      <c r="H648" s="148"/>
      <c r="I648" s="33"/>
      <c r="J648" s="35"/>
      <c r="K648" s="35"/>
      <c r="L648" s="42"/>
      <c r="M648" s="59"/>
      <c r="N648" s="33"/>
      <c r="O648" s="33"/>
      <c r="P648" s="33"/>
      <c r="Q648" s="33"/>
      <c r="R648" s="33"/>
      <c r="S648" s="33"/>
      <c r="T648" s="33"/>
      <c r="U648" s="33"/>
      <c r="V648" s="33"/>
      <c r="W648" s="33"/>
      <c r="X648" s="33"/>
      <c r="Y648" s="33"/>
      <c r="Z648" s="33"/>
    </row>
    <row r="649" spans="1:26" ht="15" x14ac:dyDescent="0.2">
      <c r="A649" s="252"/>
      <c r="B649" s="85"/>
      <c r="C649" s="49"/>
      <c r="D649" s="57"/>
      <c r="E649" s="51"/>
      <c r="F649" s="255"/>
      <c r="G649" s="33"/>
      <c r="H649" s="148"/>
      <c r="I649" s="33"/>
      <c r="J649" s="35"/>
      <c r="K649" s="35"/>
      <c r="L649" s="42"/>
      <c r="M649" s="59"/>
      <c r="N649" s="33"/>
      <c r="O649" s="33"/>
      <c r="P649" s="33"/>
      <c r="Q649" s="33"/>
      <c r="R649" s="33"/>
      <c r="S649" s="33"/>
      <c r="T649" s="33"/>
      <c r="U649" s="33"/>
      <c r="V649" s="33"/>
      <c r="W649" s="33"/>
      <c r="X649" s="33"/>
      <c r="Y649" s="33"/>
      <c r="Z649" s="33"/>
    </row>
    <row r="650" spans="1:26" ht="15" x14ac:dyDescent="0.2">
      <c r="A650" s="252"/>
      <c r="B650" s="85"/>
      <c r="C650" s="49"/>
      <c r="D650" s="57"/>
      <c r="E650" s="51"/>
      <c r="F650" s="255"/>
      <c r="G650" s="33"/>
      <c r="H650" s="148"/>
      <c r="I650" s="33"/>
      <c r="J650" s="35"/>
      <c r="K650" s="35"/>
      <c r="L650" s="42"/>
      <c r="M650" s="59"/>
      <c r="N650" s="33"/>
      <c r="O650" s="33"/>
      <c r="P650" s="33"/>
      <c r="Q650" s="33"/>
      <c r="R650" s="33"/>
      <c r="S650" s="33"/>
      <c r="T650" s="33"/>
      <c r="U650" s="33"/>
      <c r="V650" s="33"/>
      <c r="W650" s="33"/>
      <c r="X650" s="33"/>
      <c r="Y650" s="33"/>
      <c r="Z650" s="33"/>
    </row>
    <row r="651" spans="1:26" ht="15" x14ac:dyDescent="0.2">
      <c r="A651" s="252"/>
      <c r="B651" s="85"/>
      <c r="C651" s="49"/>
      <c r="D651" s="57"/>
      <c r="E651" s="51"/>
      <c r="F651" s="255"/>
      <c r="G651" s="33"/>
      <c r="H651" s="148"/>
      <c r="I651" s="33"/>
      <c r="J651" s="35"/>
      <c r="K651" s="35"/>
      <c r="L651" s="42"/>
      <c r="M651" s="59"/>
      <c r="N651" s="33"/>
      <c r="O651" s="33"/>
      <c r="P651" s="33"/>
      <c r="Q651" s="33"/>
      <c r="R651" s="33"/>
      <c r="S651" s="33"/>
      <c r="T651" s="33"/>
      <c r="U651" s="33"/>
      <c r="V651" s="33"/>
      <c r="W651" s="33"/>
      <c r="X651" s="33"/>
      <c r="Y651" s="33"/>
      <c r="Z651" s="33"/>
    </row>
    <row r="652" spans="1:26" ht="15" x14ac:dyDescent="0.2">
      <c r="A652" s="252"/>
      <c r="B652" s="85"/>
      <c r="C652" s="49"/>
      <c r="D652" s="57"/>
      <c r="E652" s="51"/>
      <c r="F652" s="255"/>
      <c r="G652" s="33"/>
      <c r="H652" s="148"/>
      <c r="I652" s="33"/>
      <c r="J652" s="35"/>
      <c r="K652" s="35"/>
      <c r="L652" s="42"/>
      <c r="M652" s="59"/>
      <c r="N652" s="33"/>
      <c r="O652" s="33"/>
      <c r="P652" s="33"/>
      <c r="Q652" s="33"/>
      <c r="R652" s="33"/>
      <c r="S652" s="33"/>
      <c r="T652" s="33"/>
      <c r="U652" s="33"/>
      <c r="V652" s="33"/>
      <c r="W652" s="33"/>
      <c r="X652" s="33"/>
      <c r="Y652" s="33"/>
      <c r="Z652" s="33"/>
    </row>
    <row r="653" spans="1:26" ht="15" x14ac:dyDescent="0.2">
      <c r="A653" s="252"/>
      <c r="B653" s="85"/>
      <c r="C653" s="49"/>
      <c r="D653" s="57"/>
      <c r="E653" s="51"/>
      <c r="F653" s="255"/>
      <c r="G653" s="33"/>
      <c r="H653" s="148"/>
      <c r="I653" s="33"/>
      <c r="J653" s="35"/>
      <c r="K653" s="35"/>
      <c r="L653" s="42"/>
      <c r="M653" s="59"/>
      <c r="N653" s="33"/>
      <c r="O653" s="33"/>
      <c r="P653" s="33"/>
      <c r="Q653" s="33"/>
      <c r="R653" s="33"/>
      <c r="S653" s="33"/>
      <c r="T653" s="33"/>
      <c r="U653" s="33"/>
      <c r="V653" s="33"/>
      <c r="W653" s="33"/>
      <c r="X653" s="33"/>
      <c r="Y653" s="33"/>
      <c r="Z653" s="33"/>
    </row>
    <row r="654" spans="1:26" ht="15" x14ac:dyDescent="0.2">
      <c r="A654" s="252"/>
      <c r="B654" s="85"/>
      <c r="C654" s="49"/>
      <c r="D654" s="57"/>
      <c r="E654" s="51"/>
      <c r="F654" s="255"/>
      <c r="G654" s="33"/>
      <c r="H654" s="148"/>
      <c r="I654" s="33"/>
      <c r="J654" s="35"/>
      <c r="K654" s="35"/>
      <c r="L654" s="42"/>
      <c r="M654" s="59"/>
      <c r="N654" s="33"/>
      <c r="O654" s="33"/>
      <c r="P654" s="33"/>
      <c r="Q654" s="33"/>
      <c r="R654" s="33"/>
      <c r="S654" s="33"/>
      <c r="T654" s="33"/>
      <c r="U654" s="33"/>
      <c r="V654" s="33"/>
      <c r="W654" s="33"/>
      <c r="X654" s="33"/>
      <c r="Y654" s="33"/>
      <c r="Z654" s="33"/>
    </row>
    <row r="655" spans="1:26" ht="15" x14ac:dyDescent="0.2">
      <c r="A655" s="252"/>
      <c r="B655" s="85"/>
      <c r="C655" s="49"/>
      <c r="D655" s="57"/>
      <c r="E655" s="51"/>
      <c r="F655" s="255"/>
      <c r="G655" s="33"/>
      <c r="H655" s="148"/>
      <c r="I655" s="33"/>
      <c r="J655" s="35"/>
      <c r="K655" s="35"/>
      <c r="L655" s="42"/>
      <c r="M655" s="59"/>
      <c r="N655" s="33"/>
      <c r="O655" s="33"/>
      <c r="P655" s="33"/>
      <c r="Q655" s="33"/>
      <c r="R655" s="33"/>
      <c r="S655" s="33"/>
      <c r="T655" s="33"/>
      <c r="U655" s="33"/>
      <c r="V655" s="33"/>
      <c r="W655" s="33"/>
      <c r="X655" s="33"/>
      <c r="Y655" s="33"/>
      <c r="Z655" s="33"/>
    </row>
    <row r="656" spans="1:26" ht="15" x14ac:dyDescent="0.2">
      <c r="A656" s="252"/>
      <c r="B656" s="85"/>
      <c r="C656" s="49"/>
      <c r="D656" s="57"/>
      <c r="E656" s="51"/>
      <c r="F656" s="255"/>
      <c r="G656" s="33"/>
      <c r="H656" s="148"/>
      <c r="I656" s="33"/>
      <c r="J656" s="35"/>
      <c r="K656" s="35"/>
      <c r="L656" s="42"/>
      <c r="M656" s="59"/>
      <c r="N656" s="33"/>
      <c r="O656" s="33"/>
      <c r="P656" s="33"/>
      <c r="Q656" s="33"/>
      <c r="R656" s="33"/>
      <c r="S656" s="33"/>
      <c r="T656" s="33"/>
      <c r="U656" s="33"/>
      <c r="V656" s="33"/>
      <c r="W656" s="33"/>
      <c r="X656" s="33"/>
      <c r="Y656" s="33"/>
      <c r="Z656" s="33"/>
    </row>
    <row r="657" spans="1:26" ht="15" x14ac:dyDescent="0.2">
      <c r="A657" s="252"/>
      <c r="B657" s="85"/>
      <c r="C657" s="49"/>
      <c r="D657" s="57"/>
      <c r="E657" s="51"/>
      <c r="F657" s="255"/>
      <c r="G657" s="33"/>
      <c r="H657" s="148"/>
      <c r="I657" s="33"/>
      <c r="J657" s="35"/>
      <c r="K657" s="35"/>
      <c r="L657" s="42"/>
      <c r="M657" s="59"/>
      <c r="N657" s="33"/>
      <c r="O657" s="33"/>
      <c r="P657" s="33"/>
      <c r="Q657" s="33"/>
      <c r="R657" s="33"/>
      <c r="S657" s="33"/>
      <c r="T657" s="33"/>
      <c r="U657" s="33"/>
      <c r="V657" s="33"/>
      <c r="W657" s="33"/>
      <c r="X657" s="33"/>
      <c r="Y657" s="33"/>
      <c r="Z657" s="33"/>
    </row>
    <row r="658" spans="1:26" ht="15" x14ac:dyDescent="0.2">
      <c r="A658" s="252"/>
      <c r="B658" s="85"/>
      <c r="C658" s="49"/>
      <c r="D658" s="57"/>
      <c r="E658" s="51"/>
      <c r="F658" s="255"/>
      <c r="G658" s="33"/>
      <c r="H658" s="148"/>
      <c r="I658" s="33"/>
      <c r="J658" s="35"/>
      <c r="K658" s="35"/>
      <c r="L658" s="42"/>
      <c r="M658" s="59"/>
      <c r="N658" s="33"/>
      <c r="O658" s="33"/>
      <c r="P658" s="33"/>
      <c r="Q658" s="33"/>
      <c r="R658" s="33"/>
      <c r="S658" s="33"/>
      <c r="T658" s="33"/>
      <c r="U658" s="33"/>
      <c r="V658" s="33"/>
      <c r="W658" s="33"/>
      <c r="X658" s="33"/>
      <c r="Y658" s="33"/>
      <c r="Z658" s="33"/>
    </row>
    <row r="659" spans="1:26" ht="15" x14ac:dyDescent="0.2">
      <c r="A659" s="252"/>
      <c r="B659" s="85"/>
      <c r="C659" s="49"/>
      <c r="D659" s="57"/>
      <c r="E659" s="51"/>
      <c r="F659" s="255"/>
      <c r="G659" s="33"/>
      <c r="H659" s="148"/>
      <c r="I659" s="33"/>
      <c r="J659" s="35"/>
      <c r="K659" s="35"/>
      <c r="L659" s="42"/>
      <c r="M659" s="59"/>
      <c r="N659" s="33"/>
      <c r="O659" s="33"/>
      <c r="P659" s="33"/>
      <c r="Q659" s="33"/>
      <c r="R659" s="33"/>
      <c r="S659" s="33"/>
      <c r="T659" s="33"/>
      <c r="U659" s="33"/>
      <c r="V659" s="33"/>
      <c r="W659" s="33"/>
      <c r="X659" s="33"/>
      <c r="Y659" s="33"/>
      <c r="Z659" s="33"/>
    </row>
    <row r="660" spans="1:26" ht="15" x14ac:dyDescent="0.2">
      <c r="A660" s="252"/>
      <c r="B660" s="85"/>
      <c r="C660" s="49"/>
      <c r="D660" s="57"/>
      <c r="E660" s="51"/>
      <c r="F660" s="255"/>
      <c r="G660" s="33"/>
      <c r="H660" s="148"/>
      <c r="I660" s="33"/>
      <c r="J660" s="35"/>
      <c r="K660" s="35"/>
      <c r="L660" s="42"/>
      <c r="M660" s="59"/>
      <c r="N660" s="33"/>
      <c r="O660" s="33"/>
      <c r="P660" s="33"/>
      <c r="Q660" s="33"/>
      <c r="R660" s="33"/>
      <c r="S660" s="33"/>
      <c r="T660" s="33"/>
      <c r="U660" s="33"/>
      <c r="V660" s="33"/>
      <c r="W660" s="33"/>
      <c r="X660" s="33"/>
      <c r="Y660" s="33"/>
      <c r="Z660" s="33"/>
    </row>
    <row r="661" spans="1:26" ht="15" x14ac:dyDescent="0.2">
      <c r="A661" s="252"/>
      <c r="B661" s="85"/>
      <c r="C661" s="49"/>
      <c r="D661" s="57"/>
      <c r="E661" s="51"/>
      <c r="F661" s="255"/>
      <c r="G661" s="33"/>
      <c r="H661" s="148"/>
      <c r="I661" s="33"/>
      <c r="J661" s="35"/>
      <c r="K661" s="35"/>
      <c r="L661" s="42"/>
      <c r="M661" s="59"/>
      <c r="N661" s="33"/>
      <c r="O661" s="33"/>
      <c r="P661" s="33"/>
      <c r="Q661" s="33"/>
      <c r="R661" s="33"/>
      <c r="S661" s="33"/>
      <c r="T661" s="33"/>
      <c r="U661" s="33"/>
      <c r="V661" s="33"/>
      <c r="W661" s="33"/>
      <c r="X661" s="33"/>
      <c r="Y661" s="33"/>
      <c r="Z661" s="33"/>
    </row>
    <row r="662" spans="1:26" ht="15" x14ac:dyDescent="0.2">
      <c r="A662" s="252"/>
      <c r="B662" s="85"/>
      <c r="C662" s="49"/>
      <c r="D662" s="57"/>
      <c r="E662" s="51"/>
      <c r="F662" s="255"/>
      <c r="G662" s="33"/>
      <c r="H662" s="148"/>
      <c r="I662" s="33"/>
      <c r="J662" s="35"/>
      <c r="K662" s="35"/>
      <c r="L662" s="42"/>
      <c r="M662" s="59"/>
      <c r="N662" s="33"/>
      <c r="O662" s="33"/>
      <c r="P662" s="33"/>
      <c r="Q662" s="33"/>
      <c r="R662" s="33"/>
      <c r="S662" s="33"/>
      <c r="T662" s="33"/>
      <c r="U662" s="33"/>
      <c r="V662" s="33"/>
      <c r="W662" s="33"/>
      <c r="X662" s="33"/>
      <c r="Y662" s="33"/>
      <c r="Z662" s="33"/>
    </row>
    <row r="663" spans="1:26" ht="15" x14ac:dyDescent="0.2">
      <c r="A663" s="252"/>
      <c r="B663" s="85"/>
      <c r="C663" s="49"/>
      <c r="D663" s="57"/>
      <c r="E663" s="51"/>
      <c r="F663" s="255"/>
      <c r="G663" s="33"/>
      <c r="H663" s="148"/>
      <c r="I663" s="33"/>
      <c r="J663" s="35"/>
      <c r="K663" s="35"/>
      <c r="L663" s="42"/>
      <c r="M663" s="59"/>
      <c r="N663" s="33"/>
      <c r="O663" s="33"/>
      <c r="P663" s="33"/>
      <c r="Q663" s="33"/>
      <c r="R663" s="33"/>
      <c r="S663" s="33"/>
      <c r="T663" s="33"/>
      <c r="U663" s="33"/>
      <c r="V663" s="33"/>
      <c r="W663" s="33"/>
      <c r="X663" s="33"/>
      <c r="Y663" s="33"/>
      <c r="Z663" s="33"/>
    </row>
    <row r="664" spans="1:26" ht="15" x14ac:dyDescent="0.2">
      <c r="A664" s="252"/>
      <c r="B664" s="85"/>
      <c r="C664" s="49"/>
      <c r="D664" s="57"/>
      <c r="E664" s="51"/>
      <c r="F664" s="255"/>
      <c r="G664" s="33"/>
      <c r="H664" s="148"/>
      <c r="I664" s="33"/>
      <c r="J664" s="35"/>
      <c r="K664" s="35"/>
      <c r="L664" s="42"/>
      <c r="M664" s="59"/>
      <c r="N664" s="33"/>
      <c r="O664" s="33"/>
      <c r="P664" s="33"/>
      <c r="Q664" s="33"/>
      <c r="R664" s="33"/>
      <c r="S664" s="33"/>
      <c r="T664" s="33"/>
      <c r="U664" s="33"/>
      <c r="V664" s="33"/>
      <c r="W664" s="33"/>
      <c r="X664" s="33"/>
      <c r="Y664" s="33"/>
      <c r="Z664" s="33"/>
    </row>
    <row r="665" spans="1:26" ht="15" x14ac:dyDescent="0.2">
      <c r="A665" s="252"/>
      <c r="B665" s="85"/>
      <c r="C665" s="49"/>
      <c r="D665" s="57"/>
      <c r="E665" s="51"/>
      <c r="F665" s="255"/>
      <c r="G665" s="33"/>
      <c r="H665" s="148"/>
      <c r="I665" s="33"/>
      <c r="J665" s="35"/>
      <c r="K665" s="35"/>
      <c r="L665" s="42"/>
      <c r="M665" s="59"/>
      <c r="N665" s="33"/>
      <c r="O665" s="33"/>
      <c r="P665" s="33"/>
      <c r="Q665" s="33"/>
      <c r="R665" s="33"/>
      <c r="S665" s="33"/>
      <c r="T665" s="33"/>
      <c r="U665" s="33"/>
      <c r="V665" s="33"/>
      <c r="W665" s="33"/>
      <c r="X665" s="33"/>
      <c r="Y665" s="33"/>
      <c r="Z665" s="33"/>
    </row>
    <row r="666" spans="1:26" ht="15" x14ac:dyDescent="0.2">
      <c r="A666" s="252"/>
      <c r="B666" s="85"/>
      <c r="C666" s="49"/>
      <c r="D666" s="57"/>
      <c r="E666" s="51"/>
      <c r="F666" s="255"/>
      <c r="G666" s="33"/>
      <c r="H666" s="148"/>
      <c r="I666" s="33"/>
      <c r="J666" s="35"/>
      <c r="K666" s="35"/>
      <c r="L666" s="42"/>
      <c r="M666" s="59"/>
      <c r="N666" s="33"/>
      <c r="O666" s="33"/>
      <c r="P666" s="33"/>
      <c r="Q666" s="33"/>
      <c r="R666" s="33"/>
      <c r="S666" s="33"/>
      <c r="T666" s="33"/>
      <c r="U666" s="33"/>
      <c r="V666" s="33"/>
      <c r="W666" s="33"/>
      <c r="X666" s="33"/>
      <c r="Y666" s="33"/>
      <c r="Z666" s="33"/>
    </row>
    <row r="667" spans="1:26" ht="15" x14ac:dyDescent="0.2">
      <c r="A667" s="252"/>
      <c r="B667" s="85"/>
      <c r="C667" s="49"/>
      <c r="D667" s="57"/>
      <c r="E667" s="51"/>
      <c r="F667" s="255"/>
      <c r="G667" s="33"/>
      <c r="H667" s="148"/>
      <c r="I667" s="33"/>
      <c r="J667" s="35"/>
      <c r="K667" s="35"/>
      <c r="L667" s="42"/>
      <c r="M667" s="59"/>
      <c r="N667" s="33"/>
      <c r="O667" s="33"/>
      <c r="P667" s="33"/>
      <c r="Q667" s="33"/>
      <c r="R667" s="33"/>
      <c r="S667" s="33"/>
      <c r="T667" s="33"/>
      <c r="U667" s="33"/>
      <c r="V667" s="33"/>
      <c r="W667" s="33"/>
      <c r="X667" s="33"/>
      <c r="Y667" s="33"/>
      <c r="Z667" s="33"/>
    </row>
    <row r="668" spans="1:26" ht="15" x14ac:dyDescent="0.2">
      <c r="A668" s="252"/>
      <c r="B668" s="85"/>
      <c r="C668" s="49"/>
      <c r="D668" s="57"/>
      <c r="E668" s="51"/>
      <c r="F668" s="255"/>
      <c r="G668" s="33"/>
      <c r="H668" s="148"/>
      <c r="I668" s="33"/>
      <c r="J668" s="35"/>
      <c r="K668" s="35"/>
      <c r="L668" s="42"/>
      <c r="M668" s="59"/>
      <c r="N668" s="33"/>
      <c r="O668" s="33"/>
      <c r="P668" s="33"/>
      <c r="Q668" s="33"/>
      <c r="R668" s="33"/>
      <c r="S668" s="33"/>
      <c r="T668" s="33"/>
      <c r="U668" s="33"/>
      <c r="V668" s="33"/>
      <c r="W668" s="33"/>
      <c r="X668" s="33"/>
      <c r="Y668" s="33"/>
      <c r="Z668" s="33"/>
    </row>
    <row r="669" spans="1:26" ht="15" x14ac:dyDescent="0.2">
      <c r="A669" s="252"/>
      <c r="B669" s="85"/>
      <c r="C669" s="49"/>
      <c r="D669" s="57"/>
      <c r="E669" s="51"/>
      <c r="F669" s="255"/>
      <c r="G669" s="33"/>
      <c r="H669" s="148"/>
      <c r="I669" s="33"/>
      <c r="J669" s="35"/>
      <c r="K669" s="35"/>
      <c r="L669" s="42"/>
      <c r="M669" s="59"/>
      <c r="N669" s="33"/>
      <c r="O669" s="33"/>
      <c r="P669" s="33"/>
      <c r="Q669" s="33"/>
      <c r="R669" s="33"/>
      <c r="S669" s="33"/>
      <c r="T669" s="33"/>
      <c r="U669" s="33"/>
      <c r="V669" s="33"/>
      <c r="W669" s="33"/>
      <c r="X669" s="33"/>
      <c r="Y669" s="33"/>
      <c r="Z669" s="33"/>
    </row>
    <row r="670" spans="1:26" ht="15" x14ac:dyDescent="0.2">
      <c r="A670" s="252"/>
      <c r="B670" s="85"/>
      <c r="C670" s="49"/>
      <c r="D670" s="57"/>
      <c r="E670" s="51"/>
      <c r="F670" s="255"/>
      <c r="G670" s="33"/>
      <c r="H670" s="148"/>
      <c r="I670" s="33"/>
      <c r="J670" s="35"/>
      <c r="K670" s="35"/>
      <c r="L670" s="42"/>
      <c r="M670" s="59"/>
      <c r="N670" s="33"/>
      <c r="O670" s="33"/>
      <c r="P670" s="33"/>
      <c r="Q670" s="33"/>
      <c r="R670" s="33"/>
      <c r="S670" s="33"/>
      <c r="T670" s="33"/>
      <c r="U670" s="33"/>
      <c r="V670" s="33"/>
      <c r="W670" s="33"/>
      <c r="X670" s="33"/>
      <c r="Y670" s="33"/>
      <c r="Z670" s="33"/>
    </row>
    <row r="671" spans="1:26" ht="15" x14ac:dyDescent="0.2">
      <c r="A671" s="252"/>
      <c r="B671" s="85"/>
      <c r="C671" s="49"/>
      <c r="D671" s="57"/>
      <c r="E671" s="51"/>
      <c r="F671" s="255"/>
      <c r="G671" s="33"/>
      <c r="H671" s="148"/>
      <c r="I671" s="33"/>
      <c r="J671" s="35"/>
      <c r="K671" s="35"/>
      <c r="L671" s="42"/>
      <c r="M671" s="59"/>
      <c r="N671" s="33"/>
      <c r="O671" s="33"/>
      <c r="P671" s="33"/>
      <c r="Q671" s="33"/>
      <c r="R671" s="33"/>
      <c r="S671" s="33"/>
      <c r="T671" s="33"/>
      <c r="U671" s="33"/>
      <c r="V671" s="33"/>
      <c r="W671" s="33"/>
      <c r="X671" s="33"/>
      <c r="Y671" s="33"/>
      <c r="Z671" s="33"/>
    </row>
    <row r="672" spans="1:26" ht="15" x14ac:dyDescent="0.2">
      <c r="A672" s="252"/>
      <c r="B672" s="85"/>
      <c r="C672" s="49"/>
      <c r="D672" s="57"/>
      <c r="E672" s="51"/>
      <c r="F672" s="255"/>
      <c r="G672" s="33"/>
      <c r="H672" s="148"/>
      <c r="I672" s="33"/>
      <c r="J672" s="35"/>
      <c r="K672" s="35"/>
      <c r="L672" s="42"/>
      <c r="M672" s="59"/>
      <c r="N672" s="33"/>
      <c r="O672" s="33"/>
      <c r="P672" s="33"/>
      <c r="Q672" s="33"/>
      <c r="R672" s="33"/>
      <c r="S672" s="33"/>
      <c r="T672" s="33"/>
      <c r="U672" s="33"/>
      <c r="V672" s="33"/>
      <c r="W672" s="33"/>
      <c r="X672" s="33"/>
      <c r="Y672" s="33"/>
      <c r="Z672" s="33"/>
    </row>
    <row r="673" spans="1:26" ht="15" x14ac:dyDescent="0.2">
      <c r="A673" s="252"/>
      <c r="B673" s="85"/>
      <c r="C673" s="49"/>
      <c r="D673" s="57"/>
      <c r="E673" s="51"/>
      <c r="F673" s="255"/>
      <c r="G673" s="33"/>
      <c r="H673" s="148"/>
      <c r="I673" s="33"/>
      <c r="J673" s="35"/>
      <c r="K673" s="35"/>
      <c r="L673" s="42"/>
      <c r="M673" s="59"/>
      <c r="N673" s="33"/>
      <c r="O673" s="33"/>
      <c r="P673" s="33"/>
      <c r="Q673" s="33"/>
      <c r="R673" s="33"/>
      <c r="S673" s="33"/>
      <c r="T673" s="33"/>
      <c r="U673" s="33"/>
      <c r="V673" s="33"/>
      <c r="W673" s="33"/>
      <c r="X673" s="33"/>
      <c r="Y673" s="33"/>
      <c r="Z673" s="33"/>
    </row>
    <row r="674" spans="1:26" ht="15" x14ac:dyDescent="0.2">
      <c r="A674" s="252"/>
      <c r="B674" s="85"/>
      <c r="C674" s="49"/>
      <c r="D674" s="57"/>
      <c r="E674" s="51"/>
      <c r="F674" s="255"/>
      <c r="G674" s="33"/>
      <c r="H674" s="148"/>
      <c r="I674" s="33"/>
      <c r="J674" s="35"/>
      <c r="K674" s="35"/>
      <c r="L674" s="42"/>
      <c r="M674" s="59"/>
      <c r="N674" s="33"/>
      <c r="O674" s="33"/>
      <c r="P674" s="33"/>
      <c r="Q674" s="33"/>
      <c r="R674" s="33"/>
      <c r="S674" s="33"/>
      <c r="T674" s="33"/>
      <c r="U674" s="33"/>
      <c r="V674" s="33"/>
      <c r="W674" s="33"/>
      <c r="X674" s="33"/>
      <c r="Y674" s="33"/>
      <c r="Z674" s="33"/>
    </row>
    <row r="675" spans="1:26" ht="15" x14ac:dyDescent="0.2">
      <c r="A675" s="252"/>
      <c r="B675" s="85"/>
      <c r="C675" s="49"/>
      <c r="D675" s="57"/>
      <c r="E675" s="51"/>
      <c r="F675" s="255"/>
      <c r="G675" s="33"/>
      <c r="H675" s="148"/>
      <c r="I675" s="33"/>
      <c r="J675" s="35"/>
      <c r="K675" s="35"/>
      <c r="L675" s="42"/>
      <c r="M675" s="59"/>
      <c r="N675" s="33"/>
      <c r="O675" s="33"/>
      <c r="P675" s="33"/>
      <c r="Q675" s="33"/>
      <c r="R675" s="33"/>
      <c r="S675" s="33"/>
      <c r="T675" s="33"/>
      <c r="U675" s="33"/>
      <c r="V675" s="33"/>
      <c r="W675" s="33"/>
      <c r="X675" s="33"/>
      <c r="Y675" s="33"/>
      <c r="Z675" s="33"/>
    </row>
    <row r="676" spans="1:26" ht="15" x14ac:dyDescent="0.2">
      <c r="A676" s="252"/>
      <c r="B676" s="85"/>
      <c r="C676" s="49"/>
      <c r="D676" s="57"/>
      <c r="E676" s="51"/>
      <c r="F676" s="255"/>
      <c r="G676" s="33"/>
      <c r="H676" s="148"/>
      <c r="I676" s="33"/>
      <c r="J676" s="35"/>
      <c r="K676" s="35"/>
      <c r="L676" s="42"/>
      <c r="M676" s="59"/>
      <c r="N676" s="33"/>
      <c r="O676" s="33"/>
      <c r="P676" s="33"/>
      <c r="Q676" s="33"/>
      <c r="R676" s="33"/>
      <c r="S676" s="33"/>
      <c r="T676" s="33"/>
      <c r="U676" s="33"/>
      <c r="V676" s="33"/>
      <c r="W676" s="33"/>
      <c r="X676" s="33"/>
      <c r="Y676" s="33"/>
      <c r="Z676" s="33"/>
    </row>
    <row r="677" spans="1:26" ht="15" x14ac:dyDescent="0.2">
      <c r="A677" s="252"/>
      <c r="B677" s="85"/>
      <c r="C677" s="49"/>
      <c r="D677" s="57"/>
      <c r="E677" s="51"/>
      <c r="F677" s="255"/>
      <c r="G677" s="33"/>
      <c r="H677" s="148"/>
      <c r="I677" s="33"/>
      <c r="J677" s="35"/>
      <c r="K677" s="35"/>
      <c r="L677" s="42"/>
      <c r="M677" s="59"/>
      <c r="N677" s="33"/>
      <c r="O677" s="33"/>
      <c r="P677" s="33"/>
      <c r="Q677" s="33"/>
      <c r="R677" s="33"/>
      <c r="S677" s="33"/>
      <c r="T677" s="33"/>
      <c r="U677" s="33"/>
      <c r="V677" s="33"/>
      <c r="W677" s="33"/>
      <c r="X677" s="33"/>
      <c r="Y677" s="33"/>
      <c r="Z677" s="33"/>
    </row>
    <row r="678" spans="1:26" ht="15" x14ac:dyDescent="0.2">
      <c r="A678" s="252"/>
      <c r="B678" s="85"/>
      <c r="C678" s="49"/>
      <c r="D678" s="57"/>
      <c r="E678" s="51"/>
      <c r="F678" s="255"/>
      <c r="G678" s="33"/>
      <c r="H678" s="148"/>
      <c r="I678" s="33"/>
      <c r="J678" s="35"/>
      <c r="K678" s="35"/>
      <c r="L678" s="42"/>
      <c r="M678" s="59"/>
      <c r="N678" s="33"/>
      <c r="O678" s="33"/>
      <c r="P678" s="33"/>
      <c r="Q678" s="33"/>
      <c r="R678" s="33"/>
      <c r="S678" s="33"/>
      <c r="T678" s="33"/>
      <c r="U678" s="33"/>
      <c r="V678" s="33"/>
      <c r="W678" s="33"/>
      <c r="X678" s="33"/>
      <c r="Y678" s="33"/>
      <c r="Z678" s="33"/>
    </row>
    <row r="679" spans="1:26" ht="15" x14ac:dyDescent="0.2">
      <c r="A679" s="252"/>
      <c r="B679" s="85"/>
      <c r="C679" s="49"/>
      <c r="D679" s="57"/>
      <c r="E679" s="51"/>
      <c r="F679" s="255"/>
      <c r="G679" s="33"/>
      <c r="H679" s="148"/>
      <c r="I679" s="33"/>
      <c r="J679" s="35"/>
      <c r="K679" s="35"/>
      <c r="L679" s="42"/>
      <c r="M679" s="59"/>
      <c r="N679" s="33"/>
      <c r="O679" s="33"/>
      <c r="P679" s="33"/>
      <c r="Q679" s="33"/>
      <c r="R679" s="33"/>
      <c r="S679" s="33"/>
      <c r="T679" s="33"/>
      <c r="U679" s="33"/>
      <c r="V679" s="33"/>
      <c r="W679" s="33"/>
      <c r="X679" s="33"/>
      <c r="Y679" s="33"/>
      <c r="Z679" s="33"/>
    </row>
    <row r="680" spans="1:26" ht="15" x14ac:dyDescent="0.2">
      <c r="A680" s="252"/>
      <c r="B680" s="85"/>
      <c r="C680" s="49"/>
      <c r="D680" s="57"/>
      <c r="E680" s="51"/>
      <c r="F680" s="255"/>
      <c r="G680" s="33"/>
      <c r="H680" s="148"/>
      <c r="I680" s="33"/>
      <c r="J680" s="35"/>
      <c r="K680" s="35"/>
      <c r="L680" s="42"/>
      <c r="M680" s="59"/>
      <c r="N680" s="33"/>
      <c r="O680" s="33"/>
      <c r="P680" s="33"/>
      <c r="Q680" s="33"/>
      <c r="R680" s="33"/>
      <c r="S680" s="33"/>
      <c r="T680" s="33"/>
      <c r="U680" s="33"/>
      <c r="V680" s="33"/>
      <c r="W680" s="33"/>
      <c r="X680" s="33"/>
      <c r="Y680" s="33"/>
      <c r="Z680" s="33"/>
    </row>
    <row r="681" spans="1:26" ht="15" x14ac:dyDescent="0.2">
      <c r="A681" s="252"/>
      <c r="B681" s="85"/>
      <c r="C681" s="49"/>
      <c r="D681" s="57"/>
      <c r="E681" s="51"/>
      <c r="F681" s="255"/>
      <c r="G681" s="33"/>
      <c r="H681" s="148"/>
      <c r="I681" s="33"/>
      <c r="J681" s="35"/>
      <c r="K681" s="35"/>
      <c r="L681" s="42"/>
      <c r="M681" s="59"/>
      <c r="N681" s="33"/>
      <c r="O681" s="33"/>
      <c r="P681" s="33"/>
      <c r="Q681" s="33"/>
      <c r="R681" s="33"/>
      <c r="S681" s="33"/>
      <c r="T681" s="33"/>
      <c r="U681" s="33"/>
      <c r="V681" s="33"/>
      <c r="W681" s="33"/>
      <c r="X681" s="33"/>
      <c r="Y681" s="33"/>
      <c r="Z681" s="33"/>
    </row>
    <row r="682" spans="1:26" ht="15" x14ac:dyDescent="0.2">
      <c r="A682" s="252"/>
      <c r="B682" s="85"/>
      <c r="C682" s="49"/>
      <c r="D682" s="57"/>
      <c r="E682" s="51"/>
      <c r="F682" s="255"/>
      <c r="G682" s="33"/>
      <c r="H682" s="148"/>
      <c r="I682" s="33"/>
      <c r="J682" s="35"/>
      <c r="K682" s="35"/>
      <c r="L682" s="42"/>
      <c r="M682" s="59"/>
      <c r="N682" s="33"/>
      <c r="O682" s="33"/>
      <c r="P682" s="33"/>
      <c r="Q682" s="33"/>
      <c r="R682" s="33"/>
      <c r="S682" s="33"/>
      <c r="T682" s="33"/>
      <c r="U682" s="33"/>
      <c r="V682" s="33"/>
      <c r="W682" s="33"/>
      <c r="X682" s="33"/>
      <c r="Y682" s="33"/>
      <c r="Z682" s="33"/>
    </row>
    <row r="683" spans="1:26" ht="15" x14ac:dyDescent="0.2">
      <c r="A683" s="252"/>
      <c r="B683" s="85"/>
      <c r="C683" s="49"/>
      <c r="D683" s="57"/>
      <c r="E683" s="51"/>
      <c r="F683" s="255"/>
      <c r="G683" s="33"/>
      <c r="H683" s="148"/>
      <c r="I683" s="33"/>
      <c r="J683" s="35"/>
      <c r="K683" s="35"/>
      <c r="L683" s="42"/>
      <c r="M683" s="59"/>
      <c r="N683" s="33"/>
      <c r="O683" s="33"/>
      <c r="P683" s="33"/>
      <c r="Q683" s="33"/>
      <c r="R683" s="33"/>
      <c r="S683" s="33"/>
      <c r="T683" s="33"/>
      <c r="U683" s="33"/>
      <c r="V683" s="33"/>
      <c r="W683" s="33"/>
      <c r="X683" s="33"/>
      <c r="Y683" s="33"/>
      <c r="Z683" s="33"/>
    </row>
    <row r="684" spans="1:26" ht="15" x14ac:dyDescent="0.2">
      <c r="A684" s="252"/>
      <c r="B684" s="85"/>
      <c r="C684" s="49"/>
      <c r="D684" s="57"/>
      <c r="E684" s="51"/>
      <c r="F684" s="255"/>
      <c r="G684" s="33"/>
      <c r="H684" s="148"/>
      <c r="I684" s="33"/>
      <c r="J684" s="35"/>
      <c r="K684" s="35"/>
      <c r="L684" s="42"/>
      <c r="M684" s="59"/>
      <c r="N684" s="33"/>
      <c r="O684" s="33"/>
      <c r="P684" s="33"/>
      <c r="Q684" s="33"/>
      <c r="R684" s="33"/>
      <c r="S684" s="33"/>
      <c r="T684" s="33"/>
      <c r="U684" s="33"/>
      <c r="V684" s="33"/>
      <c r="W684" s="33"/>
      <c r="X684" s="33"/>
      <c r="Y684" s="33"/>
      <c r="Z684" s="33"/>
    </row>
    <row r="685" spans="1:26" ht="15" x14ac:dyDescent="0.2">
      <c r="A685" s="252"/>
      <c r="B685" s="85"/>
      <c r="C685" s="49"/>
      <c r="D685" s="57"/>
      <c r="E685" s="51"/>
      <c r="F685" s="255"/>
      <c r="G685" s="33"/>
      <c r="H685" s="148"/>
      <c r="I685" s="33"/>
      <c r="J685" s="35"/>
      <c r="K685" s="35"/>
      <c r="L685" s="42"/>
      <c r="M685" s="59"/>
      <c r="N685" s="33"/>
      <c r="O685" s="33"/>
      <c r="P685" s="33"/>
      <c r="Q685" s="33"/>
      <c r="R685" s="33"/>
      <c r="S685" s="33"/>
      <c r="T685" s="33"/>
      <c r="U685" s="33"/>
      <c r="V685" s="33"/>
      <c r="W685" s="33"/>
      <c r="X685" s="33"/>
      <c r="Y685" s="33"/>
      <c r="Z685" s="33"/>
    </row>
    <row r="686" spans="1:26" ht="15" x14ac:dyDescent="0.2">
      <c r="A686" s="252"/>
      <c r="B686" s="85"/>
      <c r="C686" s="49"/>
      <c r="D686" s="57"/>
      <c r="E686" s="51"/>
      <c r="F686" s="255"/>
      <c r="G686" s="33"/>
      <c r="H686" s="148"/>
      <c r="I686" s="33"/>
      <c r="J686" s="35"/>
      <c r="K686" s="35"/>
      <c r="L686" s="42"/>
      <c r="M686" s="59"/>
      <c r="N686" s="33"/>
      <c r="O686" s="33"/>
      <c r="P686" s="33"/>
      <c r="Q686" s="33"/>
      <c r="R686" s="33"/>
      <c r="S686" s="33"/>
      <c r="T686" s="33"/>
      <c r="U686" s="33"/>
      <c r="V686" s="33"/>
      <c r="W686" s="33"/>
      <c r="X686" s="33"/>
      <c r="Y686" s="33"/>
      <c r="Z686" s="33"/>
    </row>
    <row r="687" spans="1:26" ht="15" x14ac:dyDescent="0.2">
      <c r="A687" s="252"/>
      <c r="B687" s="85"/>
      <c r="C687" s="49"/>
      <c r="D687" s="57"/>
      <c r="E687" s="51"/>
      <c r="F687" s="255"/>
      <c r="G687" s="33"/>
      <c r="H687" s="148"/>
      <c r="I687" s="33"/>
      <c r="J687" s="35"/>
      <c r="K687" s="35"/>
      <c r="L687" s="42"/>
      <c r="M687" s="59"/>
      <c r="N687" s="33"/>
      <c r="O687" s="33"/>
      <c r="P687" s="33"/>
      <c r="Q687" s="33"/>
      <c r="R687" s="33"/>
      <c r="S687" s="33"/>
      <c r="T687" s="33"/>
      <c r="U687" s="33"/>
      <c r="V687" s="33"/>
      <c r="W687" s="33"/>
      <c r="X687" s="33"/>
      <c r="Y687" s="33"/>
      <c r="Z687" s="33"/>
    </row>
    <row r="688" spans="1:26" ht="15" x14ac:dyDescent="0.2">
      <c r="A688" s="252"/>
      <c r="B688" s="85"/>
      <c r="C688" s="49"/>
      <c r="D688" s="57"/>
      <c r="E688" s="51"/>
      <c r="F688" s="255"/>
      <c r="G688" s="33"/>
      <c r="H688" s="148"/>
      <c r="I688" s="33"/>
      <c r="J688" s="35"/>
      <c r="K688" s="35"/>
      <c r="L688" s="42"/>
      <c r="M688" s="59"/>
      <c r="N688" s="33"/>
      <c r="O688" s="33"/>
      <c r="P688" s="33"/>
      <c r="Q688" s="33"/>
      <c r="R688" s="33"/>
      <c r="S688" s="33"/>
      <c r="T688" s="33"/>
      <c r="U688" s="33"/>
      <c r="V688" s="33"/>
      <c r="W688" s="33"/>
      <c r="X688" s="33"/>
      <c r="Y688" s="33"/>
      <c r="Z688" s="33"/>
    </row>
    <row r="689" spans="1:26" ht="15" x14ac:dyDescent="0.2">
      <c r="A689" s="252"/>
      <c r="B689" s="85"/>
      <c r="C689" s="49"/>
      <c r="D689" s="57"/>
      <c r="E689" s="51"/>
      <c r="F689" s="255"/>
      <c r="G689" s="33"/>
      <c r="H689" s="148"/>
      <c r="I689" s="33"/>
      <c r="J689" s="35"/>
      <c r="K689" s="35"/>
      <c r="L689" s="42"/>
      <c r="M689" s="59"/>
      <c r="N689" s="33"/>
      <c r="O689" s="33"/>
      <c r="P689" s="33"/>
      <c r="Q689" s="33"/>
      <c r="R689" s="33"/>
      <c r="S689" s="33"/>
      <c r="T689" s="33"/>
      <c r="U689" s="33"/>
      <c r="V689" s="33"/>
      <c r="W689" s="33"/>
      <c r="X689" s="33"/>
      <c r="Y689" s="33"/>
      <c r="Z689" s="33"/>
    </row>
    <row r="690" spans="1:26" ht="15" x14ac:dyDescent="0.2">
      <c r="A690" s="252"/>
      <c r="B690" s="85"/>
      <c r="C690" s="49"/>
      <c r="D690" s="57"/>
      <c r="E690" s="51"/>
      <c r="F690" s="255"/>
      <c r="G690" s="33"/>
      <c r="H690" s="148"/>
      <c r="I690" s="33"/>
      <c r="J690" s="35"/>
      <c r="K690" s="35"/>
      <c r="L690" s="42"/>
      <c r="M690" s="59"/>
      <c r="N690" s="33"/>
      <c r="O690" s="33"/>
      <c r="P690" s="33"/>
      <c r="Q690" s="33"/>
      <c r="R690" s="33"/>
      <c r="S690" s="33"/>
      <c r="T690" s="33"/>
      <c r="U690" s="33"/>
      <c r="V690" s="33"/>
      <c r="W690" s="33"/>
      <c r="X690" s="33"/>
      <c r="Y690" s="33"/>
      <c r="Z690" s="33"/>
    </row>
    <row r="691" spans="1:26" ht="15" x14ac:dyDescent="0.2">
      <c r="A691" s="252"/>
      <c r="B691" s="85"/>
      <c r="C691" s="49"/>
      <c r="D691" s="57"/>
      <c r="E691" s="51"/>
      <c r="F691" s="255"/>
      <c r="G691" s="33"/>
      <c r="H691" s="148"/>
      <c r="I691" s="33"/>
      <c r="J691" s="35"/>
      <c r="K691" s="35"/>
      <c r="L691" s="42"/>
      <c r="M691" s="59"/>
      <c r="N691" s="33"/>
      <c r="O691" s="33"/>
      <c r="P691" s="33"/>
      <c r="Q691" s="33"/>
      <c r="R691" s="33"/>
      <c r="S691" s="33"/>
      <c r="T691" s="33"/>
      <c r="U691" s="33"/>
      <c r="V691" s="33"/>
      <c r="W691" s="33"/>
      <c r="X691" s="33"/>
      <c r="Y691" s="33"/>
      <c r="Z691" s="33"/>
    </row>
    <row r="692" spans="1:26" ht="15" x14ac:dyDescent="0.2">
      <c r="A692" s="252"/>
      <c r="B692" s="85"/>
      <c r="C692" s="49"/>
      <c r="D692" s="57"/>
      <c r="E692" s="51"/>
      <c r="F692" s="255"/>
      <c r="G692" s="33"/>
      <c r="H692" s="148"/>
      <c r="I692" s="33"/>
      <c r="J692" s="35"/>
      <c r="K692" s="35"/>
      <c r="L692" s="42"/>
      <c r="M692" s="59"/>
      <c r="N692" s="33"/>
      <c r="O692" s="33"/>
      <c r="P692" s="33"/>
      <c r="Q692" s="33"/>
      <c r="R692" s="33"/>
      <c r="S692" s="33"/>
      <c r="T692" s="33"/>
      <c r="U692" s="33"/>
      <c r="V692" s="33"/>
      <c r="W692" s="33"/>
      <c r="X692" s="33"/>
      <c r="Y692" s="33"/>
      <c r="Z692" s="33"/>
    </row>
    <row r="693" spans="1:26" ht="15" x14ac:dyDescent="0.2">
      <c r="A693" s="252"/>
      <c r="B693" s="85"/>
      <c r="C693" s="49"/>
      <c r="D693" s="57"/>
      <c r="E693" s="51"/>
      <c r="F693" s="255"/>
      <c r="G693" s="33"/>
      <c r="H693" s="148"/>
      <c r="I693" s="33"/>
      <c r="J693" s="35"/>
      <c r="K693" s="35"/>
      <c r="L693" s="42"/>
      <c r="M693" s="59"/>
      <c r="N693" s="33"/>
      <c r="O693" s="33"/>
      <c r="P693" s="33"/>
      <c r="Q693" s="33"/>
      <c r="R693" s="33"/>
      <c r="S693" s="33"/>
      <c r="T693" s="33"/>
      <c r="U693" s="33"/>
      <c r="V693" s="33"/>
      <c r="W693" s="33"/>
      <c r="X693" s="33"/>
      <c r="Y693" s="33"/>
      <c r="Z693" s="33"/>
    </row>
    <row r="694" spans="1:26" ht="15" x14ac:dyDescent="0.2">
      <c r="A694" s="252"/>
      <c r="B694" s="85"/>
      <c r="C694" s="49"/>
      <c r="D694" s="57"/>
      <c r="E694" s="51"/>
      <c r="F694" s="255"/>
      <c r="G694" s="33"/>
      <c r="H694" s="148"/>
      <c r="I694" s="33"/>
      <c r="J694" s="35"/>
      <c r="K694" s="35"/>
      <c r="L694" s="42"/>
      <c r="M694" s="59"/>
      <c r="N694" s="33"/>
      <c r="O694" s="33"/>
      <c r="P694" s="33"/>
      <c r="Q694" s="33"/>
      <c r="R694" s="33"/>
      <c r="S694" s="33"/>
      <c r="T694" s="33"/>
      <c r="U694" s="33"/>
      <c r="V694" s="33"/>
      <c r="W694" s="33"/>
      <c r="X694" s="33"/>
      <c r="Y694" s="33"/>
      <c r="Z694" s="33"/>
    </row>
    <row r="695" spans="1:26" ht="15" x14ac:dyDescent="0.2">
      <c r="A695" s="252"/>
      <c r="B695" s="85"/>
      <c r="C695" s="49"/>
      <c r="D695" s="57"/>
      <c r="E695" s="51"/>
      <c r="F695" s="255"/>
      <c r="G695" s="33"/>
      <c r="H695" s="148"/>
      <c r="I695" s="33"/>
      <c r="J695" s="35"/>
      <c r="K695" s="35"/>
      <c r="L695" s="42"/>
      <c r="M695" s="59"/>
      <c r="N695" s="33"/>
      <c r="O695" s="33"/>
      <c r="P695" s="33"/>
      <c r="Q695" s="33"/>
      <c r="R695" s="33"/>
      <c r="S695" s="33"/>
      <c r="T695" s="33"/>
      <c r="U695" s="33"/>
      <c r="V695" s="33"/>
      <c r="W695" s="33"/>
      <c r="X695" s="33"/>
      <c r="Y695" s="33"/>
      <c r="Z695" s="33"/>
    </row>
    <row r="696" spans="1:26" ht="15" x14ac:dyDescent="0.2">
      <c r="A696" s="252"/>
      <c r="B696" s="85"/>
      <c r="C696" s="49"/>
      <c r="D696" s="57"/>
      <c r="E696" s="51"/>
      <c r="F696" s="255"/>
      <c r="G696" s="33"/>
      <c r="H696" s="148"/>
      <c r="I696" s="33"/>
      <c r="J696" s="35"/>
      <c r="K696" s="35"/>
      <c r="L696" s="42"/>
      <c r="M696" s="59"/>
      <c r="N696" s="33"/>
      <c r="O696" s="33"/>
      <c r="P696" s="33"/>
      <c r="Q696" s="33"/>
      <c r="R696" s="33"/>
      <c r="S696" s="33"/>
      <c r="T696" s="33"/>
      <c r="U696" s="33"/>
      <c r="V696" s="33"/>
      <c r="W696" s="33"/>
      <c r="X696" s="33"/>
      <c r="Y696" s="33"/>
      <c r="Z696" s="33"/>
    </row>
    <row r="697" spans="1:26" ht="15" x14ac:dyDescent="0.2">
      <c r="A697" s="252"/>
      <c r="B697" s="85"/>
      <c r="C697" s="49"/>
      <c r="D697" s="57"/>
      <c r="E697" s="51"/>
      <c r="F697" s="255"/>
      <c r="G697" s="33"/>
      <c r="H697" s="148"/>
      <c r="I697" s="33"/>
      <c r="J697" s="35"/>
      <c r="K697" s="35"/>
      <c r="L697" s="42"/>
      <c r="M697" s="59"/>
      <c r="N697" s="33"/>
      <c r="O697" s="33"/>
      <c r="P697" s="33"/>
      <c r="Q697" s="33"/>
      <c r="R697" s="33"/>
      <c r="S697" s="33"/>
      <c r="T697" s="33"/>
      <c r="U697" s="33"/>
      <c r="V697" s="33"/>
      <c r="W697" s="33"/>
      <c r="X697" s="33"/>
      <c r="Y697" s="33"/>
      <c r="Z697" s="33"/>
    </row>
    <row r="698" spans="1:26" ht="15" x14ac:dyDescent="0.2">
      <c r="A698" s="252"/>
      <c r="B698" s="85"/>
      <c r="C698" s="49"/>
      <c r="D698" s="57"/>
      <c r="E698" s="51"/>
      <c r="F698" s="255"/>
      <c r="G698" s="33"/>
      <c r="H698" s="148"/>
      <c r="I698" s="33"/>
      <c r="J698" s="35"/>
      <c r="K698" s="35"/>
      <c r="L698" s="42"/>
      <c r="M698" s="59"/>
      <c r="N698" s="33"/>
      <c r="O698" s="33"/>
      <c r="P698" s="33"/>
      <c r="Q698" s="33"/>
      <c r="R698" s="33"/>
      <c r="S698" s="33"/>
      <c r="T698" s="33"/>
      <c r="U698" s="33"/>
      <c r="V698" s="33"/>
      <c r="W698" s="33"/>
      <c r="X698" s="33"/>
      <c r="Y698" s="33"/>
      <c r="Z698" s="33"/>
    </row>
    <row r="699" spans="1:26" ht="15" x14ac:dyDescent="0.2">
      <c r="A699" s="252"/>
      <c r="B699" s="85"/>
      <c r="C699" s="49"/>
      <c r="D699" s="57"/>
      <c r="E699" s="51"/>
      <c r="F699" s="255"/>
      <c r="G699" s="33"/>
      <c r="H699" s="148"/>
      <c r="I699" s="33"/>
      <c r="J699" s="35"/>
      <c r="K699" s="35"/>
      <c r="L699" s="42"/>
      <c r="M699" s="59"/>
      <c r="N699" s="33"/>
      <c r="O699" s="33"/>
      <c r="P699" s="33"/>
      <c r="Q699" s="33"/>
      <c r="R699" s="33"/>
      <c r="S699" s="33"/>
      <c r="T699" s="33"/>
      <c r="U699" s="33"/>
      <c r="V699" s="33"/>
      <c r="W699" s="33"/>
      <c r="X699" s="33"/>
      <c r="Y699" s="33"/>
      <c r="Z699" s="33"/>
    </row>
    <row r="700" spans="1:26" ht="15" x14ac:dyDescent="0.2">
      <c r="A700" s="252"/>
      <c r="B700" s="85"/>
      <c r="C700" s="49"/>
      <c r="D700" s="57"/>
      <c r="E700" s="51"/>
      <c r="F700" s="255"/>
      <c r="G700" s="33"/>
      <c r="H700" s="148"/>
      <c r="I700" s="33"/>
      <c r="J700" s="35"/>
      <c r="K700" s="35"/>
      <c r="L700" s="42"/>
      <c r="M700" s="59"/>
      <c r="N700" s="33"/>
      <c r="O700" s="33"/>
      <c r="P700" s="33"/>
      <c r="Q700" s="33"/>
      <c r="R700" s="33"/>
      <c r="S700" s="33"/>
      <c r="T700" s="33"/>
      <c r="U700" s="33"/>
      <c r="V700" s="33"/>
      <c r="W700" s="33"/>
      <c r="X700" s="33"/>
      <c r="Y700" s="33"/>
      <c r="Z700" s="33"/>
    </row>
    <row r="701" spans="1:26" ht="15" x14ac:dyDescent="0.2">
      <c r="A701" s="252"/>
      <c r="B701" s="85"/>
      <c r="C701" s="49"/>
      <c r="D701" s="57"/>
      <c r="E701" s="51"/>
      <c r="F701" s="255"/>
      <c r="G701" s="33"/>
      <c r="H701" s="148"/>
      <c r="I701" s="33"/>
      <c r="J701" s="35"/>
      <c r="K701" s="35"/>
      <c r="L701" s="42"/>
      <c r="M701" s="59"/>
      <c r="N701" s="33"/>
      <c r="O701" s="33"/>
      <c r="P701" s="33"/>
      <c r="Q701" s="33"/>
      <c r="R701" s="33"/>
      <c r="S701" s="33"/>
      <c r="T701" s="33"/>
      <c r="U701" s="33"/>
      <c r="V701" s="33"/>
      <c r="W701" s="33"/>
      <c r="X701" s="33"/>
      <c r="Y701" s="33"/>
      <c r="Z701" s="33"/>
    </row>
    <row r="702" spans="1:26" ht="15" x14ac:dyDescent="0.2">
      <c r="A702" s="252"/>
      <c r="B702" s="85"/>
      <c r="C702" s="49"/>
      <c r="D702" s="57"/>
      <c r="E702" s="51"/>
      <c r="F702" s="255"/>
      <c r="G702" s="33"/>
      <c r="H702" s="148"/>
      <c r="I702" s="33"/>
      <c r="J702" s="35"/>
      <c r="K702" s="35"/>
      <c r="L702" s="42"/>
      <c r="M702" s="59"/>
      <c r="N702" s="33"/>
      <c r="O702" s="33"/>
      <c r="P702" s="33"/>
      <c r="Q702" s="33"/>
      <c r="R702" s="33"/>
      <c r="S702" s="33"/>
      <c r="T702" s="33"/>
      <c r="U702" s="33"/>
      <c r="V702" s="33"/>
      <c r="W702" s="33"/>
      <c r="X702" s="33"/>
      <c r="Y702" s="33"/>
      <c r="Z702" s="33"/>
    </row>
    <row r="703" spans="1:26" ht="15" x14ac:dyDescent="0.2">
      <c r="A703" s="252"/>
      <c r="B703" s="85"/>
      <c r="C703" s="49"/>
      <c r="D703" s="57"/>
      <c r="E703" s="51"/>
      <c r="F703" s="255"/>
      <c r="G703" s="33"/>
      <c r="H703" s="148"/>
      <c r="I703" s="33"/>
      <c r="J703" s="35"/>
      <c r="K703" s="35"/>
      <c r="L703" s="42"/>
      <c r="M703" s="59"/>
      <c r="N703" s="33"/>
      <c r="O703" s="33"/>
      <c r="P703" s="33"/>
      <c r="Q703" s="33"/>
      <c r="R703" s="33"/>
      <c r="S703" s="33"/>
      <c r="T703" s="33"/>
      <c r="U703" s="33"/>
      <c r="V703" s="33"/>
      <c r="W703" s="33"/>
      <c r="X703" s="33"/>
      <c r="Y703" s="33"/>
      <c r="Z703" s="33"/>
    </row>
    <row r="704" spans="1:26" ht="15" x14ac:dyDescent="0.2">
      <c r="A704" s="252"/>
      <c r="B704" s="85"/>
      <c r="C704" s="49"/>
      <c r="D704" s="57"/>
      <c r="E704" s="51"/>
      <c r="F704" s="255"/>
      <c r="G704" s="33"/>
      <c r="H704" s="148"/>
      <c r="I704" s="33"/>
      <c r="J704" s="35"/>
      <c r="K704" s="35"/>
      <c r="L704" s="42"/>
      <c r="M704" s="59"/>
      <c r="N704" s="33"/>
      <c r="O704" s="33"/>
      <c r="P704" s="33"/>
      <c r="Q704" s="33"/>
      <c r="R704" s="33"/>
      <c r="S704" s="33"/>
      <c r="T704" s="33"/>
      <c r="U704" s="33"/>
      <c r="V704" s="33"/>
      <c r="W704" s="33"/>
      <c r="X704" s="33"/>
      <c r="Y704" s="33"/>
      <c r="Z704" s="33"/>
    </row>
    <row r="705" spans="1:26" ht="15" x14ac:dyDescent="0.2">
      <c r="A705" s="252"/>
      <c r="B705" s="85"/>
      <c r="C705" s="49"/>
      <c r="D705" s="57"/>
      <c r="E705" s="51"/>
      <c r="F705" s="255"/>
      <c r="G705" s="33"/>
      <c r="H705" s="148"/>
      <c r="I705" s="33"/>
      <c r="J705" s="35"/>
      <c r="K705" s="35"/>
      <c r="L705" s="42"/>
      <c r="M705" s="59"/>
      <c r="N705" s="33"/>
      <c r="O705" s="33"/>
      <c r="P705" s="33"/>
      <c r="Q705" s="33"/>
      <c r="R705" s="33"/>
      <c r="S705" s="33"/>
      <c r="T705" s="33"/>
      <c r="U705" s="33"/>
      <c r="V705" s="33"/>
      <c r="W705" s="33"/>
      <c r="X705" s="33"/>
      <c r="Y705" s="33"/>
      <c r="Z705" s="33"/>
    </row>
    <row r="706" spans="1:26" ht="15" x14ac:dyDescent="0.2">
      <c r="A706" s="252"/>
      <c r="B706" s="85"/>
      <c r="C706" s="49"/>
      <c r="D706" s="57"/>
      <c r="E706" s="51"/>
      <c r="F706" s="255"/>
      <c r="G706" s="33"/>
      <c r="H706" s="148"/>
      <c r="I706" s="33"/>
      <c r="J706" s="35"/>
      <c r="K706" s="35"/>
      <c r="L706" s="42"/>
      <c r="M706" s="59"/>
      <c r="N706" s="33"/>
      <c r="O706" s="33"/>
      <c r="P706" s="33"/>
      <c r="Q706" s="33"/>
      <c r="R706" s="33"/>
      <c r="S706" s="33"/>
      <c r="T706" s="33"/>
      <c r="U706" s="33"/>
      <c r="V706" s="33"/>
      <c r="W706" s="33"/>
      <c r="X706" s="33"/>
      <c r="Y706" s="33"/>
      <c r="Z706" s="33"/>
    </row>
    <row r="707" spans="1:26" ht="15" x14ac:dyDescent="0.2">
      <c r="A707" s="252"/>
      <c r="B707" s="85"/>
      <c r="C707" s="49"/>
      <c r="D707" s="57"/>
      <c r="E707" s="51"/>
      <c r="F707" s="255"/>
      <c r="G707" s="33"/>
      <c r="H707" s="148"/>
      <c r="I707" s="33"/>
      <c r="J707" s="35"/>
      <c r="K707" s="35"/>
      <c r="L707" s="42"/>
      <c r="M707" s="59"/>
      <c r="N707" s="33"/>
      <c r="O707" s="33"/>
      <c r="P707" s="33"/>
      <c r="Q707" s="33"/>
      <c r="R707" s="33"/>
      <c r="S707" s="33"/>
      <c r="T707" s="33"/>
      <c r="U707" s="33"/>
      <c r="V707" s="33"/>
      <c r="W707" s="33"/>
      <c r="X707" s="33"/>
      <c r="Y707" s="33"/>
      <c r="Z707" s="33"/>
    </row>
    <row r="708" spans="1:26" ht="15" x14ac:dyDescent="0.2">
      <c r="A708" s="252"/>
      <c r="B708" s="85"/>
      <c r="C708" s="49"/>
      <c r="D708" s="57"/>
      <c r="E708" s="51"/>
      <c r="F708" s="255"/>
      <c r="G708" s="33"/>
      <c r="H708" s="148"/>
      <c r="I708" s="33"/>
      <c r="J708" s="35"/>
      <c r="K708" s="35"/>
      <c r="L708" s="42"/>
      <c r="M708" s="59"/>
      <c r="N708" s="33"/>
      <c r="O708" s="33"/>
      <c r="P708" s="33"/>
      <c r="Q708" s="33"/>
      <c r="R708" s="33"/>
      <c r="S708" s="33"/>
      <c r="T708" s="33"/>
      <c r="U708" s="33"/>
      <c r="V708" s="33"/>
      <c r="W708" s="33"/>
      <c r="X708" s="33"/>
      <c r="Y708" s="33"/>
      <c r="Z708" s="33"/>
    </row>
    <row r="709" spans="1:26" ht="15" x14ac:dyDescent="0.2">
      <c r="A709" s="252"/>
      <c r="B709" s="85"/>
      <c r="C709" s="49"/>
      <c r="D709" s="57"/>
      <c r="E709" s="51"/>
      <c r="F709" s="255"/>
      <c r="G709" s="33"/>
      <c r="H709" s="148"/>
      <c r="I709" s="33"/>
      <c r="J709" s="35"/>
      <c r="K709" s="35"/>
      <c r="L709" s="42"/>
      <c r="M709" s="59"/>
      <c r="N709" s="33"/>
      <c r="O709" s="33"/>
      <c r="P709" s="33"/>
      <c r="Q709" s="33"/>
      <c r="R709" s="33"/>
      <c r="S709" s="33"/>
      <c r="T709" s="33"/>
      <c r="U709" s="33"/>
      <c r="V709" s="33"/>
      <c r="W709" s="33"/>
      <c r="X709" s="33"/>
      <c r="Y709" s="33"/>
      <c r="Z709" s="33"/>
    </row>
    <row r="710" spans="1:26" ht="15" x14ac:dyDescent="0.2">
      <c r="A710" s="252"/>
      <c r="B710" s="85"/>
      <c r="C710" s="49"/>
      <c r="D710" s="57"/>
      <c r="E710" s="51"/>
      <c r="F710" s="255"/>
      <c r="G710" s="33"/>
      <c r="H710" s="148"/>
      <c r="I710" s="33"/>
      <c r="J710" s="35"/>
      <c r="K710" s="35"/>
      <c r="L710" s="42"/>
      <c r="M710" s="59"/>
      <c r="N710" s="33"/>
      <c r="O710" s="33"/>
      <c r="P710" s="33"/>
      <c r="Q710" s="33"/>
      <c r="R710" s="33"/>
      <c r="S710" s="33"/>
      <c r="T710" s="33"/>
      <c r="U710" s="33"/>
      <c r="V710" s="33"/>
      <c r="W710" s="33"/>
      <c r="X710" s="33"/>
      <c r="Y710" s="33"/>
      <c r="Z710" s="33"/>
    </row>
    <row r="711" spans="1:26" ht="15" x14ac:dyDescent="0.2">
      <c r="A711" s="252"/>
      <c r="B711" s="85"/>
      <c r="C711" s="49"/>
      <c r="D711" s="57"/>
      <c r="E711" s="51"/>
      <c r="F711" s="255"/>
      <c r="G711" s="33"/>
      <c r="H711" s="148"/>
      <c r="I711" s="33"/>
      <c r="J711" s="35"/>
      <c r="K711" s="35"/>
      <c r="L711" s="42"/>
      <c r="M711" s="59"/>
      <c r="N711" s="33"/>
      <c r="O711" s="33"/>
      <c r="P711" s="33"/>
      <c r="Q711" s="33"/>
      <c r="R711" s="33"/>
      <c r="S711" s="33"/>
      <c r="T711" s="33"/>
      <c r="U711" s="33"/>
      <c r="V711" s="33"/>
      <c r="W711" s="33"/>
      <c r="X711" s="33"/>
      <c r="Y711" s="33"/>
      <c r="Z711" s="33"/>
    </row>
    <row r="712" spans="1:26" ht="15" x14ac:dyDescent="0.2">
      <c r="A712" s="252"/>
      <c r="B712" s="85"/>
      <c r="C712" s="49"/>
      <c r="D712" s="57"/>
      <c r="E712" s="51"/>
      <c r="F712" s="255"/>
      <c r="G712" s="33"/>
      <c r="H712" s="148"/>
      <c r="I712" s="33"/>
      <c r="J712" s="35"/>
      <c r="K712" s="35"/>
      <c r="L712" s="42"/>
      <c r="M712" s="59"/>
      <c r="N712" s="33"/>
      <c r="O712" s="33"/>
      <c r="P712" s="33"/>
      <c r="Q712" s="33"/>
      <c r="R712" s="33"/>
      <c r="S712" s="33"/>
      <c r="T712" s="33"/>
      <c r="U712" s="33"/>
      <c r="V712" s="33"/>
      <c r="W712" s="33"/>
      <c r="X712" s="33"/>
      <c r="Y712" s="33"/>
      <c r="Z712" s="33"/>
    </row>
    <row r="713" spans="1:26" ht="15" x14ac:dyDescent="0.2">
      <c r="A713" s="252"/>
      <c r="B713" s="85"/>
      <c r="C713" s="49"/>
      <c r="D713" s="57"/>
      <c r="E713" s="51"/>
      <c r="F713" s="255"/>
      <c r="G713" s="33"/>
      <c r="H713" s="148"/>
      <c r="I713" s="33"/>
      <c r="J713" s="35"/>
      <c r="K713" s="35"/>
      <c r="L713" s="42"/>
      <c r="M713" s="59"/>
      <c r="N713" s="33"/>
      <c r="O713" s="33"/>
      <c r="P713" s="33"/>
      <c r="Q713" s="33"/>
      <c r="R713" s="33"/>
      <c r="S713" s="33"/>
      <c r="T713" s="33"/>
      <c r="U713" s="33"/>
      <c r="V713" s="33"/>
      <c r="W713" s="33"/>
      <c r="X713" s="33"/>
      <c r="Y713" s="33"/>
      <c r="Z713" s="33"/>
    </row>
    <row r="714" spans="1:26" ht="15" x14ac:dyDescent="0.2">
      <c r="A714" s="252"/>
      <c r="B714" s="85"/>
      <c r="C714" s="49"/>
      <c r="D714" s="57"/>
      <c r="E714" s="51"/>
      <c r="F714" s="255"/>
      <c r="G714" s="33"/>
      <c r="H714" s="148"/>
      <c r="I714" s="33"/>
      <c r="J714" s="35"/>
      <c r="K714" s="35"/>
      <c r="L714" s="42"/>
      <c r="M714" s="59"/>
      <c r="N714" s="33"/>
      <c r="O714" s="33"/>
      <c r="P714" s="33"/>
      <c r="Q714" s="33"/>
      <c r="R714" s="33"/>
      <c r="S714" s="33"/>
      <c r="T714" s="33"/>
      <c r="U714" s="33"/>
      <c r="V714" s="33"/>
      <c r="W714" s="33"/>
      <c r="X714" s="33"/>
      <c r="Y714" s="33"/>
      <c r="Z714" s="33"/>
    </row>
    <row r="715" spans="1:26" ht="15" x14ac:dyDescent="0.2">
      <c r="A715" s="252"/>
      <c r="B715" s="85"/>
      <c r="C715" s="49"/>
      <c r="D715" s="57"/>
      <c r="E715" s="51"/>
      <c r="F715" s="255"/>
      <c r="G715" s="33"/>
      <c r="H715" s="148"/>
      <c r="I715" s="33"/>
      <c r="J715" s="35"/>
      <c r="K715" s="35"/>
      <c r="L715" s="42"/>
      <c r="M715" s="59"/>
      <c r="N715" s="33"/>
      <c r="O715" s="33"/>
      <c r="P715" s="33"/>
      <c r="Q715" s="33"/>
      <c r="R715" s="33"/>
      <c r="S715" s="33"/>
      <c r="T715" s="33"/>
      <c r="U715" s="33"/>
      <c r="V715" s="33"/>
      <c r="W715" s="33"/>
      <c r="X715" s="33"/>
      <c r="Y715" s="33"/>
      <c r="Z715" s="33"/>
    </row>
    <row r="716" spans="1:26" ht="15" x14ac:dyDescent="0.2">
      <c r="A716" s="252"/>
      <c r="B716" s="85"/>
      <c r="C716" s="49"/>
      <c r="D716" s="57"/>
      <c r="E716" s="51"/>
      <c r="F716" s="255"/>
      <c r="G716" s="33"/>
      <c r="H716" s="148"/>
      <c r="I716" s="33"/>
      <c r="J716" s="35"/>
      <c r="K716" s="35"/>
      <c r="L716" s="42"/>
      <c r="M716" s="59"/>
      <c r="N716" s="33"/>
      <c r="O716" s="33"/>
      <c r="P716" s="33"/>
      <c r="Q716" s="33"/>
      <c r="R716" s="33"/>
      <c r="S716" s="33"/>
      <c r="T716" s="33"/>
      <c r="U716" s="33"/>
      <c r="V716" s="33"/>
      <c r="W716" s="33"/>
      <c r="X716" s="33"/>
      <c r="Y716" s="33"/>
      <c r="Z716" s="33"/>
    </row>
    <row r="717" spans="1:26" ht="15" x14ac:dyDescent="0.2">
      <c r="A717" s="252"/>
      <c r="B717" s="85"/>
      <c r="C717" s="49"/>
      <c r="D717" s="57"/>
      <c r="E717" s="51"/>
      <c r="F717" s="255"/>
      <c r="G717" s="33"/>
      <c r="H717" s="148"/>
      <c r="I717" s="33"/>
      <c r="J717" s="35"/>
      <c r="K717" s="35"/>
      <c r="L717" s="42"/>
      <c r="M717" s="59"/>
      <c r="N717" s="33"/>
      <c r="O717" s="33"/>
      <c r="P717" s="33"/>
      <c r="Q717" s="33"/>
      <c r="R717" s="33"/>
      <c r="S717" s="33"/>
      <c r="T717" s="33"/>
      <c r="U717" s="33"/>
      <c r="V717" s="33"/>
      <c r="W717" s="33"/>
      <c r="X717" s="33"/>
      <c r="Y717" s="33"/>
      <c r="Z717" s="33"/>
    </row>
    <row r="718" spans="1:26" ht="15" x14ac:dyDescent="0.2">
      <c r="A718" s="252"/>
      <c r="B718" s="85"/>
      <c r="C718" s="49"/>
      <c r="D718" s="57"/>
      <c r="E718" s="51"/>
      <c r="F718" s="255"/>
      <c r="G718" s="33"/>
      <c r="H718" s="148"/>
      <c r="I718" s="33"/>
      <c r="J718" s="35"/>
      <c r="K718" s="35"/>
      <c r="L718" s="42"/>
      <c r="M718" s="59"/>
      <c r="N718" s="33"/>
      <c r="O718" s="33"/>
      <c r="P718" s="33"/>
      <c r="Q718" s="33"/>
      <c r="R718" s="33"/>
      <c r="S718" s="33"/>
      <c r="T718" s="33"/>
      <c r="U718" s="33"/>
      <c r="V718" s="33"/>
      <c r="W718" s="33"/>
      <c r="X718" s="33"/>
      <c r="Y718" s="33"/>
      <c r="Z718" s="33"/>
    </row>
    <row r="719" spans="1:26" ht="15" x14ac:dyDescent="0.2">
      <c r="A719" s="252"/>
      <c r="B719" s="85"/>
      <c r="C719" s="49"/>
      <c r="D719" s="57"/>
      <c r="E719" s="51"/>
      <c r="F719" s="255"/>
      <c r="G719" s="33"/>
      <c r="H719" s="148"/>
      <c r="I719" s="33"/>
      <c r="J719" s="35"/>
      <c r="K719" s="35"/>
      <c r="L719" s="42"/>
      <c r="M719" s="59"/>
      <c r="N719" s="33"/>
      <c r="O719" s="33"/>
      <c r="P719" s="33"/>
      <c r="Q719" s="33"/>
      <c r="R719" s="33"/>
      <c r="S719" s="33"/>
      <c r="T719" s="33"/>
      <c r="U719" s="33"/>
      <c r="V719" s="33"/>
      <c r="W719" s="33"/>
      <c r="X719" s="33"/>
      <c r="Y719" s="33"/>
      <c r="Z719" s="33"/>
    </row>
    <row r="720" spans="1:26" ht="15" x14ac:dyDescent="0.2">
      <c r="A720" s="252"/>
      <c r="B720" s="85"/>
      <c r="C720" s="49"/>
      <c r="D720" s="57"/>
      <c r="E720" s="51"/>
      <c r="F720" s="255"/>
      <c r="G720" s="33"/>
      <c r="H720" s="148"/>
      <c r="I720" s="33"/>
      <c r="J720" s="35"/>
      <c r="K720" s="35"/>
      <c r="L720" s="42"/>
      <c r="M720" s="59"/>
      <c r="N720" s="33"/>
      <c r="O720" s="33"/>
      <c r="P720" s="33"/>
      <c r="Q720" s="33"/>
      <c r="R720" s="33"/>
      <c r="S720" s="33"/>
      <c r="T720" s="33"/>
      <c r="U720" s="33"/>
      <c r="V720" s="33"/>
      <c r="W720" s="33"/>
      <c r="X720" s="33"/>
      <c r="Y720" s="33"/>
      <c r="Z720" s="33"/>
    </row>
    <row r="721" spans="1:26" ht="15" x14ac:dyDescent="0.2">
      <c r="A721" s="252"/>
      <c r="B721" s="85"/>
      <c r="C721" s="49"/>
      <c r="D721" s="57"/>
      <c r="E721" s="51"/>
      <c r="F721" s="255"/>
      <c r="G721" s="33"/>
      <c r="H721" s="148"/>
      <c r="I721" s="33"/>
      <c r="J721" s="35"/>
      <c r="K721" s="35"/>
      <c r="L721" s="42"/>
      <c r="M721" s="59"/>
      <c r="N721" s="33"/>
      <c r="O721" s="33"/>
      <c r="P721" s="33"/>
      <c r="Q721" s="33"/>
      <c r="R721" s="33"/>
      <c r="S721" s="33"/>
      <c r="T721" s="33"/>
      <c r="U721" s="33"/>
      <c r="V721" s="33"/>
      <c r="W721" s="33"/>
      <c r="X721" s="33"/>
      <c r="Y721" s="33"/>
      <c r="Z721" s="33"/>
    </row>
    <row r="722" spans="1:26" ht="15" x14ac:dyDescent="0.2">
      <c r="A722" s="252"/>
      <c r="B722" s="85"/>
      <c r="C722" s="49"/>
      <c r="D722" s="57"/>
      <c r="E722" s="51"/>
      <c r="F722" s="255"/>
      <c r="G722" s="33"/>
      <c r="H722" s="148"/>
      <c r="I722" s="33"/>
      <c r="J722" s="35"/>
      <c r="K722" s="35"/>
      <c r="L722" s="42"/>
      <c r="M722" s="59"/>
      <c r="N722" s="33"/>
      <c r="O722" s="33"/>
      <c r="P722" s="33"/>
      <c r="Q722" s="33"/>
      <c r="R722" s="33"/>
      <c r="S722" s="33"/>
      <c r="T722" s="33"/>
      <c r="U722" s="33"/>
      <c r="V722" s="33"/>
      <c r="W722" s="33"/>
      <c r="X722" s="33"/>
      <c r="Y722" s="33"/>
      <c r="Z722" s="33"/>
    </row>
    <row r="723" spans="1:26" ht="15" x14ac:dyDescent="0.2">
      <c r="A723" s="252"/>
      <c r="B723" s="85"/>
      <c r="C723" s="49"/>
      <c r="D723" s="57"/>
      <c r="E723" s="51"/>
      <c r="F723" s="255"/>
      <c r="G723" s="33"/>
      <c r="H723" s="148"/>
      <c r="I723" s="33"/>
      <c r="J723" s="35"/>
      <c r="K723" s="35"/>
      <c r="L723" s="42"/>
      <c r="M723" s="59"/>
      <c r="N723" s="33"/>
      <c r="O723" s="33"/>
      <c r="P723" s="33"/>
      <c r="Q723" s="33"/>
      <c r="R723" s="33"/>
      <c r="S723" s="33"/>
      <c r="T723" s="33"/>
      <c r="U723" s="33"/>
      <c r="V723" s="33"/>
      <c r="W723" s="33"/>
      <c r="X723" s="33"/>
      <c r="Y723" s="33"/>
      <c r="Z723" s="33"/>
    </row>
    <row r="724" spans="1:26" ht="15" x14ac:dyDescent="0.2">
      <c r="A724" s="252"/>
      <c r="B724" s="85"/>
      <c r="C724" s="49"/>
      <c r="D724" s="57"/>
      <c r="E724" s="51"/>
      <c r="F724" s="255"/>
      <c r="G724" s="33"/>
      <c r="H724" s="148"/>
      <c r="I724" s="33"/>
      <c r="J724" s="35"/>
      <c r="K724" s="35"/>
      <c r="L724" s="42"/>
      <c r="M724" s="59"/>
      <c r="N724" s="33"/>
      <c r="O724" s="33"/>
      <c r="P724" s="33"/>
      <c r="Q724" s="33"/>
      <c r="R724" s="33"/>
      <c r="S724" s="33"/>
      <c r="T724" s="33"/>
      <c r="U724" s="33"/>
      <c r="V724" s="33"/>
      <c r="W724" s="33"/>
      <c r="X724" s="33"/>
      <c r="Y724" s="33"/>
      <c r="Z724" s="33"/>
    </row>
    <row r="725" spans="1:26" ht="15" x14ac:dyDescent="0.2">
      <c r="A725" s="252"/>
      <c r="B725" s="85"/>
      <c r="C725" s="49"/>
      <c r="D725" s="57"/>
      <c r="E725" s="51"/>
      <c r="F725" s="255"/>
      <c r="G725" s="33"/>
      <c r="H725" s="148"/>
      <c r="I725" s="33"/>
      <c r="J725" s="35"/>
      <c r="K725" s="35"/>
      <c r="L725" s="42"/>
      <c r="M725" s="59"/>
      <c r="N725" s="33"/>
      <c r="O725" s="33"/>
      <c r="P725" s="33"/>
      <c r="Q725" s="33"/>
      <c r="R725" s="33"/>
      <c r="S725" s="33"/>
      <c r="T725" s="33"/>
      <c r="U725" s="33"/>
      <c r="V725" s="33"/>
      <c r="W725" s="33"/>
      <c r="X725" s="33"/>
      <c r="Y725" s="33"/>
      <c r="Z725" s="33"/>
    </row>
    <row r="726" spans="1:26" ht="15" x14ac:dyDescent="0.2">
      <c r="A726" s="252"/>
      <c r="B726" s="85"/>
      <c r="C726" s="49"/>
      <c r="D726" s="57"/>
      <c r="E726" s="51"/>
      <c r="F726" s="255"/>
      <c r="G726" s="33"/>
      <c r="H726" s="148"/>
      <c r="I726" s="33"/>
      <c r="J726" s="35"/>
      <c r="K726" s="35"/>
      <c r="L726" s="42"/>
      <c r="M726" s="59"/>
      <c r="N726" s="33"/>
      <c r="O726" s="33"/>
      <c r="P726" s="33"/>
      <c r="Q726" s="33"/>
      <c r="R726" s="33"/>
      <c r="S726" s="33"/>
      <c r="T726" s="33"/>
      <c r="U726" s="33"/>
      <c r="V726" s="33"/>
      <c r="W726" s="33"/>
      <c r="X726" s="33"/>
      <c r="Y726" s="33"/>
      <c r="Z726" s="33"/>
    </row>
    <row r="727" spans="1:26" ht="15" x14ac:dyDescent="0.2">
      <c r="A727" s="252"/>
      <c r="B727" s="85"/>
      <c r="C727" s="49"/>
      <c r="D727" s="57"/>
      <c r="E727" s="51"/>
      <c r="F727" s="255"/>
      <c r="G727" s="33"/>
      <c r="H727" s="148"/>
      <c r="I727" s="33"/>
      <c r="J727" s="35"/>
      <c r="K727" s="35"/>
      <c r="L727" s="42"/>
      <c r="M727" s="59"/>
      <c r="N727" s="33"/>
      <c r="O727" s="33"/>
      <c r="P727" s="33"/>
      <c r="Q727" s="33"/>
      <c r="R727" s="33"/>
      <c r="S727" s="33"/>
      <c r="T727" s="33"/>
      <c r="U727" s="33"/>
      <c r="V727" s="33"/>
      <c r="W727" s="33"/>
      <c r="X727" s="33"/>
      <c r="Y727" s="33"/>
      <c r="Z727" s="33"/>
    </row>
    <row r="728" spans="1:26" ht="15" x14ac:dyDescent="0.2">
      <c r="A728" s="252"/>
      <c r="B728" s="85"/>
      <c r="C728" s="49"/>
      <c r="D728" s="57"/>
      <c r="E728" s="51"/>
      <c r="F728" s="255"/>
      <c r="G728" s="33"/>
      <c r="H728" s="148"/>
      <c r="I728" s="33"/>
      <c r="J728" s="35"/>
      <c r="K728" s="35"/>
      <c r="L728" s="42"/>
      <c r="M728" s="59"/>
      <c r="N728" s="33"/>
      <c r="O728" s="33"/>
      <c r="P728" s="33"/>
      <c r="Q728" s="33"/>
      <c r="R728" s="33"/>
      <c r="S728" s="33"/>
      <c r="T728" s="33"/>
      <c r="U728" s="33"/>
      <c r="V728" s="33"/>
      <c r="W728" s="33"/>
      <c r="X728" s="33"/>
      <c r="Y728" s="33"/>
      <c r="Z728" s="33"/>
    </row>
    <row r="729" spans="1:26" ht="15" x14ac:dyDescent="0.2">
      <c r="A729" s="252"/>
      <c r="B729" s="85"/>
      <c r="C729" s="49"/>
      <c r="D729" s="57"/>
      <c r="E729" s="51"/>
      <c r="F729" s="255"/>
      <c r="G729" s="33"/>
      <c r="H729" s="148"/>
      <c r="I729" s="33"/>
      <c r="J729" s="35"/>
      <c r="K729" s="35"/>
      <c r="L729" s="42"/>
      <c r="M729" s="59"/>
      <c r="N729" s="33"/>
      <c r="O729" s="33"/>
      <c r="P729" s="33"/>
      <c r="Q729" s="33"/>
      <c r="R729" s="33"/>
      <c r="S729" s="33"/>
      <c r="T729" s="33"/>
      <c r="U729" s="33"/>
      <c r="V729" s="33"/>
      <c r="W729" s="33"/>
      <c r="X729" s="33"/>
      <c r="Y729" s="33"/>
      <c r="Z729" s="33"/>
    </row>
    <row r="730" spans="1:26" ht="15" x14ac:dyDescent="0.2">
      <c r="A730" s="252"/>
      <c r="B730" s="85"/>
      <c r="C730" s="49"/>
      <c r="D730" s="57"/>
      <c r="E730" s="51"/>
      <c r="F730" s="255"/>
      <c r="G730" s="33"/>
      <c r="H730" s="148"/>
      <c r="I730" s="33"/>
      <c r="J730" s="35"/>
      <c r="K730" s="35"/>
      <c r="L730" s="42"/>
      <c r="M730" s="59"/>
      <c r="N730" s="33"/>
      <c r="O730" s="33"/>
      <c r="P730" s="33"/>
      <c r="Q730" s="33"/>
      <c r="R730" s="33"/>
      <c r="S730" s="33"/>
      <c r="T730" s="33"/>
      <c r="U730" s="33"/>
      <c r="V730" s="33"/>
      <c r="W730" s="33"/>
      <c r="X730" s="33"/>
      <c r="Y730" s="33"/>
      <c r="Z730" s="33"/>
    </row>
    <row r="731" spans="1:26" ht="15" x14ac:dyDescent="0.2">
      <c r="A731" s="252"/>
      <c r="B731" s="85"/>
      <c r="C731" s="49"/>
      <c r="D731" s="57"/>
      <c r="E731" s="51"/>
      <c r="F731" s="255"/>
      <c r="G731" s="33"/>
      <c r="H731" s="148"/>
      <c r="I731" s="33"/>
      <c r="J731" s="35"/>
      <c r="K731" s="35"/>
      <c r="L731" s="42"/>
      <c r="M731" s="59"/>
      <c r="N731" s="33"/>
      <c r="O731" s="33"/>
      <c r="P731" s="33"/>
      <c r="Q731" s="33"/>
      <c r="R731" s="33"/>
      <c r="S731" s="33"/>
      <c r="T731" s="33"/>
      <c r="U731" s="33"/>
      <c r="V731" s="33"/>
      <c r="W731" s="33"/>
      <c r="X731" s="33"/>
      <c r="Y731" s="33"/>
      <c r="Z731" s="33"/>
    </row>
    <row r="732" spans="1:26" ht="15" x14ac:dyDescent="0.2">
      <c r="A732" s="252"/>
      <c r="B732" s="85"/>
      <c r="C732" s="49"/>
      <c r="D732" s="57"/>
      <c r="E732" s="51"/>
      <c r="F732" s="255"/>
      <c r="G732" s="33"/>
      <c r="H732" s="148"/>
      <c r="I732" s="33"/>
      <c r="J732" s="35"/>
      <c r="K732" s="35"/>
      <c r="L732" s="42"/>
      <c r="M732" s="59"/>
      <c r="N732" s="33"/>
      <c r="O732" s="33"/>
      <c r="P732" s="33"/>
      <c r="Q732" s="33"/>
      <c r="R732" s="33"/>
      <c r="S732" s="33"/>
      <c r="T732" s="33"/>
      <c r="U732" s="33"/>
      <c r="V732" s="33"/>
      <c r="W732" s="33"/>
      <c r="X732" s="33"/>
      <c r="Y732" s="33"/>
      <c r="Z732" s="33"/>
    </row>
    <row r="733" spans="1:26" ht="15" x14ac:dyDescent="0.2">
      <c r="A733" s="252"/>
      <c r="B733" s="85"/>
      <c r="C733" s="49"/>
      <c r="D733" s="57"/>
      <c r="E733" s="51"/>
      <c r="F733" s="255"/>
      <c r="G733" s="33"/>
      <c r="H733" s="148"/>
      <c r="I733" s="33"/>
      <c r="J733" s="35"/>
      <c r="K733" s="35"/>
      <c r="L733" s="42"/>
      <c r="M733" s="59"/>
      <c r="N733" s="33"/>
      <c r="O733" s="33"/>
      <c r="P733" s="33"/>
      <c r="Q733" s="33"/>
      <c r="R733" s="33"/>
      <c r="S733" s="33"/>
      <c r="T733" s="33"/>
      <c r="U733" s="33"/>
      <c r="V733" s="33"/>
      <c r="W733" s="33"/>
      <c r="X733" s="33"/>
      <c r="Y733" s="33"/>
      <c r="Z733" s="33"/>
    </row>
    <row r="734" spans="1:26" ht="15" x14ac:dyDescent="0.2">
      <c r="A734" s="252"/>
      <c r="B734" s="85"/>
      <c r="C734" s="49"/>
      <c r="D734" s="57"/>
      <c r="E734" s="51"/>
      <c r="F734" s="255"/>
      <c r="G734" s="33"/>
      <c r="H734" s="148"/>
      <c r="I734" s="33"/>
      <c r="J734" s="35"/>
      <c r="K734" s="35"/>
      <c r="L734" s="42"/>
      <c r="M734" s="59"/>
      <c r="N734" s="33"/>
      <c r="O734" s="33"/>
      <c r="P734" s="33"/>
      <c r="Q734" s="33"/>
      <c r="R734" s="33"/>
      <c r="S734" s="33"/>
      <c r="T734" s="33"/>
      <c r="U734" s="33"/>
      <c r="V734" s="33"/>
      <c r="W734" s="33"/>
      <c r="X734" s="33"/>
      <c r="Y734" s="33"/>
      <c r="Z734" s="33"/>
    </row>
    <row r="735" spans="1:26" ht="15" x14ac:dyDescent="0.2">
      <c r="A735" s="252"/>
      <c r="B735" s="85"/>
      <c r="C735" s="49"/>
      <c r="D735" s="57"/>
      <c r="E735" s="51"/>
      <c r="F735" s="255"/>
      <c r="G735" s="33"/>
      <c r="H735" s="148"/>
      <c r="I735" s="33"/>
      <c r="J735" s="35"/>
      <c r="K735" s="35"/>
      <c r="L735" s="42"/>
      <c r="M735" s="59"/>
      <c r="N735" s="33"/>
      <c r="O735" s="33"/>
      <c r="P735" s="33"/>
      <c r="Q735" s="33"/>
      <c r="R735" s="33"/>
      <c r="S735" s="33"/>
      <c r="T735" s="33"/>
      <c r="U735" s="33"/>
      <c r="V735" s="33"/>
      <c r="W735" s="33"/>
      <c r="X735" s="33"/>
      <c r="Y735" s="33"/>
      <c r="Z735" s="33"/>
    </row>
    <row r="736" spans="1:26" ht="15" x14ac:dyDescent="0.2">
      <c r="A736" s="252"/>
      <c r="B736" s="85"/>
      <c r="C736" s="49"/>
      <c r="D736" s="57"/>
      <c r="E736" s="51"/>
      <c r="F736" s="255"/>
      <c r="G736" s="33"/>
      <c r="H736" s="148"/>
      <c r="I736" s="33"/>
      <c r="J736" s="35"/>
      <c r="K736" s="35"/>
      <c r="L736" s="42"/>
      <c r="M736" s="59"/>
      <c r="N736" s="33"/>
      <c r="O736" s="33"/>
      <c r="P736" s="33"/>
      <c r="Q736" s="33"/>
      <c r="R736" s="33"/>
      <c r="S736" s="33"/>
      <c r="T736" s="33"/>
      <c r="U736" s="33"/>
      <c r="V736" s="33"/>
      <c r="W736" s="33"/>
      <c r="X736" s="33"/>
      <c r="Y736" s="33"/>
      <c r="Z736" s="33"/>
    </row>
    <row r="737" spans="1:26" ht="15" x14ac:dyDescent="0.2">
      <c r="A737" s="252"/>
      <c r="B737" s="85"/>
      <c r="C737" s="49"/>
      <c r="D737" s="57"/>
      <c r="E737" s="51"/>
      <c r="F737" s="255"/>
      <c r="G737" s="33"/>
      <c r="H737" s="148"/>
      <c r="I737" s="33"/>
      <c r="J737" s="35"/>
      <c r="K737" s="35"/>
      <c r="L737" s="42"/>
      <c r="M737" s="59"/>
      <c r="N737" s="33"/>
      <c r="O737" s="33"/>
      <c r="P737" s="33"/>
      <c r="Q737" s="33"/>
      <c r="R737" s="33"/>
      <c r="S737" s="33"/>
      <c r="T737" s="33"/>
      <c r="U737" s="33"/>
      <c r="V737" s="33"/>
      <c r="W737" s="33"/>
      <c r="X737" s="33"/>
      <c r="Y737" s="33"/>
      <c r="Z737" s="33"/>
    </row>
    <row r="738" spans="1:26" ht="15" x14ac:dyDescent="0.2">
      <c r="A738" s="252"/>
      <c r="B738" s="85"/>
      <c r="C738" s="49"/>
      <c r="D738" s="57"/>
      <c r="E738" s="51"/>
      <c r="F738" s="255"/>
      <c r="G738" s="33"/>
      <c r="H738" s="148"/>
      <c r="I738" s="33"/>
      <c r="J738" s="35"/>
      <c r="K738" s="35"/>
      <c r="L738" s="42"/>
      <c r="M738" s="59"/>
      <c r="N738" s="33"/>
      <c r="O738" s="33"/>
      <c r="P738" s="33"/>
      <c r="Q738" s="33"/>
      <c r="R738" s="33"/>
      <c r="S738" s="33"/>
      <c r="T738" s="33"/>
      <c r="U738" s="33"/>
      <c r="V738" s="33"/>
      <c r="W738" s="33"/>
      <c r="X738" s="33"/>
      <c r="Y738" s="33"/>
      <c r="Z738" s="33"/>
    </row>
    <row r="739" spans="1:26" ht="15" x14ac:dyDescent="0.2">
      <c r="A739" s="252"/>
      <c r="B739" s="85"/>
      <c r="C739" s="49"/>
      <c r="D739" s="57"/>
      <c r="E739" s="51"/>
      <c r="F739" s="255"/>
      <c r="G739" s="33"/>
      <c r="H739" s="148"/>
      <c r="I739" s="33"/>
      <c r="J739" s="35"/>
      <c r="K739" s="35"/>
      <c r="L739" s="42"/>
      <c r="M739" s="59"/>
      <c r="N739" s="33"/>
      <c r="O739" s="33"/>
      <c r="P739" s="33"/>
      <c r="Q739" s="33"/>
      <c r="R739" s="33"/>
      <c r="S739" s="33"/>
      <c r="T739" s="33"/>
      <c r="U739" s="33"/>
      <c r="V739" s="33"/>
      <c r="W739" s="33"/>
      <c r="X739" s="33"/>
      <c r="Y739" s="33"/>
      <c r="Z739" s="33"/>
    </row>
    <row r="740" spans="1:26" ht="15" x14ac:dyDescent="0.2">
      <c r="A740" s="252"/>
      <c r="B740" s="85"/>
      <c r="C740" s="49"/>
      <c r="D740" s="57"/>
      <c r="E740" s="51"/>
      <c r="F740" s="255"/>
      <c r="G740" s="33"/>
      <c r="H740" s="148"/>
      <c r="I740" s="33"/>
      <c r="J740" s="35"/>
      <c r="K740" s="35"/>
      <c r="L740" s="42"/>
      <c r="M740" s="59"/>
      <c r="N740" s="33"/>
      <c r="O740" s="33"/>
      <c r="P740" s="33"/>
      <c r="Q740" s="33"/>
      <c r="R740" s="33"/>
      <c r="S740" s="33"/>
      <c r="T740" s="33"/>
      <c r="U740" s="33"/>
      <c r="V740" s="33"/>
      <c r="W740" s="33"/>
      <c r="X740" s="33"/>
      <c r="Y740" s="33"/>
      <c r="Z740" s="33"/>
    </row>
    <row r="741" spans="1:26" ht="15" x14ac:dyDescent="0.2">
      <c r="A741" s="252"/>
      <c r="B741" s="85"/>
      <c r="C741" s="49"/>
      <c r="D741" s="57"/>
      <c r="E741" s="51"/>
      <c r="F741" s="255"/>
      <c r="G741" s="33"/>
      <c r="H741" s="148"/>
      <c r="I741" s="33"/>
      <c r="J741" s="35"/>
      <c r="K741" s="35"/>
      <c r="L741" s="42"/>
      <c r="M741" s="59"/>
      <c r="N741" s="33"/>
      <c r="O741" s="33"/>
      <c r="P741" s="33"/>
      <c r="Q741" s="33"/>
      <c r="R741" s="33"/>
      <c r="S741" s="33"/>
      <c r="T741" s="33"/>
      <c r="U741" s="33"/>
      <c r="V741" s="33"/>
      <c r="W741" s="33"/>
      <c r="X741" s="33"/>
      <c r="Y741" s="33"/>
      <c r="Z741" s="33"/>
    </row>
    <row r="742" spans="1:26" ht="15" x14ac:dyDescent="0.2">
      <c r="A742" s="252"/>
      <c r="B742" s="85"/>
      <c r="C742" s="49"/>
      <c r="D742" s="57"/>
      <c r="E742" s="51"/>
      <c r="F742" s="255"/>
      <c r="G742" s="33"/>
      <c r="H742" s="148"/>
      <c r="I742" s="33"/>
      <c r="J742" s="35"/>
      <c r="K742" s="35"/>
      <c r="L742" s="42"/>
      <c r="M742" s="59"/>
      <c r="N742" s="33"/>
      <c r="O742" s="33"/>
      <c r="P742" s="33"/>
      <c r="Q742" s="33"/>
      <c r="R742" s="33"/>
      <c r="S742" s="33"/>
      <c r="T742" s="33"/>
      <c r="U742" s="33"/>
      <c r="V742" s="33"/>
      <c r="W742" s="33"/>
      <c r="X742" s="33"/>
      <c r="Y742" s="33"/>
      <c r="Z742" s="33"/>
    </row>
    <row r="743" spans="1:26" ht="15" x14ac:dyDescent="0.2">
      <c r="A743" s="252"/>
      <c r="B743" s="85"/>
      <c r="C743" s="49"/>
      <c r="D743" s="57"/>
      <c r="E743" s="51"/>
      <c r="F743" s="255"/>
      <c r="G743" s="33"/>
      <c r="H743" s="148"/>
      <c r="I743" s="33"/>
      <c r="J743" s="35"/>
      <c r="K743" s="35"/>
      <c r="L743" s="42"/>
      <c r="M743" s="59"/>
      <c r="N743" s="33"/>
      <c r="O743" s="33"/>
      <c r="P743" s="33"/>
      <c r="Q743" s="33"/>
      <c r="R743" s="33"/>
      <c r="S743" s="33"/>
      <c r="T743" s="33"/>
      <c r="U743" s="33"/>
      <c r="V743" s="33"/>
      <c r="W743" s="33"/>
      <c r="X743" s="33"/>
      <c r="Y743" s="33"/>
      <c r="Z743" s="33"/>
    </row>
    <row r="744" spans="1:26" ht="15" x14ac:dyDescent="0.2">
      <c r="A744" s="252"/>
      <c r="B744" s="85"/>
      <c r="C744" s="49"/>
      <c r="D744" s="57"/>
      <c r="E744" s="51"/>
      <c r="F744" s="255"/>
      <c r="G744" s="33"/>
      <c r="H744" s="148"/>
      <c r="I744" s="33"/>
      <c r="J744" s="35"/>
      <c r="K744" s="35"/>
      <c r="L744" s="42"/>
      <c r="M744" s="59"/>
      <c r="N744" s="33"/>
      <c r="O744" s="33"/>
      <c r="P744" s="33"/>
      <c r="Q744" s="33"/>
      <c r="R744" s="33"/>
      <c r="S744" s="33"/>
      <c r="T744" s="33"/>
      <c r="U744" s="33"/>
      <c r="V744" s="33"/>
      <c r="W744" s="33"/>
      <c r="X744" s="33"/>
      <c r="Y744" s="33"/>
      <c r="Z744" s="33"/>
    </row>
    <row r="745" spans="1:26" ht="15" x14ac:dyDescent="0.2">
      <c r="A745" s="252"/>
      <c r="B745" s="85"/>
      <c r="C745" s="49"/>
      <c r="D745" s="57"/>
      <c r="E745" s="51"/>
      <c r="F745" s="255"/>
      <c r="G745" s="33"/>
      <c r="H745" s="148"/>
      <c r="I745" s="33"/>
      <c r="J745" s="35"/>
      <c r="K745" s="35"/>
      <c r="L745" s="42"/>
      <c r="M745" s="59"/>
      <c r="N745" s="33"/>
      <c r="O745" s="33"/>
      <c r="P745" s="33"/>
      <c r="Q745" s="33"/>
      <c r="R745" s="33"/>
      <c r="S745" s="33"/>
      <c r="T745" s="33"/>
      <c r="U745" s="33"/>
      <c r="V745" s="33"/>
      <c r="W745" s="33"/>
      <c r="X745" s="33"/>
      <c r="Y745" s="33"/>
      <c r="Z745" s="33"/>
    </row>
    <row r="746" spans="1:26" ht="15" x14ac:dyDescent="0.2">
      <c r="A746" s="252"/>
      <c r="B746" s="85"/>
      <c r="C746" s="49"/>
      <c r="D746" s="57"/>
      <c r="E746" s="51"/>
      <c r="F746" s="255"/>
      <c r="G746" s="33"/>
      <c r="H746" s="148"/>
      <c r="I746" s="33"/>
      <c r="J746" s="35"/>
      <c r="K746" s="35"/>
      <c r="L746" s="42"/>
      <c r="M746" s="59"/>
      <c r="N746" s="33"/>
      <c r="O746" s="33"/>
      <c r="P746" s="33"/>
      <c r="Q746" s="33"/>
      <c r="R746" s="33"/>
      <c r="S746" s="33"/>
      <c r="T746" s="33"/>
      <c r="U746" s="33"/>
      <c r="V746" s="33"/>
      <c r="W746" s="33"/>
      <c r="X746" s="33"/>
      <c r="Y746" s="33"/>
      <c r="Z746" s="33"/>
    </row>
    <row r="747" spans="1:26" ht="15" x14ac:dyDescent="0.2">
      <c r="A747" s="252"/>
      <c r="B747" s="85"/>
      <c r="C747" s="49"/>
      <c r="D747" s="57"/>
      <c r="E747" s="51"/>
      <c r="F747" s="255"/>
      <c r="G747" s="33"/>
      <c r="H747" s="148"/>
      <c r="I747" s="33"/>
      <c r="J747" s="35"/>
      <c r="K747" s="35"/>
      <c r="L747" s="42"/>
      <c r="M747" s="59"/>
      <c r="N747" s="33"/>
      <c r="O747" s="33"/>
      <c r="P747" s="33"/>
      <c r="Q747" s="33"/>
      <c r="R747" s="33"/>
      <c r="S747" s="33"/>
      <c r="T747" s="33"/>
      <c r="U747" s="33"/>
      <c r="V747" s="33"/>
      <c r="W747" s="33"/>
      <c r="X747" s="33"/>
      <c r="Y747" s="33"/>
      <c r="Z747" s="33"/>
    </row>
    <row r="748" spans="1:26" ht="15" x14ac:dyDescent="0.2">
      <c r="A748" s="252"/>
      <c r="B748" s="85"/>
      <c r="C748" s="49"/>
      <c r="D748" s="57"/>
      <c r="E748" s="51"/>
      <c r="F748" s="255"/>
      <c r="G748" s="33"/>
      <c r="H748" s="148"/>
      <c r="I748" s="33"/>
      <c r="J748" s="35"/>
      <c r="K748" s="35"/>
      <c r="L748" s="42"/>
      <c r="M748" s="59"/>
      <c r="N748" s="33"/>
      <c r="O748" s="33"/>
      <c r="P748" s="33"/>
      <c r="Q748" s="33"/>
      <c r="R748" s="33"/>
      <c r="S748" s="33"/>
      <c r="T748" s="33"/>
      <c r="U748" s="33"/>
      <c r="V748" s="33"/>
      <c r="W748" s="33"/>
      <c r="X748" s="33"/>
      <c r="Y748" s="33"/>
      <c r="Z748" s="33"/>
    </row>
    <row r="749" spans="1:26" ht="15" x14ac:dyDescent="0.2">
      <c r="A749" s="252"/>
      <c r="B749" s="85"/>
      <c r="C749" s="49"/>
      <c r="D749" s="57"/>
      <c r="E749" s="51"/>
      <c r="F749" s="255"/>
      <c r="G749" s="33"/>
      <c r="H749" s="148"/>
      <c r="I749" s="33"/>
      <c r="J749" s="35"/>
      <c r="K749" s="35"/>
      <c r="L749" s="42"/>
      <c r="M749" s="59"/>
      <c r="N749" s="33"/>
      <c r="O749" s="33"/>
      <c r="P749" s="33"/>
      <c r="Q749" s="33"/>
      <c r="R749" s="33"/>
      <c r="S749" s="33"/>
      <c r="T749" s="33"/>
      <c r="U749" s="33"/>
      <c r="V749" s="33"/>
      <c r="W749" s="33"/>
      <c r="X749" s="33"/>
      <c r="Y749" s="33"/>
      <c r="Z749" s="33"/>
    </row>
    <row r="750" spans="1:26" ht="15" x14ac:dyDescent="0.2">
      <c r="A750" s="252"/>
      <c r="B750" s="85"/>
      <c r="C750" s="49"/>
      <c r="D750" s="57"/>
      <c r="E750" s="51"/>
      <c r="F750" s="255"/>
      <c r="G750" s="33"/>
      <c r="H750" s="148"/>
      <c r="I750" s="33"/>
      <c r="J750" s="35"/>
      <c r="K750" s="35"/>
      <c r="L750" s="42"/>
      <c r="M750" s="59"/>
      <c r="N750" s="33"/>
      <c r="O750" s="33"/>
      <c r="P750" s="33"/>
      <c r="Q750" s="33"/>
      <c r="R750" s="33"/>
      <c r="S750" s="33"/>
      <c r="T750" s="33"/>
      <c r="U750" s="33"/>
      <c r="V750" s="33"/>
      <c r="W750" s="33"/>
      <c r="X750" s="33"/>
      <c r="Y750" s="33"/>
      <c r="Z750" s="33"/>
    </row>
    <row r="751" spans="1:26" ht="15" x14ac:dyDescent="0.2">
      <c r="A751" s="252"/>
      <c r="B751" s="85"/>
      <c r="C751" s="49"/>
      <c r="D751" s="57"/>
      <c r="E751" s="51"/>
      <c r="F751" s="255"/>
      <c r="G751" s="33"/>
      <c r="H751" s="148"/>
      <c r="I751" s="33"/>
      <c r="J751" s="35"/>
      <c r="K751" s="35"/>
      <c r="L751" s="42"/>
      <c r="M751" s="59"/>
      <c r="N751" s="33"/>
      <c r="O751" s="33"/>
      <c r="P751" s="33"/>
      <c r="Q751" s="33"/>
      <c r="R751" s="33"/>
      <c r="S751" s="33"/>
      <c r="T751" s="33"/>
      <c r="U751" s="33"/>
      <c r="V751" s="33"/>
      <c r="W751" s="33"/>
      <c r="X751" s="33"/>
      <c r="Y751" s="33"/>
      <c r="Z751" s="33"/>
    </row>
    <row r="752" spans="1:26" ht="15" x14ac:dyDescent="0.2">
      <c r="A752" s="252"/>
      <c r="B752" s="85"/>
      <c r="C752" s="49"/>
      <c r="D752" s="57"/>
      <c r="E752" s="51"/>
      <c r="F752" s="255"/>
      <c r="G752" s="33"/>
      <c r="H752" s="148"/>
      <c r="I752" s="33"/>
      <c r="J752" s="35"/>
      <c r="K752" s="35"/>
      <c r="L752" s="42"/>
      <c r="M752" s="59"/>
      <c r="N752" s="33"/>
      <c r="O752" s="33"/>
      <c r="P752" s="33"/>
      <c r="Q752" s="33"/>
      <c r="R752" s="33"/>
      <c r="S752" s="33"/>
      <c r="T752" s="33"/>
      <c r="U752" s="33"/>
      <c r="V752" s="33"/>
      <c r="W752" s="33"/>
      <c r="X752" s="33"/>
      <c r="Y752" s="33"/>
      <c r="Z752" s="33"/>
    </row>
    <row r="753" spans="1:26" ht="15" x14ac:dyDescent="0.2">
      <c r="A753" s="252"/>
      <c r="B753" s="85"/>
      <c r="C753" s="49"/>
      <c r="D753" s="57"/>
      <c r="E753" s="51"/>
      <c r="F753" s="255"/>
      <c r="G753" s="33"/>
      <c r="H753" s="148"/>
      <c r="I753" s="33"/>
      <c r="J753" s="35"/>
      <c r="K753" s="35"/>
      <c r="L753" s="42"/>
      <c r="M753" s="59"/>
      <c r="N753" s="33"/>
      <c r="O753" s="33"/>
      <c r="P753" s="33"/>
      <c r="Q753" s="33"/>
      <c r="R753" s="33"/>
      <c r="S753" s="33"/>
      <c r="T753" s="33"/>
      <c r="U753" s="33"/>
      <c r="V753" s="33"/>
      <c r="W753" s="33"/>
      <c r="X753" s="33"/>
      <c r="Y753" s="33"/>
      <c r="Z753" s="33"/>
    </row>
    <row r="754" spans="1:26" ht="15" x14ac:dyDescent="0.2">
      <c r="A754" s="252"/>
      <c r="B754" s="85"/>
      <c r="C754" s="49"/>
      <c r="D754" s="57"/>
      <c r="E754" s="51"/>
      <c r="F754" s="255"/>
      <c r="G754" s="33"/>
      <c r="H754" s="148"/>
      <c r="I754" s="33"/>
      <c r="J754" s="35"/>
      <c r="K754" s="35"/>
      <c r="L754" s="42"/>
      <c r="M754" s="59"/>
      <c r="N754" s="33"/>
      <c r="O754" s="33"/>
      <c r="P754" s="33"/>
      <c r="Q754" s="33"/>
      <c r="R754" s="33"/>
      <c r="S754" s="33"/>
      <c r="T754" s="33"/>
      <c r="U754" s="33"/>
      <c r="V754" s="33"/>
      <c r="W754" s="33"/>
      <c r="X754" s="33"/>
      <c r="Y754" s="33"/>
      <c r="Z754" s="33"/>
    </row>
    <row r="755" spans="1:26" ht="15" x14ac:dyDescent="0.2">
      <c r="A755" s="252"/>
      <c r="B755" s="85"/>
      <c r="C755" s="49"/>
      <c r="D755" s="57"/>
      <c r="E755" s="51"/>
      <c r="F755" s="255"/>
      <c r="G755" s="33"/>
      <c r="H755" s="148"/>
      <c r="I755" s="33"/>
      <c r="J755" s="35"/>
      <c r="K755" s="35"/>
      <c r="L755" s="42"/>
      <c r="M755" s="59"/>
      <c r="N755" s="33"/>
      <c r="O755" s="33"/>
      <c r="P755" s="33"/>
      <c r="Q755" s="33"/>
      <c r="R755" s="33"/>
      <c r="S755" s="33"/>
      <c r="T755" s="33"/>
      <c r="U755" s="33"/>
      <c r="V755" s="33"/>
      <c r="W755" s="33"/>
      <c r="X755" s="33"/>
      <c r="Y755" s="33"/>
      <c r="Z755" s="33"/>
    </row>
    <row r="756" spans="1:26" ht="15" x14ac:dyDescent="0.2">
      <c r="A756" s="252"/>
      <c r="B756" s="85"/>
      <c r="C756" s="49"/>
      <c r="D756" s="57"/>
      <c r="E756" s="51"/>
      <c r="F756" s="255"/>
      <c r="G756" s="33"/>
      <c r="H756" s="148"/>
      <c r="I756" s="33"/>
      <c r="J756" s="35"/>
      <c r="K756" s="35"/>
      <c r="L756" s="42"/>
      <c r="M756" s="59"/>
      <c r="N756" s="33"/>
      <c r="O756" s="33"/>
      <c r="P756" s="33"/>
      <c r="Q756" s="33"/>
      <c r="R756" s="33"/>
      <c r="S756" s="33"/>
      <c r="T756" s="33"/>
      <c r="U756" s="33"/>
      <c r="V756" s="33"/>
      <c r="W756" s="33"/>
      <c r="X756" s="33"/>
      <c r="Y756" s="33"/>
      <c r="Z756" s="33"/>
    </row>
    <row r="757" spans="1:26" ht="15" x14ac:dyDescent="0.2">
      <c r="A757" s="252"/>
      <c r="B757" s="85"/>
      <c r="C757" s="49"/>
      <c r="D757" s="57"/>
      <c r="E757" s="51"/>
      <c r="F757" s="255"/>
      <c r="G757" s="33"/>
      <c r="H757" s="148"/>
      <c r="I757" s="33"/>
      <c r="J757" s="35"/>
      <c r="K757" s="35"/>
      <c r="L757" s="42"/>
      <c r="M757" s="59"/>
      <c r="N757" s="33"/>
      <c r="O757" s="33"/>
      <c r="P757" s="33"/>
      <c r="Q757" s="33"/>
      <c r="R757" s="33"/>
      <c r="S757" s="33"/>
      <c r="T757" s="33"/>
      <c r="U757" s="33"/>
      <c r="V757" s="33"/>
      <c r="W757" s="33"/>
      <c r="X757" s="33"/>
      <c r="Y757" s="33"/>
      <c r="Z757" s="33"/>
    </row>
    <row r="758" spans="1:26" ht="15" x14ac:dyDescent="0.2">
      <c r="A758" s="252"/>
      <c r="B758" s="85"/>
      <c r="C758" s="49"/>
      <c r="D758" s="57"/>
      <c r="E758" s="51"/>
      <c r="F758" s="255"/>
      <c r="G758" s="33"/>
      <c r="H758" s="148"/>
      <c r="I758" s="33"/>
      <c r="J758" s="35"/>
      <c r="K758" s="35"/>
      <c r="L758" s="42"/>
      <c r="M758" s="59"/>
      <c r="N758" s="33"/>
      <c r="O758" s="33"/>
      <c r="P758" s="33"/>
      <c r="Q758" s="33"/>
      <c r="R758" s="33"/>
      <c r="S758" s="33"/>
      <c r="T758" s="33"/>
      <c r="U758" s="33"/>
      <c r="V758" s="33"/>
      <c r="W758" s="33"/>
      <c r="X758" s="33"/>
      <c r="Y758" s="33"/>
      <c r="Z758" s="33"/>
    </row>
    <row r="759" spans="1:26" ht="15" x14ac:dyDescent="0.2">
      <c r="A759" s="252"/>
      <c r="B759" s="85"/>
      <c r="C759" s="49"/>
      <c r="D759" s="57"/>
      <c r="E759" s="51"/>
      <c r="F759" s="255"/>
      <c r="G759" s="33"/>
      <c r="H759" s="148"/>
      <c r="I759" s="33"/>
      <c r="J759" s="35"/>
      <c r="K759" s="35"/>
      <c r="L759" s="42"/>
      <c r="M759" s="59"/>
      <c r="N759" s="33"/>
      <c r="O759" s="33"/>
      <c r="P759" s="33"/>
      <c r="Q759" s="33"/>
      <c r="R759" s="33"/>
      <c r="S759" s="33"/>
      <c r="T759" s="33"/>
      <c r="U759" s="33"/>
      <c r="V759" s="33"/>
      <c r="W759" s="33"/>
      <c r="X759" s="33"/>
      <c r="Y759" s="33"/>
      <c r="Z759" s="33"/>
    </row>
    <row r="760" spans="1:26" ht="15" x14ac:dyDescent="0.2">
      <c r="A760" s="252"/>
      <c r="B760" s="85"/>
      <c r="C760" s="49"/>
      <c r="D760" s="57"/>
      <c r="E760" s="51"/>
      <c r="F760" s="255"/>
      <c r="G760" s="33"/>
      <c r="H760" s="148"/>
      <c r="I760" s="33"/>
      <c r="J760" s="35"/>
      <c r="K760" s="35"/>
      <c r="L760" s="42"/>
      <c r="M760" s="59"/>
      <c r="N760" s="33"/>
      <c r="O760" s="33"/>
      <c r="P760" s="33"/>
      <c r="Q760" s="33"/>
      <c r="R760" s="33"/>
      <c r="S760" s="33"/>
      <c r="T760" s="33"/>
      <c r="U760" s="33"/>
      <c r="V760" s="33"/>
      <c r="W760" s="33"/>
      <c r="X760" s="33"/>
      <c r="Y760" s="33"/>
      <c r="Z760" s="33"/>
    </row>
    <row r="761" spans="1:26" ht="15" x14ac:dyDescent="0.2">
      <c r="A761" s="252"/>
      <c r="B761" s="85"/>
      <c r="C761" s="49"/>
      <c r="D761" s="57"/>
      <c r="E761" s="51"/>
      <c r="F761" s="255"/>
      <c r="G761" s="33"/>
      <c r="H761" s="148"/>
      <c r="I761" s="33"/>
      <c r="J761" s="35"/>
      <c r="K761" s="35"/>
      <c r="L761" s="42"/>
      <c r="M761" s="59"/>
      <c r="N761" s="33"/>
      <c r="O761" s="33"/>
      <c r="P761" s="33"/>
      <c r="Q761" s="33"/>
      <c r="R761" s="33"/>
      <c r="S761" s="33"/>
      <c r="T761" s="33"/>
      <c r="U761" s="33"/>
      <c r="V761" s="33"/>
      <c r="W761" s="33"/>
      <c r="X761" s="33"/>
      <c r="Y761" s="33"/>
      <c r="Z761" s="33"/>
    </row>
    <row r="762" spans="1:26" ht="15" x14ac:dyDescent="0.2">
      <c r="A762" s="252"/>
      <c r="B762" s="85"/>
      <c r="C762" s="49"/>
      <c r="D762" s="57"/>
      <c r="E762" s="51"/>
      <c r="F762" s="255"/>
      <c r="G762" s="33"/>
      <c r="H762" s="148"/>
      <c r="I762" s="33"/>
      <c r="J762" s="35"/>
      <c r="K762" s="35"/>
      <c r="L762" s="42"/>
      <c r="M762" s="59"/>
      <c r="N762" s="33"/>
      <c r="O762" s="33"/>
      <c r="P762" s="33"/>
      <c r="Q762" s="33"/>
      <c r="R762" s="33"/>
      <c r="S762" s="33"/>
      <c r="T762" s="33"/>
      <c r="U762" s="33"/>
      <c r="V762" s="33"/>
      <c r="W762" s="33"/>
      <c r="X762" s="33"/>
      <c r="Y762" s="33"/>
      <c r="Z762" s="33"/>
    </row>
    <row r="763" spans="1:26" ht="15" x14ac:dyDescent="0.2">
      <c r="A763" s="252"/>
      <c r="B763" s="85"/>
      <c r="C763" s="49"/>
      <c r="D763" s="57"/>
      <c r="E763" s="51"/>
      <c r="F763" s="255"/>
      <c r="G763" s="33"/>
      <c r="H763" s="148"/>
      <c r="I763" s="33"/>
      <c r="J763" s="35"/>
      <c r="K763" s="35"/>
      <c r="L763" s="42"/>
      <c r="M763" s="59"/>
      <c r="N763" s="33"/>
      <c r="O763" s="33"/>
      <c r="P763" s="33"/>
      <c r="Q763" s="33"/>
      <c r="R763" s="33"/>
      <c r="S763" s="33"/>
      <c r="T763" s="33"/>
      <c r="U763" s="33"/>
      <c r="V763" s="33"/>
      <c r="W763" s="33"/>
      <c r="X763" s="33"/>
      <c r="Y763" s="33"/>
      <c r="Z763" s="33"/>
    </row>
    <row r="764" spans="1:26" ht="15" x14ac:dyDescent="0.2">
      <c r="A764" s="252"/>
      <c r="B764" s="85"/>
      <c r="C764" s="49"/>
      <c r="D764" s="57"/>
      <c r="E764" s="51"/>
      <c r="F764" s="255"/>
      <c r="G764" s="33"/>
      <c r="H764" s="148"/>
      <c r="I764" s="33"/>
      <c r="J764" s="35"/>
      <c r="K764" s="35"/>
      <c r="L764" s="42"/>
      <c r="M764" s="59"/>
      <c r="N764" s="33"/>
      <c r="O764" s="33"/>
      <c r="P764" s="33"/>
      <c r="Q764" s="33"/>
      <c r="R764" s="33"/>
      <c r="S764" s="33"/>
      <c r="T764" s="33"/>
      <c r="U764" s="33"/>
      <c r="V764" s="33"/>
      <c r="W764" s="33"/>
      <c r="X764" s="33"/>
      <c r="Y764" s="33"/>
      <c r="Z764" s="33"/>
    </row>
    <row r="765" spans="1:26" ht="15" x14ac:dyDescent="0.2">
      <c r="A765" s="252"/>
      <c r="B765" s="85"/>
      <c r="C765" s="49"/>
      <c r="D765" s="57"/>
      <c r="E765" s="51"/>
      <c r="F765" s="255"/>
      <c r="G765" s="33"/>
      <c r="H765" s="148"/>
      <c r="I765" s="33"/>
      <c r="J765" s="35"/>
      <c r="K765" s="35"/>
      <c r="L765" s="42"/>
      <c r="M765" s="59"/>
      <c r="N765" s="33"/>
      <c r="O765" s="33"/>
      <c r="P765" s="33"/>
      <c r="Q765" s="33"/>
      <c r="R765" s="33"/>
      <c r="S765" s="33"/>
      <c r="T765" s="33"/>
      <c r="U765" s="33"/>
      <c r="V765" s="33"/>
      <c r="W765" s="33"/>
      <c r="X765" s="33"/>
      <c r="Y765" s="33"/>
      <c r="Z765" s="33"/>
    </row>
    <row r="766" spans="1:26" ht="15" x14ac:dyDescent="0.2">
      <c r="A766" s="252"/>
      <c r="B766" s="85"/>
      <c r="C766" s="49"/>
      <c r="D766" s="57"/>
      <c r="E766" s="51"/>
      <c r="F766" s="255"/>
      <c r="G766" s="33"/>
      <c r="H766" s="148"/>
      <c r="I766" s="33"/>
      <c r="J766" s="35"/>
      <c r="K766" s="35"/>
      <c r="L766" s="42"/>
      <c r="M766" s="59"/>
      <c r="N766" s="33"/>
      <c r="O766" s="33"/>
      <c r="P766" s="33"/>
      <c r="Q766" s="33"/>
      <c r="R766" s="33"/>
      <c r="S766" s="33"/>
      <c r="T766" s="33"/>
      <c r="U766" s="33"/>
      <c r="V766" s="33"/>
      <c r="W766" s="33"/>
      <c r="X766" s="33"/>
      <c r="Y766" s="33"/>
      <c r="Z766" s="33"/>
    </row>
    <row r="767" spans="1:26" ht="15" x14ac:dyDescent="0.2">
      <c r="A767" s="252"/>
      <c r="B767" s="85"/>
      <c r="C767" s="49"/>
      <c r="D767" s="57"/>
      <c r="E767" s="51"/>
      <c r="F767" s="255"/>
      <c r="G767" s="33"/>
      <c r="H767" s="148"/>
      <c r="I767" s="33"/>
      <c r="J767" s="35"/>
      <c r="K767" s="35"/>
      <c r="L767" s="42"/>
      <c r="M767" s="59"/>
      <c r="N767" s="33"/>
      <c r="O767" s="33"/>
      <c r="P767" s="33"/>
      <c r="Q767" s="33"/>
      <c r="R767" s="33"/>
      <c r="S767" s="33"/>
      <c r="T767" s="33"/>
      <c r="U767" s="33"/>
      <c r="V767" s="33"/>
      <c r="W767" s="33"/>
      <c r="X767" s="33"/>
      <c r="Y767" s="33"/>
      <c r="Z767" s="33"/>
    </row>
    <row r="768" spans="1:26" ht="15" x14ac:dyDescent="0.2">
      <c r="A768" s="252"/>
      <c r="B768" s="85"/>
      <c r="C768" s="49"/>
      <c r="D768" s="57"/>
      <c r="E768" s="51"/>
      <c r="F768" s="255"/>
      <c r="G768" s="33"/>
      <c r="H768" s="148"/>
      <c r="I768" s="33"/>
      <c r="J768" s="35"/>
      <c r="K768" s="35"/>
      <c r="L768" s="42"/>
      <c r="M768" s="59"/>
      <c r="N768" s="33"/>
      <c r="O768" s="33"/>
      <c r="P768" s="33"/>
      <c r="Q768" s="33"/>
      <c r="R768" s="33"/>
      <c r="S768" s="33"/>
      <c r="T768" s="33"/>
      <c r="U768" s="33"/>
      <c r="V768" s="33"/>
      <c r="W768" s="33"/>
      <c r="X768" s="33"/>
      <c r="Y768" s="33"/>
      <c r="Z768" s="33"/>
    </row>
    <row r="769" spans="1:26" ht="15" x14ac:dyDescent="0.2">
      <c r="A769" s="252"/>
      <c r="B769" s="85"/>
      <c r="C769" s="49"/>
      <c r="D769" s="57"/>
      <c r="E769" s="51"/>
      <c r="F769" s="255"/>
      <c r="G769" s="33"/>
      <c r="H769" s="148"/>
      <c r="I769" s="33"/>
      <c r="J769" s="35"/>
      <c r="K769" s="35"/>
      <c r="L769" s="42"/>
      <c r="M769" s="59"/>
      <c r="N769" s="33"/>
      <c r="O769" s="33"/>
      <c r="P769" s="33"/>
      <c r="Q769" s="33"/>
      <c r="R769" s="33"/>
      <c r="S769" s="33"/>
      <c r="T769" s="33"/>
      <c r="U769" s="33"/>
      <c r="V769" s="33"/>
      <c r="W769" s="33"/>
      <c r="X769" s="33"/>
      <c r="Y769" s="33"/>
      <c r="Z769" s="33"/>
    </row>
    <row r="770" spans="1:26" ht="15" x14ac:dyDescent="0.2">
      <c r="A770" s="252"/>
      <c r="B770" s="85"/>
      <c r="C770" s="49"/>
      <c r="D770" s="57"/>
      <c r="E770" s="51"/>
      <c r="F770" s="255"/>
      <c r="G770" s="33"/>
      <c r="H770" s="148"/>
      <c r="I770" s="33"/>
      <c r="J770" s="35"/>
      <c r="K770" s="35"/>
      <c r="L770" s="42"/>
      <c r="M770" s="59"/>
      <c r="N770" s="33"/>
      <c r="O770" s="33"/>
      <c r="P770" s="33"/>
      <c r="Q770" s="33"/>
      <c r="R770" s="33"/>
      <c r="S770" s="33"/>
      <c r="T770" s="33"/>
      <c r="U770" s="33"/>
      <c r="V770" s="33"/>
      <c r="W770" s="33"/>
      <c r="X770" s="33"/>
      <c r="Y770" s="33"/>
      <c r="Z770" s="33"/>
    </row>
    <row r="771" spans="1:26" ht="15" x14ac:dyDescent="0.2">
      <c r="A771" s="252"/>
      <c r="B771" s="85"/>
      <c r="C771" s="49"/>
      <c r="D771" s="57"/>
      <c r="E771" s="51"/>
      <c r="F771" s="255"/>
      <c r="G771" s="33"/>
      <c r="H771" s="148"/>
      <c r="I771" s="33"/>
      <c r="J771" s="35"/>
      <c r="K771" s="35"/>
      <c r="L771" s="42"/>
      <c r="M771" s="59"/>
      <c r="N771" s="33"/>
      <c r="O771" s="33"/>
      <c r="P771" s="33"/>
      <c r="Q771" s="33"/>
      <c r="R771" s="33"/>
      <c r="S771" s="33"/>
      <c r="T771" s="33"/>
      <c r="U771" s="33"/>
      <c r="V771" s="33"/>
      <c r="W771" s="33"/>
      <c r="X771" s="33"/>
      <c r="Y771" s="33"/>
      <c r="Z771" s="33"/>
    </row>
    <row r="772" spans="1:26" ht="15" x14ac:dyDescent="0.2">
      <c r="A772" s="252"/>
      <c r="B772" s="85"/>
      <c r="C772" s="49"/>
      <c r="D772" s="57"/>
      <c r="E772" s="51"/>
      <c r="F772" s="255"/>
      <c r="G772" s="33"/>
      <c r="H772" s="148"/>
      <c r="I772" s="33"/>
      <c r="J772" s="35"/>
      <c r="K772" s="35"/>
      <c r="L772" s="42"/>
      <c r="M772" s="59"/>
      <c r="N772" s="33"/>
      <c r="O772" s="33"/>
      <c r="P772" s="33"/>
      <c r="Q772" s="33"/>
      <c r="R772" s="33"/>
      <c r="S772" s="33"/>
      <c r="T772" s="33"/>
      <c r="U772" s="33"/>
      <c r="V772" s="33"/>
      <c r="W772" s="33"/>
      <c r="X772" s="33"/>
      <c r="Y772" s="33"/>
      <c r="Z772" s="33"/>
    </row>
    <row r="773" spans="1:26" ht="15" x14ac:dyDescent="0.2">
      <c r="A773" s="252"/>
      <c r="B773" s="85"/>
      <c r="C773" s="49"/>
      <c r="D773" s="57"/>
      <c r="E773" s="51"/>
      <c r="F773" s="255"/>
      <c r="G773" s="33"/>
      <c r="H773" s="148"/>
      <c r="I773" s="33"/>
      <c r="J773" s="35"/>
      <c r="K773" s="35"/>
      <c r="L773" s="42"/>
      <c r="M773" s="59"/>
      <c r="N773" s="33"/>
      <c r="O773" s="33"/>
      <c r="P773" s="33"/>
      <c r="Q773" s="33"/>
      <c r="R773" s="33"/>
      <c r="S773" s="33"/>
      <c r="T773" s="33"/>
      <c r="U773" s="33"/>
      <c r="V773" s="33"/>
      <c r="W773" s="33"/>
      <c r="X773" s="33"/>
      <c r="Y773" s="33"/>
      <c r="Z773" s="33"/>
    </row>
    <row r="774" spans="1:26" ht="15" x14ac:dyDescent="0.2">
      <c r="A774" s="252"/>
      <c r="B774" s="85"/>
      <c r="C774" s="49"/>
      <c r="D774" s="57"/>
      <c r="E774" s="51"/>
      <c r="F774" s="255"/>
      <c r="G774" s="33"/>
      <c r="H774" s="148"/>
      <c r="I774" s="33"/>
      <c r="J774" s="35"/>
      <c r="K774" s="35"/>
      <c r="L774" s="42"/>
      <c r="M774" s="59"/>
      <c r="N774" s="33"/>
      <c r="O774" s="33"/>
      <c r="P774" s="33"/>
      <c r="Q774" s="33"/>
      <c r="R774" s="33"/>
      <c r="S774" s="33"/>
      <c r="T774" s="33"/>
      <c r="U774" s="33"/>
      <c r="V774" s="33"/>
      <c r="W774" s="33"/>
      <c r="X774" s="33"/>
      <c r="Y774" s="33"/>
      <c r="Z774" s="33"/>
    </row>
    <row r="775" spans="1:26" ht="15" x14ac:dyDescent="0.2">
      <c r="A775" s="252"/>
      <c r="B775" s="85"/>
      <c r="C775" s="49"/>
      <c r="D775" s="57"/>
      <c r="E775" s="51"/>
      <c r="F775" s="255"/>
      <c r="G775" s="33"/>
      <c r="H775" s="148"/>
      <c r="I775" s="33"/>
      <c r="J775" s="35"/>
      <c r="K775" s="35"/>
      <c r="L775" s="42"/>
      <c r="M775" s="59"/>
      <c r="N775" s="33"/>
      <c r="O775" s="33"/>
      <c r="P775" s="33"/>
      <c r="Q775" s="33"/>
      <c r="R775" s="33"/>
      <c r="S775" s="33"/>
      <c r="T775" s="33"/>
      <c r="U775" s="33"/>
      <c r="V775" s="33"/>
      <c r="W775" s="33"/>
      <c r="X775" s="33"/>
      <c r="Y775" s="33"/>
      <c r="Z775" s="33"/>
    </row>
    <row r="776" spans="1:26" ht="15" x14ac:dyDescent="0.2">
      <c r="A776" s="252"/>
      <c r="B776" s="85"/>
      <c r="C776" s="49"/>
      <c r="D776" s="57"/>
      <c r="E776" s="51"/>
      <c r="F776" s="255"/>
      <c r="G776" s="33"/>
      <c r="H776" s="148"/>
      <c r="I776" s="33"/>
      <c r="J776" s="35"/>
      <c r="K776" s="35"/>
      <c r="L776" s="42"/>
      <c r="M776" s="59"/>
      <c r="N776" s="33"/>
      <c r="O776" s="33"/>
      <c r="P776" s="33"/>
      <c r="Q776" s="33"/>
      <c r="R776" s="33"/>
      <c r="S776" s="33"/>
      <c r="T776" s="33"/>
      <c r="U776" s="33"/>
      <c r="V776" s="33"/>
      <c r="W776" s="33"/>
      <c r="X776" s="33"/>
      <c r="Y776" s="33"/>
      <c r="Z776" s="33"/>
    </row>
    <row r="777" spans="1:26" ht="15" x14ac:dyDescent="0.2">
      <c r="A777" s="252"/>
      <c r="B777" s="85"/>
      <c r="C777" s="49"/>
      <c r="D777" s="57"/>
      <c r="E777" s="51"/>
      <c r="F777" s="255"/>
      <c r="G777" s="33"/>
      <c r="H777" s="148"/>
      <c r="I777" s="33"/>
      <c r="J777" s="35"/>
      <c r="K777" s="35"/>
      <c r="L777" s="42"/>
      <c r="M777" s="59"/>
      <c r="N777" s="33"/>
      <c r="O777" s="33"/>
      <c r="P777" s="33"/>
      <c r="Q777" s="33"/>
      <c r="R777" s="33"/>
      <c r="S777" s="33"/>
      <c r="T777" s="33"/>
      <c r="U777" s="33"/>
      <c r="V777" s="33"/>
      <c r="W777" s="33"/>
      <c r="X777" s="33"/>
      <c r="Y777" s="33"/>
      <c r="Z777" s="33"/>
    </row>
    <row r="778" spans="1:26" ht="15" x14ac:dyDescent="0.2">
      <c r="A778" s="252"/>
      <c r="B778" s="85"/>
      <c r="C778" s="49"/>
      <c r="D778" s="57"/>
      <c r="E778" s="51"/>
      <c r="F778" s="255"/>
      <c r="G778" s="33"/>
      <c r="H778" s="148"/>
      <c r="I778" s="33"/>
      <c r="J778" s="35"/>
      <c r="K778" s="35"/>
      <c r="L778" s="42"/>
      <c r="M778" s="59"/>
      <c r="N778" s="33"/>
      <c r="O778" s="33"/>
      <c r="P778" s="33"/>
      <c r="Q778" s="33"/>
      <c r="R778" s="33"/>
      <c r="S778" s="33"/>
      <c r="T778" s="33"/>
      <c r="U778" s="33"/>
      <c r="V778" s="33"/>
      <c r="W778" s="33"/>
      <c r="X778" s="33"/>
      <c r="Y778" s="33"/>
      <c r="Z778" s="33"/>
    </row>
    <row r="779" spans="1:26" ht="15" x14ac:dyDescent="0.2">
      <c r="A779" s="252"/>
      <c r="B779" s="85"/>
      <c r="C779" s="49"/>
      <c r="D779" s="57"/>
      <c r="E779" s="51"/>
      <c r="F779" s="255"/>
      <c r="G779" s="33"/>
      <c r="H779" s="148"/>
      <c r="I779" s="33"/>
      <c r="J779" s="35"/>
      <c r="K779" s="35"/>
      <c r="L779" s="42"/>
      <c r="M779" s="59"/>
      <c r="N779" s="33"/>
      <c r="O779" s="33"/>
      <c r="P779" s="33"/>
      <c r="Q779" s="33"/>
      <c r="R779" s="33"/>
      <c r="S779" s="33"/>
      <c r="T779" s="33"/>
      <c r="U779" s="33"/>
      <c r="V779" s="33"/>
      <c r="W779" s="33"/>
      <c r="X779" s="33"/>
      <c r="Y779" s="33"/>
      <c r="Z779" s="33"/>
    </row>
    <row r="780" spans="1:26" ht="15" x14ac:dyDescent="0.2">
      <c r="A780" s="252"/>
      <c r="B780" s="85"/>
      <c r="C780" s="49"/>
      <c r="D780" s="57"/>
      <c r="E780" s="51"/>
      <c r="F780" s="255"/>
      <c r="G780" s="33"/>
      <c r="H780" s="148"/>
      <c r="I780" s="33"/>
      <c r="J780" s="35"/>
      <c r="K780" s="35"/>
      <c r="L780" s="42"/>
      <c r="M780" s="59"/>
      <c r="N780" s="33"/>
      <c r="O780" s="33"/>
      <c r="P780" s="33"/>
      <c r="Q780" s="33"/>
      <c r="R780" s="33"/>
      <c r="S780" s="33"/>
      <c r="T780" s="33"/>
      <c r="U780" s="33"/>
      <c r="V780" s="33"/>
      <c r="W780" s="33"/>
      <c r="X780" s="33"/>
      <c r="Y780" s="33"/>
      <c r="Z780" s="33"/>
    </row>
    <row r="781" spans="1:26" ht="15" x14ac:dyDescent="0.2">
      <c r="A781" s="252"/>
      <c r="B781" s="85"/>
      <c r="C781" s="49"/>
      <c r="D781" s="57"/>
      <c r="E781" s="51"/>
      <c r="F781" s="255"/>
      <c r="G781" s="33"/>
      <c r="H781" s="148"/>
      <c r="I781" s="33"/>
      <c r="J781" s="35"/>
      <c r="K781" s="35"/>
      <c r="L781" s="42"/>
      <c r="M781" s="59"/>
      <c r="N781" s="33"/>
      <c r="O781" s="33"/>
      <c r="P781" s="33"/>
      <c r="Q781" s="33"/>
      <c r="R781" s="33"/>
      <c r="S781" s="33"/>
      <c r="T781" s="33"/>
      <c r="U781" s="33"/>
      <c r="V781" s="33"/>
      <c r="W781" s="33"/>
      <c r="X781" s="33"/>
      <c r="Y781" s="33"/>
      <c r="Z781" s="33"/>
    </row>
    <row r="782" spans="1:26" ht="15" x14ac:dyDescent="0.2">
      <c r="A782" s="252"/>
      <c r="B782" s="85"/>
      <c r="C782" s="49"/>
      <c r="D782" s="57"/>
      <c r="E782" s="51"/>
      <c r="F782" s="255"/>
      <c r="G782" s="33"/>
      <c r="H782" s="148"/>
      <c r="I782" s="33"/>
      <c r="J782" s="35"/>
      <c r="K782" s="35"/>
      <c r="L782" s="42"/>
      <c r="M782" s="59"/>
      <c r="N782" s="33"/>
      <c r="O782" s="33"/>
      <c r="P782" s="33"/>
      <c r="Q782" s="33"/>
      <c r="R782" s="33"/>
      <c r="S782" s="33"/>
      <c r="T782" s="33"/>
      <c r="U782" s="33"/>
      <c r="V782" s="33"/>
      <c r="W782" s="33"/>
      <c r="X782" s="33"/>
      <c r="Y782" s="33"/>
      <c r="Z782" s="33"/>
    </row>
    <row r="783" spans="1:26" ht="15" x14ac:dyDescent="0.2">
      <c r="A783" s="252"/>
      <c r="B783" s="85"/>
      <c r="C783" s="49"/>
      <c r="D783" s="57"/>
      <c r="E783" s="51"/>
      <c r="F783" s="255"/>
      <c r="G783" s="33"/>
      <c r="H783" s="148"/>
      <c r="I783" s="33"/>
      <c r="J783" s="35"/>
      <c r="K783" s="35"/>
      <c r="L783" s="42"/>
      <c r="M783" s="59"/>
      <c r="N783" s="33"/>
      <c r="O783" s="33"/>
      <c r="P783" s="33"/>
      <c r="Q783" s="33"/>
      <c r="R783" s="33"/>
      <c r="S783" s="33"/>
      <c r="T783" s="33"/>
      <c r="U783" s="33"/>
      <c r="V783" s="33"/>
      <c r="W783" s="33"/>
      <c r="X783" s="33"/>
      <c r="Y783" s="33"/>
      <c r="Z783" s="33"/>
    </row>
    <row r="784" spans="1:26" ht="15" x14ac:dyDescent="0.2">
      <c r="A784" s="252"/>
      <c r="B784" s="85"/>
      <c r="C784" s="49"/>
      <c r="D784" s="57"/>
      <c r="E784" s="51"/>
      <c r="F784" s="255"/>
      <c r="G784" s="33"/>
      <c r="H784" s="148"/>
      <c r="I784" s="33"/>
      <c r="J784" s="35"/>
      <c r="K784" s="35"/>
      <c r="L784" s="42"/>
      <c r="M784" s="59"/>
      <c r="N784" s="33"/>
      <c r="O784" s="33"/>
      <c r="P784" s="33"/>
      <c r="Q784" s="33"/>
      <c r="R784" s="33"/>
      <c r="S784" s="33"/>
      <c r="T784" s="33"/>
      <c r="U784" s="33"/>
      <c r="V784" s="33"/>
      <c r="W784" s="33"/>
      <c r="X784" s="33"/>
      <c r="Y784" s="33"/>
      <c r="Z784" s="33"/>
    </row>
    <row r="785" spans="1:26" ht="15" x14ac:dyDescent="0.2">
      <c r="A785" s="252"/>
      <c r="B785" s="85"/>
      <c r="C785" s="49"/>
      <c r="D785" s="57"/>
      <c r="E785" s="51"/>
      <c r="F785" s="255"/>
      <c r="G785" s="33"/>
      <c r="H785" s="148"/>
      <c r="I785" s="33"/>
      <c r="J785" s="35"/>
      <c r="K785" s="35"/>
      <c r="L785" s="42"/>
      <c r="M785" s="59"/>
      <c r="N785" s="33"/>
      <c r="O785" s="33"/>
      <c r="P785" s="33"/>
      <c r="Q785" s="33"/>
      <c r="R785" s="33"/>
      <c r="S785" s="33"/>
      <c r="T785" s="33"/>
      <c r="U785" s="33"/>
      <c r="V785" s="33"/>
      <c r="W785" s="33"/>
      <c r="X785" s="33"/>
      <c r="Y785" s="33"/>
      <c r="Z785" s="33"/>
    </row>
    <row r="786" spans="1:26" ht="15" x14ac:dyDescent="0.2">
      <c r="A786" s="252"/>
      <c r="B786" s="85"/>
      <c r="C786" s="49"/>
      <c r="D786" s="57"/>
      <c r="E786" s="51"/>
      <c r="F786" s="255"/>
      <c r="G786" s="33"/>
      <c r="H786" s="148"/>
      <c r="I786" s="33"/>
      <c r="J786" s="35"/>
      <c r="K786" s="35"/>
      <c r="L786" s="42"/>
      <c r="M786" s="59"/>
      <c r="N786" s="33"/>
      <c r="O786" s="33"/>
      <c r="P786" s="33"/>
      <c r="Q786" s="33"/>
      <c r="R786" s="33"/>
      <c r="S786" s="33"/>
      <c r="T786" s="33"/>
      <c r="U786" s="33"/>
      <c r="V786" s="33"/>
      <c r="W786" s="33"/>
      <c r="X786" s="33"/>
      <c r="Y786" s="33"/>
      <c r="Z786" s="33"/>
    </row>
    <row r="787" spans="1:26" ht="15" x14ac:dyDescent="0.2">
      <c r="A787" s="252"/>
      <c r="B787" s="85"/>
      <c r="C787" s="49"/>
      <c r="D787" s="57"/>
      <c r="E787" s="51"/>
      <c r="F787" s="255"/>
      <c r="G787" s="33"/>
      <c r="H787" s="148"/>
      <c r="I787" s="33"/>
      <c r="J787" s="35"/>
      <c r="K787" s="35"/>
      <c r="L787" s="42"/>
      <c r="M787" s="59"/>
      <c r="N787" s="33"/>
      <c r="O787" s="33"/>
      <c r="P787" s="33"/>
      <c r="Q787" s="33"/>
      <c r="R787" s="33"/>
      <c r="S787" s="33"/>
      <c r="T787" s="33"/>
      <c r="U787" s="33"/>
      <c r="V787" s="33"/>
      <c r="W787" s="33"/>
      <c r="X787" s="33"/>
      <c r="Y787" s="33"/>
      <c r="Z787" s="33"/>
    </row>
    <row r="788" spans="1:26" ht="15" x14ac:dyDescent="0.2">
      <c r="A788" s="252"/>
      <c r="B788" s="85"/>
      <c r="C788" s="49"/>
      <c r="D788" s="57"/>
      <c r="E788" s="51"/>
      <c r="F788" s="255"/>
      <c r="G788" s="33"/>
      <c r="H788" s="148"/>
      <c r="I788" s="33"/>
      <c r="J788" s="35"/>
      <c r="K788" s="35"/>
      <c r="L788" s="42"/>
      <c r="M788" s="59"/>
      <c r="N788" s="33"/>
      <c r="O788" s="33"/>
      <c r="P788" s="33"/>
      <c r="Q788" s="33"/>
      <c r="R788" s="33"/>
      <c r="S788" s="33"/>
      <c r="T788" s="33"/>
      <c r="U788" s="33"/>
      <c r="V788" s="33"/>
      <c r="W788" s="33"/>
      <c r="X788" s="33"/>
      <c r="Y788" s="33"/>
      <c r="Z788" s="33"/>
    </row>
    <row r="789" spans="1:26" ht="15" x14ac:dyDescent="0.2">
      <c r="A789" s="252"/>
      <c r="B789" s="85"/>
      <c r="C789" s="49"/>
      <c r="D789" s="57"/>
      <c r="E789" s="51"/>
      <c r="F789" s="255"/>
      <c r="G789" s="33"/>
      <c r="H789" s="148"/>
      <c r="I789" s="33"/>
      <c r="J789" s="35"/>
      <c r="K789" s="35"/>
      <c r="L789" s="42"/>
      <c r="M789" s="59"/>
      <c r="N789" s="33"/>
      <c r="O789" s="33"/>
      <c r="P789" s="33"/>
      <c r="Q789" s="33"/>
      <c r="R789" s="33"/>
      <c r="S789" s="33"/>
      <c r="T789" s="33"/>
      <c r="U789" s="33"/>
      <c r="V789" s="33"/>
      <c r="W789" s="33"/>
      <c r="X789" s="33"/>
      <c r="Y789" s="33"/>
      <c r="Z789" s="33"/>
    </row>
    <row r="790" spans="1:26" ht="15" x14ac:dyDescent="0.2">
      <c r="A790" s="252"/>
      <c r="B790" s="85"/>
      <c r="C790" s="49"/>
      <c r="D790" s="57"/>
      <c r="E790" s="51"/>
      <c r="F790" s="255"/>
      <c r="G790" s="33"/>
      <c r="H790" s="148"/>
      <c r="I790" s="33"/>
      <c r="J790" s="35"/>
      <c r="K790" s="35"/>
      <c r="L790" s="42"/>
      <c r="M790" s="59"/>
      <c r="N790" s="33"/>
      <c r="O790" s="33"/>
      <c r="P790" s="33"/>
      <c r="Q790" s="33"/>
      <c r="R790" s="33"/>
      <c r="S790" s="33"/>
      <c r="T790" s="33"/>
      <c r="U790" s="33"/>
      <c r="V790" s="33"/>
      <c r="W790" s="33"/>
      <c r="X790" s="33"/>
      <c r="Y790" s="33"/>
      <c r="Z790" s="33"/>
    </row>
    <row r="791" spans="1:26" ht="15" x14ac:dyDescent="0.2">
      <c r="A791" s="252"/>
      <c r="B791" s="85"/>
      <c r="C791" s="49"/>
      <c r="D791" s="57"/>
      <c r="E791" s="51"/>
      <c r="F791" s="255"/>
      <c r="G791" s="33"/>
      <c r="H791" s="148"/>
      <c r="I791" s="33"/>
      <c r="J791" s="35"/>
      <c r="K791" s="35"/>
      <c r="L791" s="42"/>
      <c r="M791" s="59"/>
      <c r="N791" s="33"/>
      <c r="O791" s="33"/>
      <c r="P791" s="33"/>
      <c r="Q791" s="33"/>
      <c r="R791" s="33"/>
      <c r="S791" s="33"/>
      <c r="T791" s="33"/>
      <c r="U791" s="33"/>
      <c r="V791" s="33"/>
      <c r="W791" s="33"/>
      <c r="X791" s="33"/>
      <c r="Y791" s="33"/>
      <c r="Z791" s="33"/>
    </row>
    <row r="792" spans="1:26" ht="15" x14ac:dyDescent="0.2">
      <c r="A792" s="252"/>
      <c r="B792" s="85"/>
      <c r="C792" s="49"/>
      <c r="D792" s="57"/>
      <c r="E792" s="51"/>
      <c r="F792" s="255"/>
      <c r="G792" s="33"/>
      <c r="H792" s="148"/>
      <c r="I792" s="33"/>
      <c r="J792" s="35"/>
      <c r="K792" s="35"/>
      <c r="L792" s="42"/>
      <c r="M792" s="59"/>
      <c r="N792" s="33"/>
      <c r="O792" s="33"/>
      <c r="P792" s="33"/>
      <c r="Q792" s="33"/>
      <c r="R792" s="33"/>
      <c r="S792" s="33"/>
      <c r="T792" s="33"/>
      <c r="U792" s="33"/>
      <c r="V792" s="33"/>
      <c r="W792" s="33"/>
      <c r="X792" s="33"/>
      <c r="Y792" s="33"/>
      <c r="Z792" s="33"/>
    </row>
    <row r="793" spans="1:26" ht="15" x14ac:dyDescent="0.2">
      <c r="A793" s="252"/>
      <c r="B793" s="85"/>
      <c r="C793" s="49"/>
      <c r="D793" s="57"/>
      <c r="E793" s="51"/>
      <c r="F793" s="255"/>
      <c r="G793" s="33"/>
      <c r="H793" s="148"/>
      <c r="I793" s="33"/>
      <c r="J793" s="35"/>
      <c r="K793" s="35"/>
      <c r="L793" s="42"/>
      <c r="M793" s="59"/>
      <c r="N793" s="33"/>
      <c r="O793" s="33"/>
      <c r="P793" s="33"/>
      <c r="Q793" s="33"/>
      <c r="R793" s="33"/>
      <c r="S793" s="33"/>
      <c r="T793" s="33"/>
      <c r="U793" s="33"/>
      <c r="V793" s="33"/>
      <c r="W793" s="33"/>
      <c r="X793" s="33"/>
      <c r="Y793" s="33"/>
      <c r="Z793" s="33"/>
    </row>
    <row r="794" spans="1:26" ht="15" x14ac:dyDescent="0.2">
      <c r="A794" s="252"/>
      <c r="B794" s="85"/>
      <c r="C794" s="49"/>
      <c r="D794" s="57"/>
      <c r="E794" s="51"/>
      <c r="F794" s="255"/>
      <c r="G794" s="33"/>
      <c r="H794" s="148"/>
      <c r="I794" s="33"/>
      <c r="J794" s="35"/>
      <c r="K794" s="35"/>
      <c r="L794" s="42"/>
      <c r="M794" s="59"/>
      <c r="N794" s="33"/>
      <c r="O794" s="33"/>
      <c r="P794" s="33"/>
      <c r="Q794" s="33"/>
      <c r="R794" s="33"/>
      <c r="S794" s="33"/>
      <c r="T794" s="33"/>
      <c r="U794" s="33"/>
      <c r="V794" s="33"/>
      <c r="W794" s="33"/>
      <c r="X794" s="33"/>
      <c r="Y794" s="33"/>
      <c r="Z794" s="33"/>
    </row>
    <row r="795" spans="1:26" ht="15" x14ac:dyDescent="0.2">
      <c r="A795" s="252"/>
      <c r="B795" s="85"/>
      <c r="C795" s="49"/>
      <c r="D795" s="57"/>
      <c r="E795" s="51"/>
      <c r="F795" s="255"/>
      <c r="G795" s="33"/>
      <c r="H795" s="148"/>
      <c r="I795" s="33"/>
      <c r="J795" s="35"/>
      <c r="K795" s="35"/>
      <c r="L795" s="42"/>
      <c r="M795" s="59"/>
      <c r="N795" s="33"/>
      <c r="O795" s="33"/>
      <c r="P795" s="33"/>
      <c r="Q795" s="33"/>
      <c r="R795" s="33"/>
      <c r="S795" s="33"/>
      <c r="T795" s="33"/>
      <c r="U795" s="33"/>
      <c r="V795" s="33"/>
      <c r="W795" s="33"/>
      <c r="X795" s="33"/>
      <c r="Y795" s="33"/>
      <c r="Z795" s="33"/>
    </row>
    <row r="796" spans="1:26" ht="15" x14ac:dyDescent="0.2">
      <c r="A796" s="252"/>
      <c r="B796" s="85"/>
      <c r="C796" s="49"/>
      <c r="D796" s="57"/>
      <c r="E796" s="51"/>
      <c r="F796" s="255"/>
      <c r="G796" s="33"/>
      <c r="H796" s="148"/>
      <c r="I796" s="33"/>
      <c r="J796" s="35"/>
      <c r="K796" s="35"/>
      <c r="L796" s="42"/>
      <c r="M796" s="59"/>
      <c r="N796" s="33"/>
      <c r="O796" s="33"/>
      <c r="P796" s="33"/>
      <c r="Q796" s="33"/>
      <c r="R796" s="33"/>
      <c r="S796" s="33"/>
      <c r="T796" s="33"/>
      <c r="U796" s="33"/>
      <c r="V796" s="33"/>
      <c r="W796" s="33"/>
      <c r="X796" s="33"/>
      <c r="Y796" s="33"/>
      <c r="Z796" s="33"/>
    </row>
    <row r="797" spans="1:26" ht="15" x14ac:dyDescent="0.2">
      <c r="A797" s="252"/>
      <c r="B797" s="85"/>
      <c r="C797" s="49"/>
      <c r="D797" s="57"/>
      <c r="E797" s="51"/>
      <c r="F797" s="255"/>
      <c r="G797" s="33"/>
      <c r="H797" s="148"/>
      <c r="I797" s="33"/>
      <c r="J797" s="35"/>
      <c r="K797" s="35"/>
      <c r="L797" s="42"/>
      <c r="M797" s="59"/>
      <c r="N797" s="33"/>
      <c r="O797" s="33"/>
      <c r="P797" s="33"/>
      <c r="Q797" s="33"/>
      <c r="R797" s="33"/>
      <c r="S797" s="33"/>
      <c r="T797" s="33"/>
      <c r="U797" s="33"/>
      <c r="V797" s="33"/>
      <c r="W797" s="33"/>
      <c r="X797" s="33"/>
      <c r="Y797" s="33"/>
      <c r="Z797" s="33"/>
    </row>
    <row r="798" spans="1:26" ht="15" x14ac:dyDescent="0.2">
      <c r="A798" s="252"/>
      <c r="B798" s="85"/>
      <c r="C798" s="49"/>
      <c r="D798" s="57"/>
      <c r="E798" s="51"/>
      <c r="F798" s="255"/>
      <c r="G798" s="33"/>
      <c r="H798" s="148"/>
      <c r="I798" s="33"/>
      <c r="J798" s="35"/>
      <c r="K798" s="35"/>
      <c r="L798" s="42"/>
      <c r="M798" s="59"/>
      <c r="N798" s="33"/>
      <c r="O798" s="33"/>
      <c r="P798" s="33"/>
      <c r="Q798" s="33"/>
      <c r="R798" s="33"/>
      <c r="S798" s="33"/>
      <c r="T798" s="33"/>
      <c r="U798" s="33"/>
      <c r="V798" s="33"/>
      <c r="W798" s="33"/>
      <c r="X798" s="33"/>
      <c r="Y798" s="33"/>
      <c r="Z798" s="33"/>
    </row>
    <row r="799" spans="1:26" ht="15" x14ac:dyDescent="0.2">
      <c r="A799" s="252"/>
      <c r="B799" s="85"/>
      <c r="C799" s="49"/>
      <c r="D799" s="57"/>
      <c r="E799" s="51"/>
      <c r="F799" s="255"/>
      <c r="G799" s="33"/>
      <c r="H799" s="148"/>
      <c r="I799" s="33"/>
      <c r="J799" s="35"/>
      <c r="K799" s="35"/>
      <c r="L799" s="42"/>
      <c r="M799" s="59"/>
      <c r="N799" s="33"/>
      <c r="O799" s="33"/>
      <c r="P799" s="33"/>
      <c r="Q799" s="33"/>
      <c r="R799" s="33"/>
      <c r="S799" s="33"/>
      <c r="T799" s="33"/>
      <c r="U799" s="33"/>
      <c r="V799" s="33"/>
      <c r="W799" s="33"/>
      <c r="X799" s="33"/>
      <c r="Y799" s="33"/>
      <c r="Z799" s="33"/>
    </row>
    <row r="800" spans="1:26" ht="15" x14ac:dyDescent="0.2">
      <c r="A800" s="252"/>
      <c r="B800" s="85"/>
      <c r="C800" s="49"/>
      <c r="D800" s="57"/>
      <c r="E800" s="51"/>
      <c r="F800" s="255"/>
      <c r="G800" s="33"/>
      <c r="H800" s="148"/>
      <c r="I800" s="33"/>
      <c r="J800" s="35"/>
      <c r="K800" s="35"/>
      <c r="L800" s="42"/>
      <c r="M800" s="59"/>
      <c r="N800" s="33"/>
      <c r="O800" s="33"/>
      <c r="P800" s="33"/>
      <c r="Q800" s="33"/>
      <c r="R800" s="33"/>
      <c r="S800" s="33"/>
      <c r="T800" s="33"/>
      <c r="U800" s="33"/>
      <c r="V800" s="33"/>
      <c r="W800" s="33"/>
      <c r="X800" s="33"/>
      <c r="Y800" s="33"/>
      <c r="Z800" s="33"/>
    </row>
    <row r="801" spans="1:26" ht="15" x14ac:dyDescent="0.2">
      <c r="A801" s="252"/>
      <c r="B801" s="85"/>
      <c r="C801" s="49"/>
      <c r="D801" s="57"/>
      <c r="E801" s="51"/>
      <c r="F801" s="255"/>
      <c r="G801" s="33"/>
      <c r="H801" s="148"/>
      <c r="I801" s="33"/>
      <c r="J801" s="35"/>
      <c r="K801" s="35"/>
      <c r="L801" s="42"/>
      <c r="M801" s="59"/>
      <c r="N801" s="33"/>
      <c r="O801" s="33"/>
      <c r="P801" s="33"/>
      <c r="Q801" s="33"/>
      <c r="R801" s="33"/>
      <c r="S801" s="33"/>
      <c r="T801" s="33"/>
      <c r="U801" s="33"/>
      <c r="V801" s="33"/>
      <c r="W801" s="33"/>
      <c r="X801" s="33"/>
      <c r="Y801" s="33"/>
      <c r="Z801" s="33"/>
    </row>
    <row r="802" spans="1:26" ht="15" x14ac:dyDescent="0.2">
      <c r="A802" s="252"/>
      <c r="B802" s="85"/>
      <c r="C802" s="49"/>
      <c r="D802" s="57"/>
      <c r="E802" s="51"/>
      <c r="F802" s="255"/>
      <c r="G802" s="33"/>
      <c r="H802" s="148"/>
      <c r="I802" s="33"/>
      <c r="J802" s="35"/>
      <c r="K802" s="35"/>
      <c r="L802" s="42"/>
      <c r="M802" s="59"/>
      <c r="N802" s="33"/>
      <c r="O802" s="33"/>
      <c r="P802" s="33"/>
      <c r="Q802" s="33"/>
      <c r="R802" s="33"/>
      <c r="S802" s="33"/>
      <c r="T802" s="33"/>
      <c r="U802" s="33"/>
      <c r="V802" s="33"/>
      <c r="W802" s="33"/>
      <c r="X802" s="33"/>
      <c r="Y802" s="33"/>
      <c r="Z802" s="33"/>
    </row>
    <row r="803" spans="1:26" ht="15" x14ac:dyDescent="0.2">
      <c r="A803" s="252"/>
      <c r="B803" s="85"/>
      <c r="C803" s="49"/>
      <c r="D803" s="57"/>
      <c r="E803" s="51"/>
      <c r="F803" s="255"/>
      <c r="G803" s="33"/>
      <c r="H803" s="148"/>
      <c r="I803" s="33"/>
      <c r="J803" s="35"/>
      <c r="K803" s="35"/>
      <c r="L803" s="42"/>
      <c r="M803" s="59"/>
      <c r="N803" s="33"/>
      <c r="O803" s="33"/>
      <c r="P803" s="33"/>
      <c r="Q803" s="33"/>
      <c r="R803" s="33"/>
      <c r="S803" s="33"/>
      <c r="T803" s="33"/>
      <c r="U803" s="33"/>
      <c r="V803" s="33"/>
      <c r="W803" s="33"/>
      <c r="X803" s="33"/>
      <c r="Y803" s="33"/>
      <c r="Z803" s="33"/>
    </row>
    <row r="804" spans="1:26" ht="15" x14ac:dyDescent="0.2">
      <c r="A804" s="252"/>
      <c r="B804" s="85"/>
      <c r="C804" s="49"/>
      <c r="D804" s="57"/>
      <c r="E804" s="51"/>
      <c r="F804" s="255"/>
      <c r="G804" s="33"/>
      <c r="H804" s="148"/>
      <c r="I804" s="33"/>
      <c r="J804" s="35"/>
      <c r="K804" s="35"/>
      <c r="L804" s="42"/>
      <c r="M804" s="59"/>
      <c r="N804" s="33"/>
      <c r="O804" s="33"/>
      <c r="P804" s="33"/>
      <c r="Q804" s="33"/>
      <c r="R804" s="33"/>
      <c r="S804" s="33"/>
      <c r="T804" s="33"/>
      <c r="U804" s="33"/>
      <c r="V804" s="33"/>
      <c r="W804" s="33"/>
      <c r="X804" s="33"/>
      <c r="Y804" s="33"/>
      <c r="Z804" s="33"/>
    </row>
    <row r="805" spans="1:26" ht="15" x14ac:dyDescent="0.2">
      <c r="A805" s="252"/>
      <c r="B805" s="85"/>
      <c r="C805" s="49"/>
      <c r="D805" s="57"/>
      <c r="E805" s="51"/>
      <c r="F805" s="255"/>
      <c r="G805" s="33"/>
      <c r="H805" s="148"/>
      <c r="I805" s="33"/>
      <c r="J805" s="35"/>
      <c r="K805" s="35"/>
      <c r="L805" s="42"/>
      <c r="M805" s="59"/>
      <c r="N805" s="33"/>
      <c r="O805" s="33"/>
      <c r="P805" s="33"/>
      <c r="Q805" s="33"/>
      <c r="R805" s="33"/>
      <c r="S805" s="33"/>
      <c r="T805" s="33"/>
      <c r="U805" s="33"/>
      <c r="V805" s="33"/>
      <c r="W805" s="33"/>
      <c r="X805" s="33"/>
      <c r="Y805" s="33"/>
      <c r="Z805" s="33"/>
    </row>
    <row r="806" spans="1:26" ht="15" x14ac:dyDescent="0.2">
      <c r="A806" s="252"/>
      <c r="B806" s="85"/>
      <c r="C806" s="49"/>
      <c r="D806" s="57"/>
      <c r="E806" s="51"/>
      <c r="F806" s="255"/>
      <c r="G806" s="33"/>
      <c r="H806" s="148"/>
      <c r="I806" s="33"/>
      <c r="J806" s="35"/>
      <c r="K806" s="35"/>
      <c r="L806" s="42"/>
      <c r="M806" s="59"/>
      <c r="N806" s="33"/>
      <c r="O806" s="33"/>
      <c r="P806" s="33"/>
      <c r="Q806" s="33"/>
      <c r="R806" s="33"/>
      <c r="S806" s="33"/>
      <c r="T806" s="33"/>
      <c r="U806" s="33"/>
      <c r="V806" s="33"/>
      <c r="W806" s="33"/>
      <c r="X806" s="33"/>
      <c r="Y806" s="33"/>
      <c r="Z806" s="33"/>
    </row>
    <row r="807" spans="1:26" ht="15" x14ac:dyDescent="0.2">
      <c r="A807" s="252"/>
      <c r="B807" s="85"/>
      <c r="C807" s="49"/>
      <c r="D807" s="57"/>
      <c r="E807" s="51"/>
      <c r="F807" s="255"/>
      <c r="G807" s="33"/>
      <c r="H807" s="148"/>
      <c r="I807" s="33"/>
      <c r="J807" s="35"/>
      <c r="K807" s="35"/>
      <c r="L807" s="42"/>
      <c r="M807" s="59"/>
      <c r="N807" s="33"/>
      <c r="O807" s="33"/>
      <c r="P807" s="33"/>
      <c r="Q807" s="33"/>
      <c r="R807" s="33"/>
      <c r="S807" s="33"/>
      <c r="T807" s="33"/>
      <c r="U807" s="33"/>
      <c r="V807" s="33"/>
      <c r="W807" s="33"/>
      <c r="X807" s="33"/>
      <c r="Y807" s="33"/>
      <c r="Z807" s="33"/>
    </row>
    <row r="808" spans="1:26" ht="15" x14ac:dyDescent="0.2">
      <c r="A808" s="252"/>
      <c r="B808" s="85"/>
      <c r="C808" s="49"/>
      <c r="D808" s="57"/>
      <c r="E808" s="51"/>
      <c r="F808" s="255"/>
      <c r="G808" s="33"/>
      <c r="H808" s="148"/>
      <c r="I808" s="33"/>
      <c r="J808" s="35"/>
      <c r="K808" s="35"/>
      <c r="L808" s="42"/>
      <c r="M808" s="59"/>
      <c r="N808" s="33"/>
      <c r="O808" s="33"/>
      <c r="P808" s="33"/>
      <c r="Q808" s="33"/>
      <c r="R808" s="33"/>
      <c r="S808" s="33"/>
      <c r="T808" s="33"/>
      <c r="U808" s="33"/>
      <c r="V808" s="33"/>
      <c r="W808" s="33"/>
      <c r="X808" s="33"/>
      <c r="Y808" s="33"/>
      <c r="Z808" s="33"/>
    </row>
    <row r="809" spans="1:26" ht="15" x14ac:dyDescent="0.2">
      <c r="A809" s="252"/>
      <c r="B809" s="85"/>
      <c r="C809" s="49"/>
      <c r="D809" s="57"/>
      <c r="E809" s="51"/>
      <c r="F809" s="255"/>
      <c r="G809" s="33"/>
      <c r="H809" s="148"/>
      <c r="I809" s="33"/>
      <c r="J809" s="35"/>
      <c r="K809" s="35"/>
      <c r="L809" s="42"/>
      <c r="M809" s="59"/>
      <c r="N809" s="33"/>
      <c r="O809" s="33"/>
      <c r="P809" s="33"/>
      <c r="Q809" s="33"/>
      <c r="R809" s="33"/>
      <c r="S809" s="33"/>
      <c r="T809" s="33"/>
      <c r="U809" s="33"/>
      <c r="V809" s="33"/>
      <c r="W809" s="33"/>
      <c r="X809" s="33"/>
      <c r="Y809" s="33"/>
      <c r="Z809" s="33"/>
    </row>
    <row r="810" spans="1:26" ht="15" x14ac:dyDescent="0.2">
      <c r="A810" s="252"/>
      <c r="B810" s="85"/>
      <c r="C810" s="49"/>
      <c r="D810" s="57"/>
      <c r="E810" s="51"/>
      <c r="F810" s="255"/>
      <c r="G810" s="33"/>
      <c r="H810" s="148"/>
      <c r="I810" s="33"/>
      <c r="J810" s="35"/>
      <c r="K810" s="35"/>
      <c r="L810" s="42"/>
      <c r="M810" s="59"/>
      <c r="N810" s="33"/>
      <c r="O810" s="33"/>
      <c r="P810" s="33"/>
      <c r="Q810" s="33"/>
      <c r="R810" s="33"/>
      <c r="S810" s="33"/>
      <c r="T810" s="33"/>
      <c r="U810" s="33"/>
      <c r="V810" s="33"/>
      <c r="W810" s="33"/>
      <c r="X810" s="33"/>
      <c r="Y810" s="33"/>
      <c r="Z810" s="33"/>
    </row>
    <row r="811" spans="1:26" ht="15" x14ac:dyDescent="0.2">
      <c r="A811" s="252"/>
      <c r="B811" s="85"/>
      <c r="C811" s="49"/>
      <c r="D811" s="57"/>
      <c r="E811" s="51"/>
      <c r="F811" s="255"/>
      <c r="G811" s="33"/>
      <c r="H811" s="148"/>
      <c r="I811" s="33"/>
      <c r="J811" s="35"/>
      <c r="K811" s="35"/>
      <c r="L811" s="42"/>
      <c r="M811" s="59"/>
      <c r="N811" s="33"/>
      <c r="O811" s="33"/>
      <c r="P811" s="33"/>
      <c r="Q811" s="33"/>
      <c r="R811" s="33"/>
      <c r="S811" s="33"/>
      <c r="T811" s="33"/>
      <c r="U811" s="33"/>
      <c r="V811" s="33"/>
      <c r="W811" s="33"/>
      <c r="X811" s="33"/>
      <c r="Y811" s="33"/>
      <c r="Z811" s="33"/>
    </row>
    <row r="812" spans="1:26" ht="15" x14ac:dyDescent="0.2">
      <c r="A812" s="252"/>
      <c r="B812" s="85"/>
      <c r="C812" s="49"/>
      <c r="D812" s="57"/>
      <c r="E812" s="51"/>
      <c r="F812" s="255"/>
      <c r="G812" s="33"/>
      <c r="H812" s="148"/>
      <c r="I812" s="33"/>
      <c r="J812" s="35"/>
      <c r="K812" s="35"/>
      <c r="L812" s="42"/>
      <c r="M812" s="59"/>
      <c r="N812" s="33"/>
      <c r="O812" s="33"/>
      <c r="P812" s="33"/>
      <c r="Q812" s="33"/>
      <c r="R812" s="33"/>
      <c r="S812" s="33"/>
      <c r="T812" s="33"/>
      <c r="U812" s="33"/>
      <c r="V812" s="33"/>
      <c r="W812" s="33"/>
      <c r="X812" s="33"/>
      <c r="Y812" s="33"/>
      <c r="Z812" s="33"/>
    </row>
    <row r="813" spans="1:26" ht="15" x14ac:dyDescent="0.2">
      <c r="A813" s="252"/>
      <c r="B813" s="85"/>
      <c r="C813" s="49"/>
      <c r="D813" s="57"/>
      <c r="E813" s="51"/>
      <c r="F813" s="255"/>
      <c r="G813" s="33"/>
      <c r="H813" s="148"/>
      <c r="I813" s="33"/>
      <c r="J813" s="35"/>
      <c r="K813" s="35"/>
      <c r="L813" s="42"/>
      <c r="M813" s="59"/>
      <c r="N813" s="33"/>
      <c r="O813" s="33"/>
      <c r="P813" s="33"/>
      <c r="Q813" s="33"/>
      <c r="R813" s="33"/>
      <c r="S813" s="33"/>
      <c r="T813" s="33"/>
      <c r="U813" s="33"/>
      <c r="V813" s="33"/>
      <c r="W813" s="33"/>
      <c r="X813" s="33"/>
      <c r="Y813" s="33"/>
      <c r="Z813" s="33"/>
    </row>
    <row r="814" spans="1:26" ht="15" x14ac:dyDescent="0.2">
      <c r="A814" s="252"/>
      <c r="B814" s="85"/>
      <c r="C814" s="49"/>
      <c r="D814" s="57"/>
      <c r="E814" s="51"/>
      <c r="F814" s="255"/>
      <c r="G814" s="33"/>
      <c r="H814" s="148"/>
      <c r="I814" s="33"/>
      <c r="J814" s="35"/>
      <c r="K814" s="35"/>
      <c r="L814" s="42"/>
      <c r="M814" s="59"/>
      <c r="N814" s="33"/>
      <c r="O814" s="33"/>
      <c r="P814" s="33"/>
      <c r="Q814" s="33"/>
      <c r="R814" s="33"/>
      <c r="S814" s="33"/>
      <c r="T814" s="33"/>
      <c r="U814" s="33"/>
      <c r="V814" s="33"/>
      <c r="W814" s="33"/>
      <c r="X814" s="33"/>
      <c r="Y814" s="33"/>
      <c r="Z814" s="33"/>
    </row>
    <row r="815" spans="1:26" ht="15" x14ac:dyDescent="0.2">
      <c r="A815" s="252"/>
      <c r="B815" s="85"/>
      <c r="C815" s="49"/>
      <c r="D815" s="57"/>
      <c r="E815" s="51"/>
      <c r="F815" s="255"/>
      <c r="G815" s="33"/>
      <c r="H815" s="148"/>
      <c r="I815" s="33"/>
      <c r="J815" s="35"/>
      <c r="K815" s="35"/>
      <c r="L815" s="42"/>
      <c r="M815" s="59"/>
      <c r="N815" s="33"/>
      <c r="O815" s="33"/>
      <c r="P815" s="33"/>
      <c r="Q815" s="33"/>
      <c r="R815" s="33"/>
      <c r="S815" s="33"/>
      <c r="T815" s="33"/>
      <c r="U815" s="33"/>
      <c r="V815" s="33"/>
      <c r="W815" s="33"/>
      <c r="X815" s="33"/>
      <c r="Y815" s="33"/>
      <c r="Z815" s="33"/>
    </row>
    <row r="816" spans="1:26" ht="15" x14ac:dyDescent="0.2">
      <c r="A816" s="252"/>
      <c r="B816" s="85"/>
      <c r="C816" s="49"/>
      <c r="D816" s="57"/>
      <c r="E816" s="51"/>
      <c r="F816" s="255"/>
      <c r="G816" s="33"/>
      <c r="H816" s="148"/>
      <c r="I816" s="33"/>
      <c r="J816" s="35"/>
      <c r="K816" s="35"/>
      <c r="L816" s="42"/>
      <c r="M816" s="59"/>
      <c r="N816" s="33"/>
      <c r="O816" s="33"/>
      <c r="P816" s="33"/>
      <c r="Q816" s="33"/>
      <c r="R816" s="33"/>
      <c r="S816" s="33"/>
      <c r="T816" s="33"/>
      <c r="U816" s="33"/>
      <c r="V816" s="33"/>
      <c r="W816" s="33"/>
      <c r="X816" s="33"/>
      <c r="Y816" s="33"/>
      <c r="Z816" s="33"/>
    </row>
    <row r="817" spans="1:26" ht="15" x14ac:dyDescent="0.2">
      <c r="A817" s="252"/>
      <c r="B817" s="85"/>
      <c r="C817" s="49"/>
      <c r="D817" s="57"/>
      <c r="E817" s="51"/>
      <c r="F817" s="255"/>
      <c r="G817" s="33"/>
      <c r="H817" s="148"/>
      <c r="I817" s="33"/>
      <c r="J817" s="35"/>
      <c r="K817" s="35"/>
      <c r="L817" s="42"/>
      <c r="M817" s="59"/>
      <c r="N817" s="33"/>
      <c r="O817" s="33"/>
      <c r="P817" s="33"/>
      <c r="Q817" s="33"/>
      <c r="R817" s="33"/>
      <c r="S817" s="33"/>
      <c r="T817" s="33"/>
      <c r="U817" s="33"/>
      <c r="V817" s="33"/>
      <c r="W817" s="33"/>
      <c r="X817" s="33"/>
      <c r="Y817" s="33"/>
      <c r="Z817" s="33"/>
    </row>
    <row r="818" spans="1:26" ht="15" x14ac:dyDescent="0.2">
      <c r="A818" s="252"/>
      <c r="B818" s="85"/>
      <c r="C818" s="49"/>
      <c r="D818" s="57"/>
      <c r="E818" s="51"/>
      <c r="F818" s="255"/>
      <c r="G818" s="33"/>
      <c r="H818" s="148"/>
      <c r="I818" s="33"/>
      <c r="J818" s="35"/>
      <c r="K818" s="35"/>
      <c r="L818" s="42"/>
      <c r="M818" s="59"/>
      <c r="N818" s="33"/>
      <c r="O818" s="33"/>
      <c r="P818" s="33"/>
      <c r="Q818" s="33"/>
      <c r="R818" s="33"/>
      <c r="S818" s="33"/>
      <c r="T818" s="33"/>
      <c r="U818" s="33"/>
      <c r="V818" s="33"/>
      <c r="W818" s="33"/>
      <c r="X818" s="33"/>
      <c r="Y818" s="33"/>
      <c r="Z818" s="33"/>
    </row>
    <row r="819" spans="1:26" ht="15" x14ac:dyDescent="0.2">
      <c r="A819" s="252"/>
      <c r="B819" s="85"/>
      <c r="C819" s="49"/>
      <c r="D819" s="57"/>
      <c r="E819" s="51"/>
      <c r="F819" s="255"/>
      <c r="G819" s="33"/>
      <c r="H819" s="148"/>
      <c r="I819" s="33"/>
      <c r="J819" s="35"/>
      <c r="K819" s="35"/>
      <c r="L819" s="42"/>
      <c r="M819" s="59"/>
      <c r="N819" s="33"/>
      <c r="O819" s="33"/>
      <c r="P819" s="33"/>
      <c r="Q819" s="33"/>
      <c r="R819" s="33"/>
      <c r="S819" s="33"/>
      <c r="T819" s="33"/>
      <c r="U819" s="33"/>
      <c r="V819" s="33"/>
      <c r="W819" s="33"/>
      <c r="X819" s="33"/>
      <c r="Y819" s="33"/>
      <c r="Z819" s="33"/>
    </row>
    <row r="820" spans="1:26" ht="15" x14ac:dyDescent="0.2">
      <c r="A820" s="252"/>
      <c r="B820" s="85"/>
      <c r="C820" s="49"/>
      <c r="D820" s="57"/>
      <c r="E820" s="51"/>
      <c r="F820" s="255"/>
      <c r="G820" s="33"/>
      <c r="H820" s="148"/>
      <c r="I820" s="33"/>
      <c r="J820" s="35"/>
      <c r="K820" s="35"/>
      <c r="L820" s="42"/>
      <c r="M820" s="59"/>
      <c r="N820" s="33"/>
      <c r="O820" s="33"/>
      <c r="P820" s="33"/>
      <c r="Q820" s="33"/>
      <c r="R820" s="33"/>
      <c r="S820" s="33"/>
      <c r="T820" s="33"/>
      <c r="U820" s="33"/>
      <c r="V820" s="33"/>
      <c r="W820" s="33"/>
      <c r="X820" s="33"/>
      <c r="Y820" s="33"/>
      <c r="Z820" s="33"/>
    </row>
    <row r="821" spans="1:26" ht="15" x14ac:dyDescent="0.2">
      <c r="A821" s="252"/>
      <c r="B821" s="85"/>
      <c r="C821" s="49"/>
      <c r="D821" s="57"/>
      <c r="E821" s="51"/>
      <c r="F821" s="255"/>
      <c r="G821" s="33"/>
      <c r="H821" s="148"/>
      <c r="I821" s="33"/>
      <c r="J821" s="35"/>
      <c r="K821" s="35"/>
      <c r="L821" s="42"/>
      <c r="M821" s="59"/>
      <c r="N821" s="33"/>
      <c r="O821" s="33"/>
      <c r="P821" s="33"/>
      <c r="Q821" s="33"/>
      <c r="R821" s="33"/>
      <c r="S821" s="33"/>
      <c r="T821" s="33"/>
      <c r="U821" s="33"/>
      <c r="V821" s="33"/>
      <c r="W821" s="33"/>
      <c r="X821" s="33"/>
      <c r="Y821" s="33"/>
      <c r="Z821" s="33"/>
    </row>
    <row r="822" spans="1:26" ht="15" x14ac:dyDescent="0.2">
      <c r="A822" s="252"/>
      <c r="B822" s="85"/>
      <c r="C822" s="49"/>
      <c r="D822" s="57"/>
      <c r="E822" s="51"/>
      <c r="F822" s="255"/>
      <c r="G822" s="33"/>
      <c r="H822" s="148"/>
      <c r="I822" s="33"/>
      <c r="J822" s="35"/>
      <c r="K822" s="35"/>
      <c r="L822" s="42"/>
      <c r="M822" s="59"/>
      <c r="N822" s="33"/>
      <c r="O822" s="33"/>
      <c r="P822" s="33"/>
      <c r="Q822" s="33"/>
      <c r="R822" s="33"/>
      <c r="S822" s="33"/>
      <c r="T822" s="33"/>
      <c r="U822" s="33"/>
      <c r="V822" s="33"/>
      <c r="W822" s="33"/>
      <c r="X822" s="33"/>
      <c r="Y822" s="33"/>
      <c r="Z822" s="33"/>
    </row>
    <row r="823" spans="1:26" ht="15" x14ac:dyDescent="0.2">
      <c r="A823" s="252"/>
      <c r="B823" s="85"/>
      <c r="C823" s="49"/>
      <c r="D823" s="57"/>
      <c r="E823" s="51"/>
      <c r="F823" s="255"/>
      <c r="G823" s="33"/>
      <c r="H823" s="148"/>
      <c r="I823" s="33"/>
      <c r="J823" s="35"/>
      <c r="K823" s="35"/>
      <c r="L823" s="42"/>
      <c r="M823" s="59"/>
      <c r="N823" s="33"/>
      <c r="O823" s="33"/>
      <c r="P823" s="33"/>
      <c r="Q823" s="33"/>
      <c r="R823" s="33"/>
      <c r="S823" s="33"/>
      <c r="T823" s="33"/>
      <c r="U823" s="33"/>
      <c r="V823" s="33"/>
      <c r="W823" s="33"/>
      <c r="X823" s="33"/>
      <c r="Y823" s="33"/>
      <c r="Z823" s="33"/>
    </row>
    <row r="824" spans="1:26" ht="15" x14ac:dyDescent="0.2">
      <c r="A824" s="252"/>
      <c r="B824" s="85"/>
      <c r="C824" s="49"/>
      <c r="D824" s="57"/>
      <c r="E824" s="51"/>
      <c r="F824" s="255"/>
      <c r="G824" s="33"/>
      <c r="H824" s="148"/>
      <c r="I824" s="33"/>
      <c r="J824" s="35"/>
      <c r="K824" s="35"/>
      <c r="L824" s="42"/>
      <c r="M824" s="59"/>
      <c r="N824" s="33"/>
      <c r="O824" s="33"/>
      <c r="P824" s="33"/>
      <c r="Q824" s="33"/>
      <c r="R824" s="33"/>
      <c r="S824" s="33"/>
      <c r="T824" s="33"/>
      <c r="U824" s="33"/>
      <c r="V824" s="33"/>
      <c r="W824" s="33"/>
      <c r="X824" s="33"/>
      <c r="Y824" s="33"/>
      <c r="Z824" s="33"/>
    </row>
    <row r="825" spans="1:26" ht="15" x14ac:dyDescent="0.2">
      <c r="A825" s="252"/>
      <c r="B825" s="85"/>
      <c r="C825" s="49"/>
      <c r="D825" s="57"/>
      <c r="E825" s="51"/>
      <c r="F825" s="255"/>
      <c r="G825" s="33"/>
      <c r="H825" s="148"/>
      <c r="I825" s="33"/>
      <c r="J825" s="35"/>
      <c r="K825" s="35"/>
      <c r="L825" s="42"/>
      <c r="M825" s="59"/>
      <c r="N825" s="33"/>
      <c r="O825" s="33"/>
      <c r="P825" s="33"/>
      <c r="Q825" s="33"/>
      <c r="R825" s="33"/>
      <c r="S825" s="33"/>
      <c r="T825" s="33"/>
      <c r="U825" s="33"/>
      <c r="V825" s="33"/>
      <c r="W825" s="33"/>
      <c r="X825" s="33"/>
      <c r="Y825" s="33"/>
      <c r="Z825" s="33"/>
    </row>
    <row r="826" spans="1:26" ht="15" x14ac:dyDescent="0.2">
      <c r="A826" s="252"/>
      <c r="B826" s="85"/>
      <c r="C826" s="49"/>
      <c r="D826" s="57"/>
      <c r="E826" s="51"/>
      <c r="F826" s="255"/>
      <c r="G826" s="33"/>
      <c r="H826" s="148"/>
      <c r="I826" s="33"/>
      <c r="J826" s="35"/>
      <c r="K826" s="35"/>
      <c r="L826" s="42"/>
      <c r="M826" s="59"/>
      <c r="N826" s="33"/>
      <c r="O826" s="33"/>
      <c r="P826" s="33"/>
      <c r="Q826" s="33"/>
      <c r="R826" s="33"/>
      <c r="S826" s="33"/>
      <c r="T826" s="33"/>
      <c r="U826" s="33"/>
      <c r="V826" s="33"/>
      <c r="W826" s="33"/>
      <c r="X826" s="33"/>
      <c r="Y826" s="33"/>
      <c r="Z826" s="33"/>
    </row>
    <row r="827" spans="1:26" ht="15" x14ac:dyDescent="0.2">
      <c r="A827" s="252"/>
      <c r="B827" s="85"/>
      <c r="C827" s="49"/>
      <c r="D827" s="57"/>
      <c r="E827" s="51"/>
      <c r="F827" s="255"/>
      <c r="G827" s="33"/>
      <c r="H827" s="148"/>
      <c r="I827" s="33"/>
      <c r="J827" s="35"/>
      <c r="K827" s="35"/>
      <c r="L827" s="42"/>
      <c r="M827" s="59"/>
      <c r="N827" s="33"/>
      <c r="O827" s="33"/>
      <c r="P827" s="33"/>
      <c r="Q827" s="33"/>
      <c r="R827" s="33"/>
      <c r="S827" s="33"/>
      <c r="T827" s="33"/>
      <c r="U827" s="33"/>
      <c r="V827" s="33"/>
      <c r="W827" s="33"/>
      <c r="X827" s="33"/>
      <c r="Y827" s="33"/>
      <c r="Z827" s="33"/>
    </row>
  </sheetData>
  <mergeCells count="417">
    <mergeCell ref="G335:L335"/>
    <mergeCell ref="G336:L336"/>
    <mergeCell ref="G337:L337"/>
    <mergeCell ref="G338:L338"/>
    <mergeCell ref="G339:L339"/>
    <mergeCell ref="G340:L340"/>
    <mergeCell ref="G341:L341"/>
    <mergeCell ref="G342:L342"/>
    <mergeCell ref="G326:L326"/>
    <mergeCell ref="G327:L327"/>
    <mergeCell ref="G328:L328"/>
    <mergeCell ref="G329:L329"/>
    <mergeCell ref="G330:L330"/>
    <mergeCell ref="G331:L331"/>
    <mergeCell ref="G332:L332"/>
    <mergeCell ref="G333:L333"/>
    <mergeCell ref="G334:L334"/>
    <mergeCell ref="G317:L317"/>
    <mergeCell ref="G318:L318"/>
    <mergeCell ref="G319:L319"/>
    <mergeCell ref="G320:L320"/>
    <mergeCell ref="G321:L321"/>
    <mergeCell ref="G322:L322"/>
    <mergeCell ref="G323:L323"/>
    <mergeCell ref="G324:L324"/>
    <mergeCell ref="G325:L325"/>
    <mergeCell ref="G308:L308"/>
    <mergeCell ref="G309:L309"/>
    <mergeCell ref="G310:L310"/>
    <mergeCell ref="G311:L311"/>
    <mergeCell ref="G312:L312"/>
    <mergeCell ref="G313:L313"/>
    <mergeCell ref="G314:L314"/>
    <mergeCell ref="G315:L315"/>
    <mergeCell ref="G316:L316"/>
    <mergeCell ref="G299:L299"/>
    <mergeCell ref="G300:L300"/>
    <mergeCell ref="G301:L301"/>
    <mergeCell ref="G302:L302"/>
    <mergeCell ref="G303:L303"/>
    <mergeCell ref="G304:L304"/>
    <mergeCell ref="G305:L305"/>
    <mergeCell ref="G306:L306"/>
    <mergeCell ref="G307:L307"/>
    <mergeCell ref="G290:L290"/>
    <mergeCell ref="G291:L291"/>
    <mergeCell ref="G292:L292"/>
    <mergeCell ref="G293:L293"/>
    <mergeCell ref="G294:L294"/>
    <mergeCell ref="G295:L295"/>
    <mergeCell ref="G296:L296"/>
    <mergeCell ref="G297:L297"/>
    <mergeCell ref="G298:L298"/>
    <mergeCell ref="G281:L281"/>
    <mergeCell ref="G282:L282"/>
    <mergeCell ref="G283:L283"/>
    <mergeCell ref="G284:L284"/>
    <mergeCell ref="G285:L285"/>
    <mergeCell ref="G286:L286"/>
    <mergeCell ref="G287:L287"/>
    <mergeCell ref="G288:L288"/>
    <mergeCell ref="G289:L289"/>
    <mergeCell ref="G272:L272"/>
    <mergeCell ref="G273:L273"/>
    <mergeCell ref="G274:L274"/>
    <mergeCell ref="G275:L275"/>
    <mergeCell ref="G276:L276"/>
    <mergeCell ref="G277:L277"/>
    <mergeCell ref="G278:L278"/>
    <mergeCell ref="G279:L279"/>
    <mergeCell ref="G280:L280"/>
    <mergeCell ref="G263:L263"/>
    <mergeCell ref="G264:L264"/>
    <mergeCell ref="G265:L265"/>
    <mergeCell ref="G266:L266"/>
    <mergeCell ref="G267:L267"/>
    <mergeCell ref="G268:L268"/>
    <mergeCell ref="G269:L269"/>
    <mergeCell ref="G270:L270"/>
    <mergeCell ref="G271:L271"/>
    <mergeCell ref="G254:L254"/>
    <mergeCell ref="G255:L255"/>
    <mergeCell ref="G256:L256"/>
    <mergeCell ref="G257:L257"/>
    <mergeCell ref="G258:L258"/>
    <mergeCell ref="G259:L259"/>
    <mergeCell ref="G260:L260"/>
    <mergeCell ref="G261:L261"/>
    <mergeCell ref="G262:L262"/>
    <mergeCell ref="G245:L245"/>
    <mergeCell ref="G246:L246"/>
    <mergeCell ref="G247:L247"/>
    <mergeCell ref="G248:L248"/>
    <mergeCell ref="G249:L249"/>
    <mergeCell ref="G250:L250"/>
    <mergeCell ref="G251:L251"/>
    <mergeCell ref="G252:L252"/>
    <mergeCell ref="G253:L253"/>
    <mergeCell ref="G236:L236"/>
    <mergeCell ref="G237:L237"/>
    <mergeCell ref="G238:L238"/>
    <mergeCell ref="G239:L239"/>
    <mergeCell ref="G240:L240"/>
    <mergeCell ref="G241:L241"/>
    <mergeCell ref="G242:L242"/>
    <mergeCell ref="G243:L243"/>
    <mergeCell ref="G244:L244"/>
    <mergeCell ref="G227:L227"/>
    <mergeCell ref="G228:L228"/>
    <mergeCell ref="G229:L229"/>
    <mergeCell ref="G230:L230"/>
    <mergeCell ref="G231:L231"/>
    <mergeCell ref="G232:L232"/>
    <mergeCell ref="G233:L233"/>
    <mergeCell ref="G234:L234"/>
    <mergeCell ref="G235:L235"/>
    <mergeCell ref="G218:L218"/>
    <mergeCell ref="G219:L219"/>
    <mergeCell ref="G220:L220"/>
    <mergeCell ref="G221:L221"/>
    <mergeCell ref="G222:L222"/>
    <mergeCell ref="G223:L223"/>
    <mergeCell ref="G224:L224"/>
    <mergeCell ref="G225:L225"/>
    <mergeCell ref="G226:L226"/>
    <mergeCell ref="G209:L209"/>
    <mergeCell ref="G210:L210"/>
    <mergeCell ref="G211:L211"/>
    <mergeCell ref="G212:L212"/>
    <mergeCell ref="G213:L213"/>
    <mergeCell ref="G214:L214"/>
    <mergeCell ref="G215:L215"/>
    <mergeCell ref="G216:L216"/>
    <mergeCell ref="G217:L217"/>
    <mergeCell ref="G200:L200"/>
    <mergeCell ref="G201:L201"/>
    <mergeCell ref="G202:L202"/>
    <mergeCell ref="G203:L203"/>
    <mergeCell ref="G204:L204"/>
    <mergeCell ref="G205:L205"/>
    <mergeCell ref="G206:L206"/>
    <mergeCell ref="G207:L207"/>
    <mergeCell ref="G208:L208"/>
    <mergeCell ref="G191:L191"/>
    <mergeCell ref="G192:L192"/>
    <mergeCell ref="G193:L193"/>
    <mergeCell ref="G194:L194"/>
    <mergeCell ref="G195:L195"/>
    <mergeCell ref="G196:L196"/>
    <mergeCell ref="G197:L197"/>
    <mergeCell ref="G198:L198"/>
    <mergeCell ref="G199:L199"/>
    <mergeCell ref="G182:L182"/>
    <mergeCell ref="G183:L183"/>
    <mergeCell ref="G184:L184"/>
    <mergeCell ref="G185:L185"/>
    <mergeCell ref="G186:L186"/>
    <mergeCell ref="G187:L187"/>
    <mergeCell ref="G188:L188"/>
    <mergeCell ref="G189:L189"/>
    <mergeCell ref="G190:L190"/>
    <mergeCell ref="G173:L173"/>
    <mergeCell ref="G174:L174"/>
    <mergeCell ref="G175:L175"/>
    <mergeCell ref="G176:L176"/>
    <mergeCell ref="G177:L177"/>
    <mergeCell ref="G178:L178"/>
    <mergeCell ref="G179:L179"/>
    <mergeCell ref="G180:L180"/>
    <mergeCell ref="G181:L181"/>
    <mergeCell ref="G164:L164"/>
    <mergeCell ref="G165:L165"/>
    <mergeCell ref="G166:L166"/>
    <mergeCell ref="G167:L167"/>
    <mergeCell ref="G168:L168"/>
    <mergeCell ref="G169:L169"/>
    <mergeCell ref="G170:L170"/>
    <mergeCell ref="G171:L171"/>
    <mergeCell ref="G172:L172"/>
    <mergeCell ref="G155:L155"/>
    <mergeCell ref="G156:L156"/>
    <mergeCell ref="G157:L157"/>
    <mergeCell ref="G158:L158"/>
    <mergeCell ref="G159:L159"/>
    <mergeCell ref="G160:L160"/>
    <mergeCell ref="G161:L161"/>
    <mergeCell ref="G162:L162"/>
    <mergeCell ref="G163:L163"/>
    <mergeCell ref="G146:L146"/>
    <mergeCell ref="G147:L147"/>
    <mergeCell ref="G148:L148"/>
    <mergeCell ref="G149:L149"/>
    <mergeCell ref="G150:L150"/>
    <mergeCell ref="G151:L151"/>
    <mergeCell ref="G152:L152"/>
    <mergeCell ref="G153:L153"/>
    <mergeCell ref="G154:L154"/>
    <mergeCell ref="G137:L137"/>
    <mergeCell ref="G138:L138"/>
    <mergeCell ref="G139:L139"/>
    <mergeCell ref="G140:L140"/>
    <mergeCell ref="G141:L141"/>
    <mergeCell ref="G142:L142"/>
    <mergeCell ref="G143:L143"/>
    <mergeCell ref="G144:L144"/>
    <mergeCell ref="G145:L145"/>
    <mergeCell ref="G128:L128"/>
    <mergeCell ref="G129:L129"/>
    <mergeCell ref="G130:L130"/>
    <mergeCell ref="G131:L131"/>
    <mergeCell ref="G132:L132"/>
    <mergeCell ref="G133:L133"/>
    <mergeCell ref="G134:L134"/>
    <mergeCell ref="G135:L135"/>
    <mergeCell ref="G136:L136"/>
    <mergeCell ref="G119:L119"/>
    <mergeCell ref="G120:L120"/>
    <mergeCell ref="G121:L121"/>
    <mergeCell ref="G122:L122"/>
    <mergeCell ref="G123:L123"/>
    <mergeCell ref="G124:L124"/>
    <mergeCell ref="G125:L125"/>
    <mergeCell ref="G126:L126"/>
    <mergeCell ref="G127:L127"/>
    <mergeCell ref="G110:L110"/>
    <mergeCell ref="G111:L111"/>
    <mergeCell ref="G112:L112"/>
    <mergeCell ref="G113:L113"/>
    <mergeCell ref="G114:L114"/>
    <mergeCell ref="G115:L115"/>
    <mergeCell ref="G116:L116"/>
    <mergeCell ref="G117:L117"/>
    <mergeCell ref="G118:L118"/>
    <mergeCell ref="G101:L101"/>
    <mergeCell ref="G102:L102"/>
    <mergeCell ref="G103:L103"/>
    <mergeCell ref="G104:L104"/>
    <mergeCell ref="G105:L105"/>
    <mergeCell ref="G106:L106"/>
    <mergeCell ref="G107:L107"/>
    <mergeCell ref="G108:L108"/>
    <mergeCell ref="G109:L109"/>
    <mergeCell ref="G92:L92"/>
    <mergeCell ref="G93:L93"/>
    <mergeCell ref="G94:L94"/>
    <mergeCell ref="G95:L95"/>
    <mergeCell ref="G96:L96"/>
    <mergeCell ref="G97:L97"/>
    <mergeCell ref="G98:L98"/>
    <mergeCell ref="G99:L99"/>
    <mergeCell ref="G100:L100"/>
    <mergeCell ref="G83:L83"/>
    <mergeCell ref="G84:L84"/>
    <mergeCell ref="G85:L85"/>
    <mergeCell ref="G86:L86"/>
    <mergeCell ref="G87:L87"/>
    <mergeCell ref="G88:L88"/>
    <mergeCell ref="G89:L89"/>
    <mergeCell ref="G90:L90"/>
    <mergeCell ref="G91:L91"/>
    <mergeCell ref="G74:L74"/>
    <mergeCell ref="G75:L75"/>
    <mergeCell ref="G76:L76"/>
    <mergeCell ref="G77:L77"/>
    <mergeCell ref="G78:L78"/>
    <mergeCell ref="G79:L79"/>
    <mergeCell ref="G80:L80"/>
    <mergeCell ref="G81:L81"/>
    <mergeCell ref="G82:L82"/>
    <mergeCell ref="G65:L65"/>
    <mergeCell ref="G66:L66"/>
    <mergeCell ref="G67:L67"/>
    <mergeCell ref="G68:L68"/>
    <mergeCell ref="G69:L69"/>
    <mergeCell ref="G70:L70"/>
    <mergeCell ref="G71:L71"/>
    <mergeCell ref="G72:L72"/>
    <mergeCell ref="G73:L73"/>
    <mergeCell ref="G56:L56"/>
    <mergeCell ref="G57:L57"/>
    <mergeCell ref="G58:L58"/>
    <mergeCell ref="G59:L59"/>
    <mergeCell ref="G60:L60"/>
    <mergeCell ref="G61:L61"/>
    <mergeCell ref="G62:L62"/>
    <mergeCell ref="G63:L63"/>
    <mergeCell ref="G64:L64"/>
    <mergeCell ref="G47:L47"/>
    <mergeCell ref="G48:L48"/>
    <mergeCell ref="G49:L49"/>
    <mergeCell ref="G50:L50"/>
    <mergeCell ref="G51:L51"/>
    <mergeCell ref="G52:L52"/>
    <mergeCell ref="G53:L53"/>
    <mergeCell ref="G54:L54"/>
    <mergeCell ref="G55:L55"/>
    <mergeCell ref="G38:L38"/>
    <mergeCell ref="G39:L39"/>
    <mergeCell ref="G40:L40"/>
    <mergeCell ref="G41:L41"/>
    <mergeCell ref="G42:L42"/>
    <mergeCell ref="G43:L43"/>
    <mergeCell ref="G44:L44"/>
    <mergeCell ref="G45:L45"/>
    <mergeCell ref="G46:L46"/>
    <mergeCell ref="G29:L29"/>
    <mergeCell ref="G30:L30"/>
    <mergeCell ref="G31:L31"/>
    <mergeCell ref="G32:L32"/>
    <mergeCell ref="G33:L33"/>
    <mergeCell ref="G34:L34"/>
    <mergeCell ref="G35:L35"/>
    <mergeCell ref="G36:L36"/>
    <mergeCell ref="G37:L37"/>
    <mergeCell ref="G20:L20"/>
    <mergeCell ref="G21:L21"/>
    <mergeCell ref="G22:L22"/>
    <mergeCell ref="G23:L23"/>
    <mergeCell ref="G24:L24"/>
    <mergeCell ref="G25:L25"/>
    <mergeCell ref="G26:L26"/>
    <mergeCell ref="G27:L27"/>
    <mergeCell ref="G28:L28"/>
    <mergeCell ref="G388:L388"/>
    <mergeCell ref="G389:L389"/>
    <mergeCell ref="G390:L390"/>
    <mergeCell ref="G391:L391"/>
    <mergeCell ref="B1:L1"/>
    <mergeCell ref="B2:L2"/>
    <mergeCell ref="B3:D3"/>
    <mergeCell ref="E3:L3"/>
    <mergeCell ref="B4:D4"/>
    <mergeCell ref="E4:L4"/>
    <mergeCell ref="B5:D5"/>
    <mergeCell ref="E5:L5"/>
    <mergeCell ref="F6:H6"/>
    <mergeCell ref="F8:H8"/>
    <mergeCell ref="F10:I10"/>
    <mergeCell ref="J10:K10"/>
    <mergeCell ref="G12:L12"/>
    <mergeCell ref="G13:L13"/>
    <mergeCell ref="G14:L14"/>
    <mergeCell ref="G15:L15"/>
    <mergeCell ref="G16:L16"/>
    <mergeCell ref="G17:L17"/>
    <mergeCell ref="G18:L18"/>
    <mergeCell ref="G19:L19"/>
    <mergeCell ref="G379:L379"/>
    <mergeCell ref="G380:L380"/>
    <mergeCell ref="G381:L381"/>
    <mergeCell ref="G382:L382"/>
    <mergeCell ref="G383:L383"/>
    <mergeCell ref="G384:L384"/>
    <mergeCell ref="G385:L385"/>
    <mergeCell ref="G386:L386"/>
    <mergeCell ref="G387:L387"/>
    <mergeCell ref="G370:L370"/>
    <mergeCell ref="G371:L371"/>
    <mergeCell ref="G372:L372"/>
    <mergeCell ref="G373:L373"/>
    <mergeCell ref="G374:L374"/>
    <mergeCell ref="G375:L375"/>
    <mergeCell ref="G376:L376"/>
    <mergeCell ref="G377:L377"/>
    <mergeCell ref="G378:L378"/>
    <mergeCell ref="G361:L361"/>
    <mergeCell ref="G362:L362"/>
    <mergeCell ref="G363:L363"/>
    <mergeCell ref="G364:L364"/>
    <mergeCell ref="G365:L365"/>
    <mergeCell ref="G366:L366"/>
    <mergeCell ref="G367:L367"/>
    <mergeCell ref="G368:L368"/>
    <mergeCell ref="G369:L369"/>
    <mergeCell ref="G352:L352"/>
    <mergeCell ref="G353:L353"/>
    <mergeCell ref="G354:L354"/>
    <mergeCell ref="G355:L355"/>
    <mergeCell ref="G356:L356"/>
    <mergeCell ref="G357:L357"/>
    <mergeCell ref="G358:L358"/>
    <mergeCell ref="G359:L359"/>
    <mergeCell ref="G360:L360"/>
    <mergeCell ref="G343:L343"/>
    <mergeCell ref="G344:L344"/>
    <mergeCell ref="G345:L345"/>
    <mergeCell ref="G346:L346"/>
    <mergeCell ref="G347:L347"/>
    <mergeCell ref="G348:L348"/>
    <mergeCell ref="G349:L349"/>
    <mergeCell ref="G350:L350"/>
    <mergeCell ref="G351:L351"/>
    <mergeCell ref="G401:L401"/>
    <mergeCell ref="G402:L402"/>
    <mergeCell ref="G403:L403"/>
    <mergeCell ref="G404:L404"/>
    <mergeCell ref="G405:L405"/>
    <mergeCell ref="G413:L413"/>
    <mergeCell ref="G414:L414"/>
    <mergeCell ref="G418:I418"/>
    <mergeCell ref="G419:I419"/>
    <mergeCell ref="G406:L406"/>
    <mergeCell ref="G407:L407"/>
    <mergeCell ref="G408:L408"/>
    <mergeCell ref="G409:L409"/>
    <mergeCell ref="G410:L410"/>
    <mergeCell ref="G411:L411"/>
    <mergeCell ref="G412:L412"/>
    <mergeCell ref="G392:L392"/>
    <mergeCell ref="G393:L393"/>
    <mergeCell ref="G394:L394"/>
    <mergeCell ref="G395:L395"/>
    <mergeCell ref="G396:L396"/>
    <mergeCell ref="G397:L397"/>
    <mergeCell ref="G398:L398"/>
    <mergeCell ref="G399:L399"/>
    <mergeCell ref="G400:L400"/>
  </mergeCells>
  <dataValidations count="3">
    <dataValidation type="list" allowBlank="1" showErrorMessage="1" sqref="E418 G418" xr:uid="{00000000-0002-0000-0800-000000000000}">
      <formula1>"Mateus Pedro  da Silva,Leonardo Mesquita Reis Belico"</formula1>
    </dataValidation>
    <dataValidation type="list" allowBlank="1" showErrorMessage="1" sqref="F6 F8" xr:uid="{00000000-0002-0000-0800-000001000000}">
      <formula1>"CONSTRUÇÃO DE EDIFÍCIOS,OBRA RODOVIÁRIA,NÃO SE APLICA"</formula1>
    </dataValidation>
    <dataValidation type="list" allowBlank="1" showErrorMessage="1" sqref="E419 G419" xr:uid="{00000000-0002-0000-0800-000002000000}">
      <formula1>"Engenheiro Civil,Arquiteto e Urbanista"</formula1>
    </dataValidation>
  </dataValidations>
  <printOptions horizontalCentered="1"/>
  <pageMargins left="0.7" right="0.7" top="0.29232283464566938" bottom="0.6" header="0" footer="0"/>
  <pageSetup paperSize="9" fitToHeight="0" pageOrder="overThenDown" orientation="landscape" cellComments="atEnd"/>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9</vt:i4>
      </vt:variant>
    </vt:vector>
  </HeadingPairs>
  <TitlesOfParts>
    <vt:vector size="9" baseType="lpstr">
      <vt:lpstr>BDI 1 </vt:lpstr>
      <vt:lpstr>BDI 2 </vt:lpstr>
      <vt:lpstr>COMPOSIÇÕES UNITÁRIAS</vt:lpstr>
      <vt:lpstr>P.O.</vt:lpstr>
      <vt:lpstr>RESUMO DOS EVENTOS</vt:lpstr>
      <vt:lpstr>CRON.LEV. EVENTOS</vt:lpstr>
      <vt:lpstr>ABC</vt:lpstr>
      <vt:lpstr>GRÁFICO ABC</vt:lpstr>
      <vt:lpstr>MEM. CÁLCULO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Carla Dias</cp:lastModifiedBy>
  <dcterms:modified xsi:type="dcterms:W3CDTF">2026-03-25T19:46:36Z</dcterms:modified>
</cp:coreProperties>
</file>