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1"/>
  </bookViews>
  <sheets>
    <sheet name="Almoxarife" sheetId="1" state="visible" r:id="rId2"/>
    <sheet name="Assistente de Operações Audiovi" sheetId="2" state="visible" r:id="rId3"/>
    <sheet name="Controlador de programação" sheetId="3" state="visible" r:id="rId4"/>
    <sheet name="Diretor de Imagens" sheetId="4" state="visible" r:id="rId5"/>
    <sheet name="Editor de mídia audiovisual &quot;B&quot;" sheetId="5" state="visible" r:id="rId6"/>
    <sheet name="Editor de mídia audiovisual &quot;C&quot;" sheetId="6" state="visible" r:id="rId7"/>
    <sheet name="Fotógrafo " sheetId="7" state="visible" r:id="rId8"/>
    <sheet name="Operador de Câmera UPE " sheetId="8" state="visible" r:id="rId9"/>
    <sheet name="Operador de Controle Mestre" sheetId="9" state="visible" r:id="rId10"/>
    <sheet name="Operador de Mídia Audiovisual" sheetId="10" state="visible" r:id="rId11"/>
    <sheet name="Produtor de TV e mídias digitai" sheetId="11" state="visible" r:id="rId12"/>
    <sheet name="Supervisor Operacional" sheetId="12" state="visible" r:id="rId1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<sst xmlns="http://schemas.openxmlformats.org/spreadsheetml/2006/main" count="2248" uniqueCount="152">
  <si>
    <t xml:space="preserve">ANEXO IV – PLANILHA DE CUSTOS E FORMAÇÃO DE PREÇOS</t>
  </si>
  <si>
    <t xml:space="preserve">ALMOXARIFE (CBO: 4141-05)</t>
  </si>
  <si>
    <t xml:space="preserve">PROCESSO LICITATÓRIO Nº 2004/2025</t>
  </si>
  <si>
    <t xml:space="preserve">PREGÃO ELETRÔNICO Nº 07/2025</t>
  </si>
  <si>
    <t xml:space="preserve">IDENTIFICAÇÃO DOS SERVIÇOS</t>
  </si>
  <si>
    <r>
      <rPr>
        <b val="true"/>
        <sz val="10"/>
        <color rgb="FF000000"/>
        <rFont val="Times New Roman"/>
        <family val="1"/>
        <charset val="1"/>
      </rPr>
      <t xml:space="preserve">Acordo Coletivo/Convenção Coletiva/Sentença Normativa adotada:</t>
    </r>
    <r>
      <rPr>
        <sz val="10"/>
        <color rgb="FF000000"/>
        <rFont val="Times New Roman"/>
        <family val="1"/>
        <charset val="1"/>
      </rPr>
      <t xml:space="preserve"> </t>
    </r>
    <r>
      <rPr>
        <u val="single"/>
        <sz val="10"/>
        <color rgb="FF000000"/>
        <rFont val="Times New Roman"/>
        <family val="1"/>
        <charset val="1"/>
      </rPr>
      <t xml:space="preserve">ESPECIFICAR.</t>
    </r>
    <r>
      <rPr>
        <sz val="10"/>
        <color rgb="FF000000"/>
        <rFont val="Times New Roman"/>
        <family val="1"/>
        <charset val="1"/>
      </rPr>
      <t xml:space="preserve"> 
</t>
    </r>
    <r>
      <rPr>
        <b val="true"/>
        <sz val="10"/>
        <color rgb="FF000000"/>
        <rFont val="Times New Roman"/>
        <family val="1"/>
        <charset val="1"/>
      </rPr>
      <t xml:space="preserve">Data base:</t>
    </r>
    <r>
      <rPr>
        <sz val="10"/>
        <color rgb="FF000000"/>
        <rFont val="Times New Roman"/>
        <family val="1"/>
        <charset val="1"/>
      </rPr>
      <t xml:space="preserve"> </t>
    </r>
    <r>
      <rPr>
        <u val="single"/>
        <sz val="10"/>
        <color rgb="FF000000"/>
        <rFont val="Times New Roman"/>
        <family val="1"/>
        <charset val="1"/>
      </rPr>
      <t xml:space="preserve">ESPECIFICAR</t>
    </r>
  </si>
  <si>
    <t xml:space="preserve">Tipo de Serviço: Almoxarife</t>
  </si>
  <si>
    <t xml:space="preserve">Jornada semanal: 44 horas</t>
  </si>
  <si>
    <t xml:space="preserve">Número de meses de execução contratual:</t>
  </si>
  <si>
    <t xml:space="preserve">Quantidade total a contratar: </t>
  </si>
  <si>
    <t xml:space="preserve">MÓDULO 1 - COMPOSIÇÃO DA REMUNERAÇÃO</t>
  </si>
  <si>
    <t xml:space="preserve">Alíquota (%)</t>
  </si>
  <si>
    <t xml:space="preserve">Valor Unitário (R$)  </t>
  </si>
  <si>
    <t xml:space="preserve">Valor Total Mensal (R$)</t>
  </si>
  <si>
    <t xml:space="preserve">A</t>
  </si>
  <si>
    <t xml:space="preserve">Salário Base</t>
  </si>
  <si>
    <t xml:space="preserve">E</t>
  </si>
  <si>
    <t xml:space="preserve">Outras remunerações (Especificar)</t>
  </si>
  <si>
    <t xml:space="preserve">TOTAL DO MÓDULO 1</t>
  </si>
  <si>
    <t xml:space="preserve">MÓDULO 2 - ENCARGOS E BENEFÍCIOS ANUAIS, MENSAIS E DIÁRIOS</t>
  </si>
  <si>
    <t xml:space="preserve">Submódulo 2.1 - 13º Salário, Férias e Adicional de Férias</t>
  </si>
  <si>
    <t xml:space="preserve">13º Salário</t>
  </si>
  <si>
    <t xml:space="preserve">B</t>
  </si>
  <si>
    <t xml:space="preserve">Férias</t>
  </si>
  <si>
    <t xml:space="preserve">C</t>
  </si>
  <si>
    <t xml:space="preserve">Adicional de Férias </t>
  </si>
  <si>
    <t xml:space="preserve">TOTAL SUBMÓDULO 2.1</t>
  </si>
  <si>
    <t xml:space="preserve">Submódulo 2.2 - GPS, FGTS e outras contribuições</t>
  </si>
  <si>
    <t xml:space="preserve">INSS</t>
  </si>
  <si>
    <t xml:space="preserve">Salário Educação</t>
  </si>
  <si>
    <t xml:space="preserve">RAT - Risco Ambiental do Trabalho x FAP</t>
  </si>
  <si>
    <t xml:space="preserve">D</t>
  </si>
  <si>
    <t xml:space="preserve">SESC ou SESI</t>
  </si>
  <si>
    <t xml:space="preserve">SENAI - SENAC</t>
  </si>
  <si>
    <t xml:space="preserve">F</t>
  </si>
  <si>
    <t xml:space="preserve">SEBRAE</t>
  </si>
  <si>
    <t xml:space="preserve">G</t>
  </si>
  <si>
    <t xml:space="preserve">INCRA</t>
  </si>
  <si>
    <t xml:space="preserve">H</t>
  </si>
  <si>
    <t xml:space="preserve">FGTS</t>
  </si>
  <si>
    <t xml:space="preserve">TOTAL SUBMÓDULO 2.2</t>
  </si>
  <si>
    <t xml:space="preserve">Submódulo 2.3 – Benefícios Mensais e Diários</t>
  </si>
  <si>
    <t xml:space="preserve">Transporte</t>
  </si>
  <si>
    <t xml:space="preserve">Auxílio-Refeição/Alimentação (conforme CCT)</t>
  </si>
  <si>
    <t xml:space="preserve">Auxílio saúde</t>
  </si>
  <si>
    <t xml:space="preserve">Seguro de vida</t>
  </si>
  <si>
    <t xml:space="preserve">BAST (Benefício de Assistência à Saúde do Trabalhador)</t>
  </si>
  <si>
    <t xml:space="preserve">PQM (Programa de Qualificação e Marketing)</t>
  </si>
  <si>
    <t xml:space="preserve">Outros (especificar conforme a CCT)</t>
  </si>
  <si>
    <t xml:space="preserve">TOTAL SUBMÓDULO 2.3</t>
  </si>
  <si>
    <t xml:space="preserve">TOTAL DO MODULO 2</t>
  </si>
  <si>
    <t xml:space="preserve">MÓDULO 3 - PROVISÃO PARA RESCISÃO</t>
  </si>
  <si>
    <t xml:space="preserve">PROVISÃO PARA RESCISÃO</t>
  </si>
  <si>
    <t xml:space="preserve">Aviso Prévio Indenizado</t>
  </si>
  <si>
    <t xml:space="preserve">Incidência do FGTS sobre Aviso Prévio Indenizado</t>
  </si>
  <si>
    <t xml:space="preserve">Multa do FGTS sobre o Aviso Prévio Indenizado</t>
  </si>
  <si>
    <t xml:space="preserve">Aviso Prévio Trabalhado</t>
  </si>
  <si>
    <t xml:space="preserve">Incidência de GPS, FGTS e outras contribuições sobre Aviso Prévio Trabalhado</t>
  </si>
  <si>
    <t xml:space="preserve">Multa do FGTS sobre o Aviso Prévio Trabalhado</t>
  </si>
  <si>
    <t xml:space="preserve">TOTAL DO MÓDULO 3</t>
  </si>
  <si>
    <t xml:space="preserve">MÓDULO 4 - CUSTO DE REPOSIÇÃO DO PROFISSIONAL AUSENTE</t>
  </si>
  <si>
    <t xml:space="preserve">Submódulo 4.1 – Substituto nas ausências Legais</t>
  </si>
  <si>
    <t xml:space="preserve">%</t>
  </si>
  <si>
    <t xml:space="preserve">Cobertura de Férias</t>
  </si>
  <si>
    <t xml:space="preserve">Cobertura de Ausências Legais</t>
  </si>
  <si>
    <t xml:space="preserve">Cobertura de Licença Paternidade</t>
  </si>
  <si>
    <t xml:space="preserve">Cobertura de Ausência por Acidente de Trabalho </t>
  </si>
  <si>
    <t xml:space="preserve">Cobertura de Afastamento Maternidade</t>
  </si>
  <si>
    <t xml:space="preserve">Cobertura de Ausências por doença</t>
  </si>
  <si>
    <t xml:space="preserve">Subtotal antes da incidência de proporcional de férias,1/3 e 13° sobre custo de reposição</t>
  </si>
  <si>
    <t xml:space="preserve">Proporcional de férias, 1/3 e 13° sobre custo de reposição (exceto licença maternidade)</t>
  </si>
  <si>
    <t xml:space="preserve">Subtotal antes de incidência do Submódulo 2.2</t>
  </si>
  <si>
    <t xml:space="preserve">Incidência do Submódulo 2.2 sobre custo de reposição</t>
  </si>
  <si>
    <t xml:space="preserve">TOTAL DO MÓDULO 4</t>
  </si>
  <si>
    <t xml:space="preserve">MÓDULO 5 - INSUMOS DIVERSOS</t>
  </si>
  <si>
    <t xml:space="preserve">INSUMOS DIVERSOS</t>
  </si>
  <si>
    <t xml:space="preserve">Uniforme </t>
  </si>
  <si>
    <t xml:space="preserve">TOTAL DO MÓDULO 5</t>
  </si>
  <si>
    <t xml:space="preserve">MÓDULO 6 - CUSTOS INDIRETOS, TRIBUTOS E LUCRO</t>
  </si>
  <si>
    <t xml:space="preserve">Submódulo 6.1 – CUSTOS INDIRETOS E LUCRO</t>
  </si>
  <si>
    <t xml:space="preserve">CUSTOS INDIRETOS</t>
  </si>
  <si>
    <t xml:space="preserve">LUCRO</t>
  </si>
  <si>
    <t xml:space="preserve">TOTAL SUBMÓDULO 6.1 </t>
  </si>
  <si>
    <t xml:space="preserve">Submódulo 6.2 – TRIBUTOS</t>
  </si>
  <si>
    <t xml:space="preserve">PIS</t>
  </si>
  <si>
    <t xml:space="preserve">COFINS</t>
  </si>
  <si>
    <t xml:space="preserve">ISS</t>
  </si>
  <si>
    <t xml:space="preserve">TOTAL DO SUBMÓDULO 6.2 </t>
  </si>
  <si>
    <t xml:space="preserve">QUADRO RESUMO DO CUSTO POR EMPREGADO</t>
  </si>
  <si>
    <t xml:space="preserve">Mão de Obra vinculada à execução contratual (valor por empregado)</t>
  </si>
  <si>
    <t xml:space="preserve">TOTAL MODULO (1+2+3+4+5)</t>
  </si>
  <si>
    <t xml:space="preserve">TOTAL MODULO (1+2+3+4+5) + SUBMÓDULO 6.1 – Custos Indiretos</t>
  </si>
  <si>
    <r>
      <rPr>
        <sz val="10"/>
        <rFont val="Times New Roman"/>
        <family val="1"/>
        <charset val="1"/>
      </rPr>
      <t xml:space="preserve">TOTAL MODULO (1+2+3+4+5) + </t>
    </r>
    <r>
      <rPr>
        <sz val="10"/>
        <color rgb="FF000000"/>
        <rFont val="Times New Roman"/>
        <family val="1"/>
        <charset val="1"/>
      </rPr>
      <t xml:space="preserve">SUBMÓDULO 6.1 – </t>
    </r>
    <r>
      <rPr>
        <sz val="10"/>
        <rFont val="Times New Roman"/>
        <family val="1"/>
        <charset val="1"/>
      </rPr>
      <t xml:space="preserve">Custos Indiretos e Lucro</t>
    </r>
  </si>
  <si>
    <t xml:space="preserve">SUBMÓDULO 6.2 – Tributos</t>
  </si>
  <si>
    <t xml:space="preserve">VALOR TOTAL MENSAL POR EMPREGADO</t>
  </si>
  <si>
    <t xml:space="preserve">QUADRO DEMONSTRATIVO DO VALOR GLOBAL DA PROPOSTA</t>
  </si>
  <si>
    <t xml:space="preserve">Valor unitário por empregado</t>
  </si>
  <si>
    <t xml:space="preserve">Quantidade de empregados</t>
  </si>
  <si>
    <t xml:space="preserve">Valor total mensal do serviço </t>
  </si>
  <si>
    <t xml:space="preserve">Valor Total Global para 12 meses</t>
  </si>
  <si>
    <t xml:space="preserve">OBSERVAÇÕES:</t>
  </si>
  <si>
    <t xml:space="preserve">1 - A proponente deve preencher a fórmula com o valor de seu (RAT x FAP), a ser comprovado no envio de sua proposta Readequada ao lance vencedor, mediante apresentação da GFIP ou outro documento apto a fazê-lo. Para efeito de cálculo, o RAT (Riscos Ambientais do Trabalho) deve ser preenchido conforme relação de atividades preponderantes e correspondentes graus de risco, conforme a classificação Nacional de Atividades Econômicas do Anexo V, do Decreto nº 6.957/2009. O FAP (Fator Acidentário de Prevenção) deverá ser inserido de acordo com o percentual atribuído à empresa, a ser aplicado à respectiva alíquota RAT, conforme Decreto nº 6.957/2009. </t>
  </si>
  <si>
    <t xml:space="preserve">2 - Em conformidade com o Acórdão nº 1.186/2017 do TCU, o percentual para o aviso prévio trabalhado será de, no máximo, 1,94%, podendo, portanto, serem ofertados percentuais inferiores.</t>
  </si>
  <si>
    <t xml:space="preserve">3 - O valor do auxílio alimentação deverá respeitar o valor mínimo estabelecido pela CCT adotada pela empresa.</t>
  </si>
  <si>
    <t xml:space="preserve">4 - Para o cálculo do transporte, foi considerada a tarifa de ônibus urbano para Juiz de Fora (R$ 3,75), sendo 2 por dia, 22 (vinte e dois) dias, com desconto de 6% sobre os salários dos empregados.</t>
  </si>
  <si>
    <r>
      <rPr>
        <sz val="10"/>
        <color rgb="FF000000"/>
        <rFont val="Times New Roman"/>
        <family val="1"/>
        <charset val="1"/>
      </rPr>
      <t xml:space="preserve">5 – As empresas tributadas pelo regime de incidência não-cumulativa de PIS e COFINS,  ainda que de forma parcial, devem cotar os percentuais que representem a média das alíquotas efetivamente recolhidas nos 12 (doze) meses anteriores à apresentação da proposta, apurada com base nos dados da Escrituração Fiscal Digital da Contribuição para o PIS/PASEP e para a COFINS (EFD-Contribuições), cujos respectivos registros deverão ser remetidos juntamente com a proposta e as planilhas conforme regras estabelecidas no edital. Já para as empresas submetidas ao regime de Lucro Presumido, os percentuais aplicáveis deverão ser de 3% para COFINS e 0,65% para PIS. </t>
    </r>
    <r>
      <rPr>
        <b val="true"/>
        <sz val="10"/>
        <color rgb="FF000000"/>
        <rFont val="Times New Roman"/>
        <family val="1"/>
        <charset val="1"/>
      </rPr>
      <t xml:space="preserve">Obs</t>
    </r>
    <r>
      <rPr>
        <sz val="10"/>
        <color rgb="FF000000"/>
        <rFont val="Times New Roman"/>
        <family val="1"/>
        <charset val="1"/>
      </rPr>
      <t xml:space="preserve">. Não se beneficiar da condição de optante pelo Simples Nacional, salvo quando se tratar das exceções previstas no § 5º-C do art. 18 da Lei Complementar nº 123, de 14 de dezembro de 2006.</t>
    </r>
  </si>
  <si>
    <t xml:space="preserve">6 - O IRPJ e CSLL não foram destacados na planilha por se constituir em tributos que incidem sobre o lucro líquido da contratada.</t>
  </si>
  <si>
    <t xml:space="preserve">CÁLCULO DE VALES-TRANSPORTE</t>
  </si>
  <si>
    <t xml:space="preserve">Número de Vales por Dia (A)</t>
  </si>
  <si>
    <t xml:space="preserve">Valor do Vale-Transporte (B)                </t>
  </si>
  <si>
    <t xml:space="preserve">Número de Dias trabalhados por Mês (C)</t>
  </si>
  <si>
    <t xml:space="preserve">6 % do Salário Base (D) = 6% *(F)</t>
  </si>
  <si>
    <t xml:space="preserve">Total Unitário Mensal da Empresa (E) = (A * B * C) - D</t>
  </si>
  <si>
    <t xml:space="preserve">Salário Base da Categoria Profissional (F)</t>
  </si>
  <si>
    <t xml:space="preserve">CÁLCULO DE VALES-ALIMENTAÇÃO</t>
  </si>
  <si>
    <t xml:space="preserve">Valor do Auxilio Refeição/Alimentação - conforme CCT (A)  </t>
  </si>
  <si>
    <t xml:space="preserve">Número de Dias por mês (B)</t>
  </si>
  <si>
    <t xml:space="preserve">X% do Beneficio - conforme CCT (C)  </t>
  </si>
  <si>
    <t xml:space="preserve">Total Unitário Mensal (D) = (A) * (B)   </t>
  </si>
  <si>
    <t xml:space="preserve">(E) = (C) * (D) </t>
  </si>
  <si>
    <t xml:space="preserve">Total Unitário Mensal da Empresa (F) = (D) – (E)</t>
  </si>
  <si>
    <t xml:space="preserve">LEGENDA</t>
  </si>
  <si>
    <t xml:space="preserve">Células que poderão ser alteradas: cor verde</t>
  </si>
  <si>
    <r>
      <rPr>
        <sz val="10"/>
        <color rgb="FF000000"/>
        <rFont val="Times New Roman"/>
        <family val="1"/>
        <charset val="1"/>
      </rPr>
      <t xml:space="preserve">Células que </t>
    </r>
    <r>
      <rPr>
        <b val="true"/>
        <sz val="10"/>
        <color rgb="FF000000"/>
        <rFont val="Times New Roman"/>
        <family val="1"/>
        <charset val="1"/>
      </rPr>
      <t xml:space="preserve">não poderão</t>
    </r>
    <r>
      <rPr>
        <sz val="10"/>
        <color rgb="FF000000"/>
        <rFont val="Times New Roman"/>
        <family val="1"/>
        <charset val="1"/>
      </rPr>
      <t xml:space="preserve"> ser alteradas: cor cinza</t>
    </r>
  </si>
  <si>
    <t xml:space="preserve">Valor referente ao piso salarial da categoria previsto na CCT/ACT adotada</t>
  </si>
  <si>
    <t xml:space="preserve">ASSISTENTE DE OPERAÇÕES AUDIOVISUAIS (CBO: 3731-45)</t>
  </si>
  <si>
    <t xml:space="preserve">Tipo de Serviço: Assistente de Operações Audiovisuais</t>
  </si>
  <si>
    <t xml:space="preserve">Jornada semanal: 36 horas</t>
  </si>
  <si>
    <t xml:space="preserve">Auxilio Refeição/Alimentação </t>
  </si>
  <si>
    <t xml:space="preserve">Outros (Especificar) </t>
  </si>
  <si>
    <t xml:space="preserve">CONTROLADOR DE PROGRAMAÇÃO (CBO: 3731-40)</t>
  </si>
  <si>
    <t xml:space="preserve">Tipo de Serviço: Controlador de Programação</t>
  </si>
  <si>
    <t xml:space="preserve">DIRETOR DE IMAGENS (CBO: 3744-25)</t>
  </si>
  <si>
    <t xml:space="preserve">Tipo de Serviço: Diretor de Imagens</t>
  </si>
  <si>
    <t xml:space="preserve">EDITOR DE MÍDIA AUDIOVISUAL “B” (CBO: 3744-05)</t>
  </si>
  <si>
    <t xml:space="preserve">Tipo de Serviço: Editor de mídia audiovisual “B”</t>
  </si>
  <si>
    <t xml:space="preserve">EDITOR DE MÍDIA AUDIOVISUAL “C” (CBO: 3744-05)</t>
  </si>
  <si>
    <t xml:space="preserve">Tipo de Serviço: Editor de mídia audiovisual “C”</t>
  </si>
  <si>
    <t xml:space="preserve">FOTÓGRAFO (CBO: 2618-05)</t>
  </si>
  <si>
    <t xml:space="preserve">Tipo de Serviço: Fotógrafo</t>
  </si>
  <si>
    <t xml:space="preserve">Jornada semanal: 30 horas</t>
  </si>
  <si>
    <t xml:space="preserve">OPERADOR DE CÂMERA UPE (CBO: 3721-15)</t>
  </si>
  <si>
    <t xml:space="preserve">Tipo de Serviço: Operador de Câmera UPE</t>
  </si>
  <si>
    <t xml:space="preserve">Uniforme</t>
  </si>
  <si>
    <t xml:space="preserve">OPERADOR DE CONTROLE MESTRE (CBO: 3731-35)</t>
  </si>
  <si>
    <t xml:space="preserve">Tipo de Serviço: Operador de Controle Mestre</t>
  </si>
  <si>
    <t xml:space="preserve">OPERADOR DE MÍDIA AUDIOVISUAL (CBO: 3731-05)</t>
  </si>
  <si>
    <t xml:space="preserve">Tipo de Serviço: Operador de mídia audiovisual</t>
  </si>
  <si>
    <t xml:space="preserve">PRODUTOR DE TV E MÍDIAS DIGITAIS (CBO: 2621-25)</t>
  </si>
  <si>
    <t xml:space="preserve">Tipo de Serviço: Produtor de TV e mídias digitais</t>
  </si>
  <si>
    <t xml:space="preserve">SUPERVISOR OPERACIONAL (CBO: 3732-25)</t>
  </si>
  <si>
    <t xml:space="preserve">Tipo de Serviço: Supervisor Operacional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</si>
</sst>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[$R$-416]\ #,##0.00;[RED]\-[$R$-416]\ #,##0.00"/>
    <numFmt numFmtId="166" formatCode="0.00%"/>
    <numFmt numFmtId="167" formatCode="0.00"/>
    <numFmt numFmtId="168" formatCode="#,##0.00"/>
    <numFmt numFmtId="169" formatCode="General"/>
    <numFmt numFmtId="170" formatCode="@"/>
    <numFmt numFmtId="171" formatCode="#,##0.00\ ;\(#,##0.00\)"/>
    <numFmt numFmtId="172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2"/>
      <charset val="1"/>
    </font>
    <font>
      <b val="true"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u val="single"/>
      <sz val="10"/>
      <color rgb="FF000000"/>
      <name val="Times New Roman"/>
      <family val="1"/>
      <charset val="1"/>
    </font>
    <font>
      <b val="true"/>
      <sz val="10"/>
      <name val="Times New Roman"/>
      <family val="1"/>
      <charset val="1"/>
    </font>
    <font>
      <b val="true"/>
      <sz val="10"/>
      <name val="Arial"/>
      <family val="2"/>
      <charset val="1"/>
    </font>
    <font>
      <sz val="10"/>
      <name val="Times New Roman"/>
      <family val="1"/>
      <charset val="1"/>
    </font>
    <font>
      <sz val="10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  <fill>
      <patternFill patternType="solid">
        <fgColor rgb="FFFF8000"/>
        <bgColor rgb="FFFF6600"/>
      </patternFill>
    </fill>
    <fill>
      <patternFill patternType="solid">
        <fgColor rgb="FF00A933"/>
        <bgColor rgb="FF008000"/>
      </patternFill>
    </fill>
    <fill>
      <patternFill patternType="solid">
        <fgColor rgb="FFFFFFFF"/>
        <bgColor rgb="FFEEEEEE"/>
      </patternFill>
    </fill>
    <fill>
      <patternFill patternType="solid">
        <fgColor rgb="FFDEE6EF"/>
        <bgColor rgb="FFEEEEEE"/>
      </patternFill>
    </fill>
    <fill>
      <patternFill patternType="solid">
        <fgColor rgb="FFFFFF00"/>
        <bgColor rgb="FFFFFF00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6" fillId="3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6" fillId="2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6" fillId="4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6" fillId="4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2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6" fillId="2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5" fillId="2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5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5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6" fillId="2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5" fillId="2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0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8" fillId="2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9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6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6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7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3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0" fontId="6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6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EEEEEE"/>
      <rgbColor rgb="FFDEE6E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8000"/>
      <rgbColor rgb="FFFF6600"/>
      <rgbColor rgb="FF666699"/>
      <rgbColor rgb="FF969696"/>
      <rgbColor rgb="FF003366"/>
      <rgbColor rgb="FF00A933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false" showOutlineSymbols="true" defaultGridColor="true" view="normal" topLeftCell="A73" colorId="64" zoomScale="80" zoomScaleNormal="80" zoomScalePageLayoutView="100" workbookViewId="0">
      <selection pane="topLeft" activeCell="I99" activeCellId="0" sqref="I99"/>
    </sheetView>
  </sheetViews>
  <sheetFormatPr defaultColWidth="8.9140625" defaultRowHeight="13.8" zeroHeight="false" outlineLevelRow="0" outlineLevelCol="0"/>
  <cols>
    <col collapsed="false" customWidth="true" hidden="false" outlineLevel="0" max="1" min="1" style="1" width="12.25"/>
    <col collapsed="false" customWidth="true" hidden="false" outlineLevel="0" max="2" min="2" style="1" width="43.37"/>
    <col collapsed="false" customWidth="true" hidden="false" outlineLevel="0" max="5" min="3" style="1" width="12.25"/>
    <col collapsed="false" customWidth="true" hidden="false" outlineLevel="0" max="6" min="6" style="1" width="2.08"/>
    <col collapsed="false" customWidth="true" hidden="false" outlineLevel="0" max="7" min="7" style="1" width="2.77"/>
    <col collapsed="false" customWidth="true" hidden="false" outlineLevel="0" max="8" min="8" style="1" width="2.08"/>
    <col collapsed="false" customWidth="true" hidden="false" outlineLevel="0" max="9" min="9" style="1" width="11.43"/>
    <col collapsed="false" customWidth="false" hidden="false" outlineLevel="0" max="1024" min="10" style="1" width="8.9"/>
  </cols>
  <sheetData>
    <row r="1" customFormat="false" ht="13.8" hidden="false" customHeight="false" outlineLevel="0" collapsed="false">
      <c r="A1" s="2" t="s">
        <v>0</v>
      </c>
      <c r="B1" s="2"/>
      <c r="C1" s="2"/>
      <c r="D1" s="2"/>
      <c r="E1" s="2"/>
    </row>
    <row r="2" customFormat="false" ht="12.8" hidden="false" customHeight="false" outlineLevel="0" collapsed="false">
      <c r="A2" s="3" t="s">
        <v>1</v>
      </c>
      <c r="B2" s="3"/>
      <c r="C2" s="3"/>
      <c r="D2" s="3"/>
      <c r="E2" s="3"/>
    </row>
    <row r="3" customFormat="false" ht="13.8" hidden="false" customHeight="false" outlineLevel="0" collapsed="false">
      <c r="A3" s="4" t="s">
        <v>2</v>
      </c>
      <c r="B3" s="4"/>
      <c r="C3" s="4"/>
      <c r="D3" s="4"/>
      <c r="E3" s="4"/>
    </row>
    <row r="4" customFormat="false" ht="13.8" hidden="false" customHeight="false" outlineLevel="0" collapsed="false">
      <c r="A4" s="4" t="s">
        <v>3</v>
      </c>
      <c r="B4" s="4"/>
      <c r="C4" s="4"/>
      <c r="D4" s="4"/>
      <c r="E4" s="4"/>
    </row>
    <row r="5" customFormat="false" ht="11.9" hidden="false" customHeight="true" outlineLevel="0" collapsed="false">
      <c r="A5" s="2" t="s">
        <v>4</v>
      </c>
      <c r="B5" s="2"/>
      <c r="C5" s="2"/>
      <c r="D5" s="2"/>
      <c r="E5" s="2"/>
    </row>
    <row r="6" customFormat="false" ht="23.5" hidden="false" customHeight="true" outlineLevel="0" collapsed="false">
      <c r="A6" s="5" t="s">
        <v>5</v>
      </c>
      <c r="B6" s="5"/>
      <c r="C6" s="5"/>
      <c r="D6" s="5"/>
      <c r="E6" s="6"/>
      <c r="J6" s="7"/>
    </row>
    <row r="7" customFormat="false" ht="13.8" hidden="false" customHeight="false" outlineLevel="0" collapsed="false">
      <c r="A7" s="8" t="s">
        <v>6</v>
      </c>
      <c r="B7" s="8"/>
      <c r="C7" s="8"/>
      <c r="D7" s="8"/>
      <c r="E7" s="6"/>
    </row>
    <row r="8" customFormat="false" ht="13.8" hidden="false" customHeight="false" outlineLevel="0" collapsed="false">
      <c r="A8" s="8" t="s">
        <v>7</v>
      </c>
      <c r="B8" s="8"/>
      <c r="C8" s="8"/>
      <c r="D8" s="8"/>
      <c r="E8" s="6"/>
    </row>
    <row r="9" customFormat="false" ht="12.8" hidden="false" customHeight="true" outlineLevel="0" collapsed="false">
      <c r="A9" s="9" t="s">
        <v>8</v>
      </c>
      <c r="B9" s="9"/>
      <c r="C9" s="9"/>
      <c r="D9" s="9"/>
      <c r="E9" s="2" t="n">
        <v>12</v>
      </c>
    </row>
    <row r="10" customFormat="false" ht="13.8" hidden="false" customHeight="false" outlineLevel="0" collapsed="false">
      <c r="A10" s="10" t="s">
        <v>9</v>
      </c>
      <c r="B10" s="10"/>
      <c r="C10" s="10"/>
      <c r="D10" s="10"/>
      <c r="E10" s="2" t="n">
        <v>2</v>
      </c>
    </row>
    <row r="11" customFormat="false" ht="23.5" hidden="false" customHeight="false" outlineLevel="0" collapsed="false">
      <c r="A11" s="2" t="s">
        <v>10</v>
      </c>
      <c r="B11" s="2"/>
      <c r="C11" s="2" t="s">
        <v>11</v>
      </c>
      <c r="D11" s="11" t="s">
        <v>12</v>
      </c>
      <c r="E11" s="11" t="s">
        <v>13</v>
      </c>
    </row>
    <row r="12" customFormat="false" ht="13.8" hidden="false" customHeight="false" outlineLevel="0" collapsed="false">
      <c r="A12" s="12" t="s">
        <v>14</v>
      </c>
      <c r="B12" s="12" t="s">
        <v>15</v>
      </c>
      <c r="C12" s="12"/>
      <c r="D12" s="13" t="n">
        <v>0</v>
      </c>
      <c r="E12" s="14" t="n">
        <f aca="false">D12*E10</f>
        <v>0</v>
      </c>
    </row>
    <row r="13" customFormat="false" ht="13.8" hidden="false" customHeight="false" outlineLevel="0" collapsed="false">
      <c r="A13" s="12" t="s">
        <v>16</v>
      </c>
      <c r="B13" s="12" t="s">
        <v>17</v>
      </c>
      <c r="C13" s="15" t="n">
        <v>0</v>
      </c>
      <c r="D13" s="16" t="n">
        <f aca="false">C13*D12</f>
        <v>0</v>
      </c>
      <c r="E13" s="14" t="n">
        <f aca="false">D13*E10</f>
        <v>0</v>
      </c>
    </row>
    <row r="14" customFormat="false" ht="13.8" hidden="false" customHeight="false" outlineLevel="0" collapsed="false">
      <c r="A14" s="17"/>
      <c r="B14" s="17" t="s">
        <v>18</v>
      </c>
      <c r="C14" s="17"/>
      <c r="D14" s="18" t="n">
        <f aca="false">SUM(D12:D13)</f>
        <v>0</v>
      </c>
      <c r="E14" s="18" t="n">
        <f aca="false">SUM(E12:E13)</f>
        <v>0</v>
      </c>
    </row>
    <row r="15" customFormat="false" ht="13.8" hidden="false" customHeight="false" outlineLevel="0" collapsed="false">
      <c r="A15" s="2" t="s">
        <v>19</v>
      </c>
      <c r="B15" s="2"/>
      <c r="C15" s="2"/>
      <c r="D15" s="2"/>
      <c r="E15" s="2"/>
    </row>
    <row r="16" customFormat="false" ht="23.5" hidden="false" customHeight="false" outlineLevel="0" collapsed="false">
      <c r="A16" s="2" t="s">
        <v>20</v>
      </c>
      <c r="B16" s="2"/>
      <c r="C16" s="2" t="s">
        <v>11</v>
      </c>
      <c r="D16" s="11" t="s">
        <v>12</v>
      </c>
      <c r="E16" s="11" t="s">
        <v>13</v>
      </c>
    </row>
    <row r="17" customFormat="false" ht="13.8" hidden="false" customHeight="false" outlineLevel="0" collapsed="false">
      <c r="A17" s="12" t="s">
        <v>14</v>
      </c>
      <c r="B17" s="12" t="s">
        <v>21</v>
      </c>
      <c r="C17" s="19" t="n">
        <v>0.0833</v>
      </c>
      <c r="D17" s="14" t="n">
        <f aca="false">$D$14*C17</f>
        <v>0</v>
      </c>
      <c r="E17" s="14" t="n">
        <f aca="false">D17*$E$10</f>
        <v>0</v>
      </c>
    </row>
    <row r="18" customFormat="false" ht="13.8" hidden="false" customHeight="false" outlineLevel="0" collapsed="false">
      <c r="A18" s="12" t="s">
        <v>22</v>
      </c>
      <c r="B18" s="12" t="s">
        <v>23</v>
      </c>
      <c r="C18" s="19" t="n">
        <v>0.0833</v>
      </c>
      <c r="D18" s="14" t="n">
        <f aca="false">$D$14*C18</f>
        <v>0</v>
      </c>
      <c r="E18" s="14" t="n">
        <f aca="false">D18*$E$10</f>
        <v>0</v>
      </c>
    </row>
    <row r="19" customFormat="false" ht="13.8" hidden="false" customHeight="false" outlineLevel="0" collapsed="false">
      <c r="A19" s="12" t="s">
        <v>24</v>
      </c>
      <c r="B19" s="12" t="s">
        <v>25</v>
      </c>
      <c r="C19" s="19" t="n">
        <v>0.0278</v>
      </c>
      <c r="D19" s="14" t="n">
        <f aca="false">$D$14*C19</f>
        <v>0</v>
      </c>
      <c r="E19" s="14" t="n">
        <f aca="false">D19*$E$10</f>
        <v>0</v>
      </c>
    </row>
    <row r="20" customFormat="false" ht="13.8" hidden="false" customHeight="false" outlineLevel="0" collapsed="false">
      <c r="A20" s="20"/>
      <c r="B20" s="17" t="s">
        <v>26</v>
      </c>
      <c r="C20" s="21" t="n">
        <f aca="false">$C$17+$C$18+$C$19</f>
        <v>0.1944</v>
      </c>
      <c r="D20" s="18" t="n">
        <f aca="false">SUM(D17:D19)</f>
        <v>0</v>
      </c>
      <c r="E20" s="18" t="n">
        <f aca="false">SUM(E17:E19)</f>
        <v>0</v>
      </c>
    </row>
    <row r="21" customFormat="false" ht="23.5" hidden="false" customHeight="false" outlineLevel="0" collapsed="false">
      <c r="A21" s="2" t="s">
        <v>27</v>
      </c>
      <c r="B21" s="2"/>
      <c r="C21" s="2" t="s">
        <v>11</v>
      </c>
      <c r="D21" s="11" t="s">
        <v>12</v>
      </c>
      <c r="E21" s="11" t="s">
        <v>13</v>
      </c>
    </row>
    <row r="22" customFormat="false" ht="13.8" hidden="false" customHeight="false" outlineLevel="0" collapsed="false">
      <c r="A22" s="12" t="s">
        <v>14</v>
      </c>
      <c r="B22" s="12" t="s">
        <v>28</v>
      </c>
      <c r="C22" s="19" t="n">
        <v>0.2</v>
      </c>
      <c r="D22" s="14" t="n">
        <f aca="false">($D$14 +$D$20)*C22</f>
        <v>0</v>
      </c>
      <c r="E22" s="14" t="n">
        <f aca="false">D22*$E$10</f>
        <v>0</v>
      </c>
    </row>
    <row r="23" customFormat="false" ht="13.8" hidden="false" customHeight="false" outlineLevel="0" collapsed="false">
      <c r="A23" s="12" t="s">
        <v>22</v>
      </c>
      <c r="B23" s="12" t="s">
        <v>29</v>
      </c>
      <c r="C23" s="19" t="n">
        <v>0.025</v>
      </c>
      <c r="D23" s="14" t="n">
        <f aca="false">($D$14 +$D$20)*C23</f>
        <v>0</v>
      </c>
      <c r="E23" s="14" t="n">
        <f aca="false">D23*$E$10</f>
        <v>0</v>
      </c>
    </row>
    <row r="24" customFormat="false" ht="13.8" hidden="false" customHeight="false" outlineLevel="0" collapsed="false">
      <c r="A24" s="12" t="s">
        <v>24</v>
      </c>
      <c r="B24" s="12" t="s">
        <v>30</v>
      </c>
      <c r="C24" s="15" t="n">
        <v>0</v>
      </c>
      <c r="D24" s="14" t="n">
        <f aca="false">($D$14 +$D$20)*C24</f>
        <v>0</v>
      </c>
      <c r="E24" s="14" t="n">
        <f aca="false">D24*$E$10</f>
        <v>0</v>
      </c>
    </row>
    <row r="25" customFormat="false" ht="13.8" hidden="false" customHeight="false" outlineLevel="0" collapsed="false">
      <c r="A25" s="12" t="s">
        <v>31</v>
      </c>
      <c r="B25" s="12" t="s">
        <v>32</v>
      </c>
      <c r="C25" s="19" t="n">
        <v>0.015</v>
      </c>
      <c r="D25" s="14" t="n">
        <f aca="false">($D$14 +$D$20)*C25</f>
        <v>0</v>
      </c>
      <c r="E25" s="14" t="n">
        <f aca="false">D25*$E$10</f>
        <v>0</v>
      </c>
      <c r="F25" s="22"/>
    </row>
    <row r="26" customFormat="false" ht="13.8" hidden="false" customHeight="false" outlineLevel="0" collapsed="false">
      <c r="A26" s="12" t="s">
        <v>16</v>
      </c>
      <c r="B26" s="12" t="s">
        <v>33</v>
      </c>
      <c r="C26" s="19" t="n">
        <v>0.01</v>
      </c>
      <c r="D26" s="14" t="n">
        <f aca="false">($D$14 +$D$20)*C26</f>
        <v>0</v>
      </c>
      <c r="E26" s="14" t="n">
        <f aca="false">D26*$E$10</f>
        <v>0</v>
      </c>
    </row>
    <row r="27" customFormat="false" ht="13.8" hidden="false" customHeight="false" outlineLevel="0" collapsed="false">
      <c r="A27" s="12" t="s">
        <v>34</v>
      </c>
      <c r="B27" s="12" t="s">
        <v>35</v>
      </c>
      <c r="C27" s="19" t="n">
        <v>0.006</v>
      </c>
      <c r="D27" s="14" t="n">
        <f aca="false">($D$14 +$D$20)*C27</f>
        <v>0</v>
      </c>
      <c r="E27" s="14" t="n">
        <f aca="false">D27*$E$10</f>
        <v>0</v>
      </c>
    </row>
    <row r="28" customFormat="false" ht="13.8" hidden="false" customHeight="false" outlineLevel="0" collapsed="false">
      <c r="A28" s="12" t="s">
        <v>36</v>
      </c>
      <c r="B28" s="12" t="s">
        <v>37</v>
      </c>
      <c r="C28" s="19" t="n">
        <v>0.002</v>
      </c>
      <c r="D28" s="14" t="n">
        <f aca="false">($D$14 +$D$20)*C28</f>
        <v>0</v>
      </c>
      <c r="E28" s="14" t="n">
        <f aca="false">D28*$E$10</f>
        <v>0</v>
      </c>
    </row>
    <row r="29" customFormat="false" ht="13.8" hidden="false" customHeight="false" outlineLevel="0" collapsed="false">
      <c r="A29" s="12" t="s">
        <v>38</v>
      </c>
      <c r="B29" s="12" t="s">
        <v>39</v>
      </c>
      <c r="C29" s="19" t="n">
        <v>0.08</v>
      </c>
      <c r="D29" s="14" t="n">
        <f aca="false">($D$14 +$D$20)*C29</f>
        <v>0</v>
      </c>
      <c r="E29" s="14" t="n">
        <f aca="false">D29*$E$10</f>
        <v>0</v>
      </c>
    </row>
    <row r="30" customFormat="false" ht="13.8" hidden="false" customHeight="false" outlineLevel="0" collapsed="false">
      <c r="A30" s="20"/>
      <c r="B30" s="17" t="s">
        <v>40</v>
      </c>
      <c r="C30" s="21" t="n">
        <f aca="false">SUM(C22:C29)</f>
        <v>0.338</v>
      </c>
      <c r="D30" s="18" t="n">
        <f aca="false">SUM(D22:D29)</f>
        <v>0</v>
      </c>
      <c r="E30" s="18" t="n">
        <f aca="false">SUM(E22:E29)</f>
        <v>0</v>
      </c>
    </row>
    <row r="31" customFormat="false" ht="23.5" hidden="false" customHeight="false" outlineLevel="0" collapsed="false">
      <c r="A31" s="2" t="s">
        <v>41</v>
      </c>
      <c r="B31" s="2"/>
      <c r="C31" s="2"/>
      <c r="D31" s="11" t="s">
        <v>12</v>
      </c>
      <c r="E31" s="11" t="s">
        <v>13</v>
      </c>
    </row>
    <row r="32" customFormat="false" ht="13.8" hidden="false" customHeight="false" outlineLevel="0" collapsed="false">
      <c r="A32" s="12" t="s">
        <v>14</v>
      </c>
      <c r="B32" s="23" t="s">
        <v>42</v>
      </c>
      <c r="C32" s="12"/>
      <c r="D32" s="14" t="n">
        <f aca="false">C107</f>
        <v>165</v>
      </c>
      <c r="E32" s="14" t="n">
        <f aca="false">D32*$E$10</f>
        <v>330</v>
      </c>
      <c r="F32" s="24"/>
    </row>
    <row r="33" customFormat="false" ht="13.8" hidden="false" customHeight="false" outlineLevel="0" collapsed="false">
      <c r="A33" s="25" t="s">
        <v>22</v>
      </c>
      <c r="B33" s="26" t="s">
        <v>43</v>
      </c>
      <c r="C33" s="12"/>
      <c r="D33" s="14" t="n">
        <f aca="false">C116</f>
        <v>0</v>
      </c>
      <c r="E33" s="14" t="n">
        <f aca="false">D33*$E$10</f>
        <v>0</v>
      </c>
    </row>
    <row r="34" customFormat="false" ht="13.8" hidden="false" customHeight="false" outlineLevel="0" collapsed="false">
      <c r="A34" s="25" t="s">
        <v>24</v>
      </c>
      <c r="B34" s="27" t="s">
        <v>44</v>
      </c>
      <c r="C34" s="12"/>
      <c r="D34" s="16" t="n">
        <v>0</v>
      </c>
      <c r="E34" s="14" t="n">
        <f aca="false">D34*$E$10</f>
        <v>0</v>
      </c>
    </row>
    <row r="35" customFormat="false" ht="13.8" hidden="false" customHeight="false" outlineLevel="0" collapsed="false">
      <c r="A35" s="25" t="s">
        <v>31</v>
      </c>
      <c r="B35" s="26" t="s">
        <v>45</v>
      </c>
      <c r="C35" s="12"/>
      <c r="D35" s="16" t="n">
        <v>0</v>
      </c>
      <c r="E35" s="14" t="n">
        <f aca="false">D35*$E$10</f>
        <v>0</v>
      </c>
    </row>
    <row r="36" customFormat="false" ht="13.8" hidden="false" customHeight="false" outlineLevel="0" collapsed="false">
      <c r="A36" s="25" t="s">
        <v>16</v>
      </c>
      <c r="B36" s="23" t="s">
        <v>46</v>
      </c>
      <c r="C36" s="12"/>
      <c r="D36" s="16" t="n">
        <v>0</v>
      </c>
      <c r="E36" s="14" t="n">
        <f aca="false">D36*$E$10</f>
        <v>0</v>
      </c>
    </row>
    <row r="37" customFormat="false" ht="13.8" hidden="false" customHeight="false" outlineLevel="0" collapsed="false">
      <c r="A37" s="25" t="s">
        <v>34</v>
      </c>
      <c r="B37" s="23" t="s">
        <v>47</v>
      </c>
      <c r="C37" s="12"/>
      <c r="D37" s="16" t="n">
        <v>0</v>
      </c>
      <c r="E37" s="14" t="n">
        <f aca="false">D37*$E$10</f>
        <v>0</v>
      </c>
    </row>
    <row r="38" customFormat="false" ht="13.8" hidden="false" customHeight="false" outlineLevel="0" collapsed="false">
      <c r="A38" s="25" t="s">
        <v>36</v>
      </c>
      <c r="B38" s="26" t="s">
        <v>48</v>
      </c>
      <c r="C38" s="12"/>
      <c r="D38" s="16" t="n">
        <v>0</v>
      </c>
      <c r="E38" s="14" t="n">
        <f aca="false">D38*$E$10</f>
        <v>0</v>
      </c>
    </row>
    <row r="39" customFormat="false" ht="13.8" hidden="false" customHeight="false" outlineLevel="0" collapsed="false">
      <c r="A39" s="20"/>
      <c r="B39" s="17" t="s">
        <v>49</v>
      </c>
      <c r="C39" s="20"/>
      <c r="D39" s="18" t="n">
        <f aca="false">SUM(D32:D38)</f>
        <v>165</v>
      </c>
      <c r="E39" s="18" t="n">
        <f aca="false">SUM(E32:E38)</f>
        <v>330</v>
      </c>
    </row>
    <row r="40" customFormat="false" ht="13.8" hidden="false" customHeight="false" outlineLevel="0" collapsed="false">
      <c r="A40" s="17"/>
      <c r="B40" s="17" t="s">
        <v>50</v>
      </c>
      <c r="C40" s="17"/>
      <c r="D40" s="18" t="n">
        <f aca="false">D20+D30+D39</f>
        <v>165</v>
      </c>
      <c r="E40" s="18" t="n">
        <f aca="false">E20+E30+E39</f>
        <v>330</v>
      </c>
    </row>
    <row r="41" customFormat="false" ht="13.8" hidden="false" customHeight="false" outlineLevel="0" collapsed="false">
      <c r="A41" s="2" t="s">
        <v>51</v>
      </c>
      <c r="B41" s="2"/>
      <c r="C41" s="2"/>
      <c r="D41" s="2"/>
      <c r="E41" s="2"/>
    </row>
    <row r="42" customFormat="false" ht="23.5" hidden="false" customHeight="false" outlineLevel="0" collapsed="false">
      <c r="A42" s="28" t="n">
        <v>3</v>
      </c>
      <c r="B42" s="28" t="s">
        <v>52</v>
      </c>
      <c r="C42" s="2" t="s">
        <v>11</v>
      </c>
      <c r="D42" s="11" t="s">
        <v>12</v>
      </c>
      <c r="E42" s="11" t="s">
        <v>13</v>
      </c>
    </row>
    <row r="43" customFormat="false" ht="13.8" hidden="false" customHeight="false" outlineLevel="0" collapsed="false">
      <c r="A43" s="12" t="s">
        <v>14</v>
      </c>
      <c r="B43" s="12" t="s">
        <v>53</v>
      </c>
      <c r="C43" s="19" t="n">
        <v>0.0042</v>
      </c>
      <c r="D43" s="14" t="n">
        <f aca="false">$D$14*C43</f>
        <v>0</v>
      </c>
      <c r="E43" s="14" t="n">
        <f aca="false">$E$14*C43</f>
        <v>0</v>
      </c>
    </row>
    <row r="44" customFormat="false" ht="13.8" hidden="false" customHeight="false" outlineLevel="0" collapsed="false">
      <c r="A44" s="12" t="s">
        <v>22</v>
      </c>
      <c r="B44" s="12" t="s">
        <v>54</v>
      </c>
      <c r="C44" s="19" t="n">
        <v>0.0003</v>
      </c>
      <c r="D44" s="14" t="n">
        <f aca="false">$D$14*C44</f>
        <v>0</v>
      </c>
      <c r="E44" s="14" t="n">
        <f aca="false">$E$14*C44</f>
        <v>0</v>
      </c>
    </row>
    <row r="45" customFormat="false" ht="13.8" hidden="false" customHeight="false" outlineLevel="0" collapsed="false">
      <c r="A45" s="12" t="s">
        <v>24</v>
      </c>
      <c r="B45" s="12" t="s">
        <v>55</v>
      </c>
      <c r="C45" s="19" t="n">
        <v>0.0344</v>
      </c>
      <c r="D45" s="14" t="n">
        <f aca="false">$D$14*C45</f>
        <v>0</v>
      </c>
      <c r="E45" s="14" t="n">
        <f aca="false">$E$14*C45</f>
        <v>0</v>
      </c>
    </row>
    <row r="46" customFormat="false" ht="13.8" hidden="false" customHeight="false" outlineLevel="0" collapsed="false">
      <c r="A46" s="12" t="s">
        <v>31</v>
      </c>
      <c r="B46" s="12" t="s">
        <v>56</v>
      </c>
      <c r="C46" s="19" t="n">
        <v>0.0194</v>
      </c>
      <c r="D46" s="14" t="n">
        <f aca="false">$D$14*C46</f>
        <v>0</v>
      </c>
      <c r="E46" s="14" t="n">
        <f aca="false">$E$14*C46</f>
        <v>0</v>
      </c>
    </row>
    <row r="47" customFormat="false" ht="23.6" hidden="false" customHeight="false" outlineLevel="0" collapsed="false">
      <c r="A47" s="12" t="s">
        <v>16</v>
      </c>
      <c r="B47" s="9" t="s">
        <v>57</v>
      </c>
      <c r="C47" s="19" t="n">
        <f aca="false">C30*C46</f>
        <v>0.0065572</v>
      </c>
      <c r="D47" s="14" t="n">
        <f aca="false">$D$14*C47</f>
        <v>0</v>
      </c>
      <c r="E47" s="14" t="n">
        <f aca="false">$E$14*C47</f>
        <v>0</v>
      </c>
    </row>
    <row r="48" customFormat="false" ht="13.8" hidden="false" customHeight="false" outlineLevel="0" collapsed="false">
      <c r="A48" s="12" t="s">
        <v>34</v>
      </c>
      <c r="B48" s="12" t="s">
        <v>58</v>
      </c>
      <c r="C48" s="19" t="n">
        <v>0.0006</v>
      </c>
      <c r="D48" s="14" t="n">
        <f aca="false">$D$14*C48</f>
        <v>0</v>
      </c>
      <c r="E48" s="14" t="n">
        <f aca="false">$E$14*C48</f>
        <v>0</v>
      </c>
    </row>
    <row r="49" customFormat="false" ht="13.8" hidden="false" customHeight="false" outlineLevel="0" collapsed="false">
      <c r="A49" s="17"/>
      <c r="B49" s="17" t="s">
        <v>59</v>
      </c>
      <c r="C49" s="21" t="n">
        <f aca="false">SUM(C43:C48)*100%</f>
        <v>0.0654572</v>
      </c>
      <c r="D49" s="18" t="n">
        <f aca="false">SUM(D43:D48)</f>
        <v>0</v>
      </c>
      <c r="E49" s="18" t="n">
        <f aca="false">SUM(E43:E48)</f>
        <v>0</v>
      </c>
    </row>
    <row r="50" customFormat="false" ht="13.8" hidden="false" customHeight="false" outlineLevel="0" collapsed="false">
      <c r="A50" s="2" t="s">
        <v>60</v>
      </c>
      <c r="B50" s="2"/>
      <c r="C50" s="2"/>
      <c r="D50" s="2"/>
      <c r="E50" s="2"/>
    </row>
    <row r="51" customFormat="false" ht="23.45" hidden="false" customHeight="false" outlineLevel="0" collapsed="false">
      <c r="A51" s="2" t="s">
        <v>61</v>
      </c>
      <c r="B51" s="2"/>
      <c r="C51" s="2" t="s">
        <v>62</v>
      </c>
      <c r="D51" s="11" t="s">
        <v>12</v>
      </c>
      <c r="E51" s="11" t="s">
        <v>13</v>
      </c>
    </row>
    <row r="52" customFormat="false" ht="13.8" hidden="false" customHeight="false" outlineLevel="0" collapsed="false">
      <c r="A52" s="12" t="s">
        <v>14</v>
      </c>
      <c r="B52" s="12" t="s">
        <v>63</v>
      </c>
      <c r="C52" s="19" t="n">
        <v>0.0833</v>
      </c>
      <c r="D52" s="14" t="n">
        <f aca="false">$D$14*C52</f>
        <v>0</v>
      </c>
      <c r="E52" s="14" t="n">
        <f aca="false">$E$14*C52</f>
        <v>0</v>
      </c>
    </row>
    <row r="53" customFormat="false" ht="13.8" hidden="false" customHeight="false" outlineLevel="0" collapsed="false">
      <c r="A53" s="12" t="s">
        <v>22</v>
      </c>
      <c r="B53" s="12" t="s">
        <v>64</v>
      </c>
      <c r="C53" s="19" t="n">
        <v>0.0028</v>
      </c>
      <c r="D53" s="14" t="n">
        <f aca="false">$D$14*C53</f>
        <v>0</v>
      </c>
      <c r="E53" s="14" t="n">
        <f aca="false">$E$14*C53</f>
        <v>0</v>
      </c>
    </row>
    <row r="54" customFormat="false" ht="13.8" hidden="false" customHeight="false" outlineLevel="0" collapsed="false">
      <c r="A54" s="12" t="s">
        <v>24</v>
      </c>
      <c r="B54" s="12" t="s">
        <v>65</v>
      </c>
      <c r="C54" s="19" t="n">
        <v>0.0002</v>
      </c>
      <c r="D54" s="14" t="n">
        <f aca="false">$D$14*C54</f>
        <v>0</v>
      </c>
      <c r="E54" s="14" t="n">
        <f aca="false">$E$14*C54</f>
        <v>0</v>
      </c>
    </row>
    <row r="55" customFormat="false" ht="13.8" hidden="false" customHeight="false" outlineLevel="0" collapsed="false">
      <c r="A55" s="12" t="s">
        <v>31</v>
      </c>
      <c r="B55" s="12" t="s">
        <v>66</v>
      </c>
      <c r="C55" s="19" t="n">
        <v>0.0007</v>
      </c>
      <c r="D55" s="14" t="n">
        <f aca="false">$D$14*C55</f>
        <v>0</v>
      </c>
      <c r="E55" s="14" t="n">
        <f aca="false">$E$14*C55</f>
        <v>0</v>
      </c>
    </row>
    <row r="56" customFormat="false" ht="13.8" hidden="false" customHeight="false" outlineLevel="0" collapsed="false">
      <c r="A56" s="12" t="s">
        <v>16</v>
      </c>
      <c r="B56" s="12" t="s">
        <v>67</v>
      </c>
      <c r="C56" s="19" t="n">
        <v>0.0029</v>
      </c>
      <c r="D56" s="14" t="n">
        <f aca="false">$D$14*C56</f>
        <v>0</v>
      </c>
      <c r="E56" s="14" t="n">
        <f aca="false">$E$14*C56</f>
        <v>0</v>
      </c>
    </row>
    <row r="57" customFormat="false" ht="13.8" hidden="false" customHeight="false" outlineLevel="0" collapsed="false">
      <c r="A57" s="12" t="s">
        <v>34</v>
      </c>
      <c r="B57" s="12" t="s">
        <v>68</v>
      </c>
      <c r="C57" s="19" t="n">
        <v>0.0139</v>
      </c>
      <c r="D57" s="14" t="n">
        <f aca="false">$D$14*C57</f>
        <v>0</v>
      </c>
      <c r="E57" s="14" t="n">
        <f aca="false">$E$14*C57</f>
        <v>0</v>
      </c>
    </row>
    <row r="58" customFormat="false" ht="23.5" hidden="false" customHeight="true" outlineLevel="0" collapsed="false">
      <c r="A58" s="29" t="s">
        <v>69</v>
      </c>
      <c r="B58" s="29"/>
      <c r="C58" s="19" t="n">
        <f aca="false">C52+C53+C54+C55+C56+C57</f>
        <v>0.1038</v>
      </c>
      <c r="D58" s="14" t="n">
        <f aca="false">SUM(D52:D57)</f>
        <v>0</v>
      </c>
      <c r="E58" s="14" t="n">
        <f aca="false">SUM(E52:E57)</f>
        <v>0</v>
      </c>
    </row>
    <row r="59" customFormat="false" ht="23.6" hidden="false" customHeight="false" outlineLevel="0" collapsed="false">
      <c r="A59" s="12" t="s">
        <v>36</v>
      </c>
      <c r="B59" s="9" t="s">
        <v>70</v>
      </c>
      <c r="C59" s="19" t="n">
        <f aca="false">C20*(C58-C56)</f>
        <v>0.01961496</v>
      </c>
      <c r="D59" s="14" t="n">
        <f aca="false">$D$14*C59</f>
        <v>0</v>
      </c>
      <c r="E59" s="14" t="n">
        <f aca="false">$E$14*C59</f>
        <v>0</v>
      </c>
    </row>
    <row r="60" customFormat="false" ht="12.8" hidden="false" customHeight="true" outlineLevel="0" collapsed="false">
      <c r="A60" s="29" t="s">
        <v>71</v>
      </c>
      <c r="B60" s="29"/>
      <c r="C60" s="19" t="n">
        <f aca="false">C58+C59</f>
        <v>0.12341496</v>
      </c>
      <c r="D60" s="14" t="n">
        <f aca="false">$D$14*C60</f>
        <v>0</v>
      </c>
      <c r="E60" s="14" t="n">
        <f aca="false">$E$14*C60</f>
        <v>0</v>
      </c>
      <c r="F60" s="22"/>
    </row>
    <row r="61" customFormat="false" ht="13.8" hidden="false" customHeight="false" outlineLevel="0" collapsed="false">
      <c r="A61" s="12" t="s">
        <v>38</v>
      </c>
      <c r="B61" s="12" t="s">
        <v>72</v>
      </c>
      <c r="C61" s="19" t="n">
        <f aca="false">C30*C60</f>
        <v>0.04171425648</v>
      </c>
      <c r="D61" s="14" t="n">
        <f aca="false">$D$14*C61</f>
        <v>0</v>
      </c>
      <c r="E61" s="14" t="n">
        <f aca="false">$E$14*C61</f>
        <v>0</v>
      </c>
    </row>
    <row r="62" customFormat="false" ht="13.8" hidden="false" customHeight="false" outlineLevel="0" collapsed="false">
      <c r="A62" s="28"/>
      <c r="B62" s="28" t="s">
        <v>73</v>
      </c>
      <c r="C62" s="21" t="n">
        <f aca="false">SUM(C60+C61)</f>
        <v>0.16512921648</v>
      </c>
      <c r="D62" s="18" t="n">
        <f aca="false">$D$14*C62</f>
        <v>0</v>
      </c>
      <c r="E62" s="18" t="n">
        <f aca="false">$E$14*C62</f>
        <v>0</v>
      </c>
      <c r="F62" s="30"/>
    </row>
    <row r="63" customFormat="false" ht="13.8" hidden="false" customHeight="false" outlineLevel="0" collapsed="false">
      <c r="A63" s="2" t="s">
        <v>74</v>
      </c>
      <c r="B63" s="2"/>
      <c r="C63" s="2"/>
      <c r="D63" s="2"/>
      <c r="E63" s="2"/>
    </row>
    <row r="64" customFormat="false" ht="23.5" hidden="false" customHeight="false" outlineLevel="0" collapsed="false">
      <c r="A64" s="28" t="n">
        <v>5</v>
      </c>
      <c r="B64" s="17" t="s">
        <v>75</v>
      </c>
      <c r="C64" s="2"/>
      <c r="D64" s="11" t="s">
        <v>12</v>
      </c>
      <c r="E64" s="11" t="s">
        <v>13</v>
      </c>
    </row>
    <row r="65" customFormat="false" ht="13.8" hidden="false" customHeight="false" outlineLevel="0" collapsed="false">
      <c r="A65" s="12" t="s">
        <v>14</v>
      </c>
      <c r="B65" s="31" t="s">
        <v>76</v>
      </c>
      <c r="C65" s="12"/>
      <c r="D65" s="16" t="n">
        <v>387.28</v>
      </c>
      <c r="E65" s="14" t="n">
        <f aca="false">D65*$E$10</f>
        <v>774.56</v>
      </c>
    </row>
    <row r="66" customFormat="false" ht="13.8" hidden="false" customHeight="false" outlineLevel="0" collapsed="false">
      <c r="A66" s="28"/>
      <c r="B66" s="28" t="s">
        <v>77</v>
      </c>
      <c r="C66" s="17"/>
      <c r="D66" s="18" t="n">
        <f aca="false">SUM(D65:D65)</f>
        <v>387.28</v>
      </c>
      <c r="E66" s="18" t="n">
        <f aca="false">SUM(E65:E65)</f>
        <v>774.56</v>
      </c>
    </row>
    <row r="67" customFormat="false" ht="13.8" hidden="false" customHeight="false" outlineLevel="0" collapsed="false">
      <c r="A67" s="2" t="s">
        <v>78</v>
      </c>
      <c r="B67" s="2"/>
      <c r="C67" s="2"/>
      <c r="D67" s="2"/>
      <c r="E67" s="2"/>
    </row>
    <row r="68" customFormat="false" ht="23.45" hidden="false" customHeight="false" outlineLevel="0" collapsed="false">
      <c r="A68" s="2" t="s">
        <v>79</v>
      </c>
      <c r="B68" s="2"/>
      <c r="C68" s="2" t="s">
        <v>62</v>
      </c>
      <c r="D68" s="11" t="s">
        <v>12</v>
      </c>
      <c r="E68" s="11" t="s">
        <v>13</v>
      </c>
    </row>
    <row r="69" customFormat="false" ht="13.8" hidden="false" customHeight="false" outlineLevel="0" collapsed="false">
      <c r="A69" s="12" t="s">
        <v>14</v>
      </c>
      <c r="B69" s="12" t="s">
        <v>80</v>
      </c>
      <c r="C69" s="15" t="n">
        <v>0</v>
      </c>
      <c r="D69" s="14" t="n">
        <f aca="false">D84*C69</f>
        <v>0</v>
      </c>
      <c r="E69" s="14" t="n">
        <f aca="false">E84*C69</f>
        <v>0</v>
      </c>
      <c r="F69" s="22"/>
      <c r="I69" s="30"/>
    </row>
    <row r="70" customFormat="false" ht="13.8" hidden="false" customHeight="false" outlineLevel="0" collapsed="false">
      <c r="A70" s="12" t="s">
        <v>22</v>
      </c>
      <c r="B70" s="12" t="s">
        <v>81</v>
      </c>
      <c r="C70" s="15" t="n">
        <v>0</v>
      </c>
      <c r="D70" s="14" t="n">
        <f aca="false">D85*C70</f>
        <v>0</v>
      </c>
      <c r="E70" s="14" t="n">
        <f aca="false">E85*C70</f>
        <v>0</v>
      </c>
    </row>
    <row r="71" customFormat="false" ht="13.8" hidden="false" customHeight="false" outlineLevel="0" collapsed="false">
      <c r="A71" s="20"/>
      <c r="B71" s="32" t="s">
        <v>82</v>
      </c>
      <c r="C71" s="21" t="n">
        <f aca="false">SUM(C69:C70)</f>
        <v>0</v>
      </c>
      <c r="D71" s="18" t="n">
        <f aca="false">SUM(D69:D70)</f>
        <v>0</v>
      </c>
      <c r="E71" s="18" t="n">
        <f aca="false">SUM(E69:E70)</f>
        <v>0</v>
      </c>
    </row>
    <row r="72" customFormat="false" ht="23.45" hidden="false" customHeight="false" outlineLevel="0" collapsed="false">
      <c r="A72" s="2" t="s">
        <v>83</v>
      </c>
      <c r="B72" s="2"/>
      <c r="C72" s="2" t="s">
        <v>62</v>
      </c>
      <c r="D72" s="11" t="s">
        <v>12</v>
      </c>
      <c r="E72" s="11" t="s">
        <v>13</v>
      </c>
    </row>
    <row r="73" customFormat="false" ht="13.8" hidden="false" customHeight="false" outlineLevel="0" collapsed="false">
      <c r="A73" s="12" t="s">
        <v>14</v>
      </c>
      <c r="B73" s="12" t="s">
        <v>84</v>
      </c>
      <c r="C73" s="15" t="n">
        <v>0.0165</v>
      </c>
      <c r="D73" s="14" t="n">
        <f aca="false">(D86/(1-C76)*C73)</f>
        <v>10.6269620991254</v>
      </c>
      <c r="E73" s="14" t="n">
        <f aca="false">E86/(1-C76)*C73</f>
        <v>21.2539241982507</v>
      </c>
    </row>
    <row r="74" customFormat="false" ht="13.8" hidden="false" customHeight="false" outlineLevel="0" collapsed="false">
      <c r="A74" s="12" t="s">
        <v>22</v>
      </c>
      <c r="B74" s="12" t="s">
        <v>85</v>
      </c>
      <c r="C74" s="15" t="n">
        <v>0.076</v>
      </c>
      <c r="D74" s="14" t="n">
        <f aca="false">D86/(1-C76)*C74</f>
        <v>48.9484314868805</v>
      </c>
      <c r="E74" s="14" t="n">
        <f aca="false">E86/(1-C76)*C74</f>
        <v>97.8968629737609</v>
      </c>
    </row>
    <row r="75" customFormat="false" ht="13.8" hidden="false" customHeight="false" outlineLevel="0" collapsed="false">
      <c r="A75" s="12" t="s">
        <v>24</v>
      </c>
      <c r="B75" s="12" t="s">
        <v>86</v>
      </c>
      <c r="C75" s="15" t="n">
        <v>0.05</v>
      </c>
      <c r="D75" s="14" t="n">
        <f aca="false">D86/(1-C76)*C75</f>
        <v>32.202915451895</v>
      </c>
      <c r="E75" s="14" t="n">
        <f aca="false">E86/(1-C76)*C75</f>
        <v>64.4058309037901</v>
      </c>
    </row>
    <row r="76" customFormat="false" ht="13.8" hidden="false" customHeight="false" outlineLevel="0" collapsed="false">
      <c r="A76" s="20"/>
      <c r="B76" s="17" t="s">
        <v>87</v>
      </c>
      <c r="C76" s="21" t="n">
        <f aca="false">SUM(C73+C74+C75)</f>
        <v>0.1425</v>
      </c>
      <c r="D76" s="18" t="n">
        <f aca="false">SUM(D73:D75)</f>
        <v>91.7783090379009</v>
      </c>
      <c r="E76" s="18" t="n">
        <f aca="false">SUM(E73:E75)</f>
        <v>183.556618075802</v>
      </c>
      <c r="F76" s="30"/>
    </row>
    <row r="77" customFormat="false" ht="13.8" hidden="false" customHeight="false" outlineLevel="0" collapsed="false">
      <c r="A77" s="33" t="s">
        <v>88</v>
      </c>
      <c r="B77" s="33"/>
      <c r="C77" s="33"/>
      <c r="D77" s="33"/>
      <c r="E77" s="33"/>
      <c r="F77" s="34"/>
      <c r="G77" s="34"/>
      <c r="H77" s="34"/>
      <c r="I77" s="34"/>
    </row>
    <row r="78" customFormat="false" ht="23.5" hidden="false" customHeight="false" outlineLevel="0" collapsed="false">
      <c r="A78" s="33" t="s">
        <v>89</v>
      </c>
      <c r="B78" s="33"/>
      <c r="C78" s="33"/>
      <c r="D78" s="11" t="s">
        <v>12</v>
      </c>
      <c r="E78" s="11" t="s">
        <v>13</v>
      </c>
      <c r="F78" s="34"/>
      <c r="G78" s="34"/>
      <c r="H78" s="34"/>
      <c r="I78" s="34"/>
    </row>
    <row r="79" customFormat="false" ht="13.8" hidden="false" customHeight="false" outlineLevel="0" collapsed="false">
      <c r="A79" s="35" t="s">
        <v>14</v>
      </c>
      <c r="B79" s="35" t="s">
        <v>10</v>
      </c>
      <c r="C79" s="35"/>
      <c r="D79" s="36" t="n">
        <f aca="false">$D$14</f>
        <v>0</v>
      </c>
      <c r="E79" s="36" t="n">
        <f aca="false">E14</f>
        <v>0</v>
      </c>
      <c r="F79" s="37"/>
      <c r="G79" s="37"/>
      <c r="H79" s="37"/>
      <c r="I79" s="38"/>
    </row>
    <row r="80" customFormat="false" ht="23.45" hidden="false" customHeight="true" outlineLevel="0" collapsed="false">
      <c r="A80" s="35" t="s">
        <v>22</v>
      </c>
      <c r="B80" s="39" t="s">
        <v>19</v>
      </c>
      <c r="C80" s="39"/>
      <c r="D80" s="36" t="n">
        <f aca="false">$D$40</f>
        <v>165</v>
      </c>
      <c r="E80" s="36" t="n">
        <f aca="false">E40</f>
        <v>330</v>
      </c>
      <c r="F80" s="37"/>
      <c r="G80" s="37"/>
      <c r="H80" s="37"/>
      <c r="I80" s="38"/>
    </row>
    <row r="81" customFormat="false" ht="13.8" hidden="false" customHeight="false" outlineLevel="0" collapsed="false">
      <c r="A81" s="35" t="s">
        <v>24</v>
      </c>
      <c r="B81" s="35" t="s">
        <v>51</v>
      </c>
      <c r="C81" s="35"/>
      <c r="D81" s="36" t="n">
        <f aca="false">$D$49</f>
        <v>0</v>
      </c>
      <c r="E81" s="36" t="n">
        <f aca="false">E49</f>
        <v>0</v>
      </c>
      <c r="F81" s="37"/>
      <c r="G81" s="37"/>
      <c r="H81" s="37"/>
      <c r="I81" s="38"/>
    </row>
    <row r="82" customFormat="false" ht="13.8" hidden="false" customHeight="false" outlineLevel="0" collapsed="false">
      <c r="A82" s="35" t="s">
        <v>31</v>
      </c>
      <c r="B82" s="35" t="s">
        <v>60</v>
      </c>
      <c r="C82" s="35"/>
      <c r="D82" s="36" t="n">
        <f aca="false">$D$62</f>
        <v>0</v>
      </c>
      <c r="E82" s="36" t="n">
        <f aca="false">E62</f>
        <v>0</v>
      </c>
      <c r="F82" s="37"/>
      <c r="G82" s="37"/>
      <c r="H82" s="37"/>
      <c r="I82" s="38"/>
    </row>
    <row r="83" customFormat="false" ht="13.8" hidden="false" customHeight="false" outlineLevel="0" collapsed="false">
      <c r="A83" s="35" t="s">
        <v>16</v>
      </c>
      <c r="B83" s="35" t="s">
        <v>74</v>
      </c>
      <c r="C83" s="35"/>
      <c r="D83" s="36" t="n">
        <f aca="false">$D$66</f>
        <v>387.28</v>
      </c>
      <c r="E83" s="36" t="n">
        <f aca="false">E66</f>
        <v>774.56</v>
      </c>
      <c r="F83" s="37"/>
      <c r="G83" s="37"/>
      <c r="H83" s="37"/>
      <c r="I83" s="38"/>
    </row>
    <row r="84" customFormat="false" ht="13.8" hidden="false" customHeight="false" outlineLevel="0" collapsed="false">
      <c r="A84" s="35" t="s">
        <v>90</v>
      </c>
      <c r="B84" s="35"/>
      <c r="C84" s="35"/>
      <c r="D84" s="40" t="n">
        <f aca="false">SUM(D79:D83)</f>
        <v>552.28</v>
      </c>
      <c r="E84" s="40" t="n">
        <f aca="false">SUM(E79:E83)</f>
        <v>1104.56</v>
      </c>
      <c r="F84" s="37"/>
      <c r="G84" s="37"/>
      <c r="H84" s="37"/>
      <c r="I84" s="38"/>
    </row>
    <row r="85" customFormat="false" ht="13.8" hidden="false" customHeight="false" outlineLevel="0" collapsed="false">
      <c r="A85" s="35" t="s">
        <v>91</v>
      </c>
      <c r="B85" s="35"/>
      <c r="C85" s="35"/>
      <c r="D85" s="40" t="n">
        <f aca="false">D84+D69</f>
        <v>552.28</v>
      </c>
      <c r="E85" s="40" t="n">
        <f aca="false">E84+E69</f>
        <v>1104.56</v>
      </c>
      <c r="F85" s="37"/>
      <c r="G85" s="37"/>
      <c r="H85" s="37"/>
      <c r="I85" s="38"/>
    </row>
    <row r="86" customFormat="false" ht="13.8" hidden="false" customHeight="false" outlineLevel="0" collapsed="false">
      <c r="A86" s="41" t="s">
        <v>92</v>
      </c>
      <c r="B86" s="41"/>
      <c r="C86" s="41"/>
      <c r="D86" s="42" t="n">
        <f aca="false">D85+D70</f>
        <v>552.28</v>
      </c>
      <c r="E86" s="42" t="n">
        <f aca="false">E85+E70</f>
        <v>1104.56</v>
      </c>
      <c r="F86" s="43"/>
      <c r="G86" s="43"/>
      <c r="H86" s="43"/>
      <c r="I86" s="44"/>
    </row>
    <row r="87" customFormat="false" ht="13.8" hidden="false" customHeight="false" outlineLevel="0" collapsed="false">
      <c r="A87" s="35" t="s">
        <v>34</v>
      </c>
      <c r="B87" s="35" t="s">
        <v>93</v>
      </c>
      <c r="C87" s="35"/>
      <c r="D87" s="36" t="n">
        <f aca="false">$D$76</f>
        <v>91.7783090379009</v>
      </c>
      <c r="E87" s="36" t="n">
        <f aca="false">$E$76</f>
        <v>183.556618075802</v>
      </c>
      <c r="F87" s="37"/>
      <c r="G87" s="37"/>
      <c r="H87" s="37"/>
      <c r="I87" s="38"/>
    </row>
    <row r="88" customFormat="false" ht="13.8" hidden="false" customHeight="false" outlineLevel="0" collapsed="false">
      <c r="A88" s="45" t="s">
        <v>94</v>
      </c>
      <c r="B88" s="45"/>
      <c r="C88" s="45"/>
      <c r="D88" s="42" t="n">
        <f aca="false">D86+D87</f>
        <v>644.058309037901</v>
      </c>
      <c r="E88" s="42" t="n">
        <f aca="false">E86+E87</f>
        <v>1288.1166180758</v>
      </c>
      <c r="F88" s="34"/>
      <c r="G88" s="34"/>
      <c r="H88" s="34"/>
      <c r="I88" s="44"/>
    </row>
    <row r="89" customFormat="false" ht="13.8" hidden="false" customHeight="false" outlineLevel="0" collapsed="false">
      <c r="A89" s="46"/>
      <c r="B89" s="47"/>
      <c r="C89" s="47"/>
      <c r="D89" s="47"/>
      <c r="E89" s="48"/>
      <c r="F89" s="34"/>
    </row>
    <row r="90" customFormat="false" ht="13.8" hidden="false" customHeight="false" outlineLevel="0" collapsed="false">
      <c r="A90" s="33" t="s">
        <v>95</v>
      </c>
      <c r="B90" s="33"/>
      <c r="C90" s="33"/>
      <c r="D90" s="33"/>
      <c r="E90" s="33"/>
      <c r="F90" s="34"/>
    </row>
    <row r="91" customFormat="false" ht="34.8" hidden="false" customHeight="false" outlineLevel="0" collapsed="false">
      <c r="A91" s="49" t="s">
        <v>96</v>
      </c>
      <c r="B91" s="49" t="s">
        <v>97</v>
      </c>
      <c r="C91" s="49" t="s">
        <v>98</v>
      </c>
      <c r="D91" s="49" t="s">
        <v>99</v>
      </c>
      <c r="E91" s="48"/>
      <c r="F91" s="34"/>
    </row>
    <row r="92" customFormat="false" ht="13.8" hidden="false" customHeight="false" outlineLevel="0" collapsed="false">
      <c r="A92" s="50" t="n">
        <f aca="false">D88</f>
        <v>644.058309037901</v>
      </c>
      <c r="B92" s="51" t="n">
        <f aca="false">E10</f>
        <v>2</v>
      </c>
      <c r="C92" s="50" t="n">
        <f aca="false">E88</f>
        <v>1288.1166180758</v>
      </c>
      <c r="D92" s="50" t="n">
        <f aca="false">C92*12</f>
        <v>15457.3994169096</v>
      </c>
      <c r="E92" s="52"/>
      <c r="F92" s="34"/>
    </row>
    <row r="93" customFormat="false" ht="13.8" hidden="false" customHeight="false" outlineLevel="0" collapsed="false">
      <c r="A93" s="48"/>
      <c r="B93" s="48"/>
      <c r="C93" s="48"/>
      <c r="D93" s="48"/>
      <c r="E93" s="48"/>
      <c r="F93" s="34"/>
    </row>
    <row r="94" customFormat="false" ht="13.8" hidden="false" customHeight="true" outlineLevel="0" collapsed="false">
      <c r="A94" s="11" t="s">
        <v>100</v>
      </c>
      <c r="B94" s="11"/>
      <c r="C94" s="11"/>
      <c r="D94" s="11"/>
      <c r="E94" s="11"/>
      <c r="F94" s="34"/>
    </row>
    <row r="95" customFormat="false" ht="82.05" hidden="false" customHeight="true" outlineLevel="0" collapsed="false">
      <c r="A95" s="53" t="s">
        <v>101</v>
      </c>
      <c r="B95" s="53"/>
      <c r="C95" s="53"/>
      <c r="D95" s="53"/>
      <c r="E95" s="53"/>
      <c r="F95" s="34"/>
    </row>
    <row r="96" customFormat="false" ht="23.85" hidden="false" customHeight="true" outlineLevel="0" collapsed="false">
      <c r="A96" s="53" t="s">
        <v>102</v>
      </c>
      <c r="B96" s="53"/>
      <c r="C96" s="53"/>
      <c r="D96" s="53"/>
      <c r="E96" s="53"/>
      <c r="F96" s="34"/>
    </row>
    <row r="97" customFormat="false" ht="16.75" hidden="false" customHeight="true" outlineLevel="0" collapsed="false">
      <c r="A97" s="53" t="s">
        <v>103</v>
      </c>
      <c r="B97" s="53"/>
      <c r="C97" s="53"/>
      <c r="D97" s="53"/>
      <c r="E97" s="53"/>
      <c r="F97" s="34"/>
    </row>
    <row r="98" customFormat="false" ht="27.95" hidden="false" customHeight="true" outlineLevel="0" collapsed="false">
      <c r="A98" s="53" t="s">
        <v>104</v>
      </c>
      <c r="B98" s="53"/>
      <c r="C98" s="53"/>
      <c r="D98" s="53"/>
      <c r="E98" s="53"/>
      <c r="F98" s="34"/>
    </row>
    <row r="99" customFormat="false" ht="90.75" hidden="false" customHeight="true" outlineLevel="0" collapsed="false">
      <c r="A99" s="53" t="s">
        <v>105</v>
      </c>
      <c r="B99" s="53"/>
      <c r="C99" s="53"/>
      <c r="D99" s="53"/>
      <c r="E99" s="53"/>
      <c r="F99" s="34"/>
    </row>
    <row r="100" customFormat="false" ht="23.45" hidden="false" customHeight="true" outlineLevel="0" collapsed="false">
      <c r="A100" s="53" t="s">
        <v>106</v>
      </c>
      <c r="B100" s="53"/>
      <c r="C100" s="53"/>
      <c r="D100" s="53"/>
      <c r="E100" s="53"/>
      <c r="F100" s="34"/>
    </row>
    <row r="101" customFormat="false" ht="16.4" hidden="false" customHeight="true" outlineLevel="0" collapsed="false">
      <c r="A101" s="54"/>
      <c r="B101" s="55"/>
      <c r="C101" s="55"/>
      <c r="D101" s="55"/>
      <c r="E101" s="47"/>
      <c r="F101" s="34"/>
    </row>
    <row r="102" customFormat="false" ht="13.8" hidden="false" customHeight="false" outlineLevel="0" collapsed="false">
      <c r="A102" s="27"/>
      <c r="B102" s="33" t="s">
        <v>107</v>
      </c>
      <c r="C102" s="33"/>
      <c r="D102" s="27"/>
      <c r="E102" s="27"/>
    </row>
    <row r="103" customFormat="false" ht="13.8" hidden="false" customHeight="false" outlineLevel="0" collapsed="false">
      <c r="A103" s="56"/>
      <c r="B103" s="12" t="s">
        <v>108</v>
      </c>
      <c r="C103" s="57" t="n">
        <v>2</v>
      </c>
      <c r="D103" s="27"/>
      <c r="E103" s="27"/>
    </row>
    <row r="104" customFormat="false" ht="13.8" hidden="false" customHeight="false" outlineLevel="0" collapsed="false">
      <c r="A104" s="56"/>
      <c r="B104" s="12" t="s">
        <v>109</v>
      </c>
      <c r="C104" s="58" t="n">
        <v>3.75</v>
      </c>
      <c r="D104" s="27"/>
      <c r="E104" s="27"/>
    </row>
    <row r="105" customFormat="false" ht="13.8" hidden="false" customHeight="false" outlineLevel="0" collapsed="false">
      <c r="A105" s="56"/>
      <c r="B105" s="12" t="s">
        <v>110</v>
      </c>
      <c r="C105" s="57" t="n">
        <v>22</v>
      </c>
      <c r="D105" s="27"/>
      <c r="E105" s="27"/>
      <c r="G105" s="59"/>
    </row>
    <row r="106" customFormat="false" ht="13.8" hidden="false" customHeight="false" outlineLevel="0" collapsed="false">
      <c r="A106" s="56"/>
      <c r="B106" s="12" t="s">
        <v>111</v>
      </c>
      <c r="C106" s="58" t="n">
        <f aca="false">6%*C108</f>
        <v>0</v>
      </c>
      <c r="D106" s="27"/>
      <c r="E106" s="27"/>
    </row>
    <row r="107" customFormat="false" ht="13.8" hidden="false" customHeight="false" outlineLevel="0" collapsed="false">
      <c r="A107" s="56"/>
      <c r="B107" s="9" t="s">
        <v>112</v>
      </c>
      <c r="C107" s="58" t="n">
        <f aca="false">(C103*C104*C105)-C106</f>
        <v>165</v>
      </c>
      <c r="D107" s="27"/>
      <c r="E107" s="27"/>
    </row>
    <row r="108" customFormat="false" ht="13.8" hidden="false" customHeight="false" outlineLevel="0" collapsed="false">
      <c r="A108" s="56"/>
      <c r="B108" s="9" t="s">
        <v>113</v>
      </c>
      <c r="C108" s="58" t="n">
        <f aca="false">$D$12</f>
        <v>0</v>
      </c>
      <c r="D108" s="27"/>
      <c r="E108" s="27"/>
    </row>
    <row r="109" customFormat="false" ht="13.8" hidden="false" customHeight="false" outlineLevel="0" collapsed="false">
      <c r="A109" s="56"/>
      <c r="B109" s="27"/>
      <c r="C109" s="27"/>
      <c r="D109" s="27"/>
      <c r="E109" s="27"/>
    </row>
    <row r="110" customFormat="false" ht="13.8" hidden="false" customHeight="false" outlineLevel="0" collapsed="false">
      <c r="A110" s="56"/>
      <c r="B110" s="33" t="s">
        <v>114</v>
      </c>
      <c r="C110" s="33"/>
      <c r="D110" s="27"/>
      <c r="E110" s="27"/>
    </row>
    <row r="111" customFormat="false" ht="13.8" hidden="false" customHeight="false" outlineLevel="0" collapsed="false">
      <c r="A111" s="56"/>
      <c r="B111" s="12" t="s">
        <v>115</v>
      </c>
      <c r="C111" s="60" t="n">
        <v>0</v>
      </c>
      <c r="D111" s="27"/>
      <c r="E111" s="27"/>
      <c r="M111" s="47"/>
      <c r="N111" s="47"/>
    </row>
    <row r="112" customFormat="false" ht="13.8" hidden="false" customHeight="false" outlineLevel="0" collapsed="false">
      <c r="A112" s="56"/>
      <c r="B112" s="12" t="s">
        <v>116</v>
      </c>
      <c r="C112" s="57" t="n">
        <v>22</v>
      </c>
      <c r="D112" s="27"/>
      <c r="E112" s="27"/>
      <c r="M112" s="61"/>
      <c r="N112" s="54"/>
    </row>
    <row r="113" customFormat="false" ht="13.8" hidden="false" customHeight="false" outlineLevel="0" collapsed="false">
      <c r="A113" s="56"/>
      <c r="B113" s="12" t="s">
        <v>117</v>
      </c>
      <c r="C113" s="62" t="n">
        <v>0</v>
      </c>
      <c r="D113" s="27"/>
      <c r="E113" s="27"/>
      <c r="M113" s="56"/>
      <c r="N113" s="63"/>
    </row>
    <row r="114" customFormat="false" ht="13.8" hidden="false" customHeight="false" outlineLevel="0" collapsed="false">
      <c r="A114" s="27"/>
      <c r="B114" s="9" t="s">
        <v>118</v>
      </c>
      <c r="C114" s="58" t="n">
        <f aca="false">C111*C112</f>
        <v>0</v>
      </c>
      <c r="D114" s="27"/>
      <c r="E114" s="27"/>
      <c r="M114" s="56"/>
      <c r="N114" s="61"/>
    </row>
    <row r="115" customFormat="false" ht="13.8" hidden="false" customHeight="false" outlineLevel="0" collapsed="false">
      <c r="A115" s="27"/>
      <c r="B115" s="12" t="s">
        <v>119</v>
      </c>
      <c r="C115" s="58" t="n">
        <f aca="false">C113*C114</f>
        <v>0</v>
      </c>
      <c r="D115" s="27"/>
      <c r="E115" s="27"/>
      <c r="M115" s="56"/>
      <c r="N115" s="64"/>
    </row>
    <row r="116" customFormat="false" ht="13.8" hidden="false" customHeight="false" outlineLevel="0" collapsed="false">
      <c r="A116" s="27"/>
      <c r="B116" s="12" t="s">
        <v>120</v>
      </c>
      <c r="C116" s="58" t="n">
        <f aca="false">C114-C115</f>
        <v>0</v>
      </c>
      <c r="D116" s="27"/>
      <c r="E116" s="27"/>
      <c r="M116" s="65"/>
      <c r="N116" s="63"/>
    </row>
    <row r="117" customFormat="false" ht="13.8" hidden="false" customHeight="false" outlineLevel="0" collapsed="false">
      <c r="A117" s="27"/>
      <c r="B117" s="27"/>
      <c r="C117" s="27"/>
      <c r="D117" s="27"/>
      <c r="E117" s="27"/>
      <c r="M117" s="56"/>
      <c r="N117" s="63"/>
    </row>
    <row r="118" customFormat="false" ht="13.8" hidden="false" customHeight="false" outlineLevel="0" collapsed="false">
      <c r="A118" s="66" t="s">
        <v>121</v>
      </c>
      <c r="B118" s="66"/>
      <c r="C118" s="66"/>
      <c r="D118" s="66"/>
      <c r="E118" s="66"/>
      <c r="M118" s="56"/>
      <c r="N118" s="63"/>
    </row>
    <row r="119" customFormat="false" ht="13.8" hidden="false" customHeight="false" outlineLevel="0" collapsed="false">
      <c r="A119" s="67" t="s">
        <v>122</v>
      </c>
      <c r="B119" s="67"/>
      <c r="C119" s="67"/>
      <c r="D119" s="67"/>
      <c r="E119" s="67"/>
    </row>
    <row r="120" customFormat="false" ht="13.8" hidden="false" customHeight="false" outlineLevel="0" collapsed="false">
      <c r="A120" s="57" t="s">
        <v>123</v>
      </c>
      <c r="B120" s="57"/>
      <c r="C120" s="57"/>
      <c r="D120" s="57"/>
      <c r="E120" s="57"/>
    </row>
    <row r="121" customFormat="false" ht="12.8" hidden="false" customHeight="true" outlineLevel="0" collapsed="false">
      <c r="A121" s="68" t="s">
        <v>124</v>
      </c>
      <c r="B121" s="68"/>
      <c r="C121" s="68"/>
      <c r="D121" s="68"/>
      <c r="E121" s="68"/>
    </row>
    <row r="122" customFormat="false" ht="13.8" hidden="false" customHeight="false" outlineLevel="0" collapsed="false">
      <c r="A122" s="27"/>
      <c r="B122" s="69"/>
      <c r="C122" s="61"/>
      <c r="D122" s="27"/>
      <c r="E122" s="27"/>
    </row>
    <row r="123" customFormat="false" ht="13.8" hidden="false" customHeight="false" outlineLevel="0" collapsed="false">
      <c r="A123" s="27"/>
      <c r="B123" s="70"/>
      <c r="C123" s="64"/>
      <c r="D123" s="27"/>
      <c r="E123" s="27"/>
    </row>
    <row r="124" customFormat="false" ht="13.8" hidden="false" customHeight="false" outlineLevel="0" collapsed="false">
      <c r="A124" s="27"/>
      <c r="B124" s="71"/>
      <c r="C124" s="72"/>
      <c r="D124" s="27"/>
      <c r="E124" s="27"/>
    </row>
    <row r="125" customFormat="false" ht="13.8" hidden="false" customHeight="false" outlineLevel="0" collapsed="false">
      <c r="A125" s="27"/>
      <c r="B125" s="69"/>
      <c r="C125" s="72"/>
      <c r="D125" s="27"/>
      <c r="E125" s="27"/>
    </row>
    <row r="126" customFormat="false" ht="13.8" hidden="false" customHeight="false" outlineLevel="0" collapsed="false">
      <c r="A126" s="27"/>
      <c r="B126" s="69"/>
      <c r="C126" s="73"/>
      <c r="D126" s="27"/>
      <c r="E126" s="27"/>
    </row>
    <row r="127" customFormat="false" ht="13.8" hidden="false" customHeight="false" outlineLevel="0" collapsed="false">
      <c r="A127" s="27"/>
      <c r="B127" s="69"/>
      <c r="C127" s="64"/>
      <c r="D127" s="27"/>
      <c r="E127" s="27"/>
    </row>
    <row r="128" customFormat="false" ht="13.8" hidden="false" customHeight="false" outlineLevel="0" collapsed="false">
      <c r="A128" s="27"/>
      <c r="B128" s="69"/>
      <c r="C128" s="61"/>
      <c r="D128" s="74"/>
      <c r="E128" s="27"/>
    </row>
    <row r="129" customFormat="false" ht="13.8" hidden="false" customHeight="false" outlineLevel="0" collapsed="false">
      <c r="A129" s="27"/>
      <c r="B129" s="69"/>
      <c r="C129" s="72"/>
      <c r="D129" s="27"/>
      <c r="E129" s="27"/>
    </row>
    <row r="130" customFormat="false" ht="13.8" hidden="false" customHeight="false" outlineLevel="0" collapsed="false">
      <c r="A130" s="27"/>
      <c r="B130" s="27"/>
      <c r="C130" s="27"/>
      <c r="D130" s="27"/>
      <c r="E130" s="27"/>
    </row>
    <row r="131" customFormat="false" ht="13.8" hidden="false" customHeight="false" outlineLevel="0" collapsed="false">
      <c r="A131" s="27"/>
      <c r="B131" s="47"/>
      <c r="C131" s="47"/>
      <c r="D131" s="27"/>
      <c r="E131" s="27"/>
    </row>
    <row r="132" customFormat="false" ht="13.8" hidden="false" customHeight="false" outlineLevel="0" collapsed="false">
      <c r="A132" s="27"/>
      <c r="B132" s="47"/>
      <c r="C132" s="61"/>
      <c r="D132" s="27"/>
      <c r="E132" s="27"/>
    </row>
    <row r="133" customFormat="false" ht="13.8" hidden="false" customHeight="false" outlineLevel="0" collapsed="false">
      <c r="A133" s="27"/>
      <c r="B133" s="70"/>
      <c r="C133" s="75"/>
      <c r="D133" s="27"/>
      <c r="E133" s="27"/>
    </row>
    <row r="134" customFormat="false" ht="13.8" hidden="false" customHeight="false" outlineLevel="0" collapsed="false">
      <c r="A134" s="27"/>
      <c r="B134" s="69"/>
      <c r="C134" s="76"/>
      <c r="D134" s="27"/>
      <c r="E134" s="27"/>
    </row>
    <row r="135" customFormat="false" ht="13.8" hidden="false" customHeight="false" outlineLevel="0" collapsed="false">
      <c r="A135" s="27"/>
      <c r="B135" s="69"/>
      <c r="C135" s="56"/>
      <c r="D135" s="27"/>
      <c r="E135" s="27"/>
    </row>
    <row r="136" customFormat="false" ht="13.8" hidden="false" customHeight="false" outlineLevel="0" collapsed="false">
      <c r="A136" s="27"/>
      <c r="B136" s="71"/>
      <c r="C136" s="77"/>
      <c r="D136" s="27"/>
      <c r="E136" s="27"/>
    </row>
    <row r="137" customFormat="false" ht="13.8" hidden="false" customHeight="false" outlineLevel="0" collapsed="false">
      <c r="A137" s="27"/>
      <c r="B137" s="69"/>
      <c r="C137" s="72"/>
      <c r="D137" s="27"/>
      <c r="E137" s="27"/>
    </row>
    <row r="138" customFormat="false" ht="13.8" hidden="false" customHeight="false" outlineLevel="0" collapsed="false">
      <c r="A138" s="27"/>
      <c r="B138" s="69"/>
      <c r="C138" s="56"/>
      <c r="D138" s="27"/>
      <c r="E138" s="27"/>
    </row>
    <row r="1048576" customFormat="false" ht="12.8" hidden="false" customHeight="false" outlineLevel="0" collapsed="false"/>
  </sheetData>
  <mergeCells count="50">
    <mergeCell ref="A1:E1"/>
    <mergeCell ref="A2:E2"/>
    <mergeCell ref="A3:E3"/>
    <mergeCell ref="A4:E4"/>
    <mergeCell ref="A5:E5"/>
    <mergeCell ref="A6:D6"/>
    <mergeCell ref="A7:D7"/>
    <mergeCell ref="A8:D8"/>
    <mergeCell ref="A9:D9"/>
    <mergeCell ref="A10:D10"/>
    <mergeCell ref="A11:B11"/>
    <mergeCell ref="A15:E15"/>
    <mergeCell ref="A16:B16"/>
    <mergeCell ref="A21:B21"/>
    <mergeCell ref="A31:B31"/>
    <mergeCell ref="A41:E41"/>
    <mergeCell ref="A50:E50"/>
    <mergeCell ref="A51:B51"/>
    <mergeCell ref="A58:B58"/>
    <mergeCell ref="A60:B60"/>
    <mergeCell ref="A63:E63"/>
    <mergeCell ref="A67:E67"/>
    <mergeCell ref="A68:B68"/>
    <mergeCell ref="A72:B72"/>
    <mergeCell ref="A77:E77"/>
    <mergeCell ref="A78:C78"/>
    <mergeCell ref="B79:C79"/>
    <mergeCell ref="B80:C80"/>
    <mergeCell ref="B81:C81"/>
    <mergeCell ref="B82:C82"/>
    <mergeCell ref="B83:C83"/>
    <mergeCell ref="A84:C84"/>
    <mergeCell ref="A85:C85"/>
    <mergeCell ref="A86:C86"/>
    <mergeCell ref="B87:C87"/>
    <mergeCell ref="A88:C88"/>
    <mergeCell ref="A90:E90"/>
    <mergeCell ref="A94:E94"/>
    <mergeCell ref="A95:E95"/>
    <mergeCell ref="A96:E96"/>
    <mergeCell ref="A97:E97"/>
    <mergeCell ref="A98:E98"/>
    <mergeCell ref="A99:E99"/>
    <mergeCell ref="A100:E100"/>
    <mergeCell ref="B102:C102"/>
    <mergeCell ref="B110:C110"/>
    <mergeCell ref="A118:E118"/>
    <mergeCell ref="A119:E119"/>
    <mergeCell ref="A120:E120"/>
    <mergeCell ref="A121:E12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Roman,Normal"&amp;12&amp;Kffffff&amp;A</oddHeader>
    <oddFooter>&amp;C&amp;"Times New Roman,Normal"&amp;12&amp;KffffffPágina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EEEEE"/>
    <pageSetUpPr fitToPage="false"/>
  </sheetPr>
  <dimension ref="A1:N1048576"/>
  <sheetViews>
    <sheetView showFormulas="false" showGridLines="true" showRowColHeaders="true" showZeros="true" rightToLeft="false" tabSelected="false" showOutlineSymbols="true" defaultGridColor="true" view="normal" topLeftCell="A85" colorId="64" zoomScale="80" zoomScaleNormal="80" zoomScalePageLayoutView="100" workbookViewId="0">
      <selection pane="topLeft" activeCell="D63" activeCellId="0" sqref="D63"/>
    </sheetView>
  </sheetViews>
  <sheetFormatPr defaultColWidth="8.9140625" defaultRowHeight="13.8" zeroHeight="false" outlineLevelRow="0" outlineLevelCol="0"/>
  <cols>
    <col collapsed="false" customWidth="true" hidden="false" outlineLevel="0" max="1" min="1" style="1" width="12.25"/>
    <col collapsed="false" customWidth="true" hidden="false" outlineLevel="0" max="2" min="2" style="1" width="43.37"/>
    <col collapsed="false" customWidth="true" hidden="false" outlineLevel="0" max="5" min="3" style="1" width="12.25"/>
    <col collapsed="false" customWidth="true" hidden="false" outlineLevel="0" max="6" min="6" style="1" width="2.08"/>
    <col collapsed="false" customWidth="true" hidden="false" outlineLevel="0" max="7" min="7" style="1" width="2.77"/>
    <col collapsed="false" customWidth="true" hidden="false" outlineLevel="0" max="8" min="8" style="1" width="2.08"/>
    <col collapsed="false" customWidth="true" hidden="false" outlineLevel="0" max="9" min="9" style="1" width="11.43"/>
    <col collapsed="false" customWidth="false" hidden="false" outlineLevel="0" max="1024" min="10" style="1" width="8.9"/>
  </cols>
  <sheetData>
    <row r="1" customFormat="false" ht="13.8" hidden="false" customHeight="false" outlineLevel="0" collapsed="false">
      <c r="A1" s="2" t="s">
        <v>0</v>
      </c>
      <c r="B1" s="2"/>
      <c r="C1" s="2"/>
      <c r="D1" s="2"/>
      <c r="E1" s="2"/>
    </row>
    <row r="2" customFormat="false" ht="12.8" hidden="false" customHeight="false" outlineLevel="0" collapsed="false">
      <c r="A2" s="2" t="s">
        <v>125</v>
      </c>
      <c r="B2" s="2"/>
      <c r="C2" s="2"/>
      <c r="D2" s="2"/>
      <c r="E2" s="2"/>
    </row>
    <row r="3" customFormat="false" ht="13.8" hidden="false" customHeight="false" outlineLevel="0" collapsed="false">
      <c r="A3" s="4" t="s">
        <v>2</v>
      </c>
      <c r="B3" s="4"/>
      <c r="C3" s="4"/>
      <c r="D3" s="4"/>
      <c r="E3" s="4"/>
    </row>
    <row r="4" customFormat="false" ht="13.8" hidden="false" customHeight="false" outlineLevel="0" collapsed="false">
      <c r="A4" s="4" t="s">
        <v>3</v>
      </c>
      <c r="B4" s="4"/>
      <c r="C4" s="4"/>
      <c r="D4" s="4"/>
      <c r="E4" s="4"/>
    </row>
    <row r="5" customFormat="false" ht="11.9" hidden="false" customHeight="true" outlineLevel="0" collapsed="false">
      <c r="A5" s="2" t="s">
        <v>4</v>
      </c>
      <c r="B5" s="2"/>
      <c r="C5" s="2"/>
      <c r="D5" s="2"/>
      <c r="E5" s="2"/>
    </row>
    <row r="6" customFormat="false" ht="23.5" hidden="false" customHeight="true" outlineLevel="0" collapsed="false">
      <c r="A6" s="5" t="s">
        <v>5</v>
      </c>
      <c r="B6" s="5"/>
      <c r="C6" s="5"/>
      <c r="D6" s="5"/>
      <c r="E6" s="6"/>
      <c r="J6" s="7"/>
    </row>
    <row r="7" customFormat="false" ht="13.8" hidden="false" customHeight="false" outlineLevel="0" collapsed="false">
      <c r="A7" s="8" t="s">
        <v>126</v>
      </c>
      <c r="B7" s="8"/>
      <c r="C7" s="8"/>
      <c r="D7" s="8"/>
      <c r="E7" s="6"/>
    </row>
    <row r="8" customFormat="false" ht="13.8" hidden="false" customHeight="false" outlineLevel="0" collapsed="false">
      <c r="A8" s="8" t="s">
        <v>127</v>
      </c>
      <c r="B8" s="8"/>
      <c r="C8" s="8"/>
      <c r="D8" s="8"/>
      <c r="E8" s="6"/>
    </row>
    <row r="9" customFormat="false" ht="12.8" hidden="false" customHeight="true" outlineLevel="0" collapsed="false">
      <c r="A9" s="9" t="s">
        <v>8</v>
      </c>
      <c r="B9" s="9"/>
      <c r="C9" s="9"/>
      <c r="D9" s="9"/>
      <c r="E9" s="2" t="n">
        <v>12</v>
      </c>
    </row>
    <row r="10" customFormat="false" ht="13.8" hidden="false" customHeight="false" outlineLevel="0" collapsed="false">
      <c r="A10" s="10" t="s">
        <v>9</v>
      </c>
      <c r="B10" s="10"/>
      <c r="C10" s="10"/>
      <c r="D10" s="10"/>
      <c r="E10" s="2" t="n">
        <v>2</v>
      </c>
    </row>
    <row r="11" customFormat="false" ht="23.5" hidden="false" customHeight="false" outlineLevel="0" collapsed="false">
      <c r="A11" s="2" t="s">
        <v>10</v>
      </c>
      <c r="B11" s="2"/>
      <c r="C11" s="2" t="s">
        <v>11</v>
      </c>
      <c r="D11" s="11" t="s">
        <v>12</v>
      </c>
      <c r="E11" s="11" t="s">
        <v>13</v>
      </c>
    </row>
    <row r="12" customFormat="false" ht="13.8" hidden="false" customHeight="false" outlineLevel="0" collapsed="false">
      <c r="A12" s="12" t="s">
        <v>14</v>
      </c>
      <c r="B12" s="12" t="s">
        <v>15</v>
      </c>
      <c r="C12" s="12"/>
      <c r="D12" s="13" t="n">
        <v>2906.6</v>
      </c>
      <c r="E12" s="14" t="n">
        <f aca="false">D12*E10</f>
        <v>5813.2</v>
      </c>
    </row>
    <row r="13" customFormat="false" ht="13.8" hidden="false" customHeight="false" outlineLevel="0" collapsed="false">
      <c r="A13" s="12" t="s">
        <v>16</v>
      </c>
      <c r="B13" s="12" t="s">
        <v>17</v>
      </c>
      <c r="C13" s="15" t="n">
        <v>0</v>
      </c>
      <c r="D13" s="16" t="n">
        <f aca="false">C13*D12</f>
        <v>0</v>
      </c>
      <c r="E13" s="14" t="n">
        <f aca="false">D13*E10</f>
        <v>0</v>
      </c>
    </row>
    <row r="14" customFormat="false" ht="13.8" hidden="false" customHeight="false" outlineLevel="0" collapsed="false">
      <c r="A14" s="17"/>
      <c r="B14" s="17" t="s">
        <v>18</v>
      </c>
      <c r="C14" s="17"/>
      <c r="D14" s="18" t="n">
        <f aca="false">SUM(D12:D13)</f>
        <v>2906.6</v>
      </c>
      <c r="E14" s="18" t="n">
        <f aca="false">SUM(E12:E13)</f>
        <v>5813.2</v>
      </c>
    </row>
    <row r="15" customFormat="false" ht="13.8" hidden="false" customHeight="false" outlineLevel="0" collapsed="false">
      <c r="A15" s="2" t="s">
        <v>19</v>
      </c>
      <c r="B15" s="2"/>
      <c r="C15" s="2"/>
      <c r="D15" s="2"/>
      <c r="E15" s="2"/>
    </row>
    <row r="16" customFormat="false" ht="23.5" hidden="false" customHeight="false" outlineLevel="0" collapsed="false">
      <c r="A16" s="2" t="s">
        <v>20</v>
      </c>
      <c r="B16" s="2"/>
      <c r="C16" s="2" t="s">
        <v>11</v>
      </c>
      <c r="D16" s="11" t="s">
        <v>12</v>
      </c>
      <c r="E16" s="11" t="s">
        <v>13</v>
      </c>
    </row>
    <row r="17" customFormat="false" ht="13.8" hidden="false" customHeight="false" outlineLevel="0" collapsed="false">
      <c r="A17" s="12" t="s">
        <v>14</v>
      </c>
      <c r="B17" s="12" t="s">
        <v>21</v>
      </c>
      <c r="C17" s="19" t="n">
        <v>0.0833</v>
      </c>
      <c r="D17" s="14" t="n">
        <f aca="false">$D$14*C17</f>
        <v>242.11978</v>
      </c>
      <c r="E17" s="14" t="n">
        <f aca="false">D17*$E$10</f>
        <v>484.23956</v>
      </c>
    </row>
    <row r="18" customFormat="false" ht="13.8" hidden="false" customHeight="false" outlineLevel="0" collapsed="false">
      <c r="A18" s="12" t="s">
        <v>22</v>
      </c>
      <c r="B18" s="12" t="s">
        <v>23</v>
      </c>
      <c r="C18" s="19" t="n">
        <v>0.0833</v>
      </c>
      <c r="D18" s="14" t="n">
        <f aca="false">$D$14*C18</f>
        <v>242.11978</v>
      </c>
      <c r="E18" s="14" t="n">
        <f aca="false">D18*$E$10</f>
        <v>484.23956</v>
      </c>
    </row>
    <row r="19" customFormat="false" ht="13.8" hidden="false" customHeight="false" outlineLevel="0" collapsed="false">
      <c r="A19" s="12" t="s">
        <v>24</v>
      </c>
      <c r="B19" s="12" t="s">
        <v>25</v>
      </c>
      <c r="C19" s="19" t="n">
        <v>0.0278</v>
      </c>
      <c r="D19" s="14" t="n">
        <f aca="false">$D$14*C19</f>
        <v>80.80348</v>
      </c>
      <c r="E19" s="14" t="n">
        <f aca="false">D19*$E$10</f>
        <v>161.60696</v>
      </c>
    </row>
    <row r="20" customFormat="false" ht="13.8" hidden="false" customHeight="false" outlineLevel="0" collapsed="false">
      <c r="A20" s="20"/>
      <c r="B20" s="17" t="s">
        <v>26</v>
      </c>
      <c r="C20" s="21" t="n">
        <f aca="false">$C$17+$C$18+$C$19</f>
        <v>0.1944</v>
      </c>
      <c r="D20" s="18" t="n">
        <f aca="false">SUM(D17:D19)</f>
        <v>565.04304</v>
      </c>
      <c r="E20" s="18" t="n">
        <f aca="false">SUM(E17:E19)</f>
        <v>1130.08608</v>
      </c>
    </row>
    <row r="21" customFormat="false" ht="23.5" hidden="false" customHeight="false" outlineLevel="0" collapsed="false">
      <c r="A21" s="2" t="s">
        <v>27</v>
      </c>
      <c r="B21" s="2"/>
      <c r="C21" s="2" t="s">
        <v>11</v>
      </c>
      <c r="D21" s="11" t="s">
        <v>12</v>
      </c>
      <c r="E21" s="11" t="s">
        <v>13</v>
      </c>
    </row>
    <row r="22" customFormat="false" ht="13.8" hidden="false" customHeight="false" outlineLevel="0" collapsed="false">
      <c r="A22" s="12" t="s">
        <v>14</v>
      </c>
      <c r="B22" s="12" t="s">
        <v>28</v>
      </c>
      <c r="C22" s="19" t="n">
        <v>0.2</v>
      </c>
      <c r="D22" s="14" t="n">
        <f aca="false">($D$14 +$D$20)*C22</f>
        <v>694.328608</v>
      </c>
      <c r="E22" s="14" t="n">
        <f aca="false">D22*$E$10</f>
        <v>1388.657216</v>
      </c>
    </row>
    <row r="23" customFormat="false" ht="13.8" hidden="false" customHeight="false" outlineLevel="0" collapsed="false">
      <c r="A23" s="12" t="s">
        <v>22</v>
      </c>
      <c r="B23" s="12" t="s">
        <v>29</v>
      </c>
      <c r="C23" s="19" t="n">
        <v>0.025</v>
      </c>
      <c r="D23" s="14" t="n">
        <f aca="false">($D$14 +$D$20)*C23</f>
        <v>86.791076</v>
      </c>
      <c r="E23" s="14" t="n">
        <f aca="false">D23*$E$10</f>
        <v>173.582152</v>
      </c>
    </row>
    <row r="24" customFormat="false" ht="13.8" hidden="false" customHeight="false" outlineLevel="0" collapsed="false">
      <c r="A24" s="12" t="s">
        <v>24</v>
      </c>
      <c r="B24" s="12" t="s">
        <v>30</v>
      </c>
      <c r="C24" s="15" t="n">
        <v>0</v>
      </c>
      <c r="D24" s="14" t="n">
        <f aca="false">($D$14 +$D$20)*C24</f>
        <v>0</v>
      </c>
      <c r="E24" s="14" t="n">
        <f aca="false">D24*$E$10</f>
        <v>0</v>
      </c>
    </row>
    <row r="25" customFormat="false" ht="13.8" hidden="false" customHeight="false" outlineLevel="0" collapsed="false">
      <c r="A25" s="12" t="s">
        <v>31</v>
      </c>
      <c r="B25" s="12" t="s">
        <v>32</v>
      </c>
      <c r="C25" s="19" t="n">
        <v>0.015</v>
      </c>
      <c r="D25" s="14" t="n">
        <f aca="false">($D$14 +$D$20)*C25</f>
        <v>52.0746456</v>
      </c>
      <c r="E25" s="14" t="n">
        <f aca="false">D25*$E$10</f>
        <v>104.1492912</v>
      </c>
      <c r="F25" s="22"/>
    </row>
    <row r="26" customFormat="false" ht="13.8" hidden="false" customHeight="false" outlineLevel="0" collapsed="false">
      <c r="A26" s="12" t="s">
        <v>16</v>
      </c>
      <c r="B26" s="12" t="s">
        <v>33</v>
      </c>
      <c r="C26" s="19" t="n">
        <v>0.01</v>
      </c>
      <c r="D26" s="14" t="n">
        <f aca="false">($D$14 +$D$20)*C26</f>
        <v>34.7164304</v>
      </c>
      <c r="E26" s="14" t="n">
        <f aca="false">D26*$E$10</f>
        <v>69.4328608</v>
      </c>
    </row>
    <row r="27" customFormat="false" ht="13.8" hidden="false" customHeight="false" outlineLevel="0" collapsed="false">
      <c r="A27" s="12" t="s">
        <v>34</v>
      </c>
      <c r="B27" s="12" t="s">
        <v>35</v>
      </c>
      <c r="C27" s="19" t="n">
        <v>0.006</v>
      </c>
      <c r="D27" s="14" t="n">
        <f aca="false">($D$14 +$D$20)*C27</f>
        <v>20.82985824</v>
      </c>
      <c r="E27" s="14" t="n">
        <f aca="false">D27*$E$10</f>
        <v>41.65971648</v>
      </c>
    </row>
    <row r="28" customFormat="false" ht="13.8" hidden="false" customHeight="false" outlineLevel="0" collapsed="false">
      <c r="A28" s="12" t="s">
        <v>36</v>
      </c>
      <c r="B28" s="12" t="s">
        <v>37</v>
      </c>
      <c r="C28" s="19" t="n">
        <v>0.002</v>
      </c>
      <c r="D28" s="14" t="n">
        <f aca="false">($D$14 +$D$20)*C28</f>
        <v>6.94328608</v>
      </c>
      <c r="E28" s="14" t="n">
        <f aca="false">D28*$E$10</f>
        <v>13.88657216</v>
      </c>
    </row>
    <row r="29" customFormat="false" ht="13.8" hidden="false" customHeight="false" outlineLevel="0" collapsed="false">
      <c r="A29" s="12" t="s">
        <v>38</v>
      </c>
      <c r="B29" s="12" t="s">
        <v>39</v>
      </c>
      <c r="C29" s="19" t="n">
        <v>0.08</v>
      </c>
      <c r="D29" s="14" t="n">
        <f aca="false">($D$14 +$D$20)*C29</f>
        <v>277.7314432</v>
      </c>
      <c r="E29" s="14" t="n">
        <f aca="false">D29*$E$10</f>
        <v>555.4628864</v>
      </c>
    </row>
    <row r="30" customFormat="false" ht="13.8" hidden="false" customHeight="false" outlineLevel="0" collapsed="false">
      <c r="A30" s="20"/>
      <c r="B30" s="17" t="s">
        <v>40</v>
      </c>
      <c r="C30" s="21" t="n">
        <f aca="false">SUM(C22:C29)</f>
        <v>0.338</v>
      </c>
      <c r="D30" s="18" t="n">
        <f aca="false">SUM(D22:D29)</f>
        <v>1173.41534752</v>
      </c>
      <c r="E30" s="18" t="n">
        <f aca="false">SUM(E22:E29)</f>
        <v>2346.83069504</v>
      </c>
    </row>
    <row r="31" customFormat="false" ht="23.5" hidden="false" customHeight="false" outlineLevel="0" collapsed="false">
      <c r="A31" s="2" t="s">
        <v>41</v>
      </c>
      <c r="B31" s="2"/>
      <c r="C31" s="2"/>
      <c r="D31" s="11" t="s">
        <v>12</v>
      </c>
      <c r="E31" s="11" t="s">
        <v>13</v>
      </c>
    </row>
    <row r="32" customFormat="false" ht="13.8" hidden="false" customHeight="false" outlineLevel="0" collapsed="false">
      <c r="A32" s="12" t="s">
        <v>14</v>
      </c>
      <c r="B32" s="12" t="s">
        <v>42</v>
      </c>
      <c r="C32" s="12"/>
      <c r="D32" s="14" t="n">
        <f aca="false">C105</f>
        <v>-9.39599999999999</v>
      </c>
      <c r="E32" s="14" t="n">
        <f aca="false">D32*$E$10</f>
        <v>-18.792</v>
      </c>
      <c r="F32" s="24"/>
    </row>
    <row r="33" customFormat="false" ht="13.8" hidden="false" customHeight="false" outlineLevel="0" collapsed="false">
      <c r="A33" s="25" t="s">
        <v>22</v>
      </c>
      <c r="B33" s="25" t="s">
        <v>128</v>
      </c>
      <c r="C33" s="12"/>
      <c r="D33" s="14" t="n">
        <f aca="false">C114</f>
        <v>0</v>
      </c>
      <c r="E33" s="14" t="n">
        <f aca="false">D33*$E$10</f>
        <v>0</v>
      </c>
    </row>
    <row r="34" customFormat="false" ht="13.8" hidden="false" customHeight="false" outlineLevel="0" collapsed="false">
      <c r="A34" s="25" t="s">
        <v>24</v>
      </c>
      <c r="B34" s="12" t="s">
        <v>44</v>
      </c>
      <c r="C34" s="12"/>
      <c r="D34" s="16" t="n">
        <v>0</v>
      </c>
      <c r="E34" s="14" t="n">
        <f aca="false">D34*$E$10</f>
        <v>0</v>
      </c>
    </row>
    <row r="35" customFormat="false" ht="13.8" hidden="false" customHeight="false" outlineLevel="0" collapsed="false">
      <c r="A35" s="25" t="s">
        <v>31</v>
      </c>
      <c r="B35" s="25" t="s">
        <v>45</v>
      </c>
      <c r="C35" s="12"/>
      <c r="D35" s="16" t="n">
        <v>0</v>
      </c>
      <c r="E35" s="14" t="n">
        <f aca="false">D35*$E$10</f>
        <v>0</v>
      </c>
    </row>
    <row r="36" customFormat="false" ht="13.8" hidden="false" customHeight="false" outlineLevel="0" collapsed="false">
      <c r="A36" s="25" t="s">
        <v>36</v>
      </c>
      <c r="B36" s="25" t="s">
        <v>129</v>
      </c>
      <c r="C36" s="12"/>
      <c r="D36" s="16" t="n">
        <v>0</v>
      </c>
      <c r="E36" s="14" t="n">
        <f aca="false">D36*$E$10</f>
        <v>0</v>
      </c>
    </row>
    <row r="37" customFormat="false" ht="13.8" hidden="false" customHeight="false" outlineLevel="0" collapsed="false">
      <c r="A37" s="20"/>
      <c r="B37" s="17" t="s">
        <v>49</v>
      </c>
      <c r="C37" s="20"/>
      <c r="D37" s="18" t="n">
        <f aca="false">SUM(D32:D36)</f>
        <v>-9.39599999999999</v>
      </c>
      <c r="E37" s="18" t="n">
        <f aca="false">SUM(E32:E36)</f>
        <v>-18.792</v>
      </c>
    </row>
    <row r="38" customFormat="false" ht="13.8" hidden="false" customHeight="false" outlineLevel="0" collapsed="false">
      <c r="A38" s="17"/>
      <c r="B38" s="17" t="s">
        <v>50</v>
      </c>
      <c r="C38" s="17"/>
      <c r="D38" s="18" t="n">
        <f aca="false">D20+D30+D37</f>
        <v>1729.06238752</v>
      </c>
      <c r="E38" s="18" t="n">
        <f aca="false">E20+E30+E37</f>
        <v>3458.12477504</v>
      </c>
    </row>
    <row r="39" customFormat="false" ht="13.8" hidden="false" customHeight="false" outlineLevel="0" collapsed="false">
      <c r="A39" s="2" t="s">
        <v>51</v>
      </c>
      <c r="B39" s="2"/>
      <c r="C39" s="2"/>
      <c r="D39" s="2"/>
      <c r="E39" s="2"/>
    </row>
    <row r="40" customFormat="false" ht="23.5" hidden="false" customHeight="false" outlineLevel="0" collapsed="false">
      <c r="A40" s="28" t="n">
        <v>3</v>
      </c>
      <c r="B40" s="28" t="s">
        <v>52</v>
      </c>
      <c r="C40" s="2" t="s">
        <v>11</v>
      </c>
      <c r="D40" s="11" t="s">
        <v>12</v>
      </c>
      <c r="E40" s="11" t="s">
        <v>13</v>
      </c>
    </row>
    <row r="41" customFormat="false" ht="13.8" hidden="false" customHeight="false" outlineLevel="0" collapsed="false">
      <c r="A41" s="12" t="s">
        <v>14</v>
      </c>
      <c r="B41" s="12" t="s">
        <v>53</v>
      </c>
      <c r="C41" s="19" t="n">
        <v>0.0042</v>
      </c>
      <c r="D41" s="14" t="n">
        <f aca="false">$D$14*C41</f>
        <v>12.20772</v>
      </c>
      <c r="E41" s="14" t="n">
        <f aca="false">$E$14*C41</f>
        <v>24.41544</v>
      </c>
    </row>
    <row r="42" customFormat="false" ht="13.8" hidden="false" customHeight="false" outlineLevel="0" collapsed="false">
      <c r="A42" s="12" t="s">
        <v>22</v>
      </c>
      <c r="B42" s="12" t="s">
        <v>54</v>
      </c>
      <c r="C42" s="19" t="n">
        <v>0.0003</v>
      </c>
      <c r="D42" s="14" t="n">
        <f aca="false">$D$14*C42</f>
        <v>0.87198</v>
      </c>
      <c r="E42" s="14" t="n">
        <f aca="false">$E$14*C42</f>
        <v>1.74396</v>
      </c>
    </row>
    <row r="43" customFormat="false" ht="13.8" hidden="false" customHeight="false" outlineLevel="0" collapsed="false">
      <c r="A43" s="12" t="s">
        <v>24</v>
      </c>
      <c r="B43" s="12" t="s">
        <v>55</v>
      </c>
      <c r="C43" s="19" t="n">
        <v>0.0344</v>
      </c>
      <c r="D43" s="14" t="n">
        <f aca="false">$D$14*C43</f>
        <v>99.98704</v>
      </c>
      <c r="E43" s="14" t="n">
        <f aca="false">$E$14*C43</f>
        <v>199.97408</v>
      </c>
    </row>
    <row r="44" customFormat="false" ht="13.8" hidden="false" customHeight="false" outlineLevel="0" collapsed="false">
      <c r="A44" s="12" t="s">
        <v>31</v>
      </c>
      <c r="B44" s="12" t="s">
        <v>56</v>
      </c>
      <c r="C44" s="19" t="n">
        <v>0.0194</v>
      </c>
      <c r="D44" s="14" t="n">
        <f aca="false">$D$14*C44</f>
        <v>56.38804</v>
      </c>
      <c r="E44" s="14" t="n">
        <f aca="false">$E$14*C44</f>
        <v>112.77608</v>
      </c>
    </row>
    <row r="45" customFormat="false" ht="23.6" hidden="false" customHeight="false" outlineLevel="0" collapsed="false">
      <c r="A45" s="12" t="s">
        <v>16</v>
      </c>
      <c r="B45" s="9" t="s">
        <v>57</v>
      </c>
      <c r="C45" s="19" t="n">
        <f aca="false">C30*C44</f>
        <v>0.0065572</v>
      </c>
      <c r="D45" s="14" t="n">
        <f aca="false">$D$14*C45</f>
        <v>19.05915752</v>
      </c>
      <c r="E45" s="14" t="n">
        <f aca="false">$E$14*C45</f>
        <v>38.11831504</v>
      </c>
    </row>
    <row r="46" customFormat="false" ht="13.8" hidden="false" customHeight="false" outlineLevel="0" collapsed="false">
      <c r="A46" s="12" t="s">
        <v>34</v>
      </c>
      <c r="B46" s="12" t="s">
        <v>58</v>
      </c>
      <c r="C46" s="19" t="n">
        <v>0.0006</v>
      </c>
      <c r="D46" s="14" t="n">
        <f aca="false">$D$14*C46</f>
        <v>1.74396</v>
      </c>
      <c r="E46" s="14" t="n">
        <f aca="false">$E$14*C46</f>
        <v>3.48792</v>
      </c>
    </row>
    <row r="47" customFormat="false" ht="13.8" hidden="false" customHeight="false" outlineLevel="0" collapsed="false">
      <c r="A47" s="17"/>
      <c r="B47" s="17" t="s">
        <v>59</v>
      </c>
      <c r="C47" s="21" t="n">
        <f aca="false">SUM(C41:C46)*100%</f>
        <v>0.0654572</v>
      </c>
      <c r="D47" s="18" t="n">
        <f aca="false">SUM(D41:D46)</f>
        <v>190.25789752</v>
      </c>
      <c r="E47" s="18" t="n">
        <f aca="false">SUM(E41:E46)</f>
        <v>380.51579504</v>
      </c>
    </row>
    <row r="48" customFormat="false" ht="13.8" hidden="false" customHeight="false" outlineLevel="0" collapsed="false">
      <c r="A48" s="2" t="s">
        <v>60</v>
      </c>
      <c r="B48" s="2"/>
      <c r="C48" s="2"/>
      <c r="D48" s="2"/>
      <c r="E48" s="2"/>
    </row>
    <row r="49" customFormat="false" ht="23.45" hidden="false" customHeight="false" outlineLevel="0" collapsed="false">
      <c r="A49" s="2" t="s">
        <v>61</v>
      </c>
      <c r="B49" s="2"/>
      <c r="C49" s="2" t="s">
        <v>62</v>
      </c>
      <c r="D49" s="11" t="s">
        <v>12</v>
      </c>
      <c r="E49" s="11" t="s">
        <v>13</v>
      </c>
    </row>
    <row r="50" customFormat="false" ht="13.8" hidden="false" customHeight="false" outlineLevel="0" collapsed="false">
      <c r="A50" s="12" t="s">
        <v>14</v>
      </c>
      <c r="B50" s="12" t="s">
        <v>63</v>
      </c>
      <c r="C50" s="19" t="n">
        <v>0.0833</v>
      </c>
      <c r="D50" s="14" t="n">
        <f aca="false">$D$14*C50</f>
        <v>242.11978</v>
      </c>
      <c r="E50" s="14" t="n">
        <f aca="false">$E$14*C50</f>
        <v>484.23956</v>
      </c>
    </row>
    <row r="51" customFormat="false" ht="13.8" hidden="false" customHeight="false" outlineLevel="0" collapsed="false">
      <c r="A51" s="12" t="s">
        <v>22</v>
      </c>
      <c r="B51" s="12" t="s">
        <v>64</v>
      </c>
      <c r="C51" s="19" t="n">
        <v>0.0028</v>
      </c>
      <c r="D51" s="14" t="n">
        <f aca="false">$D$14*C51</f>
        <v>8.13848</v>
      </c>
      <c r="E51" s="14" t="n">
        <f aca="false">$E$14*C51</f>
        <v>16.27696</v>
      </c>
    </row>
    <row r="52" customFormat="false" ht="13.8" hidden="false" customHeight="false" outlineLevel="0" collapsed="false">
      <c r="A52" s="12" t="s">
        <v>24</v>
      </c>
      <c r="B52" s="12" t="s">
        <v>65</v>
      </c>
      <c r="C52" s="19" t="n">
        <v>0.0002</v>
      </c>
      <c r="D52" s="14" t="n">
        <f aca="false">$D$14*C52</f>
        <v>0.58132</v>
      </c>
      <c r="E52" s="14" t="n">
        <f aca="false">$E$14*C52</f>
        <v>1.16264</v>
      </c>
    </row>
    <row r="53" customFormat="false" ht="13.8" hidden="false" customHeight="false" outlineLevel="0" collapsed="false">
      <c r="A53" s="12" t="s">
        <v>31</v>
      </c>
      <c r="B53" s="12" t="s">
        <v>66</v>
      </c>
      <c r="C53" s="19" t="n">
        <v>0.0007</v>
      </c>
      <c r="D53" s="14" t="n">
        <f aca="false">$D$14*C53</f>
        <v>2.03462</v>
      </c>
      <c r="E53" s="14" t="n">
        <f aca="false">$E$14*C53</f>
        <v>4.06924</v>
      </c>
    </row>
    <row r="54" customFormat="false" ht="13.8" hidden="false" customHeight="false" outlineLevel="0" collapsed="false">
      <c r="A54" s="12" t="s">
        <v>16</v>
      </c>
      <c r="B54" s="12" t="s">
        <v>67</v>
      </c>
      <c r="C54" s="19" t="n">
        <v>0.0029</v>
      </c>
      <c r="D54" s="14" t="n">
        <f aca="false">$D$14*C54</f>
        <v>8.42914</v>
      </c>
      <c r="E54" s="14" t="n">
        <f aca="false">$E$14*C54</f>
        <v>16.85828</v>
      </c>
    </row>
    <row r="55" customFormat="false" ht="13.8" hidden="false" customHeight="false" outlineLevel="0" collapsed="false">
      <c r="A55" s="12" t="s">
        <v>34</v>
      </c>
      <c r="B55" s="12" t="s">
        <v>68</v>
      </c>
      <c r="C55" s="19" t="n">
        <v>0.0139</v>
      </c>
      <c r="D55" s="14" t="n">
        <f aca="false">$D$14*C55</f>
        <v>40.40174</v>
      </c>
      <c r="E55" s="14" t="n">
        <f aca="false">$E$14*C55</f>
        <v>80.80348</v>
      </c>
    </row>
    <row r="56" customFormat="false" ht="23.5" hidden="false" customHeight="true" outlineLevel="0" collapsed="false">
      <c r="A56" s="29" t="s">
        <v>69</v>
      </c>
      <c r="B56" s="29"/>
      <c r="C56" s="19" t="n">
        <f aca="false">C50+C51+C52+C53+C54+C55</f>
        <v>0.1038</v>
      </c>
      <c r="D56" s="14" t="n">
        <f aca="false">SUM(D50:D55)</f>
        <v>301.70508</v>
      </c>
      <c r="E56" s="14" t="n">
        <f aca="false">SUM(E50:E55)</f>
        <v>603.41016</v>
      </c>
    </row>
    <row r="57" customFormat="false" ht="23.6" hidden="false" customHeight="false" outlineLevel="0" collapsed="false">
      <c r="A57" s="12" t="s">
        <v>36</v>
      </c>
      <c r="B57" s="9" t="s">
        <v>70</v>
      </c>
      <c r="C57" s="19" t="n">
        <f aca="false">C20*(C56-C54)</f>
        <v>0.01961496</v>
      </c>
      <c r="D57" s="14" t="n">
        <f aca="false">$D$14*C57</f>
        <v>57.012842736</v>
      </c>
      <c r="E57" s="14" t="n">
        <f aca="false">$E$14*C57</f>
        <v>114.025685472</v>
      </c>
    </row>
    <row r="58" customFormat="false" ht="12.8" hidden="false" customHeight="true" outlineLevel="0" collapsed="false">
      <c r="A58" s="29" t="s">
        <v>71</v>
      </c>
      <c r="B58" s="29"/>
      <c r="C58" s="19" t="n">
        <f aca="false">C56+C57</f>
        <v>0.12341496</v>
      </c>
      <c r="D58" s="14" t="n">
        <f aca="false">$D$14*C58</f>
        <v>358.717922736</v>
      </c>
      <c r="E58" s="14" t="n">
        <f aca="false">$E$14*C58</f>
        <v>717.435845472</v>
      </c>
      <c r="F58" s="22"/>
    </row>
    <row r="59" customFormat="false" ht="13.8" hidden="false" customHeight="false" outlineLevel="0" collapsed="false">
      <c r="A59" s="12" t="s">
        <v>38</v>
      </c>
      <c r="B59" s="12" t="s">
        <v>72</v>
      </c>
      <c r="C59" s="19" t="n">
        <f aca="false">C30*C58</f>
        <v>0.04171425648</v>
      </c>
      <c r="D59" s="14" t="n">
        <f aca="false">$D$14*C59</f>
        <v>121.246657884768</v>
      </c>
      <c r="E59" s="14" t="n">
        <f aca="false">$E$14*C59</f>
        <v>242.493315769536</v>
      </c>
    </row>
    <row r="60" customFormat="false" ht="13.8" hidden="false" customHeight="false" outlineLevel="0" collapsed="false">
      <c r="A60" s="28"/>
      <c r="B60" s="28" t="s">
        <v>73</v>
      </c>
      <c r="C60" s="21" t="n">
        <f aca="false">SUM(C58+C59)</f>
        <v>0.16512921648</v>
      </c>
      <c r="D60" s="18" t="n">
        <f aca="false">$D$14*C60</f>
        <v>479.964580620768</v>
      </c>
      <c r="E60" s="18" t="n">
        <f aca="false">$E$14*C60</f>
        <v>959.929161241536</v>
      </c>
      <c r="F60" s="30"/>
    </row>
    <row r="61" customFormat="false" ht="13.8" hidden="false" customHeight="false" outlineLevel="0" collapsed="false">
      <c r="A61" s="2" t="s">
        <v>74</v>
      </c>
      <c r="B61" s="2"/>
      <c r="C61" s="2"/>
      <c r="D61" s="2"/>
      <c r="E61" s="2"/>
    </row>
    <row r="62" customFormat="false" ht="23.5" hidden="false" customHeight="false" outlineLevel="0" collapsed="false">
      <c r="A62" s="28" t="n">
        <v>5</v>
      </c>
      <c r="B62" s="17" t="s">
        <v>75</v>
      </c>
      <c r="C62" s="2"/>
      <c r="D62" s="11" t="s">
        <v>12</v>
      </c>
      <c r="E62" s="11" t="s">
        <v>13</v>
      </c>
    </row>
    <row r="63" customFormat="false" ht="12.8" hidden="false" customHeight="false" outlineLevel="0" collapsed="false">
      <c r="A63" s="12" t="s">
        <v>14</v>
      </c>
      <c r="B63" s="31" t="s">
        <v>76</v>
      </c>
      <c r="C63" s="12"/>
      <c r="D63" s="16" t="n">
        <v>387.28</v>
      </c>
      <c r="E63" s="14" t="n">
        <f aca="false">D63*$E$10</f>
        <v>774.56</v>
      </c>
    </row>
    <row r="64" customFormat="false" ht="13.8" hidden="false" customHeight="false" outlineLevel="0" collapsed="false">
      <c r="A64" s="28"/>
      <c r="B64" s="28" t="s">
        <v>77</v>
      </c>
      <c r="C64" s="17"/>
      <c r="D64" s="18" t="n">
        <f aca="false">SUM(D63:D63)</f>
        <v>387.28</v>
      </c>
      <c r="E64" s="18" t="n">
        <f aca="false">SUM(E63:E63)</f>
        <v>774.56</v>
      </c>
    </row>
    <row r="65" customFormat="false" ht="13.8" hidden="false" customHeight="false" outlineLevel="0" collapsed="false">
      <c r="A65" s="2" t="s">
        <v>78</v>
      </c>
      <c r="B65" s="2"/>
      <c r="C65" s="2"/>
      <c r="D65" s="2"/>
      <c r="E65" s="2"/>
    </row>
    <row r="66" customFormat="false" ht="23.45" hidden="false" customHeight="false" outlineLevel="0" collapsed="false">
      <c r="A66" s="2" t="s">
        <v>79</v>
      </c>
      <c r="B66" s="2"/>
      <c r="C66" s="2" t="s">
        <v>62</v>
      </c>
      <c r="D66" s="11" t="s">
        <v>12</v>
      </c>
      <c r="E66" s="11" t="s">
        <v>13</v>
      </c>
    </row>
    <row r="67" customFormat="false" ht="13.8" hidden="false" customHeight="false" outlineLevel="0" collapsed="false">
      <c r="A67" s="12" t="s">
        <v>14</v>
      </c>
      <c r="B67" s="12" t="s">
        <v>80</v>
      </c>
      <c r="C67" s="15" t="n">
        <v>0</v>
      </c>
      <c r="D67" s="14" t="n">
        <f aca="false">D82*C67</f>
        <v>0</v>
      </c>
      <c r="E67" s="14" t="n">
        <f aca="false">E82*C67</f>
        <v>0</v>
      </c>
      <c r="F67" s="22"/>
      <c r="I67" s="30"/>
    </row>
    <row r="68" customFormat="false" ht="13.8" hidden="false" customHeight="false" outlineLevel="0" collapsed="false">
      <c r="A68" s="12" t="s">
        <v>22</v>
      </c>
      <c r="B68" s="12" t="s">
        <v>81</v>
      </c>
      <c r="C68" s="15" t="n">
        <v>0</v>
      </c>
      <c r="D68" s="14" t="n">
        <f aca="false">D83*C68</f>
        <v>0</v>
      </c>
      <c r="E68" s="14" t="n">
        <f aca="false">E83*C68</f>
        <v>0</v>
      </c>
    </row>
    <row r="69" customFormat="false" ht="13.8" hidden="false" customHeight="false" outlineLevel="0" collapsed="false">
      <c r="A69" s="20"/>
      <c r="B69" s="32" t="s">
        <v>82</v>
      </c>
      <c r="C69" s="21" t="n">
        <f aca="false">SUM(C67:C68)</f>
        <v>0</v>
      </c>
      <c r="D69" s="18" t="n">
        <f aca="false">SUM(D67:D68)</f>
        <v>0</v>
      </c>
      <c r="E69" s="18" t="n">
        <f aca="false">SUM(E67:E68)</f>
        <v>0</v>
      </c>
    </row>
    <row r="70" customFormat="false" ht="23.45" hidden="false" customHeight="false" outlineLevel="0" collapsed="false">
      <c r="A70" s="2" t="s">
        <v>83</v>
      </c>
      <c r="B70" s="2"/>
      <c r="C70" s="2" t="s">
        <v>62</v>
      </c>
      <c r="D70" s="11" t="s">
        <v>12</v>
      </c>
      <c r="E70" s="11" t="s">
        <v>13</v>
      </c>
    </row>
    <row r="71" customFormat="false" ht="13.8" hidden="false" customHeight="false" outlineLevel="0" collapsed="false">
      <c r="A71" s="12" t="s">
        <v>14</v>
      </c>
      <c r="B71" s="12" t="s">
        <v>84</v>
      </c>
      <c r="C71" s="15" t="n">
        <v>0.0165</v>
      </c>
      <c r="D71" s="14" t="n">
        <f aca="false">(D84/(1-C74)*C71)</f>
        <v>109.547778756155</v>
      </c>
      <c r="E71" s="14" t="n">
        <f aca="false">E84/(1-C74)*C71</f>
        <v>219.095557512309</v>
      </c>
    </row>
    <row r="72" customFormat="false" ht="13.8" hidden="false" customHeight="false" outlineLevel="0" collapsed="false">
      <c r="A72" s="12" t="s">
        <v>22</v>
      </c>
      <c r="B72" s="12" t="s">
        <v>85</v>
      </c>
      <c r="C72" s="15" t="n">
        <v>0.076</v>
      </c>
      <c r="D72" s="14" t="n">
        <f aca="false">D84/(1-C74)*C72</f>
        <v>504.583708210167</v>
      </c>
      <c r="E72" s="14" t="n">
        <f aca="false">E84/(1-C74)*C72</f>
        <v>1009.16741642033</v>
      </c>
    </row>
    <row r="73" customFormat="false" ht="13.8" hidden="false" customHeight="false" outlineLevel="0" collapsed="false">
      <c r="A73" s="12" t="s">
        <v>24</v>
      </c>
      <c r="B73" s="12" t="s">
        <v>86</v>
      </c>
      <c r="C73" s="15" t="n">
        <v>0.05</v>
      </c>
      <c r="D73" s="14" t="n">
        <f aca="false">D84/(1-C74)*C73</f>
        <v>331.962965927742</v>
      </c>
      <c r="E73" s="14" t="n">
        <f aca="false">E84/(1-C74)*C73</f>
        <v>663.925931855483</v>
      </c>
    </row>
    <row r="74" customFormat="false" ht="13.8" hidden="false" customHeight="false" outlineLevel="0" collapsed="false">
      <c r="A74" s="20"/>
      <c r="B74" s="17" t="s">
        <v>87</v>
      </c>
      <c r="C74" s="21" t="n">
        <f aca="false">SUM(C71+C72+C73)</f>
        <v>0.1425</v>
      </c>
      <c r="D74" s="18" t="n">
        <f aca="false">SUM(D71:D73)</f>
        <v>946.094452894063</v>
      </c>
      <c r="E74" s="18" t="n">
        <f aca="false">SUM(E71:E73)</f>
        <v>1892.18890578813</v>
      </c>
      <c r="F74" s="30"/>
    </row>
    <row r="75" customFormat="false" ht="13.8" hidden="false" customHeight="false" outlineLevel="0" collapsed="false">
      <c r="A75" s="33" t="s">
        <v>88</v>
      </c>
      <c r="B75" s="33"/>
      <c r="C75" s="33"/>
      <c r="D75" s="33"/>
      <c r="E75" s="33"/>
      <c r="F75" s="34"/>
      <c r="G75" s="34"/>
      <c r="H75" s="34"/>
      <c r="I75" s="34"/>
    </row>
    <row r="76" customFormat="false" ht="23.5" hidden="false" customHeight="false" outlineLevel="0" collapsed="false">
      <c r="A76" s="33" t="s">
        <v>89</v>
      </c>
      <c r="B76" s="33"/>
      <c r="C76" s="33"/>
      <c r="D76" s="11" t="s">
        <v>12</v>
      </c>
      <c r="E76" s="11" t="s">
        <v>13</v>
      </c>
      <c r="F76" s="34"/>
      <c r="G76" s="34"/>
      <c r="H76" s="34"/>
      <c r="I76" s="34"/>
    </row>
    <row r="77" customFormat="false" ht="13.8" hidden="false" customHeight="false" outlineLevel="0" collapsed="false">
      <c r="A77" s="35" t="s">
        <v>14</v>
      </c>
      <c r="B77" s="35" t="s">
        <v>10</v>
      </c>
      <c r="C77" s="35"/>
      <c r="D77" s="36" t="n">
        <f aca="false">$D$14</f>
        <v>2906.6</v>
      </c>
      <c r="E77" s="36" t="n">
        <f aca="false">E14</f>
        <v>5813.2</v>
      </c>
      <c r="F77" s="37"/>
      <c r="G77" s="37"/>
      <c r="H77" s="37"/>
      <c r="I77" s="38"/>
    </row>
    <row r="78" customFormat="false" ht="23.45" hidden="false" customHeight="true" outlineLevel="0" collapsed="false">
      <c r="A78" s="35" t="s">
        <v>22</v>
      </c>
      <c r="B78" s="39" t="s">
        <v>19</v>
      </c>
      <c r="C78" s="39"/>
      <c r="D78" s="36" t="n">
        <f aca="false">$D$38</f>
        <v>1729.06238752</v>
      </c>
      <c r="E78" s="36" t="n">
        <f aca="false">E38</f>
        <v>3458.12477504</v>
      </c>
      <c r="F78" s="37"/>
      <c r="G78" s="37"/>
      <c r="H78" s="37"/>
      <c r="I78" s="38"/>
    </row>
    <row r="79" customFormat="false" ht="13.8" hidden="false" customHeight="false" outlineLevel="0" collapsed="false">
      <c r="A79" s="35" t="s">
        <v>24</v>
      </c>
      <c r="B79" s="35" t="s">
        <v>51</v>
      </c>
      <c r="C79" s="35"/>
      <c r="D79" s="36" t="n">
        <f aca="false">$D$47</f>
        <v>190.25789752</v>
      </c>
      <c r="E79" s="36" t="n">
        <f aca="false">E47</f>
        <v>380.51579504</v>
      </c>
      <c r="F79" s="37"/>
      <c r="G79" s="37"/>
      <c r="H79" s="37"/>
      <c r="I79" s="38"/>
    </row>
    <row r="80" customFormat="false" ht="13.8" hidden="false" customHeight="false" outlineLevel="0" collapsed="false">
      <c r="A80" s="35" t="s">
        <v>31</v>
      </c>
      <c r="B80" s="35" t="s">
        <v>60</v>
      </c>
      <c r="C80" s="35"/>
      <c r="D80" s="36" t="n">
        <f aca="false">$D$60</f>
        <v>479.964580620768</v>
      </c>
      <c r="E80" s="36" t="n">
        <f aca="false">E60</f>
        <v>959.929161241536</v>
      </c>
      <c r="F80" s="37"/>
      <c r="G80" s="37"/>
      <c r="H80" s="37"/>
      <c r="I80" s="38"/>
    </row>
    <row r="81" customFormat="false" ht="13.8" hidden="false" customHeight="false" outlineLevel="0" collapsed="false">
      <c r="A81" s="35" t="s">
        <v>16</v>
      </c>
      <c r="B81" s="35" t="s">
        <v>74</v>
      </c>
      <c r="C81" s="35"/>
      <c r="D81" s="36" t="n">
        <f aca="false">$D$64</f>
        <v>387.28</v>
      </c>
      <c r="E81" s="36" t="n">
        <f aca="false">E64</f>
        <v>774.56</v>
      </c>
      <c r="F81" s="37"/>
      <c r="G81" s="37"/>
      <c r="H81" s="37"/>
      <c r="I81" s="38"/>
    </row>
    <row r="82" customFormat="false" ht="13.8" hidden="false" customHeight="false" outlineLevel="0" collapsed="false">
      <c r="A82" s="35" t="s">
        <v>90</v>
      </c>
      <c r="B82" s="35"/>
      <c r="C82" s="35"/>
      <c r="D82" s="40" t="n">
        <f aca="false">SUM(D77:D81)</f>
        <v>5693.16486566077</v>
      </c>
      <c r="E82" s="40" t="n">
        <f aca="false">SUM(E77:E81)</f>
        <v>11386.3297313215</v>
      </c>
      <c r="F82" s="37"/>
      <c r="G82" s="37"/>
      <c r="H82" s="37"/>
      <c r="I82" s="38"/>
    </row>
    <row r="83" customFormat="false" ht="13.8" hidden="false" customHeight="false" outlineLevel="0" collapsed="false">
      <c r="A83" s="35" t="s">
        <v>91</v>
      </c>
      <c r="B83" s="35"/>
      <c r="C83" s="35"/>
      <c r="D83" s="40" t="n">
        <f aca="false">D82+D67</f>
        <v>5693.16486566077</v>
      </c>
      <c r="E83" s="40" t="n">
        <f aca="false">E82+E67</f>
        <v>11386.3297313215</v>
      </c>
      <c r="F83" s="37"/>
      <c r="G83" s="37"/>
      <c r="H83" s="37"/>
      <c r="I83" s="38"/>
    </row>
    <row r="84" customFormat="false" ht="13.8" hidden="false" customHeight="false" outlineLevel="0" collapsed="false">
      <c r="A84" s="41" t="s">
        <v>92</v>
      </c>
      <c r="B84" s="41"/>
      <c r="C84" s="41"/>
      <c r="D84" s="42" t="n">
        <f aca="false">D83+D68</f>
        <v>5693.16486566077</v>
      </c>
      <c r="E84" s="42" t="n">
        <f aca="false">E83+E68</f>
        <v>11386.3297313215</v>
      </c>
      <c r="F84" s="43"/>
      <c r="G84" s="43"/>
      <c r="H84" s="43"/>
      <c r="I84" s="44"/>
    </row>
    <row r="85" customFormat="false" ht="13.8" hidden="false" customHeight="false" outlineLevel="0" collapsed="false">
      <c r="A85" s="35" t="s">
        <v>34</v>
      </c>
      <c r="B85" s="35" t="s">
        <v>93</v>
      </c>
      <c r="C85" s="35"/>
      <c r="D85" s="36" t="n">
        <f aca="false">$D$74</f>
        <v>946.094452894063</v>
      </c>
      <c r="E85" s="36" t="n">
        <f aca="false">$E$74</f>
        <v>1892.18890578813</v>
      </c>
      <c r="F85" s="37"/>
      <c r="G85" s="37"/>
      <c r="H85" s="37"/>
      <c r="I85" s="38"/>
    </row>
    <row r="86" customFormat="false" ht="13.8" hidden="false" customHeight="false" outlineLevel="0" collapsed="false">
      <c r="A86" s="45" t="s">
        <v>94</v>
      </c>
      <c r="B86" s="45"/>
      <c r="C86" s="45"/>
      <c r="D86" s="42" t="n">
        <f aca="false">D84+D85</f>
        <v>6639.25931855483</v>
      </c>
      <c r="E86" s="42" t="n">
        <f aca="false">E84+E85</f>
        <v>13278.5186371097</v>
      </c>
      <c r="F86" s="34"/>
      <c r="G86" s="34"/>
      <c r="H86" s="34"/>
      <c r="I86" s="44"/>
    </row>
    <row r="87" customFormat="false" ht="13.8" hidden="false" customHeight="false" outlineLevel="0" collapsed="false">
      <c r="A87" s="46"/>
      <c r="B87" s="47"/>
      <c r="C87" s="47"/>
      <c r="D87" s="47"/>
      <c r="E87" s="48"/>
      <c r="F87" s="34"/>
    </row>
    <row r="88" customFormat="false" ht="13.8" hidden="false" customHeight="false" outlineLevel="0" collapsed="false">
      <c r="A88" s="33" t="s">
        <v>95</v>
      </c>
      <c r="B88" s="33"/>
      <c r="C88" s="33"/>
      <c r="D88" s="33"/>
      <c r="E88" s="33"/>
      <c r="F88" s="34"/>
    </row>
    <row r="89" customFormat="false" ht="34.8" hidden="false" customHeight="false" outlineLevel="0" collapsed="false">
      <c r="A89" s="49" t="s">
        <v>96</v>
      </c>
      <c r="B89" s="49" t="s">
        <v>97</v>
      </c>
      <c r="C89" s="49" t="s">
        <v>98</v>
      </c>
      <c r="D89" s="49" t="s">
        <v>99</v>
      </c>
      <c r="E89" s="48"/>
      <c r="F89" s="34"/>
    </row>
    <row r="90" customFormat="false" ht="13.8" hidden="false" customHeight="false" outlineLevel="0" collapsed="false">
      <c r="A90" s="50" t="n">
        <f aca="false">D86</f>
        <v>6639.25931855483</v>
      </c>
      <c r="B90" s="51" t="n">
        <f aca="false">E10</f>
        <v>2</v>
      </c>
      <c r="C90" s="50" t="n">
        <f aca="false">E86</f>
        <v>13278.5186371097</v>
      </c>
      <c r="D90" s="50" t="n">
        <f aca="false">C90*12</f>
        <v>159342.223645316</v>
      </c>
      <c r="E90" s="52"/>
      <c r="F90" s="34"/>
    </row>
    <row r="91" customFormat="false" ht="13.8" hidden="false" customHeight="false" outlineLevel="0" collapsed="false">
      <c r="A91" s="48"/>
      <c r="B91" s="48"/>
      <c r="C91" s="48"/>
      <c r="D91" s="48"/>
      <c r="E91" s="48"/>
      <c r="F91" s="34"/>
    </row>
    <row r="92" customFormat="false" ht="13.8" hidden="false" customHeight="true" outlineLevel="0" collapsed="false">
      <c r="A92" s="11" t="s">
        <v>100</v>
      </c>
      <c r="B92" s="11"/>
      <c r="C92" s="11"/>
      <c r="D92" s="11"/>
      <c r="E92" s="11"/>
      <c r="F92" s="34"/>
    </row>
    <row r="93" customFormat="false" ht="68.65" hidden="false" customHeight="true" outlineLevel="0" collapsed="false">
      <c r="A93" s="53" t="s">
        <v>101</v>
      </c>
      <c r="B93" s="53"/>
      <c r="C93" s="53"/>
      <c r="D93" s="53"/>
      <c r="E93" s="53"/>
      <c r="F93" s="34"/>
    </row>
    <row r="94" customFormat="false" ht="23.85" hidden="false" customHeight="true" outlineLevel="0" collapsed="false">
      <c r="A94" s="53" t="s">
        <v>102</v>
      </c>
      <c r="B94" s="53"/>
      <c r="C94" s="53"/>
      <c r="D94" s="53"/>
      <c r="E94" s="53"/>
      <c r="F94" s="34"/>
    </row>
    <row r="95" customFormat="false" ht="13.8" hidden="false" customHeight="true" outlineLevel="0" collapsed="false">
      <c r="A95" s="53" t="s">
        <v>103</v>
      </c>
      <c r="B95" s="53"/>
      <c r="C95" s="53"/>
      <c r="D95" s="53"/>
      <c r="E95" s="53"/>
      <c r="F95" s="34"/>
    </row>
    <row r="96" customFormat="false" ht="23.45" hidden="false" customHeight="true" outlineLevel="0" collapsed="false">
      <c r="A96" s="53" t="s">
        <v>104</v>
      </c>
      <c r="B96" s="53"/>
      <c r="C96" s="53"/>
      <c r="D96" s="53"/>
      <c r="E96" s="53"/>
      <c r="F96" s="34"/>
    </row>
    <row r="97" customFormat="false" ht="90.75" hidden="false" customHeight="true" outlineLevel="0" collapsed="false">
      <c r="A97" s="53" t="s">
        <v>105</v>
      </c>
      <c r="B97" s="53"/>
      <c r="C97" s="53"/>
      <c r="D97" s="53"/>
      <c r="E97" s="53"/>
      <c r="F97" s="34"/>
    </row>
    <row r="98" customFormat="false" ht="23.45" hidden="false" customHeight="true" outlineLevel="0" collapsed="false">
      <c r="A98" s="53" t="s">
        <v>106</v>
      </c>
      <c r="B98" s="53"/>
      <c r="C98" s="53"/>
      <c r="D98" s="53"/>
      <c r="E98" s="53"/>
      <c r="F98" s="34"/>
    </row>
    <row r="99" customFormat="false" ht="16.4" hidden="false" customHeight="true" outlineLevel="0" collapsed="false">
      <c r="A99" s="54"/>
      <c r="B99" s="55"/>
      <c r="C99" s="55"/>
      <c r="D99" s="55"/>
      <c r="E99" s="47"/>
      <c r="F99" s="34"/>
    </row>
    <row r="100" customFormat="false" ht="13.8" hidden="false" customHeight="false" outlineLevel="0" collapsed="false">
      <c r="A100" s="27"/>
      <c r="B100" s="33" t="s">
        <v>107</v>
      </c>
      <c r="C100" s="33"/>
      <c r="D100" s="27"/>
      <c r="E100" s="27"/>
    </row>
    <row r="101" customFormat="false" ht="13.8" hidden="false" customHeight="false" outlineLevel="0" collapsed="false">
      <c r="A101" s="56"/>
      <c r="B101" s="12" t="s">
        <v>108</v>
      </c>
      <c r="C101" s="57" t="n">
        <v>2</v>
      </c>
      <c r="D101" s="27"/>
      <c r="E101" s="27"/>
    </row>
    <row r="102" customFormat="false" ht="13.8" hidden="false" customHeight="false" outlineLevel="0" collapsed="false">
      <c r="A102" s="56"/>
      <c r="B102" s="12" t="s">
        <v>109</v>
      </c>
      <c r="C102" s="58" t="n">
        <v>3.75</v>
      </c>
      <c r="D102" s="27"/>
      <c r="E102" s="27"/>
    </row>
    <row r="103" customFormat="false" ht="13.8" hidden="false" customHeight="false" outlineLevel="0" collapsed="false">
      <c r="A103" s="56"/>
      <c r="B103" s="12" t="s">
        <v>110</v>
      </c>
      <c r="C103" s="57" t="n">
        <v>22</v>
      </c>
      <c r="D103" s="27"/>
      <c r="E103" s="27"/>
      <c r="G103" s="59"/>
    </row>
    <row r="104" customFormat="false" ht="13.8" hidden="false" customHeight="false" outlineLevel="0" collapsed="false">
      <c r="A104" s="56"/>
      <c r="B104" s="12" t="s">
        <v>111</v>
      </c>
      <c r="C104" s="58" t="n">
        <f aca="false">6%*C106</f>
        <v>174.396</v>
      </c>
      <c r="D104" s="27"/>
      <c r="E104" s="27"/>
    </row>
    <row r="105" customFormat="false" ht="13.8" hidden="false" customHeight="false" outlineLevel="0" collapsed="false">
      <c r="A105" s="56"/>
      <c r="B105" s="9" t="s">
        <v>112</v>
      </c>
      <c r="C105" s="58" t="n">
        <f aca="false">(C101*C102*C103)-C104</f>
        <v>-9.39599999999999</v>
      </c>
      <c r="D105" s="27"/>
      <c r="E105" s="27"/>
    </row>
    <row r="106" customFormat="false" ht="13.8" hidden="false" customHeight="false" outlineLevel="0" collapsed="false">
      <c r="A106" s="56"/>
      <c r="B106" s="9" t="s">
        <v>113</v>
      </c>
      <c r="C106" s="58" t="n">
        <f aca="false">$D$12</f>
        <v>2906.6</v>
      </c>
      <c r="D106" s="27"/>
      <c r="E106" s="27"/>
    </row>
    <row r="107" customFormat="false" ht="13.8" hidden="false" customHeight="false" outlineLevel="0" collapsed="false">
      <c r="A107" s="56"/>
      <c r="B107" s="27"/>
      <c r="C107" s="27"/>
      <c r="D107" s="27"/>
      <c r="E107" s="27"/>
    </row>
    <row r="108" customFormat="false" ht="13.8" hidden="false" customHeight="false" outlineLevel="0" collapsed="false">
      <c r="A108" s="56"/>
      <c r="B108" s="33" t="s">
        <v>114</v>
      </c>
      <c r="C108" s="33"/>
      <c r="D108" s="27"/>
      <c r="E108" s="27"/>
    </row>
    <row r="109" customFormat="false" ht="13.8" hidden="false" customHeight="false" outlineLevel="0" collapsed="false">
      <c r="A109" s="56"/>
      <c r="B109" s="12" t="s">
        <v>115</v>
      </c>
      <c r="C109" s="60" t="n">
        <v>0</v>
      </c>
      <c r="D109" s="27"/>
      <c r="E109" s="27"/>
      <c r="M109" s="47"/>
      <c r="N109" s="47"/>
    </row>
    <row r="110" customFormat="false" ht="13.8" hidden="false" customHeight="false" outlineLevel="0" collapsed="false">
      <c r="A110" s="56"/>
      <c r="B110" s="12" t="s">
        <v>116</v>
      </c>
      <c r="C110" s="57" t="n">
        <v>22</v>
      </c>
      <c r="D110" s="27"/>
      <c r="E110" s="27"/>
      <c r="M110" s="61"/>
      <c r="N110" s="54"/>
    </row>
    <row r="111" customFormat="false" ht="13.8" hidden="false" customHeight="false" outlineLevel="0" collapsed="false">
      <c r="A111" s="56"/>
      <c r="B111" s="12" t="s">
        <v>117</v>
      </c>
      <c r="C111" s="62" t="n">
        <v>0</v>
      </c>
      <c r="D111" s="27"/>
      <c r="E111" s="27"/>
      <c r="M111" s="56"/>
      <c r="N111" s="63"/>
    </row>
    <row r="112" customFormat="false" ht="13.8" hidden="false" customHeight="false" outlineLevel="0" collapsed="false">
      <c r="A112" s="27"/>
      <c r="B112" s="9" t="s">
        <v>118</v>
      </c>
      <c r="C112" s="58" t="n">
        <f aca="false">C109*C110</f>
        <v>0</v>
      </c>
      <c r="D112" s="27"/>
      <c r="E112" s="27"/>
      <c r="M112" s="56"/>
      <c r="N112" s="61"/>
    </row>
    <row r="113" customFormat="false" ht="13.8" hidden="false" customHeight="false" outlineLevel="0" collapsed="false">
      <c r="A113" s="27"/>
      <c r="B113" s="12" t="s">
        <v>119</v>
      </c>
      <c r="C113" s="58" t="n">
        <f aca="false">C111*C112</f>
        <v>0</v>
      </c>
      <c r="D113" s="27"/>
      <c r="E113" s="27"/>
      <c r="M113" s="56"/>
      <c r="N113" s="64"/>
    </row>
    <row r="114" customFormat="false" ht="13.8" hidden="false" customHeight="false" outlineLevel="0" collapsed="false">
      <c r="A114" s="27"/>
      <c r="B114" s="12" t="s">
        <v>120</v>
      </c>
      <c r="C114" s="58" t="n">
        <f aca="false">C112-C113</f>
        <v>0</v>
      </c>
      <c r="D114" s="27"/>
      <c r="E114" s="27"/>
      <c r="M114" s="65"/>
      <c r="N114" s="63"/>
    </row>
    <row r="115" customFormat="false" ht="13.8" hidden="false" customHeight="false" outlineLevel="0" collapsed="false">
      <c r="A115" s="27"/>
      <c r="B115" s="27"/>
      <c r="C115" s="27"/>
      <c r="D115" s="27"/>
      <c r="E115" s="27"/>
      <c r="M115" s="56"/>
      <c r="N115" s="63"/>
    </row>
    <row r="116" customFormat="false" ht="13.8" hidden="false" customHeight="false" outlineLevel="0" collapsed="false">
      <c r="A116" s="66" t="s">
        <v>121</v>
      </c>
      <c r="B116" s="66"/>
      <c r="C116" s="66"/>
      <c r="D116" s="66"/>
      <c r="E116" s="66"/>
      <c r="M116" s="56"/>
      <c r="N116" s="63"/>
    </row>
    <row r="117" customFormat="false" ht="13.8" hidden="false" customHeight="false" outlineLevel="0" collapsed="false">
      <c r="A117" s="67" t="s">
        <v>122</v>
      </c>
      <c r="B117" s="67"/>
      <c r="C117" s="67"/>
      <c r="D117" s="67"/>
      <c r="E117" s="67"/>
    </row>
    <row r="118" customFormat="false" ht="13.8" hidden="false" customHeight="false" outlineLevel="0" collapsed="false">
      <c r="A118" s="57" t="s">
        <v>123</v>
      </c>
      <c r="B118" s="57"/>
      <c r="C118" s="57"/>
      <c r="D118" s="57"/>
      <c r="E118" s="57"/>
    </row>
    <row r="119" customFormat="false" ht="12.8" hidden="false" customHeight="true" outlineLevel="0" collapsed="false">
      <c r="A119" s="68" t="s">
        <v>124</v>
      </c>
      <c r="B119" s="68"/>
      <c r="C119" s="68"/>
      <c r="D119" s="68"/>
      <c r="E119" s="68"/>
    </row>
    <row r="120" customFormat="false" ht="13.8" hidden="false" customHeight="false" outlineLevel="0" collapsed="false">
      <c r="A120" s="27"/>
      <c r="B120" s="69"/>
      <c r="C120" s="61"/>
      <c r="D120" s="27"/>
      <c r="E120" s="27"/>
    </row>
    <row r="121" customFormat="false" ht="13.8" hidden="false" customHeight="false" outlineLevel="0" collapsed="false">
      <c r="A121" s="27"/>
      <c r="B121" s="70"/>
      <c r="C121" s="64"/>
      <c r="D121" s="27"/>
      <c r="E121" s="27"/>
    </row>
    <row r="122" customFormat="false" ht="13.8" hidden="false" customHeight="false" outlineLevel="0" collapsed="false">
      <c r="A122" s="27"/>
      <c r="B122" s="71"/>
      <c r="C122" s="72"/>
      <c r="D122" s="27"/>
      <c r="E122" s="27"/>
    </row>
    <row r="123" customFormat="false" ht="13.8" hidden="false" customHeight="false" outlineLevel="0" collapsed="false">
      <c r="A123" s="27"/>
      <c r="B123" s="69"/>
      <c r="C123" s="72"/>
      <c r="D123" s="27"/>
      <c r="E123" s="27"/>
    </row>
    <row r="124" customFormat="false" ht="13.8" hidden="false" customHeight="false" outlineLevel="0" collapsed="false">
      <c r="A124" s="27"/>
      <c r="B124" s="69"/>
      <c r="C124" s="73"/>
      <c r="D124" s="27"/>
      <c r="E124" s="27"/>
    </row>
    <row r="125" customFormat="false" ht="13.8" hidden="false" customHeight="false" outlineLevel="0" collapsed="false">
      <c r="A125" s="27"/>
      <c r="B125" s="69"/>
      <c r="C125" s="64"/>
      <c r="D125" s="27"/>
      <c r="E125" s="27"/>
    </row>
    <row r="126" customFormat="false" ht="13.8" hidden="false" customHeight="false" outlineLevel="0" collapsed="false">
      <c r="A126" s="27"/>
      <c r="B126" s="69"/>
      <c r="C126" s="61"/>
      <c r="D126" s="74"/>
      <c r="E126" s="27"/>
    </row>
    <row r="127" customFormat="false" ht="13.8" hidden="false" customHeight="false" outlineLevel="0" collapsed="false">
      <c r="A127" s="27"/>
      <c r="B127" s="69"/>
      <c r="C127" s="72"/>
      <c r="D127" s="27"/>
      <c r="E127" s="27"/>
    </row>
    <row r="128" customFormat="false" ht="13.8" hidden="false" customHeight="false" outlineLevel="0" collapsed="false">
      <c r="A128" s="27"/>
      <c r="B128" s="27"/>
      <c r="C128" s="27"/>
      <c r="D128" s="27"/>
      <c r="E128" s="27"/>
    </row>
    <row r="129" customFormat="false" ht="13.8" hidden="false" customHeight="false" outlineLevel="0" collapsed="false">
      <c r="A129" s="27"/>
      <c r="B129" s="47"/>
      <c r="C129" s="47"/>
      <c r="D129" s="27"/>
      <c r="E129" s="27"/>
    </row>
    <row r="130" customFormat="false" ht="13.8" hidden="false" customHeight="false" outlineLevel="0" collapsed="false">
      <c r="A130" s="27"/>
      <c r="B130" s="47"/>
      <c r="C130" s="61"/>
      <c r="D130" s="27"/>
      <c r="E130" s="27"/>
    </row>
    <row r="131" customFormat="false" ht="13.8" hidden="false" customHeight="false" outlineLevel="0" collapsed="false">
      <c r="A131" s="27"/>
      <c r="B131" s="70"/>
      <c r="C131" s="75"/>
      <c r="D131" s="27"/>
      <c r="E131" s="27"/>
    </row>
    <row r="132" customFormat="false" ht="13.8" hidden="false" customHeight="false" outlineLevel="0" collapsed="false">
      <c r="A132" s="27"/>
      <c r="B132" s="69"/>
      <c r="C132" s="76"/>
      <c r="D132" s="27"/>
      <c r="E132" s="27"/>
    </row>
    <row r="133" customFormat="false" ht="13.8" hidden="false" customHeight="false" outlineLevel="0" collapsed="false">
      <c r="A133" s="27"/>
      <c r="B133" s="69"/>
      <c r="C133" s="56"/>
      <c r="D133" s="27"/>
      <c r="E133" s="27"/>
    </row>
    <row r="134" customFormat="false" ht="13.8" hidden="false" customHeight="false" outlineLevel="0" collapsed="false">
      <c r="A134" s="27"/>
      <c r="B134" s="71"/>
      <c r="C134" s="77"/>
      <c r="D134" s="27"/>
      <c r="E134" s="27"/>
    </row>
    <row r="135" customFormat="false" ht="13.8" hidden="false" customHeight="false" outlineLevel="0" collapsed="false">
      <c r="A135" s="27"/>
      <c r="B135" s="69"/>
      <c r="C135" s="72"/>
      <c r="D135" s="27"/>
      <c r="E135" s="27"/>
    </row>
    <row r="136" customFormat="false" ht="13.8" hidden="false" customHeight="false" outlineLevel="0" collapsed="false">
      <c r="A136" s="27"/>
      <c r="B136" s="69"/>
      <c r="C136" s="56"/>
      <c r="D136" s="27"/>
      <c r="E136" s="27"/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50">
    <mergeCell ref="A1:E1"/>
    <mergeCell ref="A2:E2"/>
    <mergeCell ref="A3:E3"/>
    <mergeCell ref="A4:E4"/>
    <mergeCell ref="A5:E5"/>
    <mergeCell ref="A6:D6"/>
    <mergeCell ref="A7:D7"/>
    <mergeCell ref="A8:D8"/>
    <mergeCell ref="A9:D9"/>
    <mergeCell ref="A10:D10"/>
    <mergeCell ref="A11:B11"/>
    <mergeCell ref="A15:E15"/>
    <mergeCell ref="A16:B16"/>
    <mergeCell ref="A21:B21"/>
    <mergeCell ref="A31:B31"/>
    <mergeCell ref="A39:E39"/>
    <mergeCell ref="A48:E48"/>
    <mergeCell ref="A49:B49"/>
    <mergeCell ref="A56:B56"/>
    <mergeCell ref="A58:B58"/>
    <mergeCell ref="A61:E61"/>
    <mergeCell ref="A65:E65"/>
    <mergeCell ref="A66:B66"/>
    <mergeCell ref="A70:B70"/>
    <mergeCell ref="A75:E75"/>
    <mergeCell ref="A76:C76"/>
    <mergeCell ref="B77:C77"/>
    <mergeCell ref="B78:C78"/>
    <mergeCell ref="B79:C79"/>
    <mergeCell ref="B80:C80"/>
    <mergeCell ref="B81:C81"/>
    <mergeCell ref="A82:C82"/>
    <mergeCell ref="A83:C83"/>
    <mergeCell ref="A84:C84"/>
    <mergeCell ref="B85:C85"/>
    <mergeCell ref="A86:C86"/>
    <mergeCell ref="A88:E88"/>
    <mergeCell ref="A92:E92"/>
    <mergeCell ref="A93:E93"/>
    <mergeCell ref="A94:E94"/>
    <mergeCell ref="A95:E95"/>
    <mergeCell ref="A96:E96"/>
    <mergeCell ref="A97:E97"/>
    <mergeCell ref="A98:E98"/>
    <mergeCell ref="B100:C100"/>
    <mergeCell ref="B108:C108"/>
    <mergeCell ref="A116:E116"/>
    <mergeCell ref="A117:E117"/>
    <mergeCell ref="A118:E118"/>
    <mergeCell ref="A119:E11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Roman,Normal"&amp;12&amp;Kffffff&amp;A</oddHeader>
    <oddFooter>&amp;C&amp;"Times New Roman,Normal"&amp;12&amp;KffffffPágina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false" showOutlineSymbols="true" defaultGridColor="true" view="normal" topLeftCell="A85" colorId="64" zoomScale="80" zoomScaleNormal="80" zoomScalePageLayoutView="100" workbookViewId="0">
      <selection pane="topLeft" activeCell="B63" activeCellId="0" sqref="B63"/>
    </sheetView>
  </sheetViews>
  <sheetFormatPr defaultColWidth="8.9140625" defaultRowHeight="13.8" zeroHeight="false" outlineLevelRow="0" outlineLevelCol="0"/>
  <cols>
    <col collapsed="false" customWidth="true" hidden="false" outlineLevel="0" max="1" min="1" style="1" width="12.25"/>
    <col collapsed="false" customWidth="true" hidden="false" outlineLevel="0" max="2" min="2" style="1" width="43.37"/>
    <col collapsed="false" customWidth="true" hidden="false" outlineLevel="0" max="5" min="3" style="1" width="12.25"/>
    <col collapsed="false" customWidth="true" hidden="false" outlineLevel="0" max="6" min="6" style="1" width="2.08"/>
    <col collapsed="false" customWidth="true" hidden="false" outlineLevel="0" max="7" min="7" style="1" width="2.77"/>
    <col collapsed="false" customWidth="true" hidden="false" outlineLevel="0" max="8" min="8" style="1" width="2.08"/>
    <col collapsed="false" customWidth="true" hidden="false" outlineLevel="0" max="9" min="9" style="1" width="11.43"/>
    <col collapsed="false" customWidth="false" hidden="false" outlineLevel="0" max="1024" min="10" style="1" width="8.9"/>
  </cols>
  <sheetData>
    <row r="1" customFormat="false" ht="13.8" hidden="false" customHeight="false" outlineLevel="0" collapsed="false">
      <c r="A1" s="2" t="s">
        <v>0</v>
      </c>
      <c r="B1" s="2"/>
      <c r="C1" s="2"/>
      <c r="D1" s="2"/>
      <c r="E1" s="2"/>
    </row>
    <row r="2" customFormat="false" ht="12.8" hidden="false" customHeight="false" outlineLevel="0" collapsed="false">
      <c r="A2" s="2" t="s">
        <v>130</v>
      </c>
      <c r="B2" s="2"/>
      <c r="C2" s="2"/>
      <c r="D2" s="2"/>
      <c r="E2" s="2"/>
    </row>
    <row r="3" customFormat="false" ht="13.8" hidden="false" customHeight="false" outlineLevel="0" collapsed="false">
      <c r="A3" s="4" t="s">
        <v>2</v>
      </c>
      <c r="B3" s="4"/>
      <c r="C3" s="4"/>
      <c r="D3" s="4"/>
      <c r="E3" s="4"/>
    </row>
    <row r="4" customFormat="false" ht="13.8" hidden="false" customHeight="false" outlineLevel="0" collapsed="false">
      <c r="A4" s="4" t="s">
        <v>3</v>
      </c>
      <c r="B4" s="4"/>
      <c r="C4" s="4"/>
      <c r="D4" s="4"/>
      <c r="E4" s="4"/>
    </row>
    <row r="5" customFormat="false" ht="11.9" hidden="false" customHeight="true" outlineLevel="0" collapsed="false">
      <c r="A5" s="2" t="s">
        <v>4</v>
      </c>
      <c r="B5" s="2"/>
      <c r="C5" s="2"/>
      <c r="D5" s="2"/>
      <c r="E5" s="2"/>
    </row>
    <row r="6" customFormat="false" ht="23.5" hidden="false" customHeight="true" outlineLevel="0" collapsed="false">
      <c r="A6" s="5" t="s">
        <v>5</v>
      </c>
      <c r="B6" s="5"/>
      <c r="C6" s="5"/>
      <c r="D6" s="5"/>
      <c r="E6" s="6"/>
      <c r="J6" s="7"/>
    </row>
    <row r="7" customFormat="false" ht="13.8" hidden="false" customHeight="false" outlineLevel="0" collapsed="false">
      <c r="A7" s="8" t="s">
        <v>131</v>
      </c>
      <c r="B7" s="8"/>
      <c r="C7" s="8"/>
      <c r="D7" s="8"/>
      <c r="E7" s="6"/>
    </row>
    <row r="8" customFormat="false" ht="13.8" hidden="false" customHeight="false" outlineLevel="0" collapsed="false">
      <c r="A8" s="8" t="s">
        <v>127</v>
      </c>
      <c r="B8" s="8"/>
      <c r="C8" s="8"/>
      <c r="D8" s="8"/>
      <c r="E8" s="6"/>
    </row>
    <row r="9" customFormat="false" ht="12.8" hidden="false" customHeight="true" outlineLevel="0" collapsed="false">
      <c r="A9" s="9" t="s">
        <v>8</v>
      </c>
      <c r="B9" s="9"/>
      <c r="C9" s="9"/>
      <c r="D9" s="9"/>
      <c r="E9" s="2" t="n">
        <v>12</v>
      </c>
    </row>
    <row r="10" customFormat="false" ht="13.8" hidden="false" customHeight="false" outlineLevel="0" collapsed="false">
      <c r="A10" s="10" t="s">
        <v>9</v>
      </c>
      <c r="B10" s="10"/>
      <c r="C10" s="10"/>
      <c r="D10" s="10"/>
      <c r="E10" s="2" t="n">
        <v>2</v>
      </c>
    </row>
    <row r="11" customFormat="false" ht="23.5" hidden="false" customHeight="false" outlineLevel="0" collapsed="false">
      <c r="A11" s="2" t="s">
        <v>10</v>
      </c>
      <c r="B11" s="2"/>
      <c r="C11" s="2" t="s">
        <v>11</v>
      </c>
      <c r="D11" s="11" t="s">
        <v>12</v>
      </c>
      <c r="E11" s="11" t="s">
        <v>13</v>
      </c>
    </row>
    <row r="12" customFormat="false" ht="13.8" hidden="false" customHeight="false" outlineLevel="0" collapsed="false">
      <c r="A12" s="12" t="s">
        <v>14</v>
      </c>
      <c r="B12" s="12" t="s">
        <v>15</v>
      </c>
      <c r="C12" s="12"/>
      <c r="D12" s="13" t="n">
        <v>3951.67</v>
      </c>
      <c r="E12" s="14" t="n">
        <f aca="false">D12*E10</f>
        <v>7903.34</v>
      </c>
    </row>
    <row r="13" customFormat="false" ht="13.8" hidden="false" customHeight="false" outlineLevel="0" collapsed="false">
      <c r="A13" s="12" t="s">
        <v>16</v>
      </c>
      <c r="B13" s="12" t="s">
        <v>17</v>
      </c>
      <c r="C13" s="15" t="n">
        <v>0</v>
      </c>
      <c r="D13" s="16" t="n">
        <f aca="false">C13*D12</f>
        <v>0</v>
      </c>
      <c r="E13" s="14" t="n">
        <f aca="false">D13*E10</f>
        <v>0</v>
      </c>
    </row>
    <row r="14" customFormat="false" ht="13.8" hidden="false" customHeight="false" outlineLevel="0" collapsed="false">
      <c r="A14" s="17"/>
      <c r="B14" s="17" t="s">
        <v>18</v>
      </c>
      <c r="C14" s="17"/>
      <c r="D14" s="18" t="n">
        <f aca="false">SUM(D12:D13)</f>
        <v>3951.67</v>
      </c>
      <c r="E14" s="18" t="n">
        <f aca="false">SUM(E12:E13)</f>
        <v>7903.34</v>
      </c>
    </row>
    <row r="15" customFormat="false" ht="13.8" hidden="false" customHeight="false" outlineLevel="0" collapsed="false">
      <c r="A15" s="2" t="s">
        <v>19</v>
      </c>
      <c r="B15" s="2"/>
      <c r="C15" s="2"/>
      <c r="D15" s="2"/>
      <c r="E15" s="2"/>
    </row>
    <row r="16" customFormat="false" ht="23.5" hidden="false" customHeight="false" outlineLevel="0" collapsed="false">
      <c r="A16" s="2" t="s">
        <v>20</v>
      </c>
      <c r="B16" s="2"/>
      <c r="C16" s="2" t="s">
        <v>11</v>
      </c>
      <c r="D16" s="11" t="s">
        <v>12</v>
      </c>
      <c r="E16" s="11" t="s">
        <v>13</v>
      </c>
    </row>
    <row r="17" customFormat="false" ht="13.8" hidden="false" customHeight="false" outlineLevel="0" collapsed="false">
      <c r="A17" s="12" t="s">
        <v>14</v>
      </c>
      <c r="B17" s="12" t="s">
        <v>21</v>
      </c>
      <c r="C17" s="19" t="n">
        <v>0.0833</v>
      </c>
      <c r="D17" s="14" t="n">
        <f aca="false">$D$14*C17</f>
        <v>329.174111</v>
      </c>
      <c r="E17" s="14" t="n">
        <f aca="false">D17*$E$10</f>
        <v>658.348222</v>
      </c>
    </row>
    <row r="18" customFormat="false" ht="13.8" hidden="false" customHeight="false" outlineLevel="0" collapsed="false">
      <c r="A18" s="12" t="s">
        <v>22</v>
      </c>
      <c r="B18" s="12" t="s">
        <v>23</v>
      </c>
      <c r="C18" s="19" t="n">
        <v>0.0833</v>
      </c>
      <c r="D18" s="14" t="n">
        <f aca="false">$D$14*C18</f>
        <v>329.174111</v>
      </c>
      <c r="E18" s="14" t="n">
        <f aca="false">D18*$E$10</f>
        <v>658.348222</v>
      </c>
    </row>
    <row r="19" customFormat="false" ht="13.8" hidden="false" customHeight="false" outlineLevel="0" collapsed="false">
      <c r="A19" s="12" t="s">
        <v>24</v>
      </c>
      <c r="B19" s="12" t="s">
        <v>25</v>
      </c>
      <c r="C19" s="19" t="n">
        <v>0.0278</v>
      </c>
      <c r="D19" s="14" t="n">
        <f aca="false">$D$14*C19</f>
        <v>109.856426</v>
      </c>
      <c r="E19" s="14" t="n">
        <f aca="false">D19*$E$10</f>
        <v>219.712852</v>
      </c>
    </row>
    <row r="20" customFormat="false" ht="13.8" hidden="false" customHeight="false" outlineLevel="0" collapsed="false">
      <c r="A20" s="20"/>
      <c r="B20" s="17" t="s">
        <v>26</v>
      </c>
      <c r="C20" s="21" t="n">
        <f aca="false">$C$17+$C$18+$C$19</f>
        <v>0.1944</v>
      </c>
      <c r="D20" s="18" t="n">
        <f aca="false">SUM(D17:D19)</f>
        <v>768.204648</v>
      </c>
      <c r="E20" s="18" t="n">
        <f aca="false">SUM(E17:E19)</f>
        <v>1536.409296</v>
      </c>
    </row>
    <row r="21" customFormat="false" ht="23.5" hidden="false" customHeight="false" outlineLevel="0" collapsed="false">
      <c r="A21" s="2" t="s">
        <v>27</v>
      </c>
      <c r="B21" s="2"/>
      <c r="C21" s="2" t="s">
        <v>11</v>
      </c>
      <c r="D21" s="11" t="s">
        <v>12</v>
      </c>
      <c r="E21" s="11" t="s">
        <v>13</v>
      </c>
    </row>
    <row r="22" customFormat="false" ht="13.8" hidden="false" customHeight="false" outlineLevel="0" collapsed="false">
      <c r="A22" s="12" t="s">
        <v>14</v>
      </c>
      <c r="B22" s="12" t="s">
        <v>28</v>
      </c>
      <c r="C22" s="19" t="n">
        <v>0.2</v>
      </c>
      <c r="D22" s="14" t="n">
        <f aca="false">($D$14 +$D$20)*C22</f>
        <v>943.9749296</v>
      </c>
      <c r="E22" s="14" t="n">
        <f aca="false">D22*$E$10</f>
        <v>1887.9498592</v>
      </c>
    </row>
    <row r="23" customFormat="false" ht="13.8" hidden="false" customHeight="false" outlineLevel="0" collapsed="false">
      <c r="A23" s="12" t="s">
        <v>22</v>
      </c>
      <c r="B23" s="12" t="s">
        <v>29</v>
      </c>
      <c r="C23" s="19" t="n">
        <v>0.025</v>
      </c>
      <c r="D23" s="14" t="n">
        <f aca="false">($D$14 +$D$20)*C23</f>
        <v>117.9968662</v>
      </c>
      <c r="E23" s="14" t="n">
        <f aca="false">D23*$E$10</f>
        <v>235.9937324</v>
      </c>
    </row>
    <row r="24" customFormat="false" ht="13.8" hidden="false" customHeight="false" outlineLevel="0" collapsed="false">
      <c r="A24" s="12" t="s">
        <v>24</v>
      </c>
      <c r="B24" s="12" t="s">
        <v>30</v>
      </c>
      <c r="C24" s="15" t="n">
        <v>0</v>
      </c>
      <c r="D24" s="14" t="n">
        <f aca="false">($D$14 +$D$20)*C24</f>
        <v>0</v>
      </c>
      <c r="E24" s="14" t="n">
        <f aca="false">D24*$E$10</f>
        <v>0</v>
      </c>
    </row>
    <row r="25" customFormat="false" ht="13.8" hidden="false" customHeight="false" outlineLevel="0" collapsed="false">
      <c r="A25" s="12" t="s">
        <v>31</v>
      </c>
      <c r="B25" s="12" t="s">
        <v>32</v>
      </c>
      <c r="C25" s="19" t="n">
        <v>0.015</v>
      </c>
      <c r="D25" s="14" t="n">
        <f aca="false">($D$14 +$D$20)*C25</f>
        <v>70.79811972</v>
      </c>
      <c r="E25" s="14" t="n">
        <f aca="false">D25*$E$10</f>
        <v>141.59623944</v>
      </c>
      <c r="F25" s="22"/>
    </row>
    <row r="26" customFormat="false" ht="13.8" hidden="false" customHeight="false" outlineLevel="0" collapsed="false">
      <c r="A26" s="12" t="s">
        <v>16</v>
      </c>
      <c r="B26" s="12" t="s">
        <v>33</v>
      </c>
      <c r="C26" s="19" t="n">
        <v>0.01</v>
      </c>
      <c r="D26" s="14" t="n">
        <f aca="false">($D$14 +$D$20)*C26</f>
        <v>47.19874648</v>
      </c>
      <c r="E26" s="14" t="n">
        <f aca="false">D26*$E$10</f>
        <v>94.39749296</v>
      </c>
    </row>
    <row r="27" customFormat="false" ht="13.8" hidden="false" customHeight="false" outlineLevel="0" collapsed="false">
      <c r="A27" s="12" t="s">
        <v>34</v>
      </c>
      <c r="B27" s="12" t="s">
        <v>35</v>
      </c>
      <c r="C27" s="19" t="n">
        <v>0.006</v>
      </c>
      <c r="D27" s="14" t="n">
        <f aca="false">($D$14 +$D$20)*C27</f>
        <v>28.319247888</v>
      </c>
      <c r="E27" s="14" t="n">
        <f aca="false">D27*$E$10</f>
        <v>56.638495776</v>
      </c>
    </row>
    <row r="28" customFormat="false" ht="13.8" hidden="false" customHeight="false" outlineLevel="0" collapsed="false">
      <c r="A28" s="12" t="s">
        <v>36</v>
      </c>
      <c r="B28" s="12" t="s">
        <v>37</v>
      </c>
      <c r="C28" s="19" t="n">
        <v>0.002</v>
      </c>
      <c r="D28" s="14" t="n">
        <f aca="false">($D$14 +$D$20)*C28</f>
        <v>9.439749296</v>
      </c>
      <c r="E28" s="14" t="n">
        <f aca="false">D28*$E$10</f>
        <v>18.879498592</v>
      </c>
    </row>
    <row r="29" customFormat="false" ht="13.8" hidden="false" customHeight="false" outlineLevel="0" collapsed="false">
      <c r="A29" s="12" t="s">
        <v>38</v>
      </c>
      <c r="B29" s="12" t="s">
        <v>39</v>
      </c>
      <c r="C29" s="19" t="n">
        <v>0.08</v>
      </c>
      <c r="D29" s="14" t="n">
        <f aca="false">($D$14 +$D$20)*C29</f>
        <v>377.58997184</v>
      </c>
      <c r="E29" s="14" t="n">
        <f aca="false">D29*$E$10</f>
        <v>755.17994368</v>
      </c>
    </row>
    <row r="30" customFormat="false" ht="13.8" hidden="false" customHeight="false" outlineLevel="0" collapsed="false">
      <c r="A30" s="20"/>
      <c r="B30" s="17" t="s">
        <v>40</v>
      </c>
      <c r="C30" s="21" t="n">
        <f aca="false">SUM(C22:C29)</f>
        <v>0.338</v>
      </c>
      <c r="D30" s="18" t="n">
        <f aca="false">SUM(D22:D29)</f>
        <v>1595.317631024</v>
      </c>
      <c r="E30" s="18" t="n">
        <f aca="false">SUM(E22:E29)</f>
        <v>3190.635262048</v>
      </c>
    </row>
    <row r="31" customFormat="false" ht="23.5" hidden="false" customHeight="false" outlineLevel="0" collapsed="false">
      <c r="A31" s="2" t="s">
        <v>41</v>
      </c>
      <c r="B31" s="2"/>
      <c r="C31" s="2"/>
      <c r="D31" s="11" t="s">
        <v>12</v>
      </c>
      <c r="E31" s="11" t="s">
        <v>13</v>
      </c>
    </row>
    <row r="32" customFormat="false" ht="13.8" hidden="false" customHeight="false" outlineLevel="0" collapsed="false">
      <c r="A32" s="12" t="s">
        <v>14</v>
      </c>
      <c r="B32" s="12" t="s">
        <v>42</v>
      </c>
      <c r="C32" s="12"/>
      <c r="D32" s="14" t="n">
        <f aca="false">C105</f>
        <v>-72.1002</v>
      </c>
      <c r="E32" s="14" t="n">
        <f aca="false">D32*$E$10</f>
        <v>-144.2004</v>
      </c>
      <c r="F32" s="24"/>
    </row>
    <row r="33" customFormat="false" ht="13.8" hidden="false" customHeight="false" outlineLevel="0" collapsed="false">
      <c r="A33" s="25" t="s">
        <v>22</v>
      </c>
      <c r="B33" s="25" t="s">
        <v>128</v>
      </c>
      <c r="C33" s="12"/>
      <c r="D33" s="14" t="n">
        <f aca="false">C114</f>
        <v>0</v>
      </c>
      <c r="E33" s="14" t="n">
        <f aca="false">D33*$E$10</f>
        <v>0</v>
      </c>
    </row>
    <row r="34" customFormat="false" ht="13.8" hidden="false" customHeight="false" outlineLevel="0" collapsed="false">
      <c r="A34" s="25" t="s">
        <v>24</v>
      </c>
      <c r="B34" s="12" t="s">
        <v>44</v>
      </c>
      <c r="C34" s="12"/>
      <c r="D34" s="16" t="n">
        <v>0</v>
      </c>
      <c r="E34" s="14" t="n">
        <f aca="false">D34*$E$10</f>
        <v>0</v>
      </c>
    </row>
    <row r="35" customFormat="false" ht="13.8" hidden="false" customHeight="false" outlineLevel="0" collapsed="false">
      <c r="A35" s="25" t="s">
        <v>31</v>
      </c>
      <c r="B35" s="25" t="s">
        <v>45</v>
      </c>
      <c r="C35" s="12"/>
      <c r="D35" s="16" t="n">
        <v>0</v>
      </c>
      <c r="E35" s="14" t="n">
        <f aca="false">D35*$E$10</f>
        <v>0</v>
      </c>
    </row>
    <row r="36" customFormat="false" ht="13.8" hidden="false" customHeight="false" outlineLevel="0" collapsed="false">
      <c r="A36" s="25" t="s">
        <v>36</v>
      </c>
      <c r="B36" s="25" t="s">
        <v>129</v>
      </c>
      <c r="C36" s="12"/>
      <c r="D36" s="16" t="n">
        <v>0</v>
      </c>
      <c r="E36" s="14" t="n">
        <f aca="false">D36*$E$10</f>
        <v>0</v>
      </c>
    </row>
    <row r="37" customFormat="false" ht="13.8" hidden="false" customHeight="false" outlineLevel="0" collapsed="false">
      <c r="A37" s="20"/>
      <c r="B37" s="17" t="s">
        <v>49</v>
      </c>
      <c r="C37" s="20"/>
      <c r="D37" s="18" t="n">
        <f aca="false">SUM(D32:D36)</f>
        <v>-72.1002</v>
      </c>
      <c r="E37" s="18" t="n">
        <f aca="false">SUM(E32:E36)</f>
        <v>-144.2004</v>
      </c>
    </row>
    <row r="38" customFormat="false" ht="13.8" hidden="false" customHeight="false" outlineLevel="0" collapsed="false">
      <c r="A38" s="17"/>
      <c r="B38" s="17" t="s">
        <v>50</v>
      </c>
      <c r="C38" s="17"/>
      <c r="D38" s="18" t="n">
        <f aca="false">D20+D30+D37</f>
        <v>2291.422079024</v>
      </c>
      <c r="E38" s="18" t="n">
        <f aca="false">E20+E30+E37</f>
        <v>4582.844158048</v>
      </c>
    </row>
    <row r="39" customFormat="false" ht="13.8" hidden="false" customHeight="false" outlineLevel="0" collapsed="false">
      <c r="A39" s="2" t="s">
        <v>51</v>
      </c>
      <c r="B39" s="2"/>
      <c r="C39" s="2"/>
      <c r="D39" s="2"/>
      <c r="E39" s="2"/>
    </row>
    <row r="40" customFormat="false" ht="23.5" hidden="false" customHeight="false" outlineLevel="0" collapsed="false">
      <c r="A40" s="28" t="n">
        <v>3</v>
      </c>
      <c r="B40" s="28" t="s">
        <v>52</v>
      </c>
      <c r="C40" s="2" t="s">
        <v>11</v>
      </c>
      <c r="D40" s="11" t="s">
        <v>12</v>
      </c>
      <c r="E40" s="11" t="s">
        <v>13</v>
      </c>
    </row>
    <row r="41" customFormat="false" ht="13.8" hidden="false" customHeight="false" outlineLevel="0" collapsed="false">
      <c r="A41" s="12" t="s">
        <v>14</v>
      </c>
      <c r="B41" s="12" t="s">
        <v>53</v>
      </c>
      <c r="C41" s="19" t="n">
        <v>0.0042</v>
      </c>
      <c r="D41" s="14" t="n">
        <f aca="false">$D$14*C41</f>
        <v>16.597014</v>
      </c>
      <c r="E41" s="14" t="n">
        <f aca="false">$E$14*C41</f>
        <v>33.194028</v>
      </c>
    </row>
    <row r="42" customFormat="false" ht="13.8" hidden="false" customHeight="false" outlineLevel="0" collapsed="false">
      <c r="A42" s="12" t="s">
        <v>22</v>
      </c>
      <c r="B42" s="12" t="s">
        <v>54</v>
      </c>
      <c r="C42" s="19" t="n">
        <v>0.0003</v>
      </c>
      <c r="D42" s="14" t="n">
        <f aca="false">$D$14*C42</f>
        <v>1.185501</v>
      </c>
      <c r="E42" s="14" t="n">
        <f aca="false">$E$14*C42</f>
        <v>2.371002</v>
      </c>
    </row>
    <row r="43" customFormat="false" ht="13.8" hidden="false" customHeight="false" outlineLevel="0" collapsed="false">
      <c r="A43" s="12" t="s">
        <v>24</v>
      </c>
      <c r="B43" s="12" t="s">
        <v>55</v>
      </c>
      <c r="C43" s="19" t="n">
        <v>0.0344</v>
      </c>
      <c r="D43" s="14" t="n">
        <f aca="false">$D$14*C43</f>
        <v>135.937448</v>
      </c>
      <c r="E43" s="14" t="n">
        <f aca="false">$E$14*C43</f>
        <v>271.874896</v>
      </c>
    </row>
    <row r="44" customFormat="false" ht="13.8" hidden="false" customHeight="false" outlineLevel="0" collapsed="false">
      <c r="A44" s="12" t="s">
        <v>31</v>
      </c>
      <c r="B44" s="12" t="s">
        <v>56</v>
      </c>
      <c r="C44" s="19" t="n">
        <v>0.0194</v>
      </c>
      <c r="D44" s="14" t="n">
        <f aca="false">$D$14*C44</f>
        <v>76.662398</v>
      </c>
      <c r="E44" s="14" t="n">
        <f aca="false">$E$14*C44</f>
        <v>153.324796</v>
      </c>
    </row>
    <row r="45" customFormat="false" ht="23.6" hidden="false" customHeight="false" outlineLevel="0" collapsed="false">
      <c r="A45" s="12" t="s">
        <v>16</v>
      </c>
      <c r="B45" s="9" t="s">
        <v>57</v>
      </c>
      <c r="C45" s="19" t="n">
        <f aca="false">C30*C44</f>
        <v>0.0065572</v>
      </c>
      <c r="D45" s="14" t="n">
        <f aca="false">$D$14*C45</f>
        <v>25.911890524</v>
      </c>
      <c r="E45" s="14" t="n">
        <f aca="false">$E$14*C45</f>
        <v>51.823781048</v>
      </c>
    </row>
    <row r="46" customFormat="false" ht="13.8" hidden="false" customHeight="false" outlineLevel="0" collapsed="false">
      <c r="A46" s="12" t="s">
        <v>34</v>
      </c>
      <c r="B46" s="12" t="s">
        <v>58</v>
      </c>
      <c r="C46" s="19" t="n">
        <v>0.0006</v>
      </c>
      <c r="D46" s="14" t="n">
        <f aca="false">$D$14*C46</f>
        <v>2.371002</v>
      </c>
      <c r="E46" s="14" t="n">
        <f aca="false">$E$14*C46</f>
        <v>4.742004</v>
      </c>
    </row>
    <row r="47" customFormat="false" ht="13.8" hidden="false" customHeight="false" outlineLevel="0" collapsed="false">
      <c r="A47" s="17"/>
      <c r="B47" s="17" t="s">
        <v>59</v>
      </c>
      <c r="C47" s="21" t="n">
        <f aca="false">SUM(C41:C46)*100%</f>
        <v>0.0654572</v>
      </c>
      <c r="D47" s="18" t="n">
        <f aca="false">SUM(D41:D46)</f>
        <v>258.665253524</v>
      </c>
      <c r="E47" s="18" t="n">
        <f aca="false">SUM(E41:E46)</f>
        <v>517.330507048</v>
      </c>
    </row>
    <row r="48" customFormat="false" ht="13.8" hidden="false" customHeight="false" outlineLevel="0" collapsed="false">
      <c r="A48" s="2" t="s">
        <v>60</v>
      </c>
      <c r="B48" s="2"/>
      <c r="C48" s="2"/>
      <c r="D48" s="2"/>
      <c r="E48" s="2"/>
    </row>
    <row r="49" customFormat="false" ht="23.45" hidden="false" customHeight="false" outlineLevel="0" collapsed="false">
      <c r="A49" s="2" t="s">
        <v>61</v>
      </c>
      <c r="B49" s="2"/>
      <c r="C49" s="2" t="s">
        <v>62</v>
      </c>
      <c r="D49" s="11" t="s">
        <v>12</v>
      </c>
      <c r="E49" s="11" t="s">
        <v>13</v>
      </c>
    </row>
    <row r="50" customFormat="false" ht="13.8" hidden="false" customHeight="false" outlineLevel="0" collapsed="false">
      <c r="A50" s="12" t="s">
        <v>14</v>
      </c>
      <c r="B50" s="12" t="s">
        <v>63</v>
      </c>
      <c r="C50" s="19" t="n">
        <v>0.0833</v>
      </c>
      <c r="D50" s="14" t="n">
        <f aca="false">$D$14*C50</f>
        <v>329.174111</v>
      </c>
      <c r="E50" s="14" t="n">
        <f aca="false">$E$14*C50</f>
        <v>658.348222</v>
      </c>
    </row>
    <row r="51" customFormat="false" ht="13.8" hidden="false" customHeight="false" outlineLevel="0" collapsed="false">
      <c r="A51" s="12" t="s">
        <v>22</v>
      </c>
      <c r="B51" s="12" t="s">
        <v>64</v>
      </c>
      <c r="C51" s="19" t="n">
        <v>0.0028</v>
      </c>
      <c r="D51" s="14" t="n">
        <f aca="false">$D$14*C51</f>
        <v>11.064676</v>
      </c>
      <c r="E51" s="14" t="n">
        <f aca="false">$E$14*C51</f>
        <v>22.129352</v>
      </c>
    </row>
    <row r="52" customFormat="false" ht="13.8" hidden="false" customHeight="false" outlineLevel="0" collapsed="false">
      <c r="A52" s="12" t="s">
        <v>24</v>
      </c>
      <c r="B52" s="12" t="s">
        <v>65</v>
      </c>
      <c r="C52" s="19" t="n">
        <v>0.0002</v>
      </c>
      <c r="D52" s="14" t="n">
        <f aca="false">$D$14*C52</f>
        <v>0.790334</v>
      </c>
      <c r="E52" s="14" t="n">
        <f aca="false">$E$14*C52</f>
        <v>1.580668</v>
      </c>
    </row>
    <row r="53" customFormat="false" ht="13.8" hidden="false" customHeight="false" outlineLevel="0" collapsed="false">
      <c r="A53" s="12" t="s">
        <v>31</v>
      </c>
      <c r="B53" s="12" t="s">
        <v>66</v>
      </c>
      <c r="C53" s="19" t="n">
        <v>0.0007</v>
      </c>
      <c r="D53" s="14" t="n">
        <f aca="false">$D$14*C53</f>
        <v>2.766169</v>
      </c>
      <c r="E53" s="14" t="n">
        <f aca="false">$E$14*C53</f>
        <v>5.532338</v>
      </c>
    </row>
    <row r="54" customFormat="false" ht="13.8" hidden="false" customHeight="false" outlineLevel="0" collapsed="false">
      <c r="A54" s="12" t="s">
        <v>16</v>
      </c>
      <c r="B54" s="12" t="s">
        <v>67</v>
      </c>
      <c r="C54" s="19" t="n">
        <v>0.0029</v>
      </c>
      <c r="D54" s="14" t="n">
        <f aca="false">$D$14*C54</f>
        <v>11.459843</v>
      </c>
      <c r="E54" s="14" t="n">
        <f aca="false">$E$14*C54</f>
        <v>22.919686</v>
      </c>
    </row>
    <row r="55" customFormat="false" ht="13.8" hidden="false" customHeight="false" outlineLevel="0" collapsed="false">
      <c r="A55" s="12" t="s">
        <v>34</v>
      </c>
      <c r="B55" s="12" t="s">
        <v>68</v>
      </c>
      <c r="C55" s="19" t="n">
        <v>0.0139</v>
      </c>
      <c r="D55" s="14" t="n">
        <f aca="false">$D$14*C55</f>
        <v>54.928213</v>
      </c>
      <c r="E55" s="14" t="n">
        <f aca="false">$E$14*C55</f>
        <v>109.856426</v>
      </c>
    </row>
    <row r="56" customFormat="false" ht="23.5" hidden="false" customHeight="true" outlineLevel="0" collapsed="false">
      <c r="A56" s="29" t="s">
        <v>69</v>
      </c>
      <c r="B56" s="29"/>
      <c r="C56" s="19" t="n">
        <f aca="false">C50+C51+C52+C53+C54+C55</f>
        <v>0.1038</v>
      </c>
      <c r="D56" s="14" t="n">
        <f aca="false">SUM(D50:D55)</f>
        <v>410.183346</v>
      </c>
      <c r="E56" s="14" t="n">
        <f aca="false">SUM(E50:E55)</f>
        <v>820.366692</v>
      </c>
    </row>
    <row r="57" customFormat="false" ht="23.6" hidden="false" customHeight="false" outlineLevel="0" collapsed="false">
      <c r="A57" s="12" t="s">
        <v>36</v>
      </c>
      <c r="B57" s="9" t="s">
        <v>70</v>
      </c>
      <c r="C57" s="19" t="n">
        <f aca="false">C20*(C56-C54)</f>
        <v>0.01961496</v>
      </c>
      <c r="D57" s="14" t="n">
        <f aca="false">$D$14*C57</f>
        <v>77.5118489832</v>
      </c>
      <c r="E57" s="14" t="n">
        <f aca="false">$E$14*C57</f>
        <v>155.0236979664</v>
      </c>
    </row>
    <row r="58" customFormat="false" ht="12.8" hidden="false" customHeight="true" outlineLevel="0" collapsed="false">
      <c r="A58" s="29" t="s">
        <v>71</v>
      </c>
      <c r="B58" s="29"/>
      <c r="C58" s="19" t="n">
        <f aca="false">C56+C57</f>
        <v>0.12341496</v>
      </c>
      <c r="D58" s="14" t="n">
        <f aca="false">$D$14*C58</f>
        <v>487.6951949832</v>
      </c>
      <c r="E58" s="14" t="n">
        <f aca="false">$E$14*C58</f>
        <v>975.3903899664</v>
      </c>
      <c r="F58" s="22"/>
    </row>
    <row r="59" customFormat="false" ht="13.8" hidden="false" customHeight="false" outlineLevel="0" collapsed="false">
      <c r="A59" s="12" t="s">
        <v>38</v>
      </c>
      <c r="B59" s="12" t="s">
        <v>72</v>
      </c>
      <c r="C59" s="19" t="n">
        <f aca="false">C30*C58</f>
        <v>0.04171425648</v>
      </c>
      <c r="D59" s="14" t="n">
        <f aca="false">$D$14*C59</f>
        <v>164.840975904322</v>
      </c>
      <c r="E59" s="14" t="n">
        <f aca="false">$E$14*C59</f>
        <v>329.681951808643</v>
      </c>
    </row>
    <row r="60" customFormat="false" ht="13.8" hidden="false" customHeight="false" outlineLevel="0" collapsed="false">
      <c r="A60" s="28"/>
      <c r="B60" s="28" t="s">
        <v>73</v>
      </c>
      <c r="C60" s="21" t="n">
        <f aca="false">SUM(C58+C59)</f>
        <v>0.16512921648</v>
      </c>
      <c r="D60" s="18" t="n">
        <f aca="false">$D$14*C60</f>
        <v>652.536170887522</v>
      </c>
      <c r="E60" s="18" t="n">
        <f aca="false">$E$14*C60</f>
        <v>1305.07234177504</v>
      </c>
      <c r="F60" s="30"/>
    </row>
    <row r="61" customFormat="false" ht="13.8" hidden="false" customHeight="false" outlineLevel="0" collapsed="false">
      <c r="A61" s="2" t="s">
        <v>74</v>
      </c>
      <c r="B61" s="2"/>
      <c r="C61" s="2"/>
      <c r="D61" s="2"/>
      <c r="E61" s="2"/>
    </row>
    <row r="62" customFormat="false" ht="23.5" hidden="false" customHeight="false" outlineLevel="0" collapsed="false">
      <c r="A62" s="28" t="n">
        <v>5</v>
      </c>
      <c r="B62" s="17" t="s">
        <v>75</v>
      </c>
      <c r="C62" s="2"/>
      <c r="D62" s="11" t="s">
        <v>12</v>
      </c>
      <c r="E62" s="11" t="s">
        <v>13</v>
      </c>
    </row>
    <row r="63" customFormat="false" ht="13.8" hidden="false" customHeight="false" outlineLevel="0" collapsed="false">
      <c r="A63" s="12" t="s">
        <v>14</v>
      </c>
      <c r="B63" s="31" t="s">
        <v>76</v>
      </c>
      <c r="C63" s="12"/>
      <c r="D63" s="16" t="n">
        <v>387.28</v>
      </c>
      <c r="E63" s="14" t="n">
        <f aca="false">D63*$E$10</f>
        <v>774.56</v>
      </c>
    </row>
    <row r="64" customFormat="false" ht="13.8" hidden="false" customHeight="false" outlineLevel="0" collapsed="false">
      <c r="A64" s="28"/>
      <c r="B64" s="28" t="s">
        <v>77</v>
      </c>
      <c r="C64" s="17"/>
      <c r="D64" s="18" t="n">
        <f aca="false">SUM(D63:D63)</f>
        <v>387.28</v>
      </c>
      <c r="E64" s="18" t="n">
        <f aca="false">SUM(E63:E63)</f>
        <v>774.56</v>
      </c>
    </row>
    <row r="65" customFormat="false" ht="13.8" hidden="false" customHeight="false" outlineLevel="0" collapsed="false">
      <c r="A65" s="2" t="s">
        <v>78</v>
      </c>
      <c r="B65" s="2"/>
      <c r="C65" s="2"/>
      <c r="D65" s="2"/>
      <c r="E65" s="2"/>
    </row>
    <row r="66" customFormat="false" ht="23.45" hidden="false" customHeight="false" outlineLevel="0" collapsed="false">
      <c r="A66" s="2" t="s">
        <v>79</v>
      </c>
      <c r="B66" s="2"/>
      <c r="C66" s="2" t="s">
        <v>62</v>
      </c>
      <c r="D66" s="11" t="s">
        <v>12</v>
      </c>
      <c r="E66" s="11" t="s">
        <v>13</v>
      </c>
    </row>
    <row r="67" customFormat="false" ht="13.8" hidden="false" customHeight="false" outlineLevel="0" collapsed="false">
      <c r="A67" s="12" t="s">
        <v>14</v>
      </c>
      <c r="B67" s="12" t="s">
        <v>80</v>
      </c>
      <c r="C67" s="15" t="n">
        <v>0</v>
      </c>
      <c r="D67" s="14" t="n">
        <f aca="false">D82*C67</f>
        <v>0</v>
      </c>
      <c r="E67" s="14" t="n">
        <f aca="false">E82*C67</f>
        <v>0</v>
      </c>
      <c r="F67" s="22"/>
      <c r="I67" s="30"/>
    </row>
    <row r="68" customFormat="false" ht="13.8" hidden="false" customHeight="false" outlineLevel="0" collapsed="false">
      <c r="A68" s="12" t="s">
        <v>22</v>
      </c>
      <c r="B68" s="12" t="s">
        <v>81</v>
      </c>
      <c r="C68" s="15" t="n">
        <v>0</v>
      </c>
      <c r="D68" s="14" t="n">
        <f aca="false">D83*C68</f>
        <v>0</v>
      </c>
      <c r="E68" s="14" t="n">
        <f aca="false">E83*C68</f>
        <v>0</v>
      </c>
    </row>
    <row r="69" customFormat="false" ht="13.8" hidden="false" customHeight="false" outlineLevel="0" collapsed="false">
      <c r="A69" s="20"/>
      <c r="B69" s="32" t="s">
        <v>82</v>
      </c>
      <c r="C69" s="21" t="n">
        <f aca="false">SUM(C67:C68)</f>
        <v>0</v>
      </c>
      <c r="D69" s="18" t="n">
        <f aca="false">SUM(D67:D68)</f>
        <v>0</v>
      </c>
      <c r="E69" s="18" t="n">
        <f aca="false">SUM(E67:E68)</f>
        <v>0</v>
      </c>
    </row>
    <row r="70" customFormat="false" ht="23.45" hidden="false" customHeight="false" outlineLevel="0" collapsed="false">
      <c r="A70" s="2" t="s">
        <v>83</v>
      </c>
      <c r="B70" s="2"/>
      <c r="C70" s="2" t="s">
        <v>62</v>
      </c>
      <c r="D70" s="11" t="s">
        <v>12</v>
      </c>
      <c r="E70" s="11" t="s">
        <v>13</v>
      </c>
    </row>
    <row r="71" customFormat="false" ht="13.8" hidden="false" customHeight="false" outlineLevel="0" collapsed="false">
      <c r="A71" s="12" t="s">
        <v>14</v>
      </c>
      <c r="B71" s="12" t="s">
        <v>84</v>
      </c>
      <c r="C71" s="15" t="n">
        <v>0.0165</v>
      </c>
      <c r="D71" s="14" t="n">
        <f aca="false">(D84/(1-C74)*C71)</f>
        <v>145.114825430538</v>
      </c>
      <c r="E71" s="14" t="n">
        <f aca="false">E84/(1-C74)*C71</f>
        <v>290.229650861075</v>
      </c>
    </row>
    <row r="72" customFormat="false" ht="13.8" hidden="false" customHeight="false" outlineLevel="0" collapsed="false">
      <c r="A72" s="12" t="s">
        <v>22</v>
      </c>
      <c r="B72" s="12" t="s">
        <v>85</v>
      </c>
      <c r="C72" s="15" t="n">
        <v>0.076</v>
      </c>
      <c r="D72" s="14" t="n">
        <f aca="false">D84/(1-C74)*C72</f>
        <v>668.407680770962</v>
      </c>
      <c r="E72" s="14" t="n">
        <f aca="false">E84/(1-C74)*C72</f>
        <v>1336.81536154192</v>
      </c>
    </row>
    <row r="73" customFormat="false" ht="13.8" hidden="false" customHeight="false" outlineLevel="0" collapsed="false">
      <c r="A73" s="12" t="s">
        <v>24</v>
      </c>
      <c r="B73" s="12" t="s">
        <v>86</v>
      </c>
      <c r="C73" s="15" t="n">
        <v>0.05</v>
      </c>
      <c r="D73" s="14" t="n">
        <f aca="false">D84/(1-C74)*C73</f>
        <v>439.741895244054</v>
      </c>
      <c r="E73" s="14" t="n">
        <f aca="false">E84/(1-C74)*C73</f>
        <v>879.483790488107</v>
      </c>
    </row>
    <row r="74" customFormat="false" ht="13.8" hidden="false" customHeight="false" outlineLevel="0" collapsed="false">
      <c r="A74" s="20"/>
      <c r="B74" s="17" t="s">
        <v>87</v>
      </c>
      <c r="C74" s="21" t="n">
        <f aca="false">SUM(C71+C72+C73)</f>
        <v>0.1425</v>
      </c>
      <c r="D74" s="18" t="n">
        <f aca="false">SUM(D71:D73)</f>
        <v>1253.26440144555</v>
      </c>
      <c r="E74" s="18" t="n">
        <f aca="false">SUM(E71:E73)</f>
        <v>2506.52880289111</v>
      </c>
      <c r="F74" s="30"/>
    </row>
    <row r="75" customFormat="false" ht="13.8" hidden="false" customHeight="false" outlineLevel="0" collapsed="false">
      <c r="A75" s="33" t="s">
        <v>88</v>
      </c>
      <c r="B75" s="33"/>
      <c r="C75" s="33"/>
      <c r="D75" s="33"/>
      <c r="E75" s="33"/>
      <c r="F75" s="34"/>
      <c r="G75" s="34"/>
      <c r="H75" s="34"/>
      <c r="I75" s="34"/>
    </row>
    <row r="76" customFormat="false" ht="23.5" hidden="false" customHeight="false" outlineLevel="0" collapsed="false">
      <c r="A76" s="33" t="s">
        <v>89</v>
      </c>
      <c r="B76" s="33"/>
      <c r="C76" s="33"/>
      <c r="D76" s="11" t="s">
        <v>12</v>
      </c>
      <c r="E76" s="11" t="s">
        <v>13</v>
      </c>
      <c r="F76" s="34"/>
      <c r="G76" s="34"/>
      <c r="H76" s="34"/>
      <c r="I76" s="34"/>
    </row>
    <row r="77" customFormat="false" ht="13.8" hidden="false" customHeight="false" outlineLevel="0" collapsed="false">
      <c r="A77" s="35" t="s">
        <v>14</v>
      </c>
      <c r="B77" s="35" t="s">
        <v>10</v>
      </c>
      <c r="C77" s="35"/>
      <c r="D77" s="36" t="n">
        <f aca="false">$D$14</f>
        <v>3951.67</v>
      </c>
      <c r="E77" s="36" t="n">
        <f aca="false">E14</f>
        <v>7903.34</v>
      </c>
      <c r="F77" s="37"/>
      <c r="G77" s="37"/>
      <c r="H77" s="37"/>
      <c r="I77" s="38"/>
    </row>
    <row r="78" customFormat="false" ht="23.45" hidden="false" customHeight="true" outlineLevel="0" collapsed="false">
      <c r="A78" s="35" t="s">
        <v>22</v>
      </c>
      <c r="B78" s="39" t="s">
        <v>19</v>
      </c>
      <c r="C78" s="39"/>
      <c r="D78" s="36" t="n">
        <f aca="false">$D$38</f>
        <v>2291.422079024</v>
      </c>
      <c r="E78" s="36" t="n">
        <f aca="false">E38</f>
        <v>4582.844158048</v>
      </c>
      <c r="F78" s="37"/>
      <c r="G78" s="37"/>
      <c r="H78" s="37"/>
      <c r="I78" s="38"/>
    </row>
    <row r="79" customFormat="false" ht="13.8" hidden="false" customHeight="false" outlineLevel="0" collapsed="false">
      <c r="A79" s="35" t="s">
        <v>24</v>
      </c>
      <c r="B79" s="35" t="s">
        <v>51</v>
      </c>
      <c r="C79" s="35"/>
      <c r="D79" s="36" t="n">
        <f aca="false">$D$47</f>
        <v>258.665253524</v>
      </c>
      <c r="E79" s="36" t="n">
        <f aca="false">E47</f>
        <v>517.330507048</v>
      </c>
      <c r="F79" s="37"/>
      <c r="G79" s="37"/>
      <c r="H79" s="37"/>
      <c r="I79" s="38"/>
    </row>
    <row r="80" customFormat="false" ht="13.8" hidden="false" customHeight="false" outlineLevel="0" collapsed="false">
      <c r="A80" s="35" t="s">
        <v>31</v>
      </c>
      <c r="B80" s="35" t="s">
        <v>60</v>
      </c>
      <c r="C80" s="35"/>
      <c r="D80" s="36" t="n">
        <f aca="false">$D$60</f>
        <v>652.536170887522</v>
      </c>
      <c r="E80" s="36" t="n">
        <f aca="false">E60</f>
        <v>1305.07234177504</v>
      </c>
      <c r="F80" s="37"/>
      <c r="G80" s="37"/>
      <c r="H80" s="37"/>
      <c r="I80" s="38"/>
    </row>
    <row r="81" customFormat="false" ht="13.8" hidden="false" customHeight="false" outlineLevel="0" collapsed="false">
      <c r="A81" s="35" t="s">
        <v>16</v>
      </c>
      <c r="B81" s="35" t="s">
        <v>74</v>
      </c>
      <c r="C81" s="35"/>
      <c r="D81" s="36" t="n">
        <f aca="false">$D$64</f>
        <v>387.28</v>
      </c>
      <c r="E81" s="36" t="n">
        <f aca="false">E64</f>
        <v>774.56</v>
      </c>
      <c r="F81" s="37"/>
      <c r="G81" s="37"/>
      <c r="H81" s="37"/>
      <c r="I81" s="38"/>
    </row>
    <row r="82" customFormat="false" ht="13.8" hidden="false" customHeight="false" outlineLevel="0" collapsed="false">
      <c r="A82" s="35" t="s">
        <v>90</v>
      </c>
      <c r="B82" s="35"/>
      <c r="C82" s="35"/>
      <c r="D82" s="40" t="n">
        <f aca="false">SUM(D77:D81)</f>
        <v>7541.57350343552</v>
      </c>
      <c r="E82" s="40" t="n">
        <f aca="false">SUM(E77:E81)</f>
        <v>15083.147006871</v>
      </c>
      <c r="F82" s="37"/>
      <c r="G82" s="37"/>
      <c r="H82" s="37"/>
      <c r="I82" s="38"/>
    </row>
    <row r="83" customFormat="false" ht="13.8" hidden="false" customHeight="false" outlineLevel="0" collapsed="false">
      <c r="A83" s="35" t="s">
        <v>91</v>
      </c>
      <c r="B83" s="35"/>
      <c r="C83" s="35"/>
      <c r="D83" s="40" t="n">
        <f aca="false">D82+D67</f>
        <v>7541.57350343552</v>
      </c>
      <c r="E83" s="40" t="n">
        <f aca="false">E82+E67</f>
        <v>15083.147006871</v>
      </c>
      <c r="F83" s="37"/>
      <c r="G83" s="37"/>
      <c r="H83" s="37"/>
      <c r="I83" s="38"/>
    </row>
    <row r="84" customFormat="false" ht="13.8" hidden="false" customHeight="false" outlineLevel="0" collapsed="false">
      <c r="A84" s="41" t="s">
        <v>92</v>
      </c>
      <c r="B84" s="41"/>
      <c r="C84" s="41"/>
      <c r="D84" s="42" t="n">
        <f aca="false">D83+D68</f>
        <v>7541.57350343552</v>
      </c>
      <c r="E84" s="42" t="n">
        <f aca="false">E83+E68</f>
        <v>15083.147006871</v>
      </c>
      <c r="F84" s="43"/>
      <c r="G84" s="43"/>
      <c r="H84" s="43"/>
      <c r="I84" s="44"/>
    </row>
    <row r="85" customFormat="false" ht="13.8" hidden="false" customHeight="false" outlineLevel="0" collapsed="false">
      <c r="A85" s="35" t="s">
        <v>34</v>
      </c>
      <c r="B85" s="35" t="s">
        <v>93</v>
      </c>
      <c r="C85" s="35"/>
      <c r="D85" s="36" t="n">
        <f aca="false">$D$74</f>
        <v>1253.26440144555</v>
      </c>
      <c r="E85" s="36" t="n">
        <f aca="false">$E$74</f>
        <v>2506.52880289111</v>
      </c>
      <c r="F85" s="37"/>
      <c r="G85" s="37"/>
      <c r="H85" s="37"/>
      <c r="I85" s="38"/>
    </row>
    <row r="86" customFormat="false" ht="13.8" hidden="false" customHeight="false" outlineLevel="0" collapsed="false">
      <c r="A86" s="45" t="s">
        <v>94</v>
      </c>
      <c r="B86" s="45"/>
      <c r="C86" s="45"/>
      <c r="D86" s="42" t="n">
        <f aca="false">D84+D85</f>
        <v>8794.83790488107</v>
      </c>
      <c r="E86" s="42" t="n">
        <f aca="false">E84+E85</f>
        <v>17589.6758097621</v>
      </c>
      <c r="F86" s="34"/>
      <c r="G86" s="34"/>
      <c r="H86" s="34"/>
      <c r="I86" s="44"/>
    </row>
    <row r="87" customFormat="false" ht="13.8" hidden="false" customHeight="false" outlineLevel="0" collapsed="false">
      <c r="A87" s="46"/>
      <c r="B87" s="47"/>
      <c r="C87" s="47"/>
      <c r="D87" s="47"/>
      <c r="E87" s="48"/>
      <c r="F87" s="34"/>
    </row>
    <row r="88" customFormat="false" ht="13.8" hidden="false" customHeight="false" outlineLevel="0" collapsed="false">
      <c r="A88" s="33" t="s">
        <v>95</v>
      </c>
      <c r="B88" s="33"/>
      <c r="C88" s="33"/>
      <c r="D88" s="33"/>
      <c r="E88" s="33"/>
      <c r="F88" s="34"/>
    </row>
    <row r="89" customFormat="false" ht="34.8" hidden="false" customHeight="false" outlineLevel="0" collapsed="false">
      <c r="A89" s="49" t="s">
        <v>96</v>
      </c>
      <c r="B89" s="49" t="s">
        <v>97</v>
      </c>
      <c r="C89" s="49" t="s">
        <v>98</v>
      </c>
      <c r="D89" s="49" t="s">
        <v>99</v>
      </c>
      <c r="E89" s="48"/>
      <c r="F89" s="34"/>
    </row>
    <row r="90" customFormat="false" ht="13.8" hidden="false" customHeight="false" outlineLevel="0" collapsed="false">
      <c r="A90" s="50" t="n">
        <f aca="false">D86</f>
        <v>8794.83790488107</v>
      </c>
      <c r="B90" s="51" t="n">
        <f aca="false">E10</f>
        <v>2</v>
      </c>
      <c r="C90" s="50" t="n">
        <f aca="false">E86</f>
        <v>17589.6758097621</v>
      </c>
      <c r="D90" s="50" t="n">
        <f aca="false">C90*12</f>
        <v>211076.109717146</v>
      </c>
      <c r="E90" s="52"/>
      <c r="F90" s="34"/>
    </row>
    <row r="91" customFormat="false" ht="13.8" hidden="false" customHeight="false" outlineLevel="0" collapsed="false">
      <c r="A91" s="48"/>
      <c r="B91" s="48"/>
      <c r="C91" s="48"/>
      <c r="D91" s="48"/>
      <c r="E91" s="48"/>
      <c r="F91" s="34"/>
    </row>
    <row r="92" customFormat="false" ht="13.8" hidden="false" customHeight="true" outlineLevel="0" collapsed="false">
      <c r="A92" s="11" t="s">
        <v>100</v>
      </c>
      <c r="B92" s="11"/>
      <c r="C92" s="11"/>
      <c r="D92" s="11"/>
      <c r="E92" s="11"/>
      <c r="F92" s="34"/>
    </row>
    <row r="93" customFormat="false" ht="68.65" hidden="false" customHeight="true" outlineLevel="0" collapsed="false">
      <c r="A93" s="53" t="s">
        <v>101</v>
      </c>
      <c r="B93" s="53"/>
      <c r="C93" s="53"/>
      <c r="D93" s="53"/>
      <c r="E93" s="53"/>
      <c r="F93" s="34"/>
    </row>
    <row r="94" customFormat="false" ht="23.85" hidden="false" customHeight="true" outlineLevel="0" collapsed="false">
      <c r="A94" s="53" t="s">
        <v>102</v>
      </c>
      <c r="B94" s="53"/>
      <c r="C94" s="53"/>
      <c r="D94" s="53"/>
      <c r="E94" s="53"/>
      <c r="F94" s="34"/>
    </row>
    <row r="95" customFormat="false" ht="13.8" hidden="false" customHeight="true" outlineLevel="0" collapsed="false">
      <c r="A95" s="53" t="s">
        <v>103</v>
      </c>
      <c r="B95" s="53"/>
      <c r="C95" s="53"/>
      <c r="D95" s="53"/>
      <c r="E95" s="53"/>
      <c r="F95" s="34"/>
    </row>
    <row r="96" customFormat="false" ht="23.45" hidden="false" customHeight="true" outlineLevel="0" collapsed="false">
      <c r="A96" s="53" t="s">
        <v>104</v>
      </c>
      <c r="B96" s="53"/>
      <c r="C96" s="53"/>
      <c r="D96" s="53"/>
      <c r="E96" s="53"/>
      <c r="F96" s="34"/>
    </row>
    <row r="97" customFormat="false" ht="90.75" hidden="false" customHeight="true" outlineLevel="0" collapsed="false">
      <c r="A97" s="53" t="s">
        <v>105</v>
      </c>
      <c r="B97" s="53"/>
      <c r="C97" s="53"/>
      <c r="D97" s="53"/>
      <c r="E97" s="53"/>
      <c r="F97" s="34"/>
    </row>
    <row r="98" customFormat="false" ht="23.45" hidden="false" customHeight="true" outlineLevel="0" collapsed="false">
      <c r="A98" s="53" t="s">
        <v>106</v>
      </c>
      <c r="B98" s="53"/>
      <c r="C98" s="53"/>
      <c r="D98" s="53"/>
      <c r="E98" s="53"/>
      <c r="F98" s="34"/>
    </row>
    <row r="99" customFormat="false" ht="16.4" hidden="false" customHeight="true" outlineLevel="0" collapsed="false">
      <c r="A99" s="54"/>
      <c r="B99" s="55"/>
      <c r="C99" s="55"/>
      <c r="D99" s="55"/>
      <c r="E99" s="47"/>
      <c r="F99" s="34"/>
    </row>
    <row r="100" customFormat="false" ht="13.8" hidden="false" customHeight="false" outlineLevel="0" collapsed="false">
      <c r="A100" s="27"/>
      <c r="B100" s="33" t="s">
        <v>107</v>
      </c>
      <c r="C100" s="33"/>
      <c r="D100" s="27"/>
      <c r="E100" s="27"/>
    </row>
    <row r="101" customFormat="false" ht="13.8" hidden="false" customHeight="false" outlineLevel="0" collapsed="false">
      <c r="A101" s="56"/>
      <c r="B101" s="12" t="s">
        <v>108</v>
      </c>
      <c r="C101" s="57" t="n">
        <v>2</v>
      </c>
      <c r="D101" s="27"/>
      <c r="E101" s="27"/>
    </row>
    <row r="102" customFormat="false" ht="13.8" hidden="false" customHeight="false" outlineLevel="0" collapsed="false">
      <c r="A102" s="56"/>
      <c r="B102" s="12" t="s">
        <v>109</v>
      </c>
      <c r="C102" s="58" t="n">
        <v>3.75</v>
      </c>
      <c r="D102" s="27"/>
      <c r="E102" s="27"/>
    </row>
    <row r="103" customFormat="false" ht="13.8" hidden="false" customHeight="false" outlineLevel="0" collapsed="false">
      <c r="A103" s="56"/>
      <c r="B103" s="12" t="s">
        <v>110</v>
      </c>
      <c r="C103" s="57" t="n">
        <v>22</v>
      </c>
      <c r="D103" s="27"/>
      <c r="E103" s="27"/>
      <c r="G103" s="59"/>
    </row>
    <row r="104" customFormat="false" ht="13.8" hidden="false" customHeight="false" outlineLevel="0" collapsed="false">
      <c r="A104" s="56"/>
      <c r="B104" s="12" t="s">
        <v>111</v>
      </c>
      <c r="C104" s="58" t="n">
        <f aca="false">6%*C106</f>
        <v>237.1002</v>
      </c>
      <c r="D104" s="27"/>
      <c r="E104" s="27"/>
    </row>
    <row r="105" customFormat="false" ht="13.8" hidden="false" customHeight="false" outlineLevel="0" collapsed="false">
      <c r="A105" s="56"/>
      <c r="B105" s="9" t="s">
        <v>112</v>
      </c>
      <c r="C105" s="58" t="n">
        <f aca="false">(C101*C102*C103)-C104</f>
        <v>-72.1002</v>
      </c>
      <c r="D105" s="27"/>
      <c r="E105" s="27"/>
    </row>
    <row r="106" customFormat="false" ht="13.8" hidden="false" customHeight="false" outlineLevel="0" collapsed="false">
      <c r="A106" s="56"/>
      <c r="B106" s="9" t="s">
        <v>113</v>
      </c>
      <c r="C106" s="58" t="n">
        <f aca="false">$D$12</f>
        <v>3951.67</v>
      </c>
      <c r="D106" s="27"/>
      <c r="E106" s="27"/>
    </row>
    <row r="107" customFormat="false" ht="13.8" hidden="false" customHeight="false" outlineLevel="0" collapsed="false">
      <c r="A107" s="56"/>
      <c r="B107" s="27"/>
      <c r="C107" s="27"/>
      <c r="D107" s="27"/>
      <c r="E107" s="27"/>
    </row>
    <row r="108" customFormat="false" ht="13.8" hidden="false" customHeight="false" outlineLevel="0" collapsed="false">
      <c r="A108" s="56"/>
      <c r="B108" s="33" t="s">
        <v>114</v>
      </c>
      <c r="C108" s="33"/>
      <c r="D108" s="27"/>
      <c r="E108" s="27"/>
    </row>
    <row r="109" customFormat="false" ht="13.8" hidden="false" customHeight="false" outlineLevel="0" collapsed="false">
      <c r="A109" s="56"/>
      <c r="B109" s="12" t="s">
        <v>115</v>
      </c>
      <c r="C109" s="60" t="n">
        <v>0</v>
      </c>
      <c r="D109" s="27"/>
      <c r="E109" s="27"/>
      <c r="M109" s="47"/>
      <c r="N109" s="47"/>
    </row>
    <row r="110" customFormat="false" ht="13.8" hidden="false" customHeight="false" outlineLevel="0" collapsed="false">
      <c r="A110" s="56"/>
      <c r="B110" s="12" t="s">
        <v>116</v>
      </c>
      <c r="C110" s="57" t="n">
        <v>22</v>
      </c>
      <c r="D110" s="27"/>
      <c r="E110" s="27"/>
      <c r="M110" s="61"/>
      <c r="N110" s="54"/>
    </row>
    <row r="111" customFormat="false" ht="13.8" hidden="false" customHeight="false" outlineLevel="0" collapsed="false">
      <c r="A111" s="56"/>
      <c r="B111" s="12" t="s">
        <v>117</v>
      </c>
      <c r="C111" s="62" t="n">
        <v>0</v>
      </c>
      <c r="D111" s="27"/>
      <c r="E111" s="27"/>
      <c r="M111" s="56"/>
      <c r="N111" s="63"/>
    </row>
    <row r="112" customFormat="false" ht="13.8" hidden="false" customHeight="false" outlineLevel="0" collapsed="false">
      <c r="A112" s="27"/>
      <c r="B112" s="9" t="s">
        <v>118</v>
      </c>
      <c r="C112" s="58" t="n">
        <f aca="false">C109*C110</f>
        <v>0</v>
      </c>
      <c r="D112" s="27"/>
      <c r="E112" s="27"/>
      <c r="M112" s="56"/>
      <c r="N112" s="61"/>
    </row>
    <row r="113" customFormat="false" ht="13.8" hidden="false" customHeight="false" outlineLevel="0" collapsed="false">
      <c r="A113" s="27"/>
      <c r="B113" s="12" t="s">
        <v>119</v>
      </c>
      <c r="C113" s="58" t="n">
        <f aca="false">C111*C112</f>
        <v>0</v>
      </c>
      <c r="D113" s="27"/>
      <c r="E113" s="27"/>
      <c r="M113" s="56"/>
      <c r="N113" s="64"/>
    </row>
    <row r="114" customFormat="false" ht="13.8" hidden="false" customHeight="false" outlineLevel="0" collapsed="false">
      <c r="A114" s="27"/>
      <c r="B114" s="12" t="s">
        <v>120</v>
      </c>
      <c r="C114" s="58" t="n">
        <f aca="false">C112-C113</f>
        <v>0</v>
      </c>
      <c r="D114" s="27"/>
      <c r="E114" s="27"/>
      <c r="M114" s="65"/>
      <c r="N114" s="63"/>
    </row>
    <row r="115" customFormat="false" ht="13.8" hidden="false" customHeight="false" outlineLevel="0" collapsed="false">
      <c r="A115" s="27"/>
      <c r="B115" s="27"/>
      <c r="C115" s="27"/>
      <c r="D115" s="27"/>
      <c r="E115" s="27"/>
      <c r="M115" s="56"/>
      <c r="N115" s="63"/>
    </row>
    <row r="116" customFormat="false" ht="13.8" hidden="false" customHeight="false" outlineLevel="0" collapsed="false">
      <c r="A116" s="66" t="s">
        <v>121</v>
      </c>
      <c r="B116" s="66"/>
      <c r="C116" s="66"/>
      <c r="D116" s="66"/>
      <c r="E116" s="66"/>
      <c r="M116" s="56"/>
      <c r="N116" s="63"/>
    </row>
    <row r="117" customFormat="false" ht="13.8" hidden="false" customHeight="false" outlineLevel="0" collapsed="false">
      <c r="A117" s="67" t="s">
        <v>122</v>
      </c>
      <c r="B117" s="67"/>
      <c r="C117" s="67"/>
      <c r="D117" s="67"/>
      <c r="E117" s="67"/>
    </row>
    <row r="118" customFormat="false" ht="13.8" hidden="false" customHeight="false" outlineLevel="0" collapsed="false">
      <c r="A118" s="57" t="s">
        <v>123</v>
      </c>
      <c r="B118" s="57"/>
      <c r="C118" s="57"/>
      <c r="D118" s="57"/>
      <c r="E118" s="57"/>
    </row>
    <row r="119" customFormat="false" ht="12.8" hidden="false" customHeight="true" outlineLevel="0" collapsed="false">
      <c r="A119" s="68" t="s">
        <v>124</v>
      </c>
      <c r="B119" s="68"/>
      <c r="C119" s="68"/>
      <c r="D119" s="68"/>
      <c r="E119" s="68"/>
    </row>
    <row r="120" customFormat="false" ht="13.8" hidden="false" customHeight="false" outlineLevel="0" collapsed="false">
      <c r="A120" s="27"/>
      <c r="B120" s="69"/>
      <c r="C120" s="61"/>
      <c r="D120" s="27"/>
      <c r="E120" s="27"/>
    </row>
    <row r="121" customFormat="false" ht="13.8" hidden="false" customHeight="false" outlineLevel="0" collapsed="false">
      <c r="A121" s="27"/>
      <c r="B121" s="70"/>
      <c r="C121" s="64"/>
      <c r="D121" s="27"/>
      <c r="E121" s="27"/>
    </row>
    <row r="122" customFormat="false" ht="13.8" hidden="false" customHeight="false" outlineLevel="0" collapsed="false">
      <c r="A122" s="27"/>
      <c r="B122" s="71"/>
      <c r="C122" s="72"/>
      <c r="D122" s="27"/>
      <c r="E122" s="27"/>
    </row>
    <row r="123" customFormat="false" ht="13.8" hidden="false" customHeight="false" outlineLevel="0" collapsed="false">
      <c r="A123" s="27"/>
      <c r="B123" s="69"/>
      <c r="C123" s="72"/>
      <c r="D123" s="27"/>
      <c r="E123" s="27"/>
    </row>
    <row r="124" customFormat="false" ht="13.8" hidden="false" customHeight="false" outlineLevel="0" collapsed="false">
      <c r="A124" s="27"/>
      <c r="B124" s="69"/>
      <c r="C124" s="73"/>
      <c r="D124" s="27"/>
      <c r="E124" s="27"/>
    </row>
    <row r="125" customFormat="false" ht="13.8" hidden="false" customHeight="false" outlineLevel="0" collapsed="false">
      <c r="A125" s="27"/>
      <c r="B125" s="69"/>
      <c r="C125" s="64"/>
      <c r="D125" s="27"/>
      <c r="E125" s="27"/>
    </row>
    <row r="126" customFormat="false" ht="13.8" hidden="false" customHeight="false" outlineLevel="0" collapsed="false">
      <c r="A126" s="27"/>
      <c r="B126" s="69"/>
      <c r="C126" s="61"/>
      <c r="D126" s="74"/>
      <c r="E126" s="27"/>
    </row>
    <row r="127" customFormat="false" ht="13.8" hidden="false" customHeight="false" outlineLevel="0" collapsed="false">
      <c r="A127" s="27"/>
      <c r="B127" s="69"/>
      <c r="C127" s="72"/>
      <c r="D127" s="27"/>
      <c r="E127" s="27"/>
    </row>
    <row r="128" customFormat="false" ht="13.8" hidden="false" customHeight="false" outlineLevel="0" collapsed="false">
      <c r="A128" s="27"/>
      <c r="B128" s="27"/>
      <c r="C128" s="27"/>
      <c r="D128" s="27"/>
      <c r="E128" s="27"/>
    </row>
    <row r="129" customFormat="false" ht="13.8" hidden="false" customHeight="false" outlineLevel="0" collapsed="false">
      <c r="A129" s="27"/>
      <c r="B129" s="47"/>
      <c r="C129" s="47"/>
      <c r="D129" s="27"/>
      <c r="E129" s="27"/>
    </row>
    <row r="130" customFormat="false" ht="13.8" hidden="false" customHeight="false" outlineLevel="0" collapsed="false">
      <c r="A130" s="27"/>
      <c r="B130" s="47"/>
      <c r="C130" s="61"/>
      <c r="D130" s="27"/>
      <c r="E130" s="27"/>
    </row>
    <row r="131" customFormat="false" ht="13.8" hidden="false" customHeight="false" outlineLevel="0" collapsed="false">
      <c r="A131" s="27"/>
      <c r="B131" s="70"/>
      <c r="C131" s="75"/>
      <c r="D131" s="27"/>
      <c r="E131" s="27"/>
    </row>
    <row r="132" customFormat="false" ht="13.8" hidden="false" customHeight="false" outlineLevel="0" collapsed="false">
      <c r="A132" s="27"/>
      <c r="B132" s="69"/>
      <c r="C132" s="76"/>
      <c r="D132" s="27"/>
      <c r="E132" s="27"/>
    </row>
    <row r="133" customFormat="false" ht="13.8" hidden="false" customHeight="false" outlineLevel="0" collapsed="false">
      <c r="A133" s="27"/>
      <c r="B133" s="69"/>
      <c r="C133" s="56"/>
      <c r="D133" s="27"/>
      <c r="E133" s="27"/>
    </row>
    <row r="134" customFormat="false" ht="13.8" hidden="false" customHeight="false" outlineLevel="0" collapsed="false">
      <c r="A134" s="27"/>
      <c r="B134" s="71"/>
      <c r="C134" s="77"/>
      <c r="D134" s="27"/>
      <c r="E134" s="27"/>
    </row>
    <row r="135" customFormat="false" ht="13.8" hidden="false" customHeight="false" outlineLevel="0" collapsed="false">
      <c r="A135" s="27"/>
      <c r="B135" s="69"/>
      <c r="C135" s="72"/>
      <c r="D135" s="27"/>
      <c r="E135" s="27"/>
    </row>
    <row r="136" customFormat="false" ht="13.8" hidden="false" customHeight="false" outlineLevel="0" collapsed="false">
      <c r="A136" s="27"/>
      <c r="B136" s="69"/>
      <c r="C136" s="56"/>
      <c r="D136" s="27"/>
      <c r="E136" s="27"/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50">
    <mergeCell ref="A1:E1"/>
    <mergeCell ref="A2:E2"/>
    <mergeCell ref="A3:E3"/>
    <mergeCell ref="A4:E4"/>
    <mergeCell ref="A5:E5"/>
    <mergeCell ref="A6:D6"/>
    <mergeCell ref="A7:D7"/>
    <mergeCell ref="A8:D8"/>
    <mergeCell ref="A9:D9"/>
    <mergeCell ref="A10:D10"/>
    <mergeCell ref="A11:B11"/>
    <mergeCell ref="A15:E15"/>
    <mergeCell ref="A16:B16"/>
    <mergeCell ref="A21:B21"/>
    <mergeCell ref="A31:B31"/>
    <mergeCell ref="A39:E39"/>
    <mergeCell ref="A48:E48"/>
    <mergeCell ref="A49:B49"/>
    <mergeCell ref="A56:B56"/>
    <mergeCell ref="A58:B58"/>
    <mergeCell ref="A61:E61"/>
    <mergeCell ref="A65:E65"/>
    <mergeCell ref="A66:B66"/>
    <mergeCell ref="A70:B70"/>
    <mergeCell ref="A75:E75"/>
    <mergeCell ref="A76:C76"/>
    <mergeCell ref="B77:C77"/>
    <mergeCell ref="B78:C78"/>
    <mergeCell ref="B79:C79"/>
    <mergeCell ref="B80:C80"/>
    <mergeCell ref="B81:C81"/>
    <mergeCell ref="A82:C82"/>
    <mergeCell ref="A83:C83"/>
    <mergeCell ref="A84:C84"/>
    <mergeCell ref="B85:C85"/>
    <mergeCell ref="A86:C86"/>
    <mergeCell ref="A88:E88"/>
    <mergeCell ref="A92:E92"/>
    <mergeCell ref="A93:E93"/>
    <mergeCell ref="A94:E94"/>
    <mergeCell ref="A95:E95"/>
    <mergeCell ref="A96:E96"/>
    <mergeCell ref="A97:E97"/>
    <mergeCell ref="A98:E98"/>
    <mergeCell ref="B100:C100"/>
    <mergeCell ref="B108:C108"/>
    <mergeCell ref="A116:E116"/>
    <mergeCell ref="A117:E117"/>
    <mergeCell ref="A118:E118"/>
    <mergeCell ref="A119:E11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Roman,Normal"&amp;12&amp;Kffffff&amp;A</oddHeader>
    <oddFooter>&amp;C&amp;"Times New Roman,Normal"&amp;12&amp;KffffffPágina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false" showOutlineSymbols="true" defaultGridColor="true" view="normal" topLeftCell="A82" colorId="64" zoomScale="80" zoomScaleNormal="80" zoomScalePageLayoutView="100" workbookViewId="0">
      <selection pane="topLeft" activeCell="B63" activeCellId="0" sqref="B63"/>
    </sheetView>
  </sheetViews>
  <sheetFormatPr defaultColWidth="8.9140625" defaultRowHeight="13.8" zeroHeight="false" outlineLevelRow="0" outlineLevelCol="0"/>
  <cols>
    <col collapsed="false" customWidth="true" hidden="false" outlineLevel="0" max="1" min="1" style="1" width="12.25"/>
    <col collapsed="false" customWidth="true" hidden="false" outlineLevel="0" max="2" min="2" style="1" width="43.37"/>
    <col collapsed="false" customWidth="true" hidden="false" outlineLevel="0" max="5" min="3" style="1" width="12.25"/>
    <col collapsed="false" customWidth="true" hidden="false" outlineLevel="0" max="6" min="6" style="1" width="2.08"/>
    <col collapsed="false" customWidth="true" hidden="false" outlineLevel="0" max="7" min="7" style="1" width="2.77"/>
    <col collapsed="false" customWidth="true" hidden="false" outlineLevel="0" max="8" min="8" style="1" width="2.08"/>
    <col collapsed="false" customWidth="true" hidden="false" outlineLevel="0" max="9" min="9" style="1" width="11.43"/>
    <col collapsed="false" customWidth="false" hidden="false" outlineLevel="0" max="1024" min="10" style="1" width="8.9"/>
  </cols>
  <sheetData>
    <row r="1" customFormat="false" ht="13.8" hidden="false" customHeight="false" outlineLevel="0" collapsed="false">
      <c r="A1" s="2" t="s">
        <v>0</v>
      </c>
      <c r="B1" s="2"/>
      <c r="C1" s="2"/>
      <c r="D1" s="2"/>
      <c r="E1" s="2"/>
    </row>
    <row r="2" customFormat="false" ht="12.8" hidden="false" customHeight="false" outlineLevel="0" collapsed="false">
      <c r="A2" s="2" t="s">
        <v>132</v>
      </c>
      <c r="B2" s="2"/>
      <c r="C2" s="2"/>
      <c r="D2" s="2"/>
      <c r="E2" s="2"/>
    </row>
    <row r="3" customFormat="false" ht="13.8" hidden="false" customHeight="false" outlineLevel="0" collapsed="false">
      <c r="A3" s="4" t="s">
        <v>2</v>
      </c>
      <c r="B3" s="4"/>
      <c r="C3" s="4"/>
      <c r="D3" s="4"/>
      <c r="E3" s="4"/>
    </row>
    <row r="4" customFormat="false" ht="13.8" hidden="false" customHeight="false" outlineLevel="0" collapsed="false">
      <c r="A4" s="4" t="s">
        <v>3</v>
      </c>
      <c r="B4" s="4"/>
      <c r="C4" s="4"/>
      <c r="D4" s="4"/>
      <c r="E4" s="4"/>
    </row>
    <row r="5" customFormat="false" ht="11.9" hidden="false" customHeight="true" outlineLevel="0" collapsed="false">
      <c r="A5" s="2" t="s">
        <v>4</v>
      </c>
      <c r="B5" s="2"/>
      <c r="C5" s="2"/>
      <c r="D5" s="2"/>
      <c r="E5" s="2"/>
    </row>
    <row r="6" customFormat="false" ht="23.5" hidden="false" customHeight="true" outlineLevel="0" collapsed="false">
      <c r="A6" s="5" t="s">
        <v>5</v>
      </c>
      <c r="B6" s="5"/>
      <c r="C6" s="5"/>
      <c r="D6" s="5"/>
      <c r="E6" s="6"/>
      <c r="J6" s="7"/>
    </row>
    <row r="7" customFormat="false" ht="13.8" hidden="false" customHeight="false" outlineLevel="0" collapsed="false">
      <c r="A7" s="8" t="s">
        <v>133</v>
      </c>
      <c r="B7" s="8"/>
      <c r="C7" s="8"/>
      <c r="D7" s="8"/>
      <c r="E7" s="6"/>
    </row>
    <row r="8" customFormat="false" ht="13.8" hidden="false" customHeight="false" outlineLevel="0" collapsed="false">
      <c r="A8" s="8" t="s">
        <v>127</v>
      </c>
      <c r="B8" s="8"/>
      <c r="C8" s="8"/>
      <c r="D8" s="8"/>
      <c r="E8" s="6"/>
    </row>
    <row r="9" customFormat="false" ht="12.8" hidden="false" customHeight="true" outlineLevel="0" collapsed="false">
      <c r="A9" s="9" t="s">
        <v>8</v>
      </c>
      <c r="B9" s="9"/>
      <c r="C9" s="9"/>
      <c r="D9" s="9"/>
      <c r="E9" s="2" t="n">
        <v>12</v>
      </c>
    </row>
    <row r="10" customFormat="false" ht="13.8" hidden="false" customHeight="false" outlineLevel="0" collapsed="false">
      <c r="A10" s="10" t="s">
        <v>9</v>
      </c>
      <c r="B10" s="10"/>
      <c r="C10" s="10"/>
      <c r="D10" s="10"/>
      <c r="E10" s="2" t="n">
        <v>2</v>
      </c>
    </row>
    <row r="11" customFormat="false" ht="23.5" hidden="false" customHeight="false" outlineLevel="0" collapsed="false">
      <c r="A11" s="2" t="s">
        <v>10</v>
      </c>
      <c r="B11" s="2"/>
      <c r="C11" s="2" t="s">
        <v>11</v>
      </c>
      <c r="D11" s="11" t="s">
        <v>12</v>
      </c>
      <c r="E11" s="11" t="s">
        <v>13</v>
      </c>
    </row>
    <row r="12" customFormat="false" ht="13.8" hidden="false" customHeight="false" outlineLevel="0" collapsed="false">
      <c r="A12" s="12" t="s">
        <v>14</v>
      </c>
      <c r="B12" s="12" t="s">
        <v>15</v>
      </c>
      <c r="C12" s="12"/>
      <c r="D12" s="13" t="n">
        <v>6564.98</v>
      </c>
      <c r="E12" s="14" t="n">
        <f aca="false">D12*E10</f>
        <v>13129.96</v>
      </c>
    </row>
    <row r="13" customFormat="false" ht="13.8" hidden="false" customHeight="false" outlineLevel="0" collapsed="false">
      <c r="A13" s="12" t="s">
        <v>16</v>
      </c>
      <c r="B13" s="12" t="s">
        <v>17</v>
      </c>
      <c r="C13" s="15" t="n">
        <v>0</v>
      </c>
      <c r="D13" s="16" t="n">
        <f aca="false">C13*D12</f>
        <v>0</v>
      </c>
      <c r="E13" s="14" t="n">
        <f aca="false">D13*E10</f>
        <v>0</v>
      </c>
    </row>
    <row r="14" customFormat="false" ht="13.8" hidden="false" customHeight="false" outlineLevel="0" collapsed="false">
      <c r="A14" s="17"/>
      <c r="B14" s="17" t="s">
        <v>18</v>
      </c>
      <c r="C14" s="17"/>
      <c r="D14" s="18" t="n">
        <f aca="false">SUM(D12:D13)</f>
        <v>6564.98</v>
      </c>
      <c r="E14" s="18" t="n">
        <f aca="false">SUM(E12:E13)</f>
        <v>13129.96</v>
      </c>
    </row>
    <row r="15" customFormat="false" ht="13.8" hidden="false" customHeight="false" outlineLevel="0" collapsed="false">
      <c r="A15" s="2" t="s">
        <v>19</v>
      </c>
      <c r="B15" s="2"/>
      <c r="C15" s="2"/>
      <c r="D15" s="2"/>
      <c r="E15" s="2"/>
    </row>
    <row r="16" customFormat="false" ht="23.5" hidden="false" customHeight="false" outlineLevel="0" collapsed="false">
      <c r="A16" s="2" t="s">
        <v>20</v>
      </c>
      <c r="B16" s="2"/>
      <c r="C16" s="2" t="s">
        <v>11</v>
      </c>
      <c r="D16" s="11" t="s">
        <v>12</v>
      </c>
      <c r="E16" s="11" t="s">
        <v>13</v>
      </c>
    </row>
    <row r="17" customFormat="false" ht="13.8" hidden="false" customHeight="false" outlineLevel="0" collapsed="false">
      <c r="A17" s="12" t="s">
        <v>14</v>
      </c>
      <c r="B17" s="12" t="s">
        <v>21</v>
      </c>
      <c r="C17" s="19" t="n">
        <v>0.0833</v>
      </c>
      <c r="D17" s="14" t="n">
        <f aca="false">$D$14*C17</f>
        <v>546.862834</v>
      </c>
      <c r="E17" s="14" t="n">
        <f aca="false">D17*$E$10</f>
        <v>1093.725668</v>
      </c>
    </row>
    <row r="18" customFormat="false" ht="13.8" hidden="false" customHeight="false" outlineLevel="0" collapsed="false">
      <c r="A18" s="12" t="s">
        <v>22</v>
      </c>
      <c r="B18" s="12" t="s">
        <v>23</v>
      </c>
      <c r="C18" s="19" t="n">
        <v>0.0833</v>
      </c>
      <c r="D18" s="14" t="n">
        <f aca="false">$D$14*C18</f>
        <v>546.862834</v>
      </c>
      <c r="E18" s="14" t="n">
        <f aca="false">D18*$E$10</f>
        <v>1093.725668</v>
      </c>
    </row>
    <row r="19" customFormat="false" ht="13.8" hidden="false" customHeight="false" outlineLevel="0" collapsed="false">
      <c r="A19" s="12" t="s">
        <v>24</v>
      </c>
      <c r="B19" s="12" t="s">
        <v>25</v>
      </c>
      <c r="C19" s="19" t="n">
        <v>0.0278</v>
      </c>
      <c r="D19" s="14" t="n">
        <f aca="false">$D$14*C19</f>
        <v>182.506444</v>
      </c>
      <c r="E19" s="14" t="n">
        <f aca="false">D19*$E$10</f>
        <v>365.012888</v>
      </c>
    </row>
    <row r="20" customFormat="false" ht="13.8" hidden="false" customHeight="false" outlineLevel="0" collapsed="false">
      <c r="A20" s="20"/>
      <c r="B20" s="17" t="s">
        <v>26</v>
      </c>
      <c r="C20" s="21" t="n">
        <f aca="false">$C$17+$C$18+$C$19</f>
        <v>0.1944</v>
      </c>
      <c r="D20" s="18" t="n">
        <f aca="false">SUM(D17:D19)</f>
        <v>1276.232112</v>
      </c>
      <c r="E20" s="18" t="n">
        <f aca="false">SUM(E17:E19)</f>
        <v>2552.464224</v>
      </c>
    </row>
    <row r="21" customFormat="false" ht="23.5" hidden="false" customHeight="false" outlineLevel="0" collapsed="false">
      <c r="A21" s="2" t="s">
        <v>27</v>
      </c>
      <c r="B21" s="2"/>
      <c r="C21" s="2" t="s">
        <v>11</v>
      </c>
      <c r="D21" s="11" t="s">
        <v>12</v>
      </c>
      <c r="E21" s="11" t="s">
        <v>13</v>
      </c>
    </row>
    <row r="22" customFormat="false" ht="13.8" hidden="false" customHeight="false" outlineLevel="0" collapsed="false">
      <c r="A22" s="12" t="s">
        <v>14</v>
      </c>
      <c r="B22" s="12" t="s">
        <v>28</v>
      </c>
      <c r="C22" s="19" t="n">
        <v>0.2</v>
      </c>
      <c r="D22" s="14" t="n">
        <f aca="false">($D$14 +$D$20)*C22</f>
        <v>1568.2424224</v>
      </c>
      <c r="E22" s="14" t="n">
        <f aca="false">D22*$E$10</f>
        <v>3136.4848448</v>
      </c>
    </row>
    <row r="23" customFormat="false" ht="13.8" hidden="false" customHeight="false" outlineLevel="0" collapsed="false">
      <c r="A23" s="12" t="s">
        <v>22</v>
      </c>
      <c r="B23" s="12" t="s">
        <v>29</v>
      </c>
      <c r="C23" s="19" t="n">
        <v>0.025</v>
      </c>
      <c r="D23" s="14" t="n">
        <f aca="false">($D$14 +$D$20)*C23</f>
        <v>196.0303028</v>
      </c>
      <c r="E23" s="14" t="n">
        <f aca="false">D23*$E$10</f>
        <v>392.0606056</v>
      </c>
    </row>
    <row r="24" customFormat="false" ht="13.8" hidden="false" customHeight="false" outlineLevel="0" collapsed="false">
      <c r="A24" s="12" t="s">
        <v>24</v>
      </c>
      <c r="B24" s="12" t="s">
        <v>30</v>
      </c>
      <c r="C24" s="15" t="n">
        <v>0</v>
      </c>
      <c r="D24" s="14" t="n">
        <f aca="false">($D$14 +$D$20)*C24</f>
        <v>0</v>
      </c>
      <c r="E24" s="14" t="n">
        <f aca="false">D24*$E$10</f>
        <v>0</v>
      </c>
    </row>
    <row r="25" customFormat="false" ht="13.8" hidden="false" customHeight="false" outlineLevel="0" collapsed="false">
      <c r="A25" s="12" t="s">
        <v>31</v>
      </c>
      <c r="B25" s="12" t="s">
        <v>32</v>
      </c>
      <c r="C25" s="19" t="n">
        <v>0.015</v>
      </c>
      <c r="D25" s="14" t="n">
        <f aca="false">($D$14 +$D$20)*C25</f>
        <v>117.61818168</v>
      </c>
      <c r="E25" s="14" t="n">
        <f aca="false">D25*$E$10</f>
        <v>235.23636336</v>
      </c>
      <c r="F25" s="22"/>
    </row>
    <row r="26" customFormat="false" ht="13.8" hidden="false" customHeight="false" outlineLevel="0" collapsed="false">
      <c r="A26" s="12" t="s">
        <v>16</v>
      </c>
      <c r="B26" s="12" t="s">
        <v>33</v>
      </c>
      <c r="C26" s="19" t="n">
        <v>0.01</v>
      </c>
      <c r="D26" s="14" t="n">
        <f aca="false">($D$14 +$D$20)*C26</f>
        <v>78.41212112</v>
      </c>
      <c r="E26" s="14" t="n">
        <f aca="false">D26*$E$10</f>
        <v>156.82424224</v>
      </c>
    </row>
    <row r="27" customFormat="false" ht="13.8" hidden="false" customHeight="false" outlineLevel="0" collapsed="false">
      <c r="A27" s="12" t="s">
        <v>34</v>
      </c>
      <c r="B27" s="12" t="s">
        <v>35</v>
      </c>
      <c r="C27" s="19" t="n">
        <v>0.006</v>
      </c>
      <c r="D27" s="14" t="n">
        <f aca="false">($D$14 +$D$20)*C27</f>
        <v>47.047272672</v>
      </c>
      <c r="E27" s="14" t="n">
        <f aca="false">D27*$E$10</f>
        <v>94.094545344</v>
      </c>
    </row>
    <row r="28" customFormat="false" ht="13.8" hidden="false" customHeight="false" outlineLevel="0" collapsed="false">
      <c r="A28" s="12" t="s">
        <v>36</v>
      </c>
      <c r="B28" s="12" t="s">
        <v>37</v>
      </c>
      <c r="C28" s="19" t="n">
        <v>0.002</v>
      </c>
      <c r="D28" s="14" t="n">
        <f aca="false">($D$14 +$D$20)*C28</f>
        <v>15.682424224</v>
      </c>
      <c r="E28" s="14" t="n">
        <f aca="false">D28*$E$10</f>
        <v>31.364848448</v>
      </c>
    </row>
    <row r="29" customFormat="false" ht="13.8" hidden="false" customHeight="false" outlineLevel="0" collapsed="false">
      <c r="A29" s="12" t="s">
        <v>38</v>
      </c>
      <c r="B29" s="12" t="s">
        <v>39</v>
      </c>
      <c r="C29" s="19" t="n">
        <v>0.08</v>
      </c>
      <c r="D29" s="14" t="n">
        <f aca="false">($D$14 +$D$20)*C29</f>
        <v>627.29696896</v>
      </c>
      <c r="E29" s="14" t="n">
        <f aca="false">D29*$E$10</f>
        <v>1254.59393792</v>
      </c>
    </row>
    <row r="30" customFormat="false" ht="13.8" hidden="false" customHeight="false" outlineLevel="0" collapsed="false">
      <c r="A30" s="20"/>
      <c r="B30" s="17" t="s">
        <v>40</v>
      </c>
      <c r="C30" s="21" t="n">
        <f aca="false">SUM(C22:C29)</f>
        <v>0.338</v>
      </c>
      <c r="D30" s="18" t="n">
        <f aca="false">SUM(D22:D29)</f>
        <v>2650.329693856</v>
      </c>
      <c r="E30" s="18" t="n">
        <f aca="false">SUM(E22:E29)</f>
        <v>5300.659387712</v>
      </c>
    </row>
    <row r="31" customFormat="false" ht="23.5" hidden="false" customHeight="false" outlineLevel="0" collapsed="false">
      <c r="A31" s="2" t="s">
        <v>41</v>
      </c>
      <c r="B31" s="2"/>
      <c r="C31" s="2"/>
      <c r="D31" s="11" t="s">
        <v>12</v>
      </c>
      <c r="E31" s="11" t="s">
        <v>13</v>
      </c>
    </row>
    <row r="32" customFormat="false" ht="13.8" hidden="false" customHeight="false" outlineLevel="0" collapsed="false">
      <c r="A32" s="12" t="s">
        <v>14</v>
      </c>
      <c r="B32" s="12" t="s">
        <v>42</v>
      </c>
      <c r="C32" s="12"/>
      <c r="D32" s="14" t="n">
        <f aca="false">C105</f>
        <v>-228.8988</v>
      </c>
      <c r="E32" s="14" t="n">
        <f aca="false">D32*$E$10</f>
        <v>-457.7976</v>
      </c>
      <c r="F32" s="24"/>
    </row>
    <row r="33" customFormat="false" ht="13.8" hidden="false" customHeight="false" outlineLevel="0" collapsed="false">
      <c r="A33" s="25" t="s">
        <v>22</v>
      </c>
      <c r="B33" s="25" t="s">
        <v>128</v>
      </c>
      <c r="C33" s="12"/>
      <c r="D33" s="14" t="n">
        <f aca="false">C114</f>
        <v>0</v>
      </c>
      <c r="E33" s="14" t="n">
        <f aca="false">D33*$E$10</f>
        <v>0</v>
      </c>
    </row>
    <row r="34" customFormat="false" ht="13.8" hidden="false" customHeight="false" outlineLevel="0" collapsed="false">
      <c r="A34" s="25" t="s">
        <v>24</v>
      </c>
      <c r="B34" s="12" t="s">
        <v>44</v>
      </c>
      <c r="C34" s="12"/>
      <c r="D34" s="16" t="n">
        <v>0</v>
      </c>
      <c r="E34" s="14" t="n">
        <f aca="false">D34*$E$10</f>
        <v>0</v>
      </c>
    </row>
    <row r="35" customFormat="false" ht="13.8" hidden="false" customHeight="false" outlineLevel="0" collapsed="false">
      <c r="A35" s="25" t="s">
        <v>31</v>
      </c>
      <c r="B35" s="25" t="s">
        <v>45</v>
      </c>
      <c r="C35" s="12"/>
      <c r="D35" s="16" t="n">
        <v>0</v>
      </c>
      <c r="E35" s="14" t="n">
        <f aca="false">D35*$E$10</f>
        <v>0</v>
      </c>
    </row>
    <row r="36" customFormat="false" ht="13.8" hidden="false" customHeight="false" outlineLevel="0" collapsed="false">
      <c r="A36" s="25" t="s">
        <v>36</v>
      </c>
      <c r="B36" s="25" t="s">
        <v>129</v>
      </c>
      <c r="C36" s="12"/>
      <c r="D36" s="16" t="n">
        <v>0</v>
      </c>
      <c r="E36" s="14" t="n">
        <f aca="false">D36*$E$10</f>
        <v>0</v>
      </c>
    </row>
    <row r="37" customFormat="false" ht="13.8" hidden="false" customHeight="false" outlineLevel="0" collapsed="false">
      <c r="A37" s="20"/>
      <c r="B37" s="17" t="s">
        <v>49</v>
      </c>
      <c r="C37" s="20"/>
      <c r="D37" s="18" t="n">
        <f aca="false">SUM(D32:D36)</f>
        <v>-228.8988</v>
      </c>
      <c r="E37" s="18" t="n">
        <f aca="false">SUM(E32:E36)</f>
        <v>-457.7976</v>
      </c>
    </row>
    <row r="38" customFormat="false" ht="13.8" hidden="false" customHeight="false" outlineLevel="0" collapsed="false">
      <c r="A38" s="17"/>
      <c r="B38" s="17" t="s">
        <v>50</v>
      </c>
      <c r="C38" s="17"/>
      <c r="D38" s="18" t="n">
        <f aca="false">D20+D30+D37</f>
        <v>3697.663005856</v>
      </c>
      <c r="E38" s="18" t="n">
        <f aca="false">E20+E30+E37</f>
        <v>7395.326011712</v>
      </c>
    </row>
    <row r="39" customFormat="false" ht="13.8" hidden="false" customHeight="false" outlineLevel="0" collapsed="false">
      <c r="A39" s="2" t="s">
        <v>51</v>
      </c>
      <c r="B39" s="2"/>
      <c r="C39" s="2"/>
      <c r="D39" s="2"/>
      <c r="E39" s="2"/>
    </row>
    <row r="40" customFormat="false" ht="23.5" hidden="false" customHeight="false" outlineLevel="0" collapsed="false">
      <c r="A40" s="28" t="n">
        <v>3</v>
      </c>
      <c r="B40" s="28" t="s">
        <v>52</v>
      </c>
      <c r="C40" s="2" t="s">
        <v>11</v>
      </c>
      <c r="D40" s="11" t="s">
        <v>12</v>
      </c>
      <c r="E40" s="11" t="s">
        <v>13</v>
      </c>
    </row>
    <row r="41" customFormat="false" ht="13.8" hidden="false" customHeight="false" outlineLevel="0" collapsed="false">
      <c r="A41" s="12" t="s">
        <v>14</v>
      </c>
      <c r="B41" s="12" t="s">
        <v>53</v>
      </c>
      <c r="C41" s="19" t="n">
        <v>0.0042</v>
      </c>
      <c r="D41" s="14" t="n">
        <f aca="false">$D$14*C41</f>
        <v>27.572916</v>
      </c>
      <c r="E41" s="14" t="n">
        <f aca="false">$E$14*C41</f>
        <v>55.145832</v>
      </c>
    </row>
    <row r="42" customFormat="false" ht="13.8" hidden="false" customHeight="false" outlineLevel="0" collapsed="false">
      <c r="A42" s="12" t="s">
        <v>22</v>
      </c>
      <c r="B42" s="12" t="s">
        <v>54</v>
      </c>
      <c r="C42" s="19" t="n">
        <v>0.0003</v>
      </c>
      <c r="D42" s="14" t="n">
        <f aca="false">$D$14*C42</f>
        <v>1.969494</v>
      </c>
      <c r="E42" s="14" t="n">
        <f aca="false">$E$14*C42</f>
        <v>3.938988</v>
      </c>
    </row>
    <row r="43" customFormat="false" ht="13.8" hidden="false" customHeight="false" outlineLevel="0" collapsed="false">
      <c r="A43" s="12" t="s">
        <v>24</v>
      </c>
      <c r="B43" s="12" t="s">
        <v>55</v>
      </c>
      <c r="C43" s="19" t="n">
        <v>0.0344</v>
      </c>
      <c r="D43" s="14" t="n">
        <f aca="false">$D$14*C43</f>
        <v>225.835312</v>
      </c>
      <c r="E43" s="14" t="n">
        <f aca="false">$E$14*C43</f>
        <v>451.670624</v>
      </c>
    </row>
    <row r="44" customFormat="false" ht="13.8" hidden="false" customHeight="false" outlineLevel="0" collapsed="false">
      <c r="A44" s="12" t="s">
        <v>31</v>
      </c>
      <c r="B44" s="12" t="s">
        <v>56</v>
      </c>
      <c r="C44" s="19" t="n">
        <v>0.0194</v>
      </c>
      <c r="D44" s="14" t="n">
        <f aca="false">$D$14*C44</f>
        <v>127.360612</v>
      </c>
      <c r="E44" s="14" t="n">
        <f aca="false">$E$14*C44</f>
        <v>254.721224</v>
      </c>
    </row>
    <row r="45" customFormat="false" ht="23.6" hidden="false" customHeight="false" outlineLevel="0" collapsed="false">
      <c r="A45" s="12" t="s">
        <v>16</v>
      </c>
      <c r="B45" s="9" t="s">
        <v>57</v>
      </c>
      <c r="C45" s="19" t="n">
        <f aca="false">C30*C44</f>
        <v>0.0065572</v>
      </c>
      <c r="D45" s="14" t="n">
        <f aca="false">$D$14*C45</f>
        <v>43.047886856</v>
      </c>
      <c r="E45" s="14" t="n">
        <f aca="false">$E$14*C45</f>
        <v>86.095773712</v>
      </c>
    </row>
    <row r="46" customFormat="false" ht="13.8" hidden="false" customHeight="false" outlineLevel="0" collapsed="false">
      <c r="A46" s="12" t="s">
        <v>34</v>
      </c>
      <c r="B46" s="12" t="s">
        <v>58</v>
      </c>
      <c r="C46" s="19" t="n">
        <v>0.0006</v>
      </c>
      <c r="D46" s="14" t="n">
        <f aca="false">$D$14*C46</f>
        <v>3.938988</v>
      </c>
      <c r="E46" s="14" t="n">
        <f aca="false">$E$14*C46</f>
        <v>7.877976</v>
      </c>
    </row>
    <row r="47" customFormat="false" ht="13.8" hidden="false" customHeight="false" outlineLevel="0" collapsed="false">
      <c r="A47" s="17"/>
      <c r="B47" s="17" t="s">
        <v>59</v>
      </c>
      <c r="C47" s="21" t="n">
        <f aca="false">SUM(C41:C46)*100%</f>
        <v>0.0654572</v>
      </c>
      <c r="D47" s="18" t="n">
        <f aca="false">SUM(D41:D46)</f>
        <v>429.725208856</v>
      </c>
      <c r="E47" s="18" t="n">
        <f aca="false">SUM(E41:E46)</f>
        <v>859.450417712</v>
      </c>
    </row>
    <row r="48" customFormat="false" ht="13.8" hidden="false" customHeight="false" outlineLevel="0" collapsed="false">
      <c r="A48" s="2" t="s">
        <v>60</v>
      </c>
      <c r="B48" s="2"/>
      <c r="C48" s="2"/>
      <c r="D48" s="2"/>
      <c r="E48" s="2"/>
    </row>
    <row r="49" customFormat="false" ht="23.45" hidden="false" customHeight="false" outlineLevel="0" collapsed="false">
      <c r="A49" s="2" t="s">
        <v>61</v>
      </c>
      <c r="B49" s="2"/>
      <c r="C49" s="2" t="s">
        <v>62</v>
      </c>
      <c r="D49" s="11" t="s">
        <v>12</v>
      </c>
      <c r="E49" s="11" t="s">
        <v>13</v>
      </c>
    </row>
    <row r="50" customFormat="false" ht="13.8" hidden="false" customHeight="false" outlineLevel="0" collapsed="false">
      <c r="A50" s="12" t="s">
        <v>14</v>
      </c>
      <c r="B50" s="12" t="s">
        <v>63</v>
      </c>
      <c r="C50" s="19" t="n">
        <v>0.0833</v>
      </c>
      <c r="D50" s="14" t="n">
        <f aca="false">$D$14*C50</f>
        <v>546.862834</v>
      </c>
      <c r="E50" s="14" t="n">
        <f aca="false">$E$14*C50</f>
        <v>1093.725668</v>
      </c>
    </row>
    <row r="51" customFormat="false" ht="13.8" hidden="false" customHeight="false" outlineLevel="0" collapsed="false">
      <c r="A51" s="12" t="s">
        <v>22</v>
      </c>
      <c r="B51" s="12" t="s">
        <v>64</v>
      </c>
      <c r="C51" s="19" t="n">
        <v>0.0028</v>
      </c>
      <c r="D51" s="14" t="n">
        <f aca="false">$D$14*C51</f>
        <v>18.381944</v>
      </c>
      <c r="E51" s="14" t="n">
        <f aca="false">$E$14*C51</f>
        <v>36.763888</v>
      </c>
    </row>
    <row r="52" customFormat="false" ht="13.8" hidden="false" customHeight="false" outlineLevel="0" collapsed="false">
      <c r="A52" s="12" t="s">
        <v>24</v>
      </c>
      <c r="B52" s="12" t="s">
        <v>65</v>
      </c>
      <c r="C52" s="19" t="n">
        <v>0.0002</v>
      </c>
      <c r="D52" s="14" t="n">
        <f aca="false">$D$14*C52</f>
        <v>1.312996</v>
      </c>
      <c r="E52" s="14" t="n">
        <f aca="false">$E$14*C52</f>
        <v>2.625992</v>
      </c>
    </row>
    <row r="53" customFormat="false" ht="13.8" hidden="false" customHeight="false" outlineLevel="0" collapsed="false">
      <c r="A53" s="12" t="s">
        <v>31</v>
      </c>
      <c r="B53" s="12" t="s">
        <v>66</v>
      </c>
      <c r="C53" s="19" t="n">
        <v>0.0007</v>
      </c>
      <c r="D53" s="14" t="n">
        <f aca="false">$D$14*C53</f>
        <v>4.595486</v>
      </c>
      <c r="E53" s="14" t="n">
        <f aca="false">$E$14*C53</f>
        <v>9.190972</v>
      </c>
    </row>
    <row r="54" customFormat="false" ht="13.8" hidden="false" customHeight="false" outlineLevel="0" collapsed="false">
      <c r="A54" s="12" t="s">
        <v>16</v>
      </c>
      <c r="B54" s="12" t="s">
        <v>67</v>
      </c>
      <c r="C54" s="19" t="n">
        <v>0.0029</v>
      </c>
      <c r="D54" s="14" t="n">
        <f aca="false">$D$14*C54</f>
        <v>19.038442</v>
      </c>
      <c r="E54" s="14" t="n">
        <f aca="false">$E$14*C54</f>
        <v>38.076884</v>
      </c>
    </row>
    <row r="55" customFormat="false" ht="13.8" hidden="false" customHeight="false" outlineLevel="0" collapsed="false">
      <c r="A55" s="12" t="s">
        <v>34</v>
      </c>
      <c r="B55" s="12" t="s">
        <v>68</v>
      </c>
      <c r="C55" s="19" t="n">
        <v>0.0139</v>
      </c>
      <c r="D55" s="14" t="n">
        <f aca="false">$D$14*C55</f>
        <v>91.253222</v>
      </c>
      <c r="E55" s="14" t="n">
        <f aca="false">$E$14*C55</f>
        <v>182.506444</v>
      </c>
    </row>
    <row r="56" customFormat="false" ht="23.5" hidden="false" customHeight="true" outlineLevel="0" collapsed="false">
      <c r="A56" s="29" t="s">
        <v>69</v>
      </c>
      <c r="B56" s="29"/>
      <c r="C56" s="19" t="n">
        <f aca="false">C50+C51+C52+C53+C54+C55</f>
        <v>0.1038</v>
      </c>
      <c r="D56" s="14" t="n">
        <f aca="false">SUM(D50:D55)</f>
        <v>681.444924</v>
      </c>
      <c r="E56" s="14" t="n">
        <f aca="false">SUM(E50:E55)</f>
        <v>1362.889848</v>
      </c>
    </row>
    <row r="57" customFormat="false" ht="23.6" hidden="false" customHeight="false" outlineLevel="0" collapsed="false">
      <c r="A57" s="12" t="s">
        <v>36</v>
      </c>
      <c r="B57" s="9" t="s">
        <v>70</v>
      </c>
      <c r="C57" s="19" t="n">
        <f aca="false">C20*(C56-C54)</f>
        <v>0.01961496</v>
      </c>
      <c r="D57" s="14" t="n">
        <f aca="false">$D$14*C57</f>
        <v>128.7718201008</v>
      </c>
      <c r="E57" s="14" t="n">
        <f aca="false">$E$14*C57</f>
        <v>257.5436402016</v>
      </c>
    </row>
    <row r="58" customFormat="false" ht="12.8" hidden="false" customHeight="true" outlineLevel="0" collapsed="false">
      <c r="A58" s="29" t="s">
        <v>71</v>
      </c>
      <c r="B58" s="29"/>
      <c r="C58" s="19" t="n">
        <f aca="false">C56+C57</f>
        <v>0.12341496</v>
      </c>
      <c r="D58" s="14" t="n">
        <f aca="false">$D$14*C58</f>
        <v>810.2167441008</v>
      </c>
      <c r="E58" s="14" t="n">
        <f aca="false">$E$14*C58</f>
        <v>1620.4334882016</v>
      </c>
      <c r="F58" s="22"/>
    </row>
    <row r="59" customFormat="false" ht="13.8" hidden="false" customHeight="false" outlineLevel="0" collapsed="false">
      <c r="A59" s="12" t="s">
        <v>38</v>
      </c>
      <c r="B59" s="12" t="s">
        <v>72</v>
      </c>
      <c r="C59" s="19" t="n">
        <f aca="false">C30*C58</f>
        <v>0.04171425648</v>
      </c>
      <c r="D59" s="14" t="n">
        <f aca="false">$D$14*C59</f>
        <v>273.85325950607</v>
      </c>
      <c r="E59" s="14" t="n">
        <f aca="false">$E$14*C59</f>
        <v>547.706519012141</v>
      </c>
    </row>
    <row r="60" customFormat="false" ht="13.8" hidden="false" customHeight="false" outlineLevel="0" collapsed="false">
      <c r="A60" s="28"/>
      <c r="B60" s="28" t="s">
        <v>73</v>
      </c>
      <c r="C60" s="21" t="n">
        <f aca="false">SUM(C58+C59)</f>
        <v>0.16512921648</v>
      </c>
      <c r="D60" s="18" t="n">
        <f aca="false">$D$14*C60</f>
        <v>1084.07000360687</v>
      </c>
      <c r="E60" s="18" t="n">
        <f aca="false">$E$14*C60</f>
        <v>2168.14000721374</v>
      </c>
      <c r="F60" s="30"/>
    </row>
    <row r="61" customFormat="false" ht="13.8" hidden="false" customHeight="false" outlineLevel="0" collapsed="false">
      <c r="A61" s="2" t="s">
        <v>74</v>
      </c>
      <c r="B61" s="2"/>
      <c r="C61" s="2"/>
      <c r="D61" s="2"/>
      <c r="E61" s="2"/>
    </row>
    <row r="62" customFormat="false" ht="23.5" hidden="false" customHeight="false" outlineLevel="0" collapsed="false">
      <c r="A62" s="28" t="n">
        <v>5</v>
      </c>
      <c r="B62" s="17" t="s">
        <v>75</v>
      </c>
      <c r="C62" s="2"/>
      <c r="D62" s="11" t="s">
        <v>12</v>
      </c>
      <c r="E62" s="11" t="s">
        <v>13</v>
      </c>
    </row>
    <row r="63" customFormat="false" ht="13.8" hidden="false" customHeight="false" outlineLevel="0" collapsed="false">
      <c r="A63" s="12" t="s">
        <v>14</v>
      </c>
      <c r="B63" s="31" t="s">
        <v>76</v>
      </c>
      <c r="C63" s="12"/>
      <c r="D63" s="16" t="n">
        <v>387.28</v>
      </c>
      <c r="E63" s="14" t="n">
        <f aca="false">D63*$E$10</f>
        <v>774.56</v>
      </c>
    </row>
    <row r="64" customFormat="false" ht="13.8" hidden="false" customHeight="false" outlineLevel="0" collapsed="false">
      <c r="A64" s="28"/>
      <c r="B64" s="28" t="s">
        <v>77</v>
      </c>
      <c r="C64" s="17"/>
      <c r="D64" s="18" t="n">
        <f aca="false">SUM(D63:D63)</f>
        <v>387.28</v>
      </c>
      <c r="E64" s="18" t="n">
        <f aca="false">SUM(E63:E63)</f>
        <v>774.56</v>
      </c>
    </row>
    <row r="65" customFormat="false" ht="13.8" hidden="false" customHeight="false" outlineLevel="0" collapsed="false">
      <c r="A65" s="2" t="s">
        <v>78</v>
      </c>
      <c r="B65" s="2"/>
      <c r="C65" s="2"/>
      <c r="D65" s="2"/>
      <c r="E65" s="2"/>
    </row>
    <row r="66" customFormat="false" ht="23.45" hidden="false" customHeight="false" outlineLevel="0" collapsed="false">
      <c r="A66" s="2" t="s">
        <v>79</v>
      </c>
      <c r="B66" s="2"/>
      <c r="C66" s="2" t="s">
        <v>62</v>
      </c>
      <c r="D66" s="11" t="s">
        <v>12</v>
      </c>
      <c r="E66" s="11" t="s">
        <v>13</v>
      </c>
    </row>
    <row r="67" customFormat="false" ht="13.8" hidden="false" customHeight="false" outlineLevel="0" collapsed="false">
      <c r="A67" s="12" t="s">
        <v>14</v>
      </c>
      <c r="B67" s="12" t="s">
        <v>80</v>
      </c>
      <c r="C67" s="15" t="n">
        <v>0</v>
      </c>
      <c r="D67" s="14" t="n">
        <f aca="false">D82*C67</f>
        <v>0</v>
      </c>
      <c r="E67" s="14" t="n">
        <f aca="false">E82*C67</f>
        <v>0</v>
      </c>
      <c r="F67" s="22"/>
      <c r="I67" s="30"/>
    </row>
    <row r="68" customFormat="false" ht="13.8" hidden="false" customHeight="false" outlineLevel="0" collapsed="false">
      <c r="A68" s="12" t="s">
        <v>22</v>
      </c>
      <c r="B68" s="12" t="s">
        <v>81</v>
      </c>
      <c r="C68" s="15" t="n">
        <v>0</v>
      </c>
      <c r="D68" s="14" t="n">
        <f aca="false">D83*C68</f>
        <v>0</v>
      </c>
      <c r="E68" s="14" t="n">
        <f aca="false">E83*C68</f>
        <v>0</v>
      </c>
    </row>
    <row r="69" customFormat="false" ht="13.8" hidden="false" customHeight="false" outlineLevel="0" collapsed="false">
      <c r="A69" s="20"/>
      <c r="B69" s="32" t="s">
        <v>82</v>
      </c>
      <c r="C69" s="21" t="n">
        <f aca="false">SUM(C67:C68)</f>
        <v>0</v>
      </c>
      <c r="D69" s="18" t="n">
        <f aca="false">SUM(D67:D68)</f>
        <v>0</v>
      </c>
      <c r="E69" s="18" t="n">
        <f aca="false">SUM(E67:E68)</f>
        <v>0</v>
      </c>
    </row>
    <row r="70" customFormat="false" ht="23.45" hidden="false" customHeight="false" outlineLevel="0" collapsed="false">
      <c r="A70" s="2" t="s">
        <v>83</v>
      </c>
      <c r="B70" s="2"/>
      <c r="C70" s="2" t="s">
        <v>62</v>
      </c>
      <c r="D70" s="11" t="s">
        <v>12</v>
      </c>
      <c r="E70" s="11" t="s">
        <v>13</v>
      </c>
    </row>
    <row r="71" customFormat="false" ht="13.8" hidden="false" customHeight="false" outlineLevel="0" collapsed="false">
      <c r="A71" s="12" t="s">
        <v>14</v>
      </c>
      <c r="B71" s="12" t="s">
        <v>84</v>
      </c>
      <c r="C71" s="15" t="n">
        <v>0.0165</v>
      </c>
      <c r="D71" s="14" t="n">
        <f aca="false">(D84/(1-C74)*C71)</f>
        <v>234.05405318048</v>
      </c>
      <c r="E71" s="14" t="n">
        <f aca="false">E84/(1-C74)*C71</f>
        <v>468.108106360959</v>
      </c>
    </row>
    <row r="72" customFormat="false" ht="13.8" hidden="false" customHeight="false" outlineLevel="0" collapsed="false">
      <c r="A72" s="12" t="s">
        <v>22</v>
      </c>
      <c r="B72" s="12" t="s">
        <v>85</v>
      </c>
      <c r="C72" s="15" t="n">
        <v>0.076</v>
      </c>
      <c r="D72" s="14" t="n">
        <f aca="false">D84/(1-C74)*C72</f>
        <v>1078.06715404342</v>
      </c>
      <c r="E72" s="14" t="n">
        <f aca="false">E84/(1-C74)*C72</f>
        <v>2156.13430808684</v>
      </c>
    </row>
    <row r="73" customFormat="false" ht="13.8" hidden="false" customHeight="false" outlineLevel="0" collapsed="false">
      <c r="A73" s="12" t="s">
        <v>24</v>
      </c>
      <c r="B73" s="12" t="s">
        <v>86</v>
      </c>
      <c r="C73" s="15" t="n">
        <v>0.05</v>
      </c>
      <c r="D73" s="14" t="n">
        <f aca="false">D84/(1-C74)*C73</f>
        <v>709.254706607514</v>
      </c>
      <c r="E73" s="14" t="n">
        <f aca="false">E84/(1-C74)*C73</f>
        <v>1418.50941321503</v>
      </c>
    </row>
    <row r="74" customFormat="false" ht="13.8" hidden="false" customHeight="false" outlineLevel="0" collapsed="false">
      <c r="A74" s="20"/>
      <c r="B74" s="17" t="s">
        <v>87</v>
      </c>
      <c r="C74" s="21" t="n">
        <f aca="false">SUM(C71+C72+C73)</f>
        <v>0.1425</v>
      </c>
      <c r="D74" s="18" t="n">
        <f aca="false">SUM(D71:D73)</f>
        <v>2021.37591383142</v>
      </c>
      <c r="E74" s="18" t="n">
        <f aca="false">SUM(E71:E73)</f>
        <v>4042.75182766283</v>
      </c>
      <c r="F74" s="30"/>
    </row>
    <row r="75" customFormat="false" ht="13.8" hidden="false" customHeight="false" outlineLevel="0" collapsed="false">
      <c r="A75" s="33" t="s">
        <v>88</v>
      </c>
      <c r="B75" s="33"/>
      <c r="C75" s="33"/>
      <c r="D75" s="33"/>
      <c r="E75" s="33"/>
      <c r="F75" s="34"/>
      <c r="G75" s="34"/>
      <c r="H75" s="34"/>
      <c r="I75" s="34"/>
    </row>
    <row r="76" customFormat="false" ht="23.5" hidden="false" customHeight="false" outlineLevel="0" collapsed="false">
      <c r="A76" s="33" t="s">
        <v>89</v>
      </c>
      <c r="B76" s="33"/>
      <c r="C76" s="33"/>
      <c r="D76" s="11" t="s">
        <v>12</v>
      </c>
      <c r="E76" s="11" t="s">
        <v>13</v>
      </c>
      <c r="F76" s="34"/>
      <c r="G76" s="34"/>
      <c r="H76" s="34"/>
      <c r="I76" s="34"/>
    </row>
    <row r="77" customFormat="false" ht="13.8" hidden="false" customHeight="false" outlineLevel="0" collapsed="false">
      <c r="A77" s="35" t="s">
        <v>14</v>
      </c>
      <c r="B77" s="35" t="s">
        <v>10</v>
      </c>
      <c r="C77" s="35"/>
      <c r="D77" s="36" t="n">
        <f aca="false">$D$14</f>
        <v>6564.98</v>
      </c>
      <c r="E77" s="36" t="n">
        <f aca="false">E14</f>
        <v>13129.96</v>
      </c>
      <c r="F77" s="37"/>
      <c r="G77" s="37"/>
      <c r="H77" s="37"/>
      <c r="I77" s="38"/>
    </row>
    <row r="78" customFormat="false" ht="23.45" hidden="false" customHeight="true" outlineLevel="0" collapsed="false">
      <c r="A78" s="35" t="s">
        <v>22</v>
      </c>
      <c r="B78" s="39" t="s">
        <v>19</v>
      </c>
      <c r="C78" s="39"/>
      <c r="D78" s="36" t="n">
        <f aca="false">$D$38</f>
        <v>3697.663005856</v>
      </c>
      <c r="E78" s="36" t="n">
        <f aca="false">E38</f>
        <v>7395.326011712</v>
      </c>
      <c r="F78" s="37"/>
      <c r="G78" s="37"/>
      <c r="H78" s="37"/>
      <c r="I78" s="38"/>
    </row>
    <row r="79" customFormat="false" ht="13.8" hidden="false" customHeight="false" outlineLevel="0" collapsed="false">
      <c r="A79" s="35" t="s">
        <v>24</v>
      </c>
      <c r="B79" s="35" t="s">
        <v>51</v>
      </c>
      <c r="C79" s="35"/>
      <c r="D79" s="36" t="n">
        <f aca="false">$D$47</f>
        <v>429.725208856</v>
      </c>
      <c r="E79" s="36" t="n">
        <f aca="false">E47</f>
        <v>859.450417712</v>
      </c>
      <c r="F79" s="37"/>
      <c r="G79" s="37"/>
      <c r="H79" s="37"/>
      <c r="I79" s="38"/>
    </row>
    <row r="80" customFormat="false" ht="13.8" hidden="false" customHeight="false" outlineLevel="0" collapsed="false">
      <c r="A80" s="35" t="s">
        <v>31</v>
      </c>
      <c r="B80" s="35" t="s">
        <v>60</v>
      </c>
      <c r="C80" s="35"/>
      <c r="D80" s="36" t="n">
        <f aca="false">$D$60</f>
        <v>1084.07000360687</v>
      </c>
      <c r="E80" s="36" t="n">
        <f aca="false">E60</f>
        <v>2168.14000721374</v>
      </c>
      <c r="F80" s="37"/>
      <c r="G80" s="37"/>
      <c r="H80" s="37"/>
      <c r="I80" s="38"/>
    </row>
    <row r="81" customFormat="false" ht="13.8" hidden="false" customHeight="false" outlineLevel="0" collapsed="false">
      <c r="A81" s="35" t="s">
        <v>16</v>
      </c>
      <c r="B81" s="35" t="s">
        <v>74</v>
      </c>
      <c r="C81" s="35"/>
      <c r="D81" s="36" t="n">
        <f aca="false">$D$64</f>
        <v>387.28</v>
      </c>
      <c r="E81" s="36" t="n">
        <f aca="false">E64</f>
        <v>774.56</v>
      </c>
      <c r="F81" s="37"/>
      <c r="G81" s="37"/>
      <c r="H81" s="37"/>
      <c r="I81" s="38"/>
    </row>
    <row r="82" customFormat="false" ht="13.8" hidden="false" customHeight="false" outlineLevel="0" collapsed="false">
      <c r="A82" s="35" t="s">
        <v>90</v>
      </c>
      <c r="B82" s="35"/>
      <c r="C82" s="35"/>
      <c r="D82" s="40" t="n">
        <f aca="false">SUM(D77:D81)</f>
        <v>12163.7182183189</v>
      </c>
      <c r="E82" s="40" t="n">
        <f aca="false">SUM(E77:E81)</f>
        <v>24327.4364366377</v>
      </c>
      <c r="F82" s="37"/>
      <c r="G82" s="37"/>
      <c r="H82" s="37"/>
      <c r="I82" s="38"/>
    </row>
    <row r="83" customFormat="false" ht="13.8" hidden="false" customHeight="false" outlineLevel="0" collapsed="false">
      <c r="A83" s="35" t="s">
        <v>91</v>
      </c>
      <c r="B83" s="35"/>
      <c r="C83" s="35"/>
      <c r="D83" s="40" t="n">
        <f aca="false">D82+D67</f>
        <v>12163.7182183189</v>
      </c>
      <c r="E83" s="40" t="n">
        <f aca="false">E82+E67</f>
        <v>24327.4364366377</v>
      </c>
      <c r="F83" s="37"/>
      <c r="G83" s="37"/>
      <c r="H83" s="37"/>
      <c r="I83" s="38"/>
    </row>
    <row r="84" customFormat="false" ht="13.8" hidden="false" customHeight="false" outlineLevel="0" collapsed="false">
      <c r="A84" s="41" t="s">
        <v>92</v>
      </c>
      <c r="B84" s="41"/>
      <c r="C84" s="41"/>
      <c r="D84" s="42" t="n">
        <f aca="false">D83+D68</f>
        <v>12163.7182183189</v>
      </c>
      <c r="E84" s="42" t="n">
        <f aca="false">E83+E68</f>
        <v>24327.4364366377</v>
      </c>
      <c r="F84" s="43"/>
      <c r="G84" s="43"/>
      <c r="H84" s="43"/>
      <c r="I84" s="44"/>
    </row>
    <row r="85" customFormat="false" ht="13.8" hidden="false" customHeight="false" outlineLevel="0" collapsed="false">
      <c r="A85" s="35" t="s">
        <v>34</v>
      </c>
      <c r="B85" s="35" t="s">
        <v>93</v>
      </c>
      <c r="C85" s="35"/>
      <c r="D85" s="36" t="n">
        <f aca="false">$D$74</f>
        <v>2021.37591383142</v>
      </c>
      <c r="E85" s="36" t="n">
        <f aca="false">$E$74</f>
        <v>4042.75182766283</v>
      </c>
      <c r="F85" s="37"/>
      <c r="G85" s="37"/>
      <c r="H85" s="37"/>
      <c r="I85" s="38"/>
    </row>
    <row r="86" customFormat="false" ht="13.8" hidden="false" customHeight="false" outlineLevel="0" collapsed="false">
      <c r="A86" s="45" t="s">
        <v>94</v>
      </c>
      <c r="B86" s="45"/>
      <c r="C86" s="45"/>
      <c r="D86" s="42" t="n">
        <f aca="false">D84+D85</f>
        <v>14185.0941321503</v>
      </c>
      <c r="E86" s="42" t="n">
        <f aca="false">E84+E85</f>
        <v>28370.1882643006</v>
      </c>
      <c r="F86" s="34"/>
      <c r="G86" s="34"/>
      <c r="H86" s="34"/>
      <c r="I86" s="44"/>
    </row>
    <row r="87" customFormat="false" ht="13.8" hidden="false" customHeight="false" outlineLevel="0" collapsed="false">
      <c r="A87" s="46"/>
      <c r="B87" s="47"/>
      <c r="C87" s="47"/>
      <c r="D87" s="47"/>
      <c r="E87" s="48"/>
      <c r="F87" s="34"/>
    </row>
    <row r="88" customFormat="false" ht="13.8" hidden="false" customHeight="false" outlineLevel="0" collapsed="false">
      <c r="A88" s="33" t="s">
        <v>95</v>
      </c>
      <c r="B88" s="33"/>
      <c r="C88" s="33"/>
      <c r="D88" s="33"/>
      <c r="E88" s="33"/>
      <c r="F88" s="34"/>
    </row>
    <row r="89" customFormat="false" ht="34.8" hidden="false" customHeight="false" outlineLevel="0" collapsed="false">
      <c r="A89" s="49" t="s">
        <v>96</v>
      </c>
      <c r="B89" s="49" t="s">
        <v>97</v>
      </c>
      <c r="C89" s="49" t="s">
        <v>98</v>
      </c>
      <c r="D89" s="49" t="s">
        <v>99</v>
      </c>
      <c r="E89" s="48"/>
      <c r="F89" s="34"/>
    </row>
    <row r="90" customFormat="false" ht="13.8" hidden="false" customHeight="false" outlineLevel="0" collapsed="false">
      <c r="A90" s="50" t="n">
        <f aca="false">D86</f>
        <v>14185.0941321503</v>
      </c>
      <c r="B90" s="51" t="n">
        <f aca="false">E10</f>
        <v>2</v>
      </c>
      <c r="C90" s="50" t="n">
        <f aca="false">E86</f>
        <v>28370.1882643006</v>
      </c>
      <c r="D90" s="50" t="n">
        <f aca="false">C90*12</f>
        <v>340442.259171607</v>
      </c>
      <c r="E90" s="52"/>
      <c r="F90" s="34"/>
    </row>
    <row r="91" customFormat="false" ht="13.8" hidden="false" customHeight="false" outlineLevel="0" collapsed="false">
      <c r="A91" s="48"/>
      <c r="B91" s="48"/>
      <c r="C91" s="48"/>
      <c r="D91" s="48"/>
      <c r="E91" s="48"/>
      <c r="F91" s="34"/>
    </row>
    <row r="92" customFormat="false" ht="13.8" hidden="false" customHeight="true" outlineLevel="0" collapsed="false">
      <c r="A92" s="11" t="s">
        <v>100</v>
      </c>
      <c r="B92" s="11"/>
      <c r="C92" s="11"/>
      <c r="D92" s="11"/>
      <c r="E92" s="11"/>
      <c r="F92" s="34"/>
    </row>
    <row r="93" customFormat="false" ht="79.25" hidden="false" customHeight="true" outlineLevel="0" collapsed="false">
      <c r="A93" s="53" t="s">
        <v>101</v>
      </c>
      <c r="B93" s="53"/>
      <c r="C93" s="53"/>
      <c r="D93" s="53"/>
      <c r="E93" s="53"/>
      <c r="F93" s="34"/>
    </row>
    <row r="94" customFormat="false" ht="23.85" hidden="false" customHeight="true" outlineLevel="0" collapsed="false">
      <c r="A94" s="53" t="s">
        <v>102</v>
      </c>
      <c r="B94" s="53"/>
      <c r="C94" s="53"/>
      <c r="D94" s="53"/>
      <c r="E94" s="53"/>
      <c r="F94" s="34"/>
    </row>
    <row r="95" customFormat="false" ht="13.8" hidden="false" customHeight="true" outlineLevel="0" collapsed="false">
      <c r="A95" s="53" t="s">
        <v>103</v>
      </c>
      <c r="B95" s="53"/>
      <c r="C95" s="53"/>
      <c r="D95" s="53"/>
      <c r="E95" s="53"/>
      <c r="F95" s="34"/>
    </row>
    <row r="96" customFormat="false" ht="23.45" hidden="false" customHeight="true" outlineLevel="0" collapsed="false">
      <c r="A96" s="53" t="s">
        <v>104</v>
      </c>
      <c r="B96" s="53"/>
      <c r="C96" s="53"/>
      <c r="D96" s="53"/>
      <c r="E96" s="53"/>
      <c r="F96" s="34"/>
    </row>
    <row r="97" customFormat="false" ht="90.75" hidden="false" customHeight="true" outlineLevel="0" collapsed="false">
      <c r="A97" s="53" t="s">
        <v>105</v>
      </c>
      <c r="B97" s="53"/>
      <c r="C97" s="53"/>
      <c r="D97" s="53"/>
      <c r="E97" s="53"/>
      <c r="F97" s="34"/>
    </row>
    <row r="98" customFormat="false" ht="23.45" hidden="false" customHeight="true" outlineLevel="0" collapsed="false">
      <c r="A98" s="53" t="s">
        <v>106</v>
      </c>
      <c r="B98" s="53"/>
      <c r="C98" s="53"/>
      <c r="D98" s="53"/>
      <c r="E98" s="53"/>
      <c r="F98" s="34"/>
    </row>
    <row r="99" customFormat="false" ht="16.4" hidden="false" customHeight="true" outlineLevel="0" collapsed="false">
      <c r="A99" s="54"/>
      <c r="B99" s="55"/>
      <c r="C99" s="55"/>
      <c r="D99" s="55"/>
      <c r="E99" s="47"/>
      <c r="F99" s="34"/>
    </row>
    <row r="100" customFormat="false" ht="13.8" hidden="false" customHeight="false" outlineLevel="0" collapsed="false">
      <c r="A100" s="27"/>
      <c r="B100" s="33" t="s">
        <v>107</v>
      </c>
      <c r="C100" s="33"/>
      <c r="D100" s="27"/>
      <c r="E100" s="27"/>
    </row>
    <row r="101" customFormat="false" ht="13.8" hidden="false" customHeight="false" outlineLevel="0" collapsed="false">
      <c r="A101" s="56"/>
      <c r="B101" s="12" t="s">
        <v>108</v>
      </c>
      <c r="C101" s="57" t="n">
        <v>2</v>
      </c>
      <c r="D101" s="27"/>
      <c r="E101" s="27"/>
    </row>
    <row r="102" customFormat="false" ht="13.8" hidden="false" customHeight="false" outlineLevel="0" collapsed="false">
      <c r="A102" s="56"/>
      <c r="B102" s="12" t="s">
        <v>109</v>
      </c>
      <c r="C102" s="58" t="n">
        <v>3.75</v>
      </c>
      <c r="D102" s="27"/>
      <c r="E102" s="27"/>
    </row>
    <row r="103" customFormat="false" ht="13.8" hidden="false" customHeight="false" outlineLevel="0" collapsed="false">
      <c r="A103" s="56"/>
      <c r="B103" s="12" t="s">
        <v>110</v>
      </c>
      <c r="C103" s="57" t="n">
        <v>22</v>
      </c>
      <c r="D103" s="27"/>
      <c r="E103" s="27"/>
      <c r="G103" s="59"/>
    </row>
    <row r="104" customFormat="false" ht="13.8" hidden="false" customHeight="false" outlineLevel="0" collapsed="false">
      <c r="A104" s="56"/>
      <c r="B104" s="12" t="s">
        <v>111</v>
      </c>
      <c r="C104" s="58" t="n">
        <f aca="false">6%*C106</f>
        <v>393.8988</v>
      </c>
      <c r="D104" s="27"/>
      <c r="E104" s="27"/>
    </row>
    <row r="105" customFormat="false" ht="13.8" hidden="false" customHeight="false" outlineLevel="0" collapsed="false">
      <c r="A105" s="56"/>
      <c r="B105" s="9" t="s">
        <v>112</v>
      </c>
      <c r="C105" s="58" t="n">
        <f aca="false">(C101*C102*C103)-C104</f>
        <v>-228.8988</v>
      </c>
      <c r="D105" s="27"/>
      <c r="E105" s="27"/>
    </row>
    <row r="106" customFormat="false" ht="13.8" hidden="false" customHeight="false" outlineLevel="0" collapsed="false">
      <c r="A106" s="56"/>
      <c r="B106" s="9" t="s">
        <v>113</v>
      </c>
      <c r="C106" s="58" t="n">
        <f aca="false">$D$12</f>
        <v>6564.98</v>
      </c>
      <c r="D106" s="27"/>
      <c r="E106" s="27"/>
    </row>
    <row r="107" customFormat="false" ht="13.8" hidden="false" customHeight="false" outlineLevel="0" collapsed="false">
      <c r="A107" s="56"/>
      <c r="B107" s="27"/>
      <c r="C107" s="27"/>
      <c r="D107" s="27"/>
      <c r="E107" s="27"/>
    </row>
    <row r="108" customFormat="false" ht="13.8" hidden="false" customHeight="false" outlineLevel="0" collapsed="false">
      <c r="A108" s="56"/>
      <c r="B108" s="33" t="s">
        <v>114</v>
      </c>
      <c r="C108" s="33"/>
      <c r="D108" s="27"/>
      <c r="E108" s="27"/>
    </row>
    <row r="109" customFormat="false" ht="13.8" hidden="false" customHeight="false" outlineLevel="0" collapsed="false">
      <c r="A109" s="56"/>
      <c r="B109" s="12" t="s">
        <v>115</v>
      </c>
      <c r="C109" s="60" t="n">
        <v>0</v>
      </c>
      <c r="D109" s="27"/>
      <c r="E109" s="27"/>
      <c r="M109" s="47"/>
      <c r="N109" s="47"/>
    </row>
    <row r="110" customFormat="false" ht="13.8" hidden="false" customHeight="false" outlineLevel="0" collapsed="false">
      <c r="A110" s="56"/>
      <c r="B110" s="12" t="s">
        <v>116</v>
      </c>
      <c r="C110" s="57" t="n">
        <v>22</v>
      </c>
      <c r="D110" s="27"/>
      <c r="E110" s="27"/>
      <c r="M110" s="61"/>
      <c r="N110" s="54"/>
    </row>
    <row r="111" customFormat="false" ht="13.8" hidden="false" customHeight="false" outlineLevel="0" collapsed="false">
      <c r="A111" s="56"/>
      <c r="B111" s="12" t="s">
        <v>117</v>
      </c>
      <c r="C111" s="62" t="n">
        <v>0</v>
      </c>
      <c r="D111" s="27"/>
      <c r="E111" s="27"/>
      <c r="M111" s="56"/>
      <c r="N111" s="63"/>
    </row>
    <row r="112" customFormat="false" ht="13.8" hidden="false" customHeight="false" outlineLevel="0" collapsed="false">
      <c r="A112" s="27"/>
      <c r="B112" s="9" t="s">
        <v>118</v>
      </c>
      <c r="C112" s="58" t="n">
        <f aca="false">C109*C110</f>
        <v>0</v>
      </c>
      <c r="D112" s="27"/>
      <c r="E112" s="27"/>
      <c r="M112" s="56"/>
      <c r="N112" s="61"/>
    </row>
    <row r="113" customFormat="false" ht="13.8" hidden="false" customHeight="false" outlineLevel="0" collapsed="false">
      <c r="A113" s="27"/>
      <c r="B113" s="12" t="s">
        <v>119</v>
      </c>
      <c r="C113" s="58" t="n">
        <f aca="false">C111*C112</f>
        <v>0</v>
      </c>
      <c r="D113" s="27"/>
      <c r="E113" s="27"/>
      <c r="M113" s="56"/>
      <c r="N113" s="64"/>
    </row>
    <row r="114" customFormat="false" ht="13.8" hidden="false" customHeight="false" outlineLevel="0" collapsed="false">
      <c r="A114" s="27"/>
      <c r="B114" s="12" t="s">
        <v>120</v>
      </c>
      <c r="C114" s="58" t="n">
        <f aca="false">C112-C113</f>
        <v>0</v>
      </c>
      <c r="D114" s="27"/>
      <c r="E114" s="27"/>
      <c r="M114" s="65"/>
      <c r="N114" s="63"/>
    </row>
    <row r="115" customFormat="false" ht="13.8" hidden="false" customHeight="false" outlineLevel="0" collapsed="false">
      <c r="A115" s="27"/>
      <c r="B115" s="27"/>
      <c r="C115" s="27"/>
      <c r="D115" s="27"/>
      <c r="E115" s="27"/>
      <c r="M115" s="56"/>
      <c r="N115" s="63"/>
    </row>
    <row r="116" customFormat="false" ht="13.8" hidden="false" customHeight="false" outlineLevel="0" collapsed="false">
      <c r="A116" s="66" t="s">
        <v>121</v>
      </c>
      <c r="B116" s="66"/>
      <c r="C116" s="66"/>
      <c r="D116" s="66"/>
      <c r="E116" s="66"/>
      <c r="M116" s="56"/>
      <c r="N116" s="63"/>
    </row>
    <row r="117" customFormat="false" ht="13.8" hidden="false" customHeight="false" outlineLevel="0" collapsed="false">
      <c r="A117" s="67" t="s">
        <v>122</v>
      </c>
      <c r="B117" s="67"/>
      <c r="C117" s="67"/>
      <c r="D117" s="67"/>
      <c r="E117" s="67"/>
    </row>
    <row r="118" customFormat="false" ht="13.8" hidden="false" customHeight="false" outlineLevel="0" collapsed="false">
      <c r="A118" s="57" t="s">
        <v>123</v>
      </c>
      <c r="B118" s="57"/>
      <c r="C118" s="57"/>
      <c r="D118" s="57"/>
      <c r="E118" s="57"/>
    </row>
    <row r="119" customFormat="false" ht="12.8" hidden="false" customHeight="true" outlineLevel="0" collapsed="false">
      <c r="A119" s="68" t="s">
        <v>124</v>
      </c>
      <c r="B119" s="68"/>
      <c r="C119" s="68"/>
      <c r="D119" s="68"/>
      <c r="E119" s="68"/>
    </row>
    <row r="120" customFormat="false" ht="13.8" hidden="false" customHeight="false" outlineLevel="0" collapsed="false">
      <c r="A120" s="27"/>
      <c r="B120" s="69"/>
      <c r="C120" s="61"/>
      <c r="D120" s="27"/>
      <c r="E120" s="27"/>
    </row>
    <row r="121" customFormat="false" ht="13.8" hidden="false" customHeight="false" outlineLevel="0" collapsed="false">
      <c r="A121" s="27"/>
      <c r="B121" s="70"/>
      <c r="C121" s="64"/>
      <c r="D121" s="27"/>
      <c r="E121" s="27"/>
    </row>
    <row r="122" customFormat="false" ht="13.8" hidden="false" customHeight="false" outlineLevel="0" collapsed="false">
      <c r="A122" s="27"/>
      <c r="B122" s="71"/>
      <c r="C122" s="72"/>
      <c r="D122" s="27"/>
      <c r="E122" s="27"/>
    </row>
    <row r="123" customFormat="false" ht="13.8" hidden="false" customHeight="false" outlineLevel="0" collapsed="false">
      <c r="A123" s="27"/>
      <c r="B123" s="69"/>
      <c r="C123" s="72"/>
      <c r="D123" s="27"/>
      <c r="E123" s="27"/>
    </row>
    <row r="124" customFormat="false" ht="13.8" hidden="false" customHeight="false" outlineLevel="0" collapsed="false">
      <c r="A124" s="27"/>
      <c r="B124" s="69"/>
      <c r="C124" s="73"/>
      <c r="D124" s="27"/>
      <c r="E124" s="27"/>
    </row>
    <row r="125" customFormat="false" ht="13.8" hidden="false" customHeight="false" outlineLevel="0" collapsed="false">
      <c r="A125" s="27"/>
      <c r="B125" s="69"/>
      <c r="C125" s="64"/>
      <c r="D125" s="27"/>
      <c r="E125" s="27"/>
    </row>
    <row r="126" customFormat="false" ht="13.8" hidden="false" customHeight="false" outlineLevel="0" collapsed="false">
      <c r="A126" s="27"/>
      <c r="B126" s="69"/>
      <c r="C126" s="61"/>
      <c r="D126" s="74"/>
      <c r="E126" s="27"/>
    </row>
    <row r="127" customFormat="false" ht="13.8" hidden="false" customHeight="false" outlineLevel="0" collapsed="false">
      <c r="A127" s="27"/>
      <c r="B127" s="69"/>
      <c r="C127" s="72"/>
      <c r="D127" s="27"/>
      <c r="E127" s="27"/>
    </row>
    <row r="128" customFormat="false" ht="13.8" hidden="false" customHeight="false" outlineLevel="0" collapsed="false">
      <c r="A128" s="27"/>
      <c r="B128" s="27"/>
      <c r="C128" s="27"/>
      <c r="D128" s="27"/>
      <c r="E128" s="27"/>
    </row>
    <row r="129" customFormat="false" ht="13.8" hidden="false" customHeight="false" outlineLevel="0" collapsed="false">
      <c r="A129" s="27"/>
      <c r="B129" s="47"/>
      <c r="C129" s="47"/>
      <c r="D129" s="27"/>
      <c r="E129" s="27"/>
    </row>
    <row r="130" customFormat="false" ht="13.8" hidden="false" customHeight="false" outlineLevel="0" collapsed="false">
      <c r="A130" s="27"/>
      <c r="B130" s="47"/>
      <c r="C130" s="61"/>
      <c r="D130" s="27"/>
      <c r="E130" s="27"/>
    </row>
    <row r="131" customFormat="false" ht="13.8" hidden="false" customHeight="false" outlineLevel="0" collapsed="false">
      <c r="A131" s="27"/>
      <c r="B131" s="70"/>
      <c r="C131" s="75"/>
      <c r="D131" s="27"/>
      <c r="E131" s="27"/>
    </row>
    <row r="132" customFormat="false" ht="13.8" hidden="false" customHeight="false" outlineLevel="0" collapsed="false">
      <c r="A132" s="27"/>
      <c r="B132" s="69"/>
      <c r="C132" s="76"/>
      <c r="D132" s="27"/>
      <c r="E132" s="27"/>
    </row>
    <row r="133" customFormat="false" ht="13.8" hidden="false" customHeight="false" outlineLevel="0" collapsed="false">
      <c r="A133" s="27"/>
      <c r="B133" s="69"/>
      <c r="C133" s="56"/>
      <c r="D133" s="27"/>
      <c r="E133" s="27"/>
    </row>
    <row r="134" customFormat="false" ht="13.8" hidden="false" customHeight="false" outlineLevel="0" collapsed="false">
      <c r="A134" s="27"/>
      <c r="B134" s="71"/>
      <c r="C134" s="77"/>
      <c r="D134" s="27"/>
      <c r="E134" s="27"/>
    </row>
    <row r="135" customFormat="false" ht="13.8" hidden="false" customHeight="false" outlineLevel="0" collapsed="false">
      <c r="A135" s="27"/>
      <c r="B135" s="69"/>
      <c r="C135" s="72"/>
      <c r="D135" s="27"/>
      <c r="E135" s="27"/>
    </row>
    <row r="136" customFormat="false" ht="13.8" hidden="false" customHeight="false" outlineLevel="0" collapsed="false">
      <c r="A136" s="27"/>
      <c r="B136" s="69"/>
      <c r="C136" s="56"/>
      <c r="D136" s="27"/>
      <c r="E136" s="27"/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50">
    <mergeCell ref="A1:E1"/>
    <mergeCell ref="A2:E2"/>
    <mergeCell ref="A3:E3"/>
    <mergeCell ref="A4:E4"/>
    <mergeCell ref="A5:E5"/>
    <mergeCell ref="A6:D6"/>
    <mergeCell ref="A7:D7"/>
    <mergeCell ref="A8:D8"/>
    <mergeCell ref="A9:D9"/>
    <mergeCell ref="A10:D10"/>
    <mergeCell ref="A11:B11"/>
    <mergeCell ref="A15:E15"/>
    <mergeCell ref="A16:B16"/>
    <mergeCell ref="A21:B21"/>
    <mergeCell ref="A31:B31"/>
    <mergeCell ref="A39:E39"/>
    <mergeCell ref="A48:E48"/>
    <mergeCell ref="A49:B49"/>
    <mergeCell ref="A56:B56"/>
    <mergeCell ref="A58:B58"/>
    <mergeCell ref="A61:E61"/>
    <mergeCell ref="A65:E65"/>
    <mergeCell ref="A66:B66"/>
    <mergeCell ref="A70:B70"/>
    <mergeCell ref="A75:E75"/>
    <mergeCell ref="A76:C76"/>
    <mergeCell ref="B77:C77"/>
    <mergeCell ref="B78:C78"/>
    <mergeCell ref="B79:C79"/>
    <mergeCell ref="B80:C80"/>
    <mergeCell ref="B81:C81"/>
    <mergeCell ref="A82:C82"/>
    <mergeCell ref="A83:C83"/>
    <mergeCell ref="A84:C84"/>
    <mergeCell ref="B85:C85"/>
    <mergeCell ref="A86:C86"/>
    <mergeCell ref="A88:E88"/>
    <mergeCell ref="A92:E92"/>
    <mergeCell ref="A93:E93"/>
    <mergeCell ref="A94:E94"/>
    <mergeCell ref="A95:E95"/>
    <mergeCell ref="A96:E96"/>
    <mergeCell ref="A97:E97"/>
    <mergeCell ref="A98:E98"/>
    <mergeCell ref="B100:C100"/>
    <mergeCell ref="B108:C108"/>
    <mergeCell ref="A116:E116"/>
    <mergeCell ref="A117:E117"/>
    <mergeCell ref="A118:E118"/>
    <mergeCell ref="A119:E11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Roman,Normal"&amp;12&amp;Kffffff&amp;A</oddHeader>
    <oddFooter>&amp;C&amp;"Times New Roman,Normal"&amp;12&amp;KffffffPágina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false" showOutlineSymbols="true" defaultGridColor="true" view="normal" topLeftCell="A88" colorId="64" zoomScale="80" zoomScaleNormal="80" zoomScalePageLayoutView="100" workbookViewId="0">
      <selection pane="topLeft" activeCell="B63" activeCellId="0" sqref="B63"/>
    </sheetView>
  </sheetViews>
  <sheetFormatPr defaultColWidth="8.9140625" defaultRowHeight="13.8" zeroHeight="false" outlineLevelRow="0" outlineLevelCol="0"/>
  <cols>
    <col collapsed="false" customWidth="true" hidden="false" outlineLevel="0" max="1" min="1" style="1" width="12.25"/>
    <col collapsed="false" customWidth="true" hidden="false" outlineLevel="0" max="2" min="2" style="1" width="43.37"/>
    <col collapsed="false" customWidth="true" hidden="false" outlineLevel="0" max="5" min="3" style="1" width="12.25"/>
    <col collapsed="false" customWidth="true" hidden="false" outlineLevel="0" max="6" min="6" style="1" width="2.08"/>
    <col collapsed="false" customWidth="true" hidden="false" outlineLevel="0" max="7" min="7" style="1" width="2.77"/>
    <col collapsed="false" customWidth="true" hidden="false" outlineLevel="0" max="8" min="8" style="1" width="2.08"/>
    <col collapsed="false" customWidth="true" hidden="false" outlineLevel="0" max="9" min="9" style="1" width="11.43"/>
    <col collapsed="false" customWidth="false" hidden="false" outlineLevel="0" max="1024" min="10" style="1" width="8.9"/>
  </cols>
  <sheetData>
    <row r="1" customFormat="false" ht="13.8" hidden="false" customHeight="false" outlineLevel="0" collapsed="false">
      <c r="A1" s="2" t="s">
        <v>0</v>
      </c>
      <c r="B1" s="2"/>
      <c r="C1" s="2"/>
      <c r="D1" s="2"/>
      <c r="E1" s="2"/>
    </row>
    <row r="2" customFormat="false" ht="12.8" hidden="false" customHeight="false" outlineLevel="0" collapsed="false">
      <c r="A2" s="2" t="s">
        <v>134</v>
      </c>
      <c r="B2" s="2"/>
      <c r="C2" s="2"/>
      <c r="D2" s="2"/>
      <c r="E2" s="2"/>
    </row>
    <row r="3" customFormat="false" ht="13.8" hidden="false" customHeight="false" outlineLevel="0" collapsed="false">
      <c r="A3" s="4" t="s">
        <v>2</v>
      </c>
      <c r="B3" s="4"/>
      <c r="C3" s="4"/>
      <c r="D3" s="4"/>
      <c r="E3" s="4"/>
    </row>
    <row r="4" customFormat="false" ht="13.8" hidden="false" customHeight="false" outlineLevel="0" collapsed="false">
      <c r="A4" s="4" t="s">
        <v>3</v>
      </c>
      <c r="B4" s="4"/>
      <c r="C4" s="4"/>
      <c r="D4" s="4"/>
      <c r="E4" s="4"/>
    </row>
    <row r="5" customFormat="false" ht="11.9" hidden="false" customHeight="true" outlineLevel="0" collapsed="false">
      <c r="A5" s="2" t="s">
        <v>4</v>
      </c>
      <c r="B5" s="2"/>
      <c r="C5" s="2"/>
      <c r="D5" s="2"/>
      <c r="E5" s="2"/>
    </row>
    <row r="6" customFormat="false" ht="23.5" hidden="false" customHeight="true" outlineLevel="0" collapsed="false">
      <c r="A6" s="5" t="s">
        <v>5</v>
      </c>
      <c r="B6" s="5"/>
      <c r="C6" s="5"/>
      <c r="D6" s="5"/>
      <c r="E6" s="6"/>
      <c r="J6" s="7"/>
    </row>
    <row r="7" customFormat="false" ht="13.8" hidden="false" customHeight="false" outlineLevel="0" collapsed="false">
      <c r="A7" s="8" t="s">
        <v>135</v>
      </c>
      <c r="B7" s="8"/>
      <c r="C7" s="8"/>
      <c r="D7" s="8"/>
      <c r="E7" s="6"/>
    </row>
    <row r="8" customFormat="false" ht="13.8" hidden="false" customHeight="false" outlineLevel="0" collapsed="false">
      <c r="A8" s="8" t="s">
        <v>127</v>
      </c>
      <c r="B8" s="8"/>
      <c r="C8" s="8"/>
      <c r="D8" s="8"/>
      <c r="E8" s="6"/>
    </row>
    <row r="9" customFormat="false" ht="12.8" hidden="false" customHeight="true" outlineLevel="0" collapsed="false">
      <c r="A9" s="9" t="s">
        <v>8</v>
      </c>
      <c r="B9" s="9"/>
      <c r="C9" s="9"/>
      <c r="D9" s="9"/>
      <c r="E9" s="2" t="n">
        <v>12</v>
      </c>
    </row>
    <row r="10" customFormat="false" ht="13.8" hidden="false" customHeight="false" outlineLevel="0" collapsed="false">
      <c r="A10" s="10" t="s">
        <v>9</v>
      </c>
      <c r="B10" s="10"/>
      <c r="C10" s="10"/>
      <c r="D10" s="10"/>
      <c r="E10" s="2" t="n">
        <v>3</v>
      </c>
    </row>
    <row r="11" customFormat="false" ht="23.5" hidden="false" customHeight="false" outlineLevel="0" collapsed="false">
      <c r="A11" s="2" t="s">
        <v>10</v>
      </c>
      <c r="B11" s="2"/>
      <c r="C11" s="2" t="s">
        <v>11</v>
      </c>
      <c r="D11" s="11" t="s">
        <v>12</v>
      </c>
      <c r="E11" s="11" t="s">
        <v>13</v>
      </c>
    </row>
    <row r="12" customFormat="false" ht="13.8" hidden="false" customHeight="false" outlineLevel="0" collapsed="false">
      <c r="A12" s="12" t="s">
        <v>14</v>
      </c>
      <c r="B12" s="12" t="s">
        <v>15</v>
      </c>
      <c r="C12" s="12"/>
      <c r="D12" s="13" t="n">
        <v>5802.18</v>
      </c>
      <c r="E12" s="14" t="n">
        <f aca="false">D12*E10</f>
        <v>17406.54</v>
      </c>
    </row>
    <row r="13" customFormat="false" ht="13.8" hidden="false" customHeight="false" outlineLevel="0" collapsed="false">
      <c r="A13" s="12" t="s">
        <v>16</v>
      </c>
      <c r="B13" s="12" t="s">
        <v>17</v>
      </c>
      <c r="C13" s="15" t="n">
        <v>0</v>
      </c>
      <c r="D13" s="16" t="n">
        <f aca="false">C13*D12</f>
        <v>0</v>
      </c>
      <c r="E13" s="14" t="n">
        <f aca="false">D13*E10</f>
        <v>0</v>
      </c>
    </row>
    <row r="14" customFormat="false" ht="13.8" hidden="false" customHeight="false" outlineLevel="0" collapsed="false">
      <c r="A14" s="17"/>
      <c r="B14" s="17" t="s">
        <v>18</v>
      </c>
      <c r="C14" s="17"/>
      <c r="D14" s="18" t="n">
        <f aca="false">SUM(D12:D13)</f>
        <v>5802.18</v>
      </c>
      <c r="E14" s="18" t="n">
        <f aca="false">SUM(E12:E13)</f>
        <v>17406.54</v>
      </c>
    </row>
    <row r="15" customFormat="false" ht="13.8" hidden="false" customHeight="false" outlineLevel="0" collapsed="false">
      <c r="A15" s="2" t="s">
        <v>19</v>
      </c>
      <c r="B15" s="2"/>
      <c r="C15" s="2"/>
      <c r="D15" s="2"/>
      <c r="E15" s="2"/>
    </row>
    <row r="16" customFormat="false" ht="23.5" hidden="false" customHeight="false" outlineLevel="0" collapsed="false">
      <c r="A16" s="2" t="s">
        <v>20</v>
      </c>
      <c r="B16" s="2"/>
      <c r="C16" s="2" t="s">
        <v>11</v>
      </c>
      <c r="D16" s="11" t="s">
        <v>12</v>
      </c>
      <c r="E16" s="11" t="s">
        <v>13</v>
      </c>
    </row>
    <row r="17" customFormat="false" ht="13.8" hidden="false" customHeight="false" outlineLevel="0" collapsed="false">
      <c r="A17" s="12" t="s">
        <v>14</v>
      </c>
      <c r="B17" s="12" t="s">
        <v>21</v>
      </c>
      <c r="C17" s="19" t="n">
        <v>0.0833</v>
      </c>
      <c r="D17" s="14" t="n">
        <f aca="false">$D$14*C17</f>
        <v>483.321594</v>
      </c>
      <c r="E17" s="14" t="n">
        <f aca="false">D17*$E$10</f>
        <v>1449.964782</v>
      </c>
    </row>
    <row r="18" customFormat="false" ht="13.8" hidden="false" customHeight="false" outlineLevel="0" collapsed="false">
      <c r="A18" s="12" t="s">
        <v>22</v>
      </c>
      <c r="B18" s="12" t="s">
        <v>23</v>
      </c>
      <c r="C18" s="19" t="n">
        <v>0.0833</v>
      </c>
      <c r="D18" s="14" t="n">
        <f aca="false">$D$14*C18</f>
        <v>483.321594</v>
      </c>
      <c r="E18" s="14" t="n">
        <f aca="false">D18*$E$10</f>
        <v>1449.964782</v>
      </c>
    </row>
    <row r="19" customFormat="false" ht="13.8" hidden="false" customHeight="false" outlineLevel="0" collapsed="false">
      <c r="A19" s="12" t="s">
        <v>24</v>
      </c>
      <c r="B19" s="12" t="s">
        <v>25</v>
      </c>
      <c r="C19" s="19" t="n">
        <v>0.0278</v>
      </c>
      <c r="D19" s="14" t="n">
        <f aca="false">$D$14*C19</f>
        <v>161.300604</v>
      </c>
      <c r="E19" s="14" t="n">
        <f aca="false">D19*$E$10</f>
        <v>483.901812</v>
      </c>
    </row>
    <row r="20" customFormat="false" ht="13.8" hidden="false" customHeight="false" outlineLevel="0" collapsed="false">
      <c r="A20" s="20"/>
      <c r="B20" s="17" t="s">
        <v>26</v>
      </c>
      <c r="C20" s="21" t="n">
        <f aca="false">$C$17+$C$18+$C$19</f>
        <v>0.1944</v>
      </c>
      <c r="D20" s="18" t="n">
        <f aca="false">SUM(D17:D19)</f>
        <v>1127.943792</v>
      </c>
      <c r="E20" s="18" t="n">
        <f aca="false">SUM(E17:E19)</f>
        <v>3383.831376</v>
      </c>
    </row>
    <row r="21" customFormat="false" ht="23.5" hidden="false" customHeight="false" outlineLevel="0" collapsed="false">
      <c r="A21" s="2" t="s">
        <v>27</v>
      </c>
      <c r="B21" s="2"/>
      <c r="C21" s="2" t="s">
        <v>11</v>
      </c>
      <c r="D21" s="11" t="s">
        <v>12</v>
      </c>
      <c r="E21" s="11" t="s">
        <v>13</v>
      </c>
    </row>
    <row r="22" customFormat="false" ht="13.8" hidden="false" customHeight="false" outlineLevel="0" collapsed="false">
      <c r="A22" s="12" t="s">
        <v>14</v>
      </c>
      <c r="B22" s="12" t="s">
        <v>28</v>
      </c>
      <c r="C22" s="19" t="n">
        <v>0.2</v>
      </c>
      <c r="D22" s="14" t="n">
        <f aca="false">($D$14 +$D$20)*C22</f>
        <v>1386.0247584</v>
      </c>
      <c r="E22" s="14" t="n">
        <f aca="false">D22*$E$10</f>
        <v>4158.0742752</v>
      </c>
    </row>
    <row r="23" customFormat="false" ht="13.8" hidden="false" customHeight="false" outlineLevel="0" collapsed="false">
      <c r="A23" s="12" t="s">
        <v>22</v>
      </c>
      <c r="B23" s="12" t="s">
        <v>29</v>
      </c>
      <c r="C23" s="19" t="n">
        <v>0.025</v>
      </c>
      <c r="D23" s="14" t="n">
        <f aca="false">($D$14 +$D$20)*C23</f>
        <v>173.2530948</v>
      </c>
      <c r="E23" s="14" t="n">
        <f aca="false">D23*$E$10</f>
        <v>519.7592844</v>
      </c>
    </row>
    <row r="24" customFormat="false" ht="13.8" hidden="false" customHeight="false" outlineLevel="0" collapsed="false">
      <c r="A24" s="12" t="s">
        <v>24</v>
      </c>
      <c r="B24" s="12" t="s">
        <v>30</v>
      </c>
      <c r="C24" s="15" t="n">
        <v>0</v>
      </c>
      <c r="D24" s="14" t="n">
        <f aca="false">($D$14 +$D$20)*C24</f>
        <v>0</v>
      </c>
      <c r="E24" s="14" t="n">
        <f aca="false">D24*$E$10</f>
        <v>0</v>
      </c>
    </row>
    <row r="25" customFormat="false" ht="13.8" hidden="false" customHeight="false" outlineLevel="0" collapsed="false">
      <c r="A25" s="12" t="s">
        <v>31</v>
      </c>
      <c r="B25" s="12" t="s">
        <v>32</v>
      </c>
      <c r="C25" s="19" t="n">
        <v>0.015</v>
      </c>
      <c r="D25" s="14" t="n">
        <f aca="false">($D$14 +$D$20)*C25</f>
        <v>103.95185688</v>
      </c>
      <c r="E25" s="14" t="n">
        <f aca="false">D25*$E$10</f>
        <v>311.85557064</v>
      </c>
      <c r="F25" s="22"/>
    </row>
    <row r="26" customFormat="false" ht="13.8" hidden="false" customHeight="false" outlineLevel="0" collapsed="false">
      <c r="A26" s="12" t="s">
        <v>16</v>
      </c>
      <c r="B26" s="12" t="s">
        <v>33</v>
      </c>
      <c r="C26" s="19" t="n">
        <v>0.01</v>
      </c>
      <c r="D26" s="14" t="n">
        <f aca="false">($D$14 +$D$20)*C26</f>
        <v>69.30123792</v>
      </c>
      <c r="E26" s="14" t="n">
        <f aca="false">D26*$E$10</f>
        <v>207.90371376</v>
      </c>
    </row>
    <row r="27" customFormat="false" ht="13.8" hidden="false" customHeight="false" outlineLevel="0" collapsed="false">
      <c r="A27" s="12" t="s">
        <v>34</v>
      </c>
      <c r="B27" s="12" t="s">
        <v>35</v>
      </c>
      <c r="C27" s="19" t="n">
        <v>0.006</v>
      </c>
      <c r="D27" s="14" t="n">
        <f aca="false">($D$14 +$D$20)*C27</f>
        <v>41.580742752</v>
      </c>
      <c r="E27" s="14" t="n">
        <f aca="false">D27*$E$10</f>
        <v>124.742228256</v>
      </c>
    </row>
    <row r="28" customFormat="false" ht="13.8" hidden="false" customHeight="false" outlineLevel="0" collapsed="false">
      <c r="A28" s="12" t="s">
        <v>36</v>
      </c>
      <c r="B28" s="12" t="s">
        <v>37</v>
      </c>
      <c r="C28" s="19" t="n">
        <v>0.002</v>
      </c>
      <c r="D28" s="14" t="n">
        <f aca="false">($D$14 +$D$20)*C28</f>
        <v>13.860247584</v>
      </c>
      <c r="E28" s="14" t="n">
        <f aca="false">D28*$E$10</f>
        <v>41.580742752</v>
      </c>
    </row>
    <row r="29" customFormat="false" ht="13.8" hidden="false" customHeight="false" outlineLevel="0" collapsed="false">
      <c r="A29" s="12" t="s">
        <v>38</v>
      </c>
      <c r="B29" s="12" t="s">
        <v>39</v>
      </c>
      <c r="C29" s="19" t="n">
        <v>0.08</v>
      </c>
      <c r="D29" s="14" t="n">
        <f aca="false">($D$14 +$D$20)*C29</f>
        <v>554.40990336</v>
      </c>
      <c r="E29" s="14" t="n">
        <f aca="false">D29*$E$10</f>
        <v>1663.22971008</v>
      </c>
    </row>
    <row r="30" customFormat="false" ht="13.8" hidden="false" customHeight="false" outlineLevel="0" collapsed="false">
      <c r="A30" s="20"/>
      <c r="B30" s="17" t="s">
        <v>40</v>
      </c>
      <c r="C30" s="21" t="n">
        <f aca="false">SUM(C22:C29)</f>
        <v>0.338</v>
      </c>
      <c r="D30" s="18" t="n">
        <f aca="false">SUM(D22:D29)</f>
        <v>2342.381841696</v>
      </c>
      <c r="E30" s="18" t="n">
        <f aca="false">SUM(E22:E29)</f>
        <v>7027.145525088</v>
      </c>
    </row>
    <row r="31" customFormat="false" ht="23.5" hidden="false" customHeight="false" outlineLevel="0" collapsed="false">
      <c r="A31" s="2" t="s">
        <v>41</v>
      </c>
      <c r="B31" s="2"/>
      <c r="C31" s="2"/>
      <c r="D31" s="11" t="s">
        <v>12</v>
      </c>
      <c r="E31" s="11" t="s">
        <v>13</v>
      </c>
    </row>
    <row r="32" customFormat="false" ht="13.8" hidden="false" customHeight="false" outlineLevel="0" collapsed="false">
      <c r="A32" s="12" t="s">
        <v>14</v>
      </c>
      <c r="B32" s="12" t="s">
        <v>42</v>
      </c>
      <c r="C32" s="12"/>
      <c r="D32" s="14" t="n">
        <f aca="false">C105</f>
        <v>-183.1308</v>
      </c>
      <c r="E32" s="14" t="n">
        <f aca="false">D32*$E$10</f>
        <v>-549.3924</v>
      </c>
      <c r="F32" s="24"/>
    </row>
    <row r="33" customFormat="false" ht="13.8" hidden="false" customHeight="false" outlineLevel="0" collapsed="false">
      <c r="A33" s="25" t="s">
        <v>22</v>
      </c>
      <c r="B33" s="25" t="s">
        <v>128</v>
      </c>
      <c r="C33" s="12"/>
      <c r="D33" s="14" t="n">
        <f aca="false">C114</f>
        <v>0</v>
      </c>
      <c r="E33" s="14" t="n">
        <f aca="false">D33*$E$10</f>
        <v>0</v>
      </c>
    </row>
    <row r="34" customFormat="false" ht="13.8" hidden="false" customHeight="false" outlineLevel="0" collapsed="false">
      <c r="A34" s="25" t="s">
        <v>24</v>
      </c>
      <c r="B34" s="12" t="s">
        <v>44</v>
      </c>
      <c r="C34" s="12"/>
      <c r="D34" s="16" t="n">
        <v>0</v>
      </c>
      <c r="E34" s="14" t="n">
        <f aca="false">D34*$E$10</f>
        <v>0</v>
      </c>
    </row>
    <row r="35" customFormat="false" ht="13.8" hidden="false" customHeight="false" outlineLevel="0" collapsed="false">
      <c r="A35" s="25" t="s">
        <v>31</v>
      </c>
      <c r="B35" s="25" t="s">
        <v>45</v>
      </c>
      <c r="C35" s="12"/>
      <c r="D35" s="16" t="n">
        <v>0</v>
      </c>
      <c r="E35" s="14" t="n">
        <f aca="false">D35*$E$10</f>
        <v>0</v>
      </c>
    </row>
    <row r="36" customFormat="false" ht="13.8" hidden="false" customHeight="false" outlineLevel="0" collapsed="false">
      <c r="A36" s="25" t="s">
        <v>36</v>
      </c>
      <c r="B36" s="25" t="s">
        <v>129</v>
      </c>
      <c r="C36" s="12"/>
      <c r="D36" s="16" t="n">
        <v>0</v>
      </c>
      <c r="E36" s="14" t="n">
        <f aca="false">D36*$E$10</f>
        <v>0</v>
      </c>
    </row>
    <row r="37" customFormat="false" ht="13.8" hidden="false" customHeight="false" outlineLevel="0" collapsed="false">
      <c r="A37" s="20"/>
      <c r="B37" s="17" t="s">
        <v>49</v>
      </c>
      <c r="C37" s="20"/>
      <c r="D37" s="18" t="n">
        <f aca="false">SUM(D32:D36)</f>
        <v>-183.1308</v>
      </c>
      <c r="E37" s="18" t="n">
        <f aca="false">SUM(E32:E36)</f>
        <v>-549.3924</v>
      </c>
    </row>
    <row r="38" customFormat="false" ht="13.8" hidden="false" customHeight="false" outlineLevel="0" collapsed="false">
      <c r="A38" s="17"/>
      <c r="B38" s="17" t="s">
        <v>50</v>
      </c>
      <c r="C38" s="17"/>
      <c r="D38" s="18" t="n">
        <f aca="false">D20+D30+D37</f>
        <v>3287.194833696</v>
      </c>
      <c r="E38" s="18" t="n">
        <f aca="false">E20+E30+E37</f>
        <v>9861.584501088</v>
      </c>
    </row>
    <row r="39" customFormat="false" ht="13.8" hidden="false" customHeight="false" outlineLevel="0" collapsed="false">
      <c r="A39" s="2" t="s">
        <v>51</v>
      </c>
      <c r="B39" s="2"/>
      <c r="C39" s="2"/>
      <c r="D39" s="2"/>
      <c r="E39" s="2"/>
    </row>
    <row r="40" customFormat="false" ht="23.5" hidden="false" customHeight="false" outlineLevel="0" collapsed="false">
      <c r="A40" s="28" t="n">
        <v>3</v>
      </c>
      <c r="B40" s="28" t="s">
        <v>52</v>
      </c>
      <c r="C40" s="2" t="s">
        <v>11</v>
      </c>
      <c r="D40" s="11" t="s">
        <v>12</v>
      </c>
      <c r="E40" s="11" t="s">
        <v>13</v>
      </c>
    </row>
    <row r="41" customFormat="false" ht="13.8" hidden="false" customHeight="false" outlineLevel="0" collapsed="false">
      <c r="A41" s="12" t="s">
        <v>14</v>
      </c>
      <c r="B41" s="12" t="s">
        <v>53</v>
      </c>
      <c r="C41" s="19" t="n">
        <v>0.0042</v>
      </c>
      <c r="D41" s="14" t="n">
        <f aca="false">$D$14*C41</f>
        <v>24.369156</v>
      </c>
      <c r="E41" s="14" t="n">
        <f aca="false">$E$14*C41</f>
        <v>73.107468</v>
      </c>
    </row>
    <row r="42" customFormat="false" ht="13.8" hidden="false" customHeight="false" outlineLevel="0" collapsed="false">
      <c r="A42" s="12" t="s">
        <v>22</v>
      </c>
      <c r="B42" s="12" t="s">
        <v>54</v>
      </c>
      <c r="C42" s="19" t="n">
        <v>0.0003</v>
      </c>
      <c r="D42" s="14" t="n">
        <f aca="false">$D$14*C42</f>
        <v>1.740654</v>
      </c>
      <c r="E42" s="14" t="n">
        <f aca="false">$E$14*C42</f>
        <v>5.221962</v>
      </c>
    </row>
    <row r="43" customFormat="false" ht="13.8" hidden="false" customHeight="false" outlineLevel="0" collapsed="false">
      <c r="A43" s="12" t="s">
        <v>24</v>
      </c>
      <c r="B43" s="12" t="s">
        <v>55</v>
      </c>
      <c r="C43" s="19" t="n">
        <v>0.0344</v>
      </c>
      <c r="D43" s="14" t="n">
        <f aca="false">$D$14*C43</f>
        <v>199.594992</v>
      </c>
      <c r="E43" s="14" t="n">
        <f aca="false">$E$14*C43</f>
        <v>598.784976</v>
      </c>
    </row>
    <row r="44" customFormat="false" ht="13.8" hidden="false" customHeight="false" outlineLevel="0" collapsed="false">
      <c r="A44" s="12" t="s">
        <v>31</v>
      </c>
      <c r="B44" s="12" t="s">
        <v>56</v>
      </c>
      <c r="C44" s="19" t="n">
        <v>0.0194</v>
      </c>
      <c r="D44" s="14" t="n">
        <f aca="false">$D$14*C44</f>
        <v>112.562292</v>
      </c>
      <c r="E44" s="14" t="n">
        <f aca="false">$E$14*C44</f>
        <v>337.686876</v>
      </c>
    </row>
    <row r="45" customFormat="false" ht="23.6" hidden="false" customHeight="false" outlineLevel="0" collapsed="false">
      <c r="A45" s="12" t="s">
        <v>16</v>
      </c>
      <c r="B45" s="9" t="s">
        <v>57</v>
      </c>
      <c r="C45" s="19" t="n">
        <f aca="false">C30*C44</f>
        <v>0.0065572</v>
      </c>
      <c r="D45" s="14" t="n">
        <f aca="false">$D$14*C45</f>
        <v>38.046054696</v>
      </c>
      <c r="E45" s="14" t="n">
        <f aca="false">$E$14*C45</f>
        <v>114.138164088</v>
      </c>
    </row>
    <row r="46" customFormat="false" ht="13.8" hidden="false" customHeight="false" outlineLevel="0" collapsed="false">
      <c r="A46" s="12" t="s">
        <v>34</v>
      </c>
      <c r="B46" s="12" t="s">
        <v>58</v>
      </c>
      <c r="C46" s="19" t="n">
        <v>0.0006</v>
      </c>
      <c r="D46" s="14" t="n">
        <f aca="false">$D$14*C46</f>
        <v>3.481308</v>
      </c>
      <c r="E46" s="14" t="n">
        <f aca="false">$E$14*C46</f>
        <v>10.443924</v>
      </c>
    </row>
    <row r="47" customFormat="false" ht="13.8" hidden="false" customHeight="false" outlineLevel="0" collapsed="false">
      <c r="A47" s="17"/>
      <c r="B47" s="17" t="s">
        <v>59</v>
      </c>
      <c r="C47" s="21" t="n">
        <f aca="false">SUM(C41:C46)*100%</f>
        <v>0.0654572</v>
      </c>
      <c r="D47" s="18" t="n">
        <f aca="false">SUM(D41:D46)</f>
        <v>379.794456696</v>
      </c>
      <c r="E47" s="18" t="n">
        <f aca="false">SUM(E41:E46)</f>
        <v>1139.383370088</v>
      </c>
    </row>
    <row r="48" customFormat="false" ht="13.8" hidden="false" customHeight="false" outlineLevel="0" collapsed="false">
      <c r="A48" s="2" t="s">
        <v>60</v>
      </c>
      <c r="B48" s="2"/>
      <c r="C48" s="2"/>
      <c r="D48" s="2"/>
      <c r="E48" s="2"/>
    </row>
    <row r="49" customFormat="false" ht="23.45" hidden="false" customHeight="false" outlineLevel="0" collapsed="false">
      <c r="A49" s="2" t="s">
        <v>61</v>
      </c>
      <c r="B49" s="2"/>
      <c r="C49" s="2" t="s">
        <v>62</v>
      </c>
      <c r="D49" s="11" t="s">
        <v>12</v>
      </c>
      <c r="E49" s="11" t="s">
        <v>13</v>
      </c>
    </row>
    <row r="50" customFormat="false" ht="13.8" hidden="false" customHeight="false" outlineLevel="0" collapsed="false">
      <c r="A50" s="12" t="s">
        <v>14</v>
      </c>
      <c r="B50" s="12" t="s">
        <v>63</v>
      </c>
      <c r="C50" s="19" t="n">
        <v>0.0833</v>
      </c>
      <c r="D50" s="14" t="n">
        <f aca="false">$D$14*C50</f>
        <v>483.321594</v>
      </c>
      <c r="E50" s="14" t="n">
        <f aca="false">$E$14*C50</f>
        <v>1449.964782</v>
      </c>
    </row>
    <row r="51" customFormat="false" ht="13.8" hidden="false" customHeight="false" outlineLevel="0" collapsed="false">
      <c r="A51" s="12" t="s">
        <v>22</v>
      </c>
      <c r="B51" s="12" t="s">
        <v>64</v>
      </c>
      <c r="C51" s="19" t="n">
        <v>0.0028</v>
      </c>
      <c r="D51" s="14" t="n">
        <f aca="false">$D$14*C51</f>
        <v>16.246104</v>
      </c>
      <c r="E51" s="14" t="n">
        <f aca="false">$E$14*C51</f>
        <v>48.738312</v>
      </c>
    </row>
    <row r="52" customFormat="false" ht="13.8" hidden="false" customHeight="false" outlineLevel="0" collapsed="false">
      <c r="A52" s="12" t="s">
        <v>24</v>
      </c>
      <c r="B52" s="12" t="s">
        <v>65</v>
      </c>
      <c r="C52" s="19" t="n">
        <v>0.0002</v>
      </c>
      <c r="D52" s="14" t="n">
        <f aca="false">$D$14*C52</f>
        <v>1.160436</v>
      </c>
      <c r="E52" s="14" t="n">
        <f aca="false">$E$14*C52</f>
        <v>3.481308</v>
      </c>
    </row>
    <row r="53" customFormat="false" ht="13.8" hidden="false" customHeight="false" outlineLevel="0" collapsed="false">
      <c r="A53" s="12" t="s">
        <v>31</v>
      </c>
      <c r="B53" s="12" t="s">
        <v>66</v>
      </c>
      <c r="C53" s="19" t="n">
        <v>0.0007</v>
      </c>
      <c r="D53" s="14" t="n">
        <f aca="false">$D$14*C53</f>
        <v>4.061526</v>
      </c>
      <c r="E53" s="14" t="n">
        <f aca="false">$E$14*C53</f>
        <v>12.184578</v>
      </c>
    </row>
    <row r="54" customFormat="false" ht="13.8" hidden="false" customHeight="false" outlineLevel="0" collapsed="false">
      <c r="A54" s="12" t="s">
        <v>16</v>
      </c>
      <c r="B54" s="12" t="s">
        <v>67</v>
      </c>
      <c r="C54" s="19" t="n">
        <v>0.0029</v>
      </c>
      <c r="D54" s="14" t="n">
        <f aca="false">$D$14*C54</f>
        <v>16.826322</v>
      </c>
      <c r="E54" s="14" t="n">
        <f aca="false">$E$14*C54</f>
        <v>50.478966</v>
      </c>
    </row>
    <row r="55" customFormat="false" ht="13.8" hidden="false" customHeight="false" outlineLevel="0" collapsed="false">
      <c r="A55" s="12" t="s">
        <v>34</v>
      </c>
      <c r="B55" s="12" t="s">
        <v>68</v>
      </c>
      <c r="C55" s="19" t="n">
        <v>0.0139</v>
      </c>
      <c r="D55" s="14" t="n">
        <f aca="false">$D$14*C55</f>
        <v>80.650302</v>
      </c>
      <c r="E55" s="14" t="n">
        <f aca="false">$E$14*C55</f>
        <v>241.950906</v>
      </c>
    </row>
    <row r="56" customFormat="false" ht="23.5" hidden="false" customHeight="true" outlineLevel="0" collapsed="false">
      <c r="A56" s="29" t="s">
        <v>69</v>
      </c>
      <c r="B56" s="29"/>
      <c r="C56" s="19" t="n">
        <f aca="false">C50+C51+C52+C53+C54+C55</f>
        <v>0.1038</v>
      </c>
      <c r="D56" s="14" t="n">
        <f aca="false">SUM(D50:D55)</f>
        <v>602.266284</v>
      </c>
      <c r="E56" s="14" t="n">
        <f aca="false">SUM(E50:E55)</f>
        <v>1806.798852</v>
      </c>
    </row>
    <row r="57" customFormat="false" ht="23.6" hidden="false" customHeight="false" outlineLevel="0" collapsed="false">
      <c r="A57" s="12" t="s">
        <v>36</v>
      </c>
      <c r="B57" s="9" t="s">
        <v>70</v>
      </c>
      <c r="C57" s="19" t="n">
        <f aca="false">C20*(C56-C54)</f>
        <v>0.01961496</v>
      </c>
      <c r="D57" s="14" t="n">
        <f aca="false">$D$14*C57</f>
        <v>113.8095286128</v>
      </c>
      <c r="E57" s="14" t="n">
        <f aca="false">$E$14*C57</f>
        <v>341.4285858384</v>
      </c>
    </row>
    <row r="58" customFormat="false" ht="12.8" hidden="false" customHeight="true" outlineLevel="0" collapsed="false">
      <c r="A58" s="29" t="s">
        <v>71</v>
      </c>
      <c r="B58" s="29"/>
      <c r="C58" s="19" t="n">
        <f aca="false">C56+C57</f>
        <v>0.12341496</v>
      </c>
      <c r="D58" s="14" t="n">
        <f aca="false">$D$14*C58</f>
        <v>716.0758126128</v>
      </c>
      <c r="E58" s="14" t="n">
        <f aca="false">$E$14*C58</f>
        <v>2148.2274378384</v>
      </c>
      <c r="F58" s="22"/>
    </row>
    <row r="59" customFormat="false" ht="13.8" hidden="false" customHeight="false" outlineLevel="0" collapsed="false">
      <c r="A59" s="12" t="s">
        <v>38</v>
      </c>
      <c r="B59" s="12" t="s">
        <v>72</v>
      </c>
      <c r="C59" s="19" t="n">
        <f aca="false">C30*C58</f>
        <v>0.04171425648</v>
      </c>
      <c r="D59" s="14" t="n">
        <f aca="false">$D$14*C59</f>
        <v>242.033624663126</v>
      </c>
      <c r="E59" s="14" t="n">
        <f aca="false">$E$14*C59</f>
        <v>726.100873989379</v>
      </c>
    </row>
    <row r="60" customFormat="false" ht="13.8" hidden="false" customHeight="false" outlineLevel="0" collapsed="false">
      <c r="A60" s="28"/>
      <c r="B60" s="28" t="s">
        <v>73</v>
      </c>
      <c r="C60" s="21" t="n">
        <f aca="false">SUM(C58+C59)</f>
        <v>0.16512921648</v>
      </c>
      <c r="D60" s="18" t="n">
        <f aca="false">$D$14*C60</f>
        <v>958.109437275926</v>
      </c>
      <c r="E60" s="18" t="n">
        <f aca="false">$E$14*C60</f>
        <v>2874.32831182778</v>
      </c>
      <c r="F60" s="30"/>
    </row>
    <row r="61" customFormat="false" ht="13.8" hidden="false" customHeight="false" outlineLevel="0" collapsed="false">
      <c r="A61" s="2" t="s">
        <v>74</v>
      </c>
      <c r="B61" s="2"/>
      <c r="C61" s="2"/>
      <c r="D61" s="2"/>
      <c r="E61" s="2"/>
    </row>
    <row r="62" customFormat="false" ht="23.5" hidden="false" customHeight="false" outlineLevel="0" collapsed="false">
      <c r="A62" s="28" t="n">
        <v>5</v>
      </c>
      <c r="B62" s="17" t="s">
        <v>75</v>
      </c>
      <c r="C62" s="2"/>
      <c r="D62" s="11" t="s">
        <v>12</v>
      </c>
      <c r="E62" s="11" t="s">
        <v>13</v>
      </c>
    </row>
    <row r="63" customFormat="false" ht="13.8" hidden="false" customHeight="false" outlineLevel="0" collapsed="false">
      <c r="A63" s="12" t="s">
        <v>14</v>
      </c>
      <c r="B63" s="31" t="s">
        <v>76</v>
      </c>
      <c r="C63" s="12"/>
      <c r="D63" s="16" t="n">
        <v>387.28</v>
      </c>
      <c r="E63" s="14" t="n">
        <f aca="false">D63*$E$10</f>
        <v>1161.84</v>
      </c>
    </row>
    <row r="64" customFormat="false" ht="13.8" hidden="false" customHeight="false" outlineLevel="0" collapsed="false">
      <c r="A64" s="28"/>
      <c r="B64" s="28" t="s">
        <v>77</v>
      </c>
      <c r="C64" s="17"/>
      <c r="D64" s="18" t="n">
        <f aca="false">SUM(D63:D63)</f>
        <v>387.28</v>
      </c>
      <c r="E64" s="18" t="n">
        <f aca="false">SUM(E63:E63)</f>
        <v>1161.84</v>
      </c>
    </row>
    <row r="65" customFormat="false" ht="13.8" hidden="false" customHeight="false" outlineLevel="0" collapsed="false">
      <c r="A65" s="2" t="s">
        <v>78</v>
      </c>
      <c r="B65" s="2"/>
      <c r="C65" s="2"/>
      <c r="D65" s="2"/>
      <c r="E65" s="2"/>
    </row>
    <row r="66" customFormat="false" ht="23.45" hidden="false" customHeight="false" outlineLevel="0" collapsed="false">
      <c r="A66" s="2" t="s">
        <v>79</v>
      </c>
      <c r="B66" s="2"/>
      <c r="C66" s="2" t="s">
        <v>62</v>
      </c>
      <c r="D66" s="11" t="s">
        <v>12</v>
      </c>
      <c r="E66" s="11" t="s">
        <v>13</v>
      </c>
    </row>
    <row r="67" customFormat="false" ht="13.8" hidden="false" customHeight="false" outlineLevel="0" collapsed="false">
      <c r="A67" s="12" t="s">
        <v>14</v>
      </c>
      <c r="B67" s="12" t="s">
        <v>80</v>
      </c>
      <c r="C67" s="15" t="n">
        <v>0</v>
      </c>
      <c r="D67" s="14" t="n">
        <f aca="false">D82*C67</f>
        <v>0</v>
      </c>
      <c r="E67" s="14" t="n">
        <f aca="false">E82*C67</f>
        <v>0</v>
      </c>
      <c r="F67" s="22"/>
      <c r="I67" s="30"/>
    </row>
    <row r="68" customFormat="false" ht="13.8" hidden="false" customHeight="false" outlineLevel="0" collapsed="false">
      <c r="A68" s="12" t="s">
        <v>22</v>
      </c>
      <c r="B68" s="12" t="s">
        <v>81</v>
      </c>
      <c r="C68" s="15" t="n">
        <v>0</v>
      </c>
      <c r="D68" s="14" t="n">
        <f aca="false">D83*C68</f>
        <v>0</v>
      </c>
      <c r="E68" s="14" t="n">
        <f aca="false">E83*C68</f>
        <v>0</v>
      </c>
    </row>
    <row r="69" customFormat="false" ht="13.8" hidden="false" customHeight="false" outlineLevel="0" collapsed="false">
      <c r="A69" s="20"/>
      <c r="B69" s="32" t="s">
        <v>82</v>
      </c>
      <c r="C69" s="21" t="n">
        <f aca="false">SUM(C67:C68)</f>
        <v>0</v>
      </c>
      <c r="D69" s="18" t="n">
        <f aca="false">SUM(D67:D68)</f>
        <v>0</v>
      </c>
      <c r="E69" s="18" t="n">
        <f aca="false">SUM(E67:E68)</f>
        <v>0</v>
      </c>
    </row>
    <row r="70" customFormat="false" ht="23.45" hidden="false" customHeight="false" outlineLevel="0" collapsed="false">
      <c r="A70" s="2" t="s">
        <v>83</v>
      </c>
      <c r="B70" s="2"/>
      <c r="C70" s="2" t="s">
        <v>62</v>
      </c>
      <c r="D70" s="11" t="s">
        <v>12</v>
      </c>
      <c r="E70" s="11" t="s">
        <v>13</v>
      </c>
    </row>
    <row r="71" customFormat="false" ht="13.8" hidden="false" customHeight="false" outlineLevel="0" collapsed="false">
      <c r="A71" s="12" t="s">
        <v>14</v>
      </c>
      <c r="B71" s="12" t="s">
        <v>84</v>
      </c>
      <c r="C71" s="15" t="n">
        <v>0.0165</v>
      </c>
      <c r="D71" s="14" t="n">
        <f aca="false">(D84/(1-C74)*C71)</f>
        <v>208.093549861832</v>
      </c>
      <c r="E71" s="14" t="n">
        <f aca="false">E84/(1-C74)*C71</f>
        <v>624.280649585496</v>
      </c>
    </row>
    <row r="72" customFormat="false" ht="13.8" hidden="false" customHeight="false" outlineLevel="0" collapsed="false">
      <c r="A72" s="12" t="s">
        <v>22</v>
      </c>
      <c r="B72" s="12" t="s">
        <v>85</v>
      </c>
      <c r="C72" s="15" t="n">
        <v>0.076</v>
      </c>
      <c r="D72" s="14" t="n">
        <f aca="false">D84/(1-C74)*C72</f>
        <v>958.491502393892</v>
      </c>
      <c r="E72" s="14" t="n">
        <f aca="false">E84/(1-C74)*C72</f>
        <v>2875.47450718168</v>
      </c>
    </row>
    <row r="73" customFormat="false" ht="13.8" hidden="false" customHeight="false" outlineLevel="0" collapsed="false">
      <c r="A73" s="12" t="s">
        <v>24</v>
      </c>
      <c r="B73" s="12" t="s">
        <v>86</v>
      </c>
      <c r="C73" s="15" t="n">
        <v>0.05</v>
      </c>
      <c r="D73" s="14" t="n">
        <f aca="false">D84/(1-C74)*C73</f>
        <v>630.586514732824</v>
      </c>
      <c r="E73" s="14" t="n">
        <f aca="false">E84/(1-C74)*C73</f>
        <v>1891.75954419847</v>
      </c>
    </row>
    <row r="74" customFormat="false" ht="13.8" hidden="false" customHeight="false" outlineLevel="0" collapsed="false">
      <c r="A74" s="20"/>
      <c r="B74" s="17" t="s">
        <v>87</v>
      </c>
      <c r="C74" s="21" t="n">
        <f aca="false">SUM(C71+C72+C73)</f>
        <v>0.1425</v>
      </c>
      <c r="D74" s="18" t="n">
        <f aca="false">SUM(D71:D73)</f>
        <v>1797.17156698855</v>
      </c>
      <c r="E74" s="18" t="n">
        <f aca="false">SUM(E71:E73)</f>
        <v>5391.51470096564</v>
      </c>
      <c r="F74" s="30"/>
    </row>
    <row r="75" customFormat="false" ht="13.8" hidden="false" customHeight="false" outlineLevel="0" collapsed="false">
      <c r="A75" s="33" t="s">
        <v>88</v>
      </c>
      <c r="B75" s="33"/>
      <c r="C75" s="33"/>
      <c r="D75" s="33"/>
      <c r="E75" s="33"/>
      <c r="F75" s="34"/>
      <c r="G75" s="34"/>
      <c r="H75" s="34"/>
      <c r="I75" s="34"/>
    </row>
    <row r="76" customFormat="false" ht="23.5" hidden="false" customHeight="false" outlineLevel="0" collapsed="false">
      <c r="A76" s="33" t="s">
        <v>89</v>
      </c>
      <c r="B76" s="33"/>
      <c r="C76" s="33"/>
      <c r="D76" s="11" t="s">
        <v>12</v>
      </c>
      <c r="E76" s="11" t="s">
        <v>13</v>
      </c>
      <c r="F76" s="34"/>
      <c r="G76" s="34"/>
      <c r="H76" s="34"/>
      <c r="I76" s="34"/>
    </row>
    <row r="77" customFormat="false" ht="13.8" hidden="false" customHeight="false" outlineLevel="0" collapsed="false">
      <c r="A77" s="35" t="s">
        <v>14</v>
      </c>
      <c r="B77" s="35" t="s">
        <v>10</v>
      </c>
      <c r="C77" s="35"/>
      <c r="D77" s="36" t="n">
        <f aca="false">$D$14</f>
        <v>5802.18</v>
      </c>
      <c r="E77" s="36" t="n">
        <f aca="false">E14</f>
        <v>17406.54</v>
      </c>
      <c r="F77" s="37"/>
      <c r="G77" s="37"/>
      <c r="H77" s="37"/>
      <c r="I77" s="38"/>
    </row>
    <row r="78" customFormat="false" ht="23.45" hidden="false" customHeight="true" outlineLevel="0" collapsed="false">
      <c r="A78" s="35" t="s">
        <v>22</v>
      </c>
      <c r="B78" s="39" t="s">
        <v>19</v>
      </c>
      <c r="C78" s="39"/>
      <c r="D78" s="36" t="n">
        <f aca="false">$D$38</f>
        <v>3287.194833696</v>
      </c>
      <c r="E78" s="36" t="n">
        <f aca="false">E38</f>
        <v>9861.584501088</v>
      </c>
      <c r="F78" s="37"/>
      <c r="G78" s="37"/>
      <c r="H78" s="37"/>
      <c r="I78" s="38"/>
    </row>
    <row r="79" customFormat="false" ht="13.8" hidden="false" customHeight="false" outlineLevel="0" collapsed="false">
      <c r="A79" s="35" t="s">
        <v>24</v>
      </c>
      <c r="B79" s="35" t="s">
        <v>51</v>
      </c>
      <c r="C79" s="35"/>
      <c r="D79" s="36" t="n">
        <f aca="false">$D$47</f>
        <v>379.794456696</v>
      </c>
      <c r="E79" s="36" t="n">
        <f aca="false">E47</f>
        <v>1139.383370088</v>
      </c>
      <c r="F79" s="37"/>
      <c r="G79" s="37"/>
      <c r="H79" s="37"/>
      <c r="I79" s="38"/>
    </row>
    <row r="80" customFormat="false" ht="13.8" hidden="false" customHeight="false" outlineLevel="0" collapsed="false">
      <c r="A80" s="35" t="s">
        <v>31</v>
      </c>
      <c r="B80" s="35" t="s">
        <v>60</v>
      </c>
      <c r="C80" s="35"/>
      <c r="D80" s="36" t="n">
        <f aca="false">$D$60</f>
        <v>958.109437275926</v>
      </c>
      <c r="E80" s="36" t="n">
        <f aca="false">E60</f>
        <v>2874.32831182778</v>
      </c>
      <c r="F80" s="37"/>
      <c r="G80" s="37"/>
      <c r="H80" s="37"/>
      <c r="I80" s="38"/>
    </row>
    <row r="81" customFormat="false" ht="13.8" hidden="false" customHeight="false" outlineLevel="0" collapsed="false">
      <c r="A81" s="35" t="s">
        <v>16</v>
      </c>
      <c r="B81" s="35" t="s">
        <v>74</v>
      </c>
      <c r="C81" s="35"/>
      <c r="D81" s="36" t="n">
        <f aca="false">$D$64</f>
        <v>387.28</v>
      </c>
      <c r="E81" s="36" t="n">
        <f aca="false">E64</f>
        <v>1161.84</v>
      </c>
      <c r="F81" s="37"/>
      <c r="G81" s="37"/>
      <c r="H81" s="37"/>
      <c r="I81" s="38"/>
    </row>
    <row r="82" customFormat="false" ht="13.8" hidden="false" customHeight="false" outlineLevel="0" collapsed="false">
      <c r="A82" s="35" t="s">
        <v>90</v>
      </c>
      <c r="B82" s="35"/>
      <c r="C82" s="35"/>
      <c r="D82" s="40" t="n">
        <f aca="false">SUM(D77:D81)</f>
        <v>10814.5587276679</v>
      </c>
      <c r="E82" s="40" t="n">
        <f aca="false">SUM(E77:E81)</f>
        <v>32443.6761830038</v>
      </c>
      <c r="F82" s="37"/>
      <c r="G82" s="37"/>
      <c r="H82" s="37"/>
      <c r="I82" s="38"/>
    </row>
    <row r="83" customFormat="false" ht="13.8" hidden="false" customHeight="false" outlineLevel="0" collapsed="false">
      <c r="A83" s="35" t="s">
        <v>91</v>
      </c>
      <c r="B83" s="35"/>
      <c r="C83" s="35"/>
      <c r="D83" s="40" t="n">
        <f aca="false">D82+D67</f>
        <v>10814.5587276679</v>
      </c>
      <c r="E83" s="40" t="n">
        <f aca="false">E82+E67</f>
        <v>32443.6761830038</v>
      </c>
      <c r="F83" s="37"/>
      <c r="G83" s="37"/>
      <c r="H83" s="37"/>
      <c r="I83" s="38"/>
    </row>
    <row r="84" customFormat="false" ht="13.8" hidden="false" customHeight="false" outlineLevel="0" collapsed="false">
      <c r="A84" s="41" t="s">
        <v>92</v>
      </c>
      <c r="B84" s="41"/>
      <c r="C84" s="41"/>
      <c r="D84" s="42" t="n">
        <f aca="false">D83+D68</f>
        <v>10814.5587276679</v>
      </c>
      <c r="E84" s="42" t="n">
        <f aca="false">E83+E68</f>
        <v>32443.6761830038</v>
      </c>
      <c r="F84" s="43"/>
      <c r="G84" s="43"/>
      <c r="H84" s="43"/>
      <c r="I84" s="44"/>
    </row>
    <row r="85" customFormat="false" ht="13.8" hidden="false" customHeight="false" outlineLevel="0" collapsed="false">
      <c r="A85" s="35" t="s">
        <v>34</v>
      </c>
      <c r="B85" s="35" t="s">
        <v>93</v>
      </c>
      <c r="C85" s="35"/>
      <c r="D85" s="36" t="n">
        <f aca="false">$D$74</f>
        <v>1797.17156698855</v>
      </c>
      <c r="E85" s="36" t="n">
        <f aca="false">$E$74</f>
        <v>5391.51470096564</v>
      </c>
      <c r="F85" s="37"/>
      <c r="G85" s="37"/>
      <c r="H85" s="37"/>
      <c r="I85" s="38"/>
    </row>
    <row r="86" customFormat="false" ht="13.8" hidden="false" customHeight="false" outlineLevel="0" collapsed="false">
      <c r="A86" s="45" t="s">
        <v>94</v>
      </c>
      <c r="B86" s="45"/>
      <c r="C86" s="45"/>
      <c r="D86" s="42" t="n">
        <f aca="false">D84+D85</f>
        <v>12611.7302946565</v>
      </c>
      <c r="E86" s="42" t="n">
        <f aca="false">E84+E85</f>
        <v>37835.1908839694</v>
      </c>
      <c r="F86" s="34"/>
      <c r="G86" s="34"/>
      <c r="H86" s="34"/>
      <c r="I86" s="44"/>
    </row>
    <row r="87" customFormat="false" ht="13.8" hidden="false" customHeight="false" outlineLevel="0" collapsed="false">
      <c r="A87" s="46"/>
      <c r="B87" s="47"/>
      <c r="C87" s="47"/>
      <c r="D87" s="47"/>
      <c r="E87" s="48"/>
      <c r="F87" s="34"/>
    </row>
    <row r="88" customFormat="false" ht="13.8" hidden="false" customHeight="false" outlineLevel="0" collapsed="false">
      <c r="A88" s="33" t="s">
        <v>95</v>
      </c>
      <c r="B88" s="33"/>
      <c r="C88" s="33"/>
      <c r="D88" s="33"/>
      <c r="E88" s="33"/>
      <c r="F88" s="34"/>
    </row>
    <row r="89" customFormat="false" ht="34.8" hidden="false" customHeight="false" outlineLevel="0" collapsed="false">
      <c r="A89" s="49" t="s">
        <v>96</v>
      </c>
      <c r="B89" s="49" t="s">
        <v>97</v>
      </c>
      <c r="C89" s="49" t="s">
        <v>98</v>
      </c>
      <c r="D89" s="49" t="s">
        <v>99</v>
      </c>
      <c r="E89" s="48"/>
      <c r="F89" s="34"/>
    </row>
    <row r="90" customFormat="false" ht="13.8" hidden="false" customHeight="false" outlineLevel="0" collapsed="false">
      <c r="A90" s="50" t="n">
        <f aca="false">D86</f>
        <v>12611.7302946565</v>
      </c>
      <c r="B90" s="51" t="n">
        <f aca="false">E10</f>
        <v>3</v>
      </c>
      <c r="C90" s="50" t="n">
        <f aca="false">E86</f>
        <v>37835.1908839694</v>
      </c>
      <c r="D90" s="50" t="n">
        <f aca="false">C90*12</f>
        <v>454022.290607633</v>
      </c>
      <c r="E90" s="52"/>
      <c r="F90" s="34"/>
    </row>
    <row r="91" customFormat="false" ht="13.8" hidden="false" customHeight="false" outlineLevel="0" collapsed="false">
      <c r="A91" s="48"/>
      <c r="B91" s="48"/>
      <c r="C91" s="48"/>
      <c r="D91" s="48"/>
      <c r="E91" s="48"/>
      <c r="F91" s="34"/>
    </row>
    <row r="92" customFormat="false" ht="13.8" hidden="false" customHeight="true" outlineLevel="0" collapsed="false">
      <c r="A92" s="11" t="s">
        <v>100</v>
      </c>
      <c r="B92" s="11"/>
      <c r="C92" s="11"/>
      <c r="D92" s="11"/>
      <c r="E92" s="11"/>
      <c r="F92" s="34"/>
    </row>
    <row r="93" customFormat="false" ht="78.35" hidden="false" customHeight="true" outlineLevel="0" collapsed="false">
      <c r="A93" s="53" t="s">
        <v>101</v>
      </c>
      <c r="B93" s="53"/>
      <c r="C93" s="53"/>
      <c r="D93" s="53"/>
      <c r="E93" s="53"/>
      <c r="F93" s="34"/>
    </row>
    <row r="94" customFormat="false" ht="23.85" hidden="false" customHeight="true" outlineLevel="0" collapsed="false">
      <c r="A94" s="53" t="s">
        <v>102</v>
      </c>
      <c r="B94" s="53"/>
      <c r="C94" s="53"/>
      <c r="D94" s="53"/>
      <c r="E94" s="53"/>
      <c r="F94" s="34"/>
    </row>
    <row r="95" customFormat="false" ht="13.8" hidden="false" customHeight="true" outlineLevel="0" collapsed="false">
      <c r="A95" s="53" t="s">
        <v>103</v>
      </c>
      <c r="B95" s="53"/>
      <c r="C95" s="53"/>
      <c r="D95" s="53"/>
      <c r="E95" s="53"/>
      <c r="F95" s="34"/>
    </row>
    <row r="96" customFormat="false" ht="23.45" hidden="false" customHeight="true" outlineLevel="0" collapsed="false">
      <c r="A96" s="53" t="s">
        <v>104</v>
      </c>
      <c r="B96" s="53"/>
      <c r="C96" s="53"/>
      <c r="D96" s="53"/>
      <c r="E96" s="53"/>
      <c r="F96" s="34"/>
    </row>
    <row r="97" customFormat="false" ht="90.75" hidden="false" customHeight="true" outlineLevel="0" collapsed="false">
      <c r="A97" s="53" t="s">
        <v>105</v>
      </c>
      <c r="B97" s="53"/>
      <c r="C97" s="53"/>
      <c r="D97" s="53"/>
      <c r="E97" s="53"/>
      <c r="F97" s="34"/>
    </row>
    <row r="98" customFormat="false" ht="23.45" hidden="false" customHeight="true" outlineLevel="0" collapsed="false">
      <c r="A98" s="53" t="s">
        <v>106</v>
      </c>
      <c r="B98" s="53"/>
      <c r="C98" s="53"/>
      <c r="D98" s="53"/>
      <c r="E98" s="53"/>
      <c r="F98" s="34"/>
    </row>
    <row r="99" customFormat="false" ht="16.4" hidden="false" customHeight="true" outlineLevel="0" collapsed="false">
      <c r="A99" s="54"/>
      <c r="B99" s="55"/>
      <c r="C99" s="55"/>
      <c r="D99" s="55"/>
      <c r="E99" s="47"/>
      <c r="F99" s="34"/>
    </row>
    <row r="100" customFormat="false" ht="13.8" hidden="false" customHeight="false" outlineLevel="0" collapsed="false">
      <c r="A100" s="27"/>
      <c r="B100" s="33" t="s">
        <v>107</v>
      </c>
      <c r="C100" s="33"/>
      <c r="D100" s="27"/>
      <c r="E100" s="27"/>
    </row>
    <row r="101" customFormat="false" ht="13.8" hidden="false" customHeight="false" outlineLevel="0" collapsed="false">
      <c r="A101" s="56"/>
      <c r="B101" s="12" t="s">
        <v>108</v>
      </c>
      <c r="C101" s="57" t="n">
        <v>2</v>
      </c>
      <c r="D101" s="27"/>
      <c r="E101" s="27"/>
    </row>
    <row r="102" customFormat="false" ht="13.8" hidden="false" customHeight="false" outlineLevel="0" collapsed="false">
      <c r="A102" s="56"/>
      <c r="B102" s="12" t="s">
        <v>109</v>
      </c>
      <c r="C102" s="58" t="n">
        <v>3.75</v>
      </c>
      <c r="D102" s="27"/>
      <c r="E102" s="27"/>
    </row>
    <row r="103" customFormat="false" ht="13.8" hidden="false" customHeight="false" outlineLevel="0" collapsed="false">
      <c r="A103" s="56"/>
      <c r="B103" s="12" t="s">
        <v>110</v>
      </c>
      <c r="C103" s="57" t="n">
        <v>22</v>
      </c>
      <c r="D103" s="27"/>
      <c r="E103" s="27"/>
      <c r="G103" s="59"/>
    </row>
    <row r="104" customFormat="false" ht="13.8" hidden="false" customHeight="false" outlineLevel="0" collapsed="false">
      <c r="A104" s="56"/>
      <c r="B104" s="12" t="s">
        <v>111</v>
      </c>
      <c r="C104" s="58" t="n">
        <f aca="false">6%*C106</f>
        <v>348.1308</v>
      </c>
      <c r="D104" s="27"/>
      <c r="E104" s="27"/>
    </row>
    <row r="105" customFormat="false" ht="13.8" hidden="false" customHeight="false" outlineLevel="0" collapsed="false">
      <c r="A105" s="56"/>
      <c r="B105" s="9" t="s">
        <v>112</v>
      </c>
      <c r="C105" s="58" t="n">
        <f aca="false">(C101*C102*C103)-C104</f>
        <v>-183.1308</v>
      </c>
      <c r="D105" s="27"/>
      <c r="E105" s="27"/>
    </row>
    <row r="106" customFormat="false" ht="13.8" hidden="false" customHeight="false" outlineLevel="0" collapsed="false">
      <c r="A106" s="56"/>
      <c r="B106" s="9" t="s">
        <v>113</v>
      </c>
      <c r="C106" s="58" t="n">
        <f aca="false">$D$12</f>
        <v>5802.18</v>
      </c>
      <c r="D106" s="27"/>
      <c r="E106" s="27"/>
    </row>
    <row r="107" customFormat="false" ht="13.8" hidden="false" customHeight="false" outlineLevel="0" collapsed="false">
      <c r="A107" s="56"/>
      <c r="B107" s="27"/>
      <c r="C107" s="27"/>
      <c r="D107" s="27"/>
      <c r="E107" s="27"/>
    </row>
    <row r="108" customFormat="false" ht="13.8" hidden="false" customHeight="false" outlineLevel="0" collapsed="false">
      <c r="A108" s="56"/>
      <c r="B108" s="33" t="s">
        <v>114</v>
      </c>
      <c r="C108" s="33"/>
      <c r="D108" s="27"/>
      <c r="E108" s="27"/>
    </row>
    <row r="109" customFormat="false" ht="13.8" hidden="false" customHeight="false" outlineLevel="0" collapsed="false">
      <c r="A109" s="56"/>
      <c r="B109" s="12" t="s">
        <v>115</v>
      </c>
      <c r="C109" s="60" t="n">
        <v>0</v>
      </c>
      <c r="D109" s="27"/>
      <c r="E109" s="27"/>
      <c r="M109" s="47"/>
      <c r="N109" s="47"/>
    </row>
    <row r="110" customFormat="false" ht="13.8" hidden="false" customHeight="false" outlineLevel="0" collapsed="false">
      <c r="A110" s="56"/>
      <c r="B110" s="12" t="s">
        <v>116</v>
      </c>
      <c r="C110" s="57" t="n">
        <v>22</v>
      </c>
      <c r="D110" s="27"/>
      <c r="E110" s="27"/>
      <c r="M110" s="61"/>
      <c r="N110" s="54"/>
    </row>
    <row r="111" customFormat="false" ht="13.8" hidden="false" customHeight="false" outlineLevel="0" collapsed="false">
      <c r="A111" s="56"/>
      <c r="B111" s="12" t="s">
        <v>117</v>
      </c>
      <c r="C111" s="62" t="n">
        <v>0</v>
      </c>
      <c r="D111" s="27"/>
      <c r="E111" s="27"/>
      <c r="M111" s="56"/>
      <c r="N111" s="63"/>
    </row>
    <row r="112" customFormat="false" ht="13.8" hidden="false" customHeight="false" outlineLevel="0" collapsed="false">
      <c r="A112" s="27"/>
      <c r="B112" s="9" t="s">
        <v>118</v>
      </c>
      <c r="C112" s="58" t="n">
        <f aca="false">C109*C110</f>
        <v>0</v>
      </c>
      <c r="D112" s="27"/>
      <c r="E112" s="27"/>
      <c r="M112" s="56"/>
      <c r="N112" s="61"/>
    </row>
    <row r="113" customFormat="false" ht="13.8" hidden="false" customHeight="false" outlineLevel="0" collapsed="false">
      <c r="A113" s="27"/>
      <c r="B113" s="12" t="s">
        <v>119</v>
      </c>
      <c r="C113" s="58" t="n">
        <f aca="false">C111*C112</f>
        <v>0</v>
      </c>
      <c r="D113" s="27"/>
      <c r="E113" s="27"/>
      <c r="M113" s="56"/>
      <c r="N113" s="64"/>
    </row>
    <row r="114" customFormat="false" ht="13.8" hidden="false" customHeight="false" outlineLevel="0" collapsed="false">
      <c r="A114" s="27"/>
      <c r="B114" s="12" t="s">
        <v>120</v>
      </c>
      <c r="C114" s="58" t="n">
        <f aca="false">C112-C113</f>
        <v>0</v>
      </c>
      <c r="D114" s="27"/>
      <c r="E114" s="27"/>
      <c r="M114" s="65"/>
      <c r="N114" s="63"/>
    </row>
    <row r="115" customFormat="false" ht="13.8" hidden="false" customHeight="false" outlineLevel="0" collapsed="false">
      <c r="A115" s="27"/>
      <c r="B115" s="27"/>
      <c r="C115" s="27"/>
      <c r="D115" s="27"/>
      <c r="E115" s="27"/>
      <c r="M115" s="56"/>
      <c r="N115" s="63"/>
    </row>
    <row r="116" customFormat="false" ht="13.8" hidden="false" customHeight="false" outlineLevel="0" collapsed="false">
      <c r="A116" s="66" t="s">
        <v>121</v>
      </c>
      <c r="B116" s="66"/>
      <c r="C116" s="66"/>
      <c r="D116" s="66"/>
      <c r="E116" s="66"/>
      <c r="M116" s="56"/>
      <c r="N116" s="63"/>
    </row>
    <row r="117" customFormat="false" ht="13.8" hidden="false" customHeight="false" outlineLevel="0" collapsed="false">
      <c r="A117" s="67" t="s">
        <v>122</v>
      </c>
      <c r="B117" s="67"/>
      <c r="C117" s="67"/>
      <c r="D117" s="67"/>
      <c r="E117" s="67"/>
    </row>
    <row r="118" customFormat="false" ht="13.8" hidden="false" customHeight="false" outlineLevel="0" collapsed="false">
      <c r="A118" s="57" t="s">
        <v>123</v>
      </c>
      <c r="B118" s="57"/>
      <c r="C118" s="57"/>
      <c r="D118" s="57"/>
      <c r="E118" s="57"/>
    </row>
    <row r="119" customFormat="false" ht="12.8" hidden="false" customHeight="true" outlineLevel="0" collapsed="false">
      <c r="A119" s="68" t="s">
        <v>124</v>
      </c>
      <c r="B119" s="68"/>
      <c r="C119" s="68"/>
      <c r="D119" s="68"/>
      <c r="E119" s="68"/>
    </row>
    <row r="120" customFormat="false" ht="13.8" hidden="false" customHeight="false" outlineLevel="0" collapsed="false">
      <c r="A120" s="27"/>
      <c r="B120" s="69"/>
      <c r="C120" s="61"/>
      <c r="D120" s="27"/>
      <c r="E120" s="27"/>
    </row>
    <row r="121" customFormat="false" ht="13.8" hidden="false" customHeight="false" outlineLevel="0" collapsed="false">
      <c r="A121" s="27"/>
      <c r="B121" s="70"/>
      <c r="C121" s="64"/>
      <c r="D121" s="27"/>
      <c r="E121" s="27"/>
    </row>
    <row r="122" customFormat="false" ht="13.8" hidden="false" customHeight="false" outlineLevel="0" collapsed="false">
      <c r="A122" s="27"/>
      <c r="B122" s="71"/>
      <c r="C122" s="72"/>
      <c r="D122" s="27"/>
      <c r="E122" s="27"/>
    </row>
    <row r="123" customFormat="false" ht="13.8" hidden="false" customHeight="false" outlineLevel="0" collapsed="false">
      <c r="A123" s="27"/>
      <c r="B123" s="69"/>
      <c r="C123" s="72"/>
      <c r="D123" s="27"/>
      <c r="E123" s="27"/>
    </row>
    <row r="124" customFormat="false" ht="13.8" hidden="false" customHeight="false" outlineLevel="0" collapsed="false">
      <c r="A124" s="27"/>
      <c r="B124" s="69"/>
      <c r="C124" s="73"/>
      <c r="D124" s="27"/>
      <c r="E124" s="27"/>
    </row>
    <row r="125" customFormat="false" ht="13.8" hidden="false" customHeight="false" outlineLevel="0" collapsed="false">
      <c r="A125" s="27"/>
      <c r="B125" s="69"/>
      <c r="C125" s="64"/>
      <c r="D125" s="27"/>
      <c r="E125" s="27"/>
    </row>
    <row r="126" customFormat="false" ht="13.8" hidden="false" customHeight="false" outlineLevel="0" collapsed="false">
      <c r="A126" s="27"/>
      <c r="B126" s="69"/>
      <c r="C126" s="61"/>
      <c r="D126" s="74"/>
      <c r="E126" s="27"/>
    </row>
    <row r="127" customFormat="false" ht="13.8" hidden="false" customHeight="false" outlineLevel="0" collapsed="false">
      <c r="A127" s="27"/>
      <c r="B127" s="69"/>
      <c r="C127" s="72"/>
      <c r="D127" s="27"/>
      <c r="E127" s="27"/>
    </row>
    <row r="128" customFormat="false" ht="13.8" hidden="false" customHeight="false" outlineLevel="0" collapsed="false">
      <c r="A128" s="27"/>
      <c r="B128" s="27"/>
      <c r="C128" s="27"/>
      <c r="D128" s="27"/>
      <c r="E128" s="27"/>
    </row>
    <row r="129" customFormat="false" ht="13.8" hidden="false" customHeight="false" outlineLevel="0" collapsed="false">
      <c r="A129" s="27"/>
      <c r="B129" s="47"/>
      <c r="C129" s="47"/>
      <c r="D129" s="27"/>
      <c r="E129" s="27"/>
    </row>
    <row r="130" customFormat="false" ht="13.8" hidden="false" customHeight="false" outlineLevel="0" collapsed="false">
      <c r="A130" s="27"/>
      <c r="B130" s="47"/>
      <c r="C130" s="61"/>
      <c r="D130" s="27"/>
      <c r="E130" s="27"/>
    </row>
    <row r="131" customFormat="false" ht="13.8" hidden="false" customHeight="false" outlineLevel="0" collapsed="false">
      <c r="A131" s="27"/>
      <c r="B131" s="70"/>
      <c r="C131" s="75"/>
      <c r="D131" s="27"/>
      <c r="E131" s="27"/>
    </row>
    <row r="132" customFormat="false" ht="13.8" hidden="false" customHeight="false" outlineLevel="0" collapsed="false">
      <c r="A132" s="27"/>
      <c r="B132" s="69"/>
      <c r="C132" s="76"/>
      <c r="D132" s="27"/>
      <c r="E132" s="27"/>
    </row>
    <row r="133" customFormat="false" ht="13.8" hidden="false" customHeight="false" outlineLevel="0" collapsed="false">
      <c r="A133" s="27"/>
      <c r="B133" s="69"/>
      <c r="C133" s="56"/>
      <c r="D133" s="27"/>
      <c r="E133" s="27"/>
    </row>
    <row r="134" customFormat="false" ht="13.8" hidden="false" customHeight="false" outlineLevel="0" collapsed="false">
      <c r="A134" s="27"/>
      <c r="B134" s="71"/>
      <c r="C134" s="77"/>
      <c r="D134" s="27"/>
      <c r="E134" s="27"/>
    </row>
    <row r="135" customFormat="false" ht="13.8" hidden="false" customHeight="false" outlineLevel="0" collapsed="false">
      <c r="A135" s="27"/>
      <c r="B135" s="69"/>
      <c r="C135" s="72"/>
      <c r="D135" s="27"/>
      <c r="E135" s="27"/>
    </row>
    <row r="136" customFormat="false" ht="13.8" hidden="false" customHeight="false" outlineLevel="0" collapsed="false">
      <c r="A136" s="27"/>
      <c r="B136" s="69"/>
      <c r="C136" s="56"/>
      <c r="D136" s="27"/>
      <c r="E136" s="27"/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50">
    <mergeCell ref="A1:E1"/>
    <mergeCell ref="A2:E2"/>
    <mergeCell ref="A3:E3"/>
    <mergeCell ref="A4:E4"/>
    <mergeCell ref="A5:E5"/>
    <mergeCell ref="A6:D6"/>
    <mergeCell ref="A7:D7"/>
    <mergeCell ref="A8:D8"/>
    <mergeCell ref="A9:D9"/>
    <mergeCell ref="A10:D10"/>
    <mergeCell ref="A11:B11"/>
    <mergeCell ref="A15:E15"/>
    <mergeCell ref="A16:B16"/>
    <mergeCell ref="A21:B21"/>
    <mergeCell ref="A31:B31"/>
    <mergeCell ref="A39:E39"/>
    <mergeCell ref="A48:E48"/>
    <mergeCell ref="A49:B49"/>
    <mergeCell ref="A56:B56"/>
    <mergeCell ref="A58:B58"/>
    <mergeCell ref="A61:E61"/>
    <mergeCell ref="A65:E65"/>
    <mergeCell ref="A66:B66"/>
    <mergeCell ref="A70:B70"/>
    <mergeCell ref="A75:E75"/>
    <mergeCell ref="A76:C76"/>
    <mergeCell ref="B77:C77"/>
    <mergeCell ref="B78:C78"/>
    <mergeCell ref="B79:C79"/>
    <mergeCell ref="B80:C80"/>
    <mergeCell ref="B81:C81"/>
    <mergeCell ref="A82:C82"/>
    <mergeCell ref="A83:C83"/>
    <mergeCell ref="A84:C84"/>
    <mergeCell ref="B85:C85"/>
    <mergeCell ref="A86:C86"/>
    <mergeCell ref="A88:E88"/>
    <mergeCell ref="A92:E92"/>
    <mergeCell ref="A93:E93"/>
    <mergeCell ref="A94:E94"/>
    <mergeCell ref="A95:E95"/>
    <mergeCell ref="A96:E96"/>
    <mergeCell ref="A97:E97"/>
    <mergeCell ref="A98:E98"/>
    <mergeCell ref="B100:C100"/>
    <mergeCell ref="B108:C108"/>
    <mergeCell ref="A116:E116"/>
    <mergeCell ref="A117:E117"/>
    <mergeCell ref="A118:E118"/>
    <mergeCell ref="A119:E11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Roman,Normal"&amp;12&amp;Kffffff&amp;A</oddHeader>
    <oddFooter>&amp;C&amp;"Times New Roman,Normal"&amp;12&amp;KffffffPágina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EEEEE"/>
    <pageSetUpPr fitToPage="false"/>
  </sheetPr>
  <dimension ref="A1:N1048576"/>
  <sheetViews>
    <sheetView showFormulas="false" showGridLines="true" showRowColHeaders="true" showZeros="true" rightToLeft="false" tabSelected="false" showOutlineSymbols="true" defaultGridColor="true" view="normal" topLeftCell="A85" colorId="64" zoomScale="80" zoomScaleNormal="80" zoomScalePageLayoutView="100" workbookViewId="0">
      <selection pane="topLeft" activeCell="B63" activeCellId="0" sqref="B63"/>
    </sheetView>
  </sheetViews>
  <sheetFormatPr defaultColWidth="8.9140625" defaultRowHeight="13.8" zeroHeight="false" outlineLevelRow="0" outlineLevelCol="0"/>
  <cols>
    <col collapsed="false" customWidth="true" hidden="false" outlineLevel="0" max="1" min="1" style="1" width="12.25"/>
    <col collapsed="false" customWidth="true" hidden="false" outlineLevel="0" max="2" min="2" style="1" width="43.37"/>
    <col collapsed="false" customWidth="true" hidden="false" outlineLevel="0" max="5" min="3" style="1" width="12.25"/>
    <col collapsed="false" customWidth="true" hidden="false" outlineLevel="0" max="6" min="6" style="1" width="2.08"/>
    <col collapsed="false" customWidth="true" hidden="false" outlineLevel="0" max="7" min="7" style="1" width="2.77"/>
    <col collapsed="false" customWidth="true" hidden="false" outlineLevel="0" max="8" min="8" style="1" width="2.08"/>
    <col collapsed="false" customWidth="true" hidden="false" outlineLevel="0" max="9" min="9" style="1" width="11.43"/>
    <col collapsed="false" customWidth="false" hidden="false" outlineLevel="0" max="1024" min="10" style="1" width="8.9"/>
  </cols>
  <sheetData>
    <row r="1" customFormat="false" ht="13.8" hidden="false" customHeight="false" outlineLevel="0" collapsed="false">
      <c r="A1" s="2" t="s">
        <v>0</v>
      </c>
      <c r="B1" s="2"/>
      <c r="C1" s="2"/>
      <c r="D1" s="2"/>
      <c r="E1" s="2"/>
    </row>
    <row r="2" customFormat="false" ht="12.8" hidden="false" customHeight="false" outlineLevel="0" collapsed="false">
      <c r="A2" s="2" t="s">
        <v>136</v>
      </c>
      <c r="B2" s="2"/>
      <c r="C2" s="2"/>
      <c r="D2" s="2"/>
      <c r="E2" s="2"/>
    </row>
    <row r="3" customFormat="false" ht="13.8" hidden="false" customHeight="false" outlineLevel="0" collapsed="false">
      <c r="A3" s="4" t="s">
        <v>2</v>
      </c>
      <c r="B3" s="4"/>
      <c r="C3" s="4"/>
      <c r="D3" s="4"/>
      <c r="E3" s="4"/>
    </row>
    <row r="4" customFormat="false" ht="13.8" hidden="false" customHeight="false" outlineLevel="0" collapsed="false">
      <c r="A4" s="4" t="s">
        <v>3</v>
      </c>
      <c r="B4" s="4"/>
      <c r="C4" s="4"/>
      <c r="D4" s="4"/>
      <c r="E4" s="4"/>
    </row>
    <row r="5" customFormat="false" ht="11.9" hidden="false" customHeight="true" outlineLevel="0" collapsed="false">
      <c r="A5" s="2" t="s">
        <v>4</v>
      </c>
      <c r="B5" s="2"/>
      <c r="C5" s="2"/>
      <c r="D5" s="2"/>
      <c r="E5" s="2"/>
    </row>
    <row r="6" customFormat="false" ht="23.5" hidden="false" customHeight="true" outlineLevel="0" collapsed="false">
      <c r="A6" s="5" t="s">
        <v>5</v>
      </c>
      <c r="B6" s="5"/>
      <c r="C6" s="5"/>
      <c r="D6" s="5"/>
      <c r="E6" s="6"/>
      <c r="J6" s="7"/>
    </row>
    <row r="7" customFormat="false" ht="13.8" hidden="false" customHeight="false" outlineLevel="0" collapsed="false">
      <c r="A7" s="8" t="s">
        <v>137</v>
      </c>
      <c r="B7" s="8"/>
      <c r="C7" s="8"/>
      <c r="D7" s="8"/>
      <c r="E7" s="6"/>
    </row>
    <row r="8" customFormat="false" ht="13.8" hidden="false" customHeight="false" outlineLevel="0" collapsed="false">
      <c r="A8" s="8" t="s">
        <v>127</v>
      </c>
      <c r="B8" s="8"/>
      <c r="C8" s="8"/>
      <c r="D8" s="8"/>
      <c r="E8" s="6"/>
    </row>
    <row r="9" customFormat="false" ht="12.8" hidden="false" customHeight="true" outlineLevel="0" collapsed="false">
      <c r="A9" s="9" t="s">
        <v>8</v>
      </c>
      <c r="B9" s="9"/>
      <c r="C9" s="9"/>
      <c r="D9" s="9"/>
      <c r="E9" s="2" t="n">
        <v>12</v>
      </c>
    </row>
    <row r="10" customFormat="false" ht="13.8" hidden="false" customHeight="false" outlineLevel="0" collapsed="false">
      <c r="A10" s="10" t="s">
        <v>9</v>
      </c>
      <c r="B10" s="10"/>
      <c r="C10" s="10"/>
      <c r="D10" s="10"/>
      <c r="E10" s="2" t="n">
        <v>2</v>
      </c>
    </row>
    <row r="11" customFormat="false" ht="23.5" hidden="false" customHeight="false" outlineLevel="0" collapsed="false">
      <c r="A11" s="2" t="s">
        <v>10</v>
      </c>
      <c r="B11" s="2"/>
      <c r="C11" s="2" t="s">
        <v>11</v>
      </c>
      <c r="D11" s="11" t="s">
        <v>12</v>
      </c>
      <c r="E11" s="11" t="s">
        <v>13</v>
      </c>
    </row>
    <row r="12" customFormat="false" ht="13.8" hidden="false" customHeight="false" outlineLevel="0" collapsed="false">
      <c r="A12" s="12" t="s">
        <v>14</v>
      </c>
      <c r="B12" s="12" t="s">
        <v>15</v>
      </c>
      <c r="C12" s="12"/>
      <c r="D12" s="13" t="n">
        <v>4318.17</v>
      </c>
      <c r="E12" s="14" t="n">
        <f aca="false">D12*E10</f>
        <v>8636.34</v>
      </c>
    </row>
    <row r="13" customFormat="false" ht="13.8" hidden="false" customHeight="false" outlineLevel="0" collapsed="false">
      <c r="A13" s="12" t="s">
        <v>16</v>
      </c>
      <c r="B13" s="12" t="s">
        <v>17</v>
      </c>
      <c r="C13" s="15" t="n">
        <v>0</v>
      </c>
      <c r="D13" s="16" t="n">
        <f aca="false">C13*D12</f>
        <v>0</v>
      </c>
      <c r="E13" s="14" t="n">
        <f aca="false">D13*E10</f>
        <v>0</v>
      </c>
    </row>
    <row r="14" customFormat="false" ht="13.8" hidden="false" customHeight="false" outlineLevel="0" collapsed="false">
      <c r="A14" s="17"/>
      <c r="B14" s="17" t="s">
        <v>18</v>
      </c>
      <c r="C14" s="17"/>
      <c r="D14" s="18" t="n">
        <f aca="false">SUM(D12:D13)</f>
        <v>4318.17</v>
      </c>
      <c r="E14" s="18" t="n">
        <f aca="false">SUM(E12:E13)</f>
        <v>8636.34</v>
      </c>
    </row>
    <row r="15" customFormat="false" ht="13.8" hidden="false" customHeight="false" outlineLevel="0" collapsed="false">
      <c r="A15" s="2" t="s">
        <v>19</v>
      </c>
      <c r="B15" s="2"/>
      <c r="C15" s="2"/>
      <c r="D15" s="2"/>
      <c r="E15" s="2"/>
    </row>
    <row r="16" customFormat="false" ht="23.5" hidden="false" customHeight="false" outlineLevel="0" collapsed="false">
      <c r="A16" s="2" t="s">
        <v>20</v>
      </c>
      <c r="B16" s="2"/>
      <c r="C16" s="2" t="s">
        <v>11</v>
      </c>
      <c r="D16" s="11" t="s">
        <v>12</v>
      </c>
      <c r="E16" s="11" t="s">
        <v>13</v>
      </c>
    </row>
    <row r="17" customFormat="false" ht="13.8" hidden="false" customHeight="false" outlineLevel="0" collapsed="false">
      <c r="A17" s="12" t="s">
        <v>14</v>
      </c>
      <c r="B17" s="12" t="s">
        <v>21</v>
      </c>
      <c r="C17" s="19" t="n">
        <v>0.0833</v>
      </c>
      <c r="D17" s="14" t="n">
        <f aca="false">$D$14*C17</f>
        <v>359.703561</v>
      </c>
      <c r="E17" s="14" t="n">
        <f aca="false">D17*$E$10</f>
        <v>719.407122</v>
      </c>
    </row>
    <row r="18" customFormat="false" ht="13.8" hidden="false" customHeight="false" outlineLevel="0" collapsed="false">
      <c r="A18" s="12" t="s">
        <v>22</v>
      </c>
      <c r="B18" s="12" t="s">
        <v>23</v>
      </c>
      <c r="C18" s="19" t="n">
        <v>0.0833</v>
      </c>
      <c r="D18" s="14" t="n">
        <f aca="false">$D$14*C18</f>
        <v>359.703561</v>
      </c>
      <c r="E18" s="14" t="n">
        <f aca="false">D18*$E$10</f>
        <v>719.407122</v>
      </c>
    </row>
    <row r="19" customFormat="false" ht="13.8" hidden="false" customHeight="false" outlineLevel="0" collapsed="false">
      <c r="A19" s="12" t="s">
        <v>24</v>
      </c>
      <c r="B19" s="12" t="s">
        <v>25</v>
      </c>
      <c r="C19" s="19" t="n">
        <v>0.0278</v>
      </c>
      <c r="D19" s="14" t="n">
        <f aca="false">$D$14*C19</f>
        <v>120.045126</v>
      </c>
      <c r="E19" s="14" t="n">
        <f aca="false">D19*$E$10</f>
        <v>240.090252</v>
      </c>
    </row>
    <row r="20" customFormat="false" ht="13.8" hidden="false" customHeight="false" outlineLevel="0" collapsed="false">
      <c r="A20" s="20"/>
      <c r="B20" s="17" t="s">
        <v>26</v>
      </c>
      <c r="C20" s="21" t="n">
        <f aca="false">$C$17+$C$18+$C$19</f>
        <v>0.1944</v>
      </c>
      <c r="D20" s="18" t="n">
        <f aca="false">SUM(D17:D19)</f>
        <v>839.452248</v>
      </c>
      <c r="E20" s="18" t="n">
        <f aca="false">SUM(E17:E19)</f>
        <v>1678.904496</v>
      </c>
    </row>
    <row r="21" customFormat="false" ht="23.5" hidden="false" customHeight="false" outlineLevel="0" collapsed="false">
      <c r="A21" s="2" t="s">
        <v>27</v>
      </c>
      <c r="B21" s="2"/>
      <c r="C21" s="2" t="s">
        <v>11</v>
      </c>
      <c r="D21" s="11" t="s">
        <v>12</v>
      </c>
      <c r="E21" s="11" t="s">
        <v>13</v>
      </c>
    </row>
    <row r="22" customFormat="false" ht="13.8" hidden="false" customHeight="false" outlineLevel="0" collapsed="false">
      <c r="A22" s="12" t="s">
        <v>14</v>
      </c>
      <c r="B22" s="12" t="s">
        <v>28</v>
      </c>
      <c r="C22" s="19" t="n">
        <v>0.2</v>
      </c>
      <c r="D22" s="14" t="n">
        <f aca="false">($D$14 +$D$20)*C22</f>
        <v>1031.5244496</v>
      </c>
      <c r="E22" s="14" t="n">
        <f aca="false">D22*$E$10</f>
        <v>2063.0488992</v>
      </c>
    </row>
    <row r="23" customFormat="false" ht="13.8" hidden="false" customHeight="false" outlineLevel="0" collapsed="false">
      <c r="A23" s="12" t="s">
        <v>22</v>
      </c>
      <c r="B23" s="12" t="s">
        <v>29</v>
      </c>
      <c r="C23" s="19" t="n">
        <v>0.025</v>
      </c>
      <c r="D23" s="14" t="n">
        <f aca="false">($D$14 +$D$20)*C23</f>
        <v>128.9405562</v>
      </c>
      <c r="E23" s="14" t="n">
        <f aca="false">D23*$E$10</f>
        <v>257.8811124</v>
      </c>
    </row>
    <row r="24" customFormat="false" ht="13.8" hidden="false" customHeight="false" outlineLevel="0" collapsed="false">
      <c r="A24" s="12" t="s">
        <v>24</v>
      </c>
      <c r="B24" s="12" t="s">
        <v>30</v>
      </c>
      <c r="C24" s="15" t="n">
        <v>0</v>
      </c>
      <c r="D24" s="14" t="n">
        <f aca="false">($D$14 +$D$20)*C24</f>
        <v>0</v>
      </c>
      <c r="E24" s="14" t="n">
        <f aca="false">D24*$E$10</f>
        <v>0</v>
      </c>
    </row>
    <row r="25" customFormat="false" ht="13.8" hidden="false" customHeight="false" outlineLevel="0" collapsed="false">
      <c r="A25" s="12" t="s">
        <v>31</v>
      </c>
      <c r="B25" s="12" t="s">
        <v>32</v>
      </c>
      <c r="C25" s="19" t="n">
        <v>0.015</v>
      </c>
      <c r="D25" s="14" t="n">
        <f aca="false">($D$14 +$D$20)*C25</f>
        <v>77.36433372</v>
      </c>
      <c r="E25" s="14" t="n">
        <f aca="false">D25*$E$10</f>
        <v>154.72866744</v>
      </c>
      <c r="F25" s="22"/>
    </row>
    <row r="26" customFormat="false" ht="13.8" hidden="false" customHeight="false" outlineLevel="0" collapsed="false">
      <c r="A26" s="12" t="s">
        <v>16</v>
      </c>
      <c r="B26" s="12" t="s">
        <v>33</v>
      </c>
      <c r="C26" s="19" t="n">
        <v>0.01</v>
      </c>
      <c r="D26" s="14" t="n">
        <f aca="false">($D$14 +$D$20)*C26</f>
        <v>51.57622248</v>
      </c>
      <c r="E26" s="14" t="n">
        <f aca="false">D26*$E$10</f>
        <v>103.15244496</v>
      </c>
    </row>
    <row r="27" customFormat="false" ht="13.8" hidden="false" customHeight="false" outlineLevel="0" collapsed="false">
      <c r="A27" s="12" t="s">
        <v>34</v>
      </c>
      <c r="B27" s="12" t="s">
        <v>35</v>
      </c>
      <c r="C27" s="19" t="n">
        <v>0.006</v>
      </c>
      <c r="D27" s="14" t="n">
        <f aca="false">($D$14 +$D$20)*C27</f>
        <v>30.945733488</v>
      </c>
      <c r="E27" s="14" t="n">
        <f aca="false">D27*$E$10</f>
        <v>61.891466976</v>
      </c>
    </row>
    <row r="28" customFormat="false" ht="13.8" hidden="false" customHeight="false" outlineLevel="0" collapsed="false">
      <c r="A28" s="12" t="s">
        <v>36</v>
      </c>
      <c r="B28" s="12" t="s">
        <v>37</v>
      </c>
      <c r="C28" s="19" t="n">
        <v>0.002</v>
      </c>
      <c r="D28" s="14" t="n">
        <f aca="false">($D$14 +$D$20)*C28</f>
        <v>10.315244496</v>
      </c>
      <c r="E28" s="14" t="n">
        <f aca="false">D28*$E$10</f>
        <v>20.630488992</v>
      </c>
    </row>
    <row r="29" customFormat="false" ht="13.8" hidden="false" customHeight="false" outlineLevel="0" collapsed="false">
      <c r="A29" s="12" t="s">
        <v>38</v>
      </c>
      <c r="B29" s="12" t="s">
        <v>39</v>
      </c>
      <c r="C29" s="19" t="n">
        <v>0.08</v>
      </c>
      <c r="D29" s="14" t="n">
        <f aca="false">($D$14 +$D$20)*C29</f>
        <v>412.60977984</v>
      </c>
      <c r="E29" s="14" t="n">
        <f aca="false">D29*$E$10</f>
        <v>825.21955968</v>
      </c>
    </row>
    <row r="30" customFormat="false" ht="13.8" hidden="false" customHeight="false" outlineLevel="0" collapsed="false">
      <c r="A30" s="20"/>
      <c r="B30" s="17" t="s">
        <v>40</v>
      </c>
      <c r="C30" s="21" t="n">
        <f aca="false">SUM(C22:C29)</f>
        <v>0.338</v>
      </c>
      <c r="D30" s="18" t="n">
        <f aca="false">SUM(D22:D29)</f>
        <v>1743.276319824</v>
      </c>
      <c r="E30" s="18" t="n">
        <f aca="false">SUM(E22:E29)</f>
        <v>3486.552639648</v>
      </c>
    </row>
    <row r="31" customFormat="false" ht="23.5" hidden="false" customHeight="false" outlineLevel="0" collapsed="false">
      <c r="A31" s="2" t="s">
        <v>41</v>
      </c>
      <c r="B31" s="2"/>
      <c r="C31" s="2"/>
      <c r="D31" s="11" t="s">
        <v>12</v>
      </c>
      <c r="E31" s="11" t="s">
        <v>13</v>
      </c>
    </row>
    <row r="32" customFormat="false" ht="13.8" hidden="false" customHeight="false" outlineLevel="0" collapsed="false">
      <c r="A32" s="12" t="s">
        <v>14</v>
      </c>
      <c r="B32" s="12" t="s">
        <v>42</v>
      </c>
      <c r="C32" s="12"/>
      <c r="D32" s="14" t="n">
        <f aca="false">C105</f>
        <v>-94.0902</v>
      </c>
      <c r="E32" s="14" t="n">
        <f aca="false">D32*$E$10</f>
        <v>-188.1804</v>
      </c>
      <c r="F32" s="24"/>
    </row>
    <row r="33" customFormat="false" ht="13.8" hidden="false" customHeight="false" outlineLevel="0" collapsed="false">
      <c r="A33" s="25" t="s">
        <v>22</v>
      </c>
      <c r="B33" s="25" t="s">
        <v>128</v>
      </c>
      <c r="C33" s="12"/>
      <c r="D33" s="14" t="n">
        <f aca="false">C114</f>
        <v>0</v>
      </c>
      <c r="E33" s="14" t="n">
        <f aca="false">D33*$E$10</f>
        <v>0</v>
      </c>
    </row>
    <row r="34" customFormat="false" ht="13.8" hidden="false" customHeight="false" outlineLevel="0" collapsed="false">
      <c r="A34" s="25" t="s">
        <v>24</v>
      </c>
      <c r="B34" s="12" t="s">
        <v>44</v>
      </c>
      <c r="C34" s="12"/>
      <c r="D34" s="16" t="n">
        <v>0</v>
      </c>
      <c r="E34" s="14" t="n">
        <f aca="false">D34*$E$10</f>
        <v>0</v>
      </c>
    </row>
    <row r="35" customFormat="false" ht="13.8" hidden="false" customHeight="false" outlineLevel="0" collapsed="false">
      <c r="A35" s="25" t="s">
        <v>31</v>
      </c>
      <c r="B35" s="25" t="s">
        <v>45</v>
      </c>
      <c r="C35" s="12"/>
      <c r="D35" s="16" t="n">
        <v>0</v>
      </c>
      <c r="E35" s="14" t="n">
        <f aca="false">D35*$E$10</f>
        <v>0</v>
      </c>
    </row>
    <row r="36" customFormat="false" ht="13.8" hidden="false" customHeight="false" outlineLevel="0" collapsed="false">
      <c r="A36" s="25" t="s">
        <v>36</v>
      </c>
      <c r="B36" s="25" t="s">
        <v>129</v>
      </c>
      <c r="C36" s="12"/>
      <c r="D36" s="16" t="n">
        <v>0</v>
      </c>
      <c r="E36" s="14" t="n">
        <f aca="false">D36*$E$10</f>
        <v>0</v>
      </c>
    </row>
    <row r="37" customFormat="false" ht="13.8" hidden="false" customHeight="false" outlineLevel="0" collapsed="false">
      <c r="A37" s="20"/>
      <c r="B37" s="17" t="s">
        <v>49</v>
      </c>
      <c r="C37" s="20"/>
      <c r="D37" s="18" t="n">
        <f aca="false">SUM(D32:D36)</f>
        <v>-94.0902</v>
      </c>
      <c r="E37" s="18" t="n">
        <f aca="false">SUM(E32:E36)</f>
        <v>-188.1804</v>
      </c>
    </row>
    <row r="38" customFormat="false" ht="13.8" hidden="false" customHeight="false" outlineLevel="0" collapsed="false">
      <c r="A38" s="17"/>
      <c r="B38" s="17" t="s">
        <v>50</v>
      </c>
      <c r="C38" s="17"/>
      <c r="D38" s="18" t="n">
        <f aca="false">D20+D30+D37</f>
        <v>2488.638367824</v>
      </c>
      <c r="E38" s="18" t="n">
        <f aca="false">E20+E30+E37</f>
        <v>4977.276735648</v>
      </c>
    </row>
    <row r="39" customFormat="false" ht="13.8" hidden="false" customHeight="false" outlineLevel="0" collapsed="false">
      <c r="A39" s="2" t="s">
        <v>51</v>
      </c>
      <c r="B39" s="2"/>
      <c r="C39" s="2"/>
      <c r="D39" s="2"/>
      <c r="E39" s="2"/>
    </row>
    <row r="40" customFormat="false" ht="23.5" hidden="false" customHeight="false" outlineLevel="0" collapsed="false">
      <c r="A40" s="28" t="n">
        <v>3</v>
      </c>
      <c r="B40" s="28" t="s">
        <v>52</v>
      </c>
      <c r="C40" s="2" t="s">
        <v>11</v>
      </c>
      <c r="D40" s="11" t="s">
        <v>12</v>
      </c>
      <c r="E40" s="11" t="s">
        <v>13</v>
      </c>
    </row>
    <row r="41" customFormat="false" ht="13.8" hidden="false" customHeight="false" outlineLevel="0" collapsed="false">
      <c r="A41" s="12" t="s">
        <v>14</v>
      </c>
      <c r="B41" s="12" t="s">
        <v>53</v>
      </c>
      <c r="C41" s="19" t="n">
        <v>0.0042</v>
      </c>
      <c r="D41" s="14" t="n">
        <f aca="false">$D$14*C41</f>
        <v>18.136314</v>
      </c>
      <c r="E41" s="14" t="n">
        <f aca="false">$E$14*C41</f>
        <v>36.272628</v>
      </c>
    </row>
    <row r="42" customFormat="false" ht="13.8" hidden="false" customHeight="false" outlineLevel="0" collapsed="false">
      <c r="A42" s="12" t="s">
        <v>22</v>
      </c>
      <c r="B42" s="12" t="s">
        <v>54</v>
      </c>
      <c r="C42" s="19" t="n">
        <v>0.0003</v>
      </c>
      <c r="D42" s="14" t="n">
        <f aca="false">$D$14*C42</f>
        <v>1.295451</v>
      </c>
      <c r="E42" s="14" t="n">
        <f aca="false">$E$14*C42</f>
        <v>2.590902</v>
      </c>
    </row>
    <row r="43" customFormat="false" ht="13.8" hidden="false" customHeight="false" outlineLevel="0" collapsed="false">
      <c r="A43" s="12" t="s">
        <v>24</v>
      </c>
      <c r="B43" s="12" t="s">
        <v>55</v>
      </c>
      <c r="C43" s="19" t="n">
        <v>0.0344</v>
      </c>
      <c r="D43" s="14" t="n">
        <f aca="false">$D$14*C43</f>
        <v>148.545048</v>
      </c>
      <c r="E43" s="14" t="n">
        <f aca="false">$E$14*C43</f>
        <v>297.090096</v>
      </c>
    </row>
    <row r="44" customFormat="false" ht="13.8" hidden="false" customHeight="false" outlineLevel="0" collapsed="false">
      <c r="A44" s="12" t="s">
        <v>31</v>
      </c>
      <c r="B44" s="12" t="s">
        <v>56</v>
      </c>
      <c r="C44" s="19" t="n">
        <v>0.0194</v>
      </c>
      <c r="D44" s="14" t="n">
        <f aca="false">$D$14*C44</f>
        <v>83.772498</v>
      </c>
      <c r="E44" s="14" t="n">
        <f aca="false">$E$14*C44</f>
        <v>167.544996</v>
      </c>
    </row>
    <row r="45" customFormat="false" ht="23.6" hidden="false" customHeight="false" outlineLevel="0" collapsed="false">
      <c r="A45" s="12" t="s">
        <v>16</v>
      </c>
      <c r="B45" s="9" t="s">
        <v>57</v>
      </c>
      <c r="C45" s="19" t="n">
        <f aca="false">C30*C44</f>
        <v>0.0065572</v>
      </c>
      <c r="D45" s="14" t="n">
        <f aca="false">$D$14*C45</f>
        <v>28.315104324</v>
      </c>
      <c r="E45" s="14" t="n">
        <f aca="false">$E$14*C45</f>
        <v>56.630208648</v>
      </c>
    </row>
    <row r="46" customFormat="false" ht="13.8" hidden="false" customHeight="false" outlineLevel="0" collapsed="false">
      <c r="A46" s="12" t="s">
        <v>34</v>
      </c>
      <c r="B46" s="12" t="s">
        <v>58</v>
      </c>
      <c r="C46" s="19" t="n">
        <v>0.0006</v>
      </c>
      <c r="D46" s="14" t="n">
        <f aca="false">$D$14*C46</f>
        <v>2.590902</v>
      </c>
      <c r="E46" s="14" t="n">
        <f aca="false">$E$14*C46</f>
        <v>5.181804</v>
      </c>
    </row>
    <row r="47" customFormat="false" ht="13.8" hidden="false" customHeight="false" outlineLevel="0" collapsed="false">
      <c r="A47" s="17"/>
      <c r="B47" s="17" t="s">
        <v>59</v>
      </c>
      <c r="C47" s="21" t="n">
        <f aca="false">SUM(C41:C46)*100%</f>
        <v>0.0654572</v>
      </c>
      <c r="D47" s="18" t="n">
        <f aca="false">SUM(D41:D46)</f>
        <v>282.655317324</v>
      </c>
      <c r="E47" s="18" t="n">
        <f aca="false">SUM(E41:E46)</f>
        <v>565.310634648</v>
      </c>
    </row>
    <row r="48" customFormat="false" ht="13.8" hidden="false" customHeight="false" outlineLevel="0" collapsed="false">
      <c r="A48" s="2" t="s">
        <v>60</v>
      </c>
      <c r="B48" s="2"/>
      <c r="C48" s="2"/>
      <c r="D48" s="2"/>
      <c r="E48" s="2"/>
    </row>
    <row r="49" customFormat="false" ht="23.45" hidden="false" customHeight="false" outlineLevel="0" collapsed="false">
      <c r="A49" s="2" t="s">
        <v>61</v>
      </c>
      <c r="B49" s="2"/>
      <c r="C49" s="2" t="s">
        <v>62</v>
      </c>
      <c r="D49" s="11" t="s">
        <v>12</v>
      </c>
      <c r="E49" s="11" t="s">
        <v>13</v>
      </c>
    </row>
    <row r="50" customFormat="false" ht="13.8" hidden="false" customHeight="false" outlineLevel="0" collapsed="false">
      <c r="A50" s="12" t="s">
        <v>14</v>
      </c>
      <c r="B50" s="12" t="s">
        <v>63</v>
      </c>
      <c r="C50" s="19" t="n">
        <v>0.0833</v>
      </c>
      <c r="D50" s="14" t="n">
        <f aca="false">$D$14*C50</f>
        <v>359.703561</v>
      </c>
      <c r="E50" s="14" t="n">
        <f aca="false">$E$14*C50</f>
        <v>719.407122</v>
      </c>
    </row>
    <row r="51" customFormat="false" ht="13.8" hidden="false" customHeight="false" outlineLevel="0" collapsed="false">
      <c r="A51" s="12" t="s">
        <v>22</v>
      </c>
      <c r="B51" s="12" t="s">
        <v>64</v>
      </c>
      <c r="C51" s="19" t="n">
        <v>0.0028</v>
      </c>
      <c r="D51" s="14" t="n">
        <f aca="false">$D$14*C51</f>
        <v>12.090876</v>
      </c>
      <c r="E51" s="14" t="n">
        <f aca="false">$E$14*C51</f>
        <v>24.181752</v>
      </c>
    </row>
    <row r="52" customFormat="false" ht="13.8" hidden="false" customHeight="false" outlineLevel="0" collapsed="false">
      <c r="A52" s="12" t="s">
        <v>24</v>
      </c>
      <c r="B52" s="12" t="s">
        <v>65</v>
      </c>
      <c r="C52" s="19" t="n">
        <v>0.0002</v>
      </c>
      <c r="D52" s="14" t="n">
        <f aca="false">$D$14*C52</f>
        <v>0.863634</v>
      </c>
      <c r="E52" s="14" t="n">
        <f aca="false">$E$14*C52</f>
        <v>1.727268</v>
      </c>
    </row>
    <row r="53" customFormat="false" ht="13.8" hidden="false" customHeight="false" outlineLevel="0" collapsed="false">
      <c r="A53" s="12" t="s">
        <v>31</v>
      </c>
      <c r="B53" s="12" t="s">
        <v>66</v>
      </c>
      <c r="C53" s="19" t="n">
        <v>0.0007</v>
      </c>
      <c r="D53" s="14" t="n">
        <f aca="false">$D$14*C53</f>
        <v>3.022719</v>
      </c>
      <c r="E53" s="14" t="n">
        <f aca="false">$E$14*C53</f>
        <v>6.045438</v>
      </c>
    </row>
    <row r="54" customFormat="false" ht="13.8" hidden="false" customHeight="false" outlineLevel="0" collapsed="false">
      <c r="A54" s="12" t="s">
        <v>16</v>
      </c>
      <c r="B54" s="12" t="s">
        <v>67</v>
      </c>
      <c r="C54" s="19" t="n">
        <v>0.0029</v>
      </c>
      <c r="D54" s="14" t="n">
        <f aca="false">$D$14*C54</f>
        <v>12.522693</v>
      </c>
      <c r="E54" s="14" t="n">
        <f aca="false">$E$14*C54</f>
        <v>25.045386</v>
      </c>
    </row>
    <row r="55" customFormat="false" ht="13.8" hidden="false" customHeight="false" outlineLevel="0" collapsed="false">
      <c r="A55" s="12" t="s">
        <v>34</v>
      </c>
      <c r="B55" s="12" t="s">
        <v>68</v>
      </c>
      <c r="C55" s="19" t="n">
        <v>0.0139</v>
      </c>
      <c r="D55" s="14" t="n">
        <f aca="false">$D$14*C55</f>
        <v>60.022563</v>
      </c>
      <c r="E55" s="14" t="n">
        <f aca="false">$E$14*C55</f>
        <v>120.045126</v>
      </c>
    </row>
    <row r="56" customFormat="false" ht="23.5" hidden="false" customHeight="true" outlineLevel="0" collapsed="false">
      <c r="A56" s="29" t="s">
        <v>69</v>
      </c>
      <c r="B56" s="29"/>
      <c r="C56" s="19" t="n">
        <f aca="false">C50+C51+C52+C53+C54+C55</f>
        <v>0.1038</v>
      </c>
      <c r="D56" s="14" t="n">
        <f aca="false">SUM(D50:D55)</f>
        <v>448.226046</v>
      </c>
      <c r="E56" s="14" t="n">
        <f aca="false">SUM(E50:E55)</f>
        <v>896.452092</v>
      </c>
    </row>
    <row r="57" customFormat="false" ht="23.6" hidden="false" customHeight="false" outlineLevel="0" collapsed="false">
      <c r="A57" s="12" t="s">
        <v>36</v>
      </c>
      <c r="B57" s="9" t="s">
        <v>70</v>
      </c>
      <c r="C57" s="19" t="n">
        <f aca="false">C20*(C56-C54)</f>
        <v>0.01961496</v>
      </c>
      <c r="D57" s="14" t="n">
        <f aca="false">$D$14*C57</f>
        <v>84.7007318232</v>
      </c>
      <c r="E57" s="14" t="n">
        <f aca="false">$E$14*C57</f>
        <v>169.4014636464</v>
      </c>
    </row>
    <row r="58" customFormat="false" ht="12.8" hidden="false" customHeight="true" outlineLevel="0" collapsed="false">
      <c r="A58" s="29" t="s">
        <v>71</v>
      </c>
      <c r="B58" s="29"/>
      <c r="C58" s="19" t="n">
        <f aca="false">C56+C57</f>
        <v>0.12341496</v>
      </c>
      <c r="D58" s="14" t="n">
        <f aca="false">$D$14*C58</f>
        <v>532.9267778232</v>
      </c>
      <c r="E58" s="14" t="n">
        <f aca="false">$E$14*C58</f>
        <v>1065.8535556464</v>
      </c>
      <c r="F58" s="22"/>
    </row>
    <row r="59" customFormat="false" ht="13.8" hidden="false" customHeight="false" outlineLevel="0" collapsed="false">
      <c r="A59" s="12" t="s">
        <v>38</v>
      </c>
      <c r="B59" s="12" t="s">
        <v>72</v>
      </c>
      <c r="C59" s="19" t="n">
        <f aca="false">C30*C58</f>
        <v>0.04171425648</v>
      </c>
      <c r="D59" s="14" t="n">
        <f aca="false">$D$14*C59</f>
        <v>180.129250904242</v>
      </c>
      <c r="E59" s="14" t="n">
        <f aca="false">$E$14*C59</f>
        <v>360.258501808483</v>
      </c>
    </row>
    <row r="60" customFormat="false" ht="13.8" hidden="false" customHeight="false" outlineLevel="0" collapsed="false">
      <c r="A60" s="28"/>
      <c r="B60" s="28" t="s">
        <v>73</v>
      </c>
      <c r="C60" s="21" t="n">
        <f aca="false">SUM(C58+C59)</f>
        <v>0.16512921648</v>
      </c>
      <c r="D60" s="18" t="n">
        <f aca="false">$D$14*C60</f>
        <v>713.056028727442</v>
      </c>
      <c r="E60" s="18" t="n">
        <f aca="false">$E$14*C60</f>
        <v>1426.11205745488</v>
      </c>
      <c r="F60" s="30"/>
    </row>
    <row r="61" customFormat="false" ht="13.8" hidden="false" customHeight="false" outlineLevel="0" collapsed="false">
      <c r="A61" s="2" t="s">
        <v>74</v>
      </c>
      <c r="B61" s="2"/>
      <c r="C61" s="2"/>
      <c r="D61" s="2"/>
      <c r="E61" s="2"/>
    </row>
    <row r="62" customFormat="false" ht="23.5" hidden="false" customHeight="false" outlineLevel="0" collapsed="false">
      <c r="A62" s="28" t="n">
        <v>5</v>
      </c>
      <c r="B62" s="17" t="s">
        <v>75</v>
      </c>
      <c r="C62" s="2"/>
      <c r="D62" s="11" t="s">
        <v>12</v>
      </c>
      <c r="E62" s="11" t="s">
        <v>13</v>
      </c>
    </row>
    <row r="63" customFormat="false" ht="13.8" hidden="false" customHeight="false" outlineLevel="0" collapsed="false">
      <c r="A63" s="12" t="s">
        <v>14</v>
      </c>
      <c r="B63" s="31" t="s">
        <v>76</v>
      </c>
      <c r="C63" s="12"/>
      <c r="D63" s="16" t="n">
        <v>387.28</v>
      </c>
      <c r="E63" s="14" t="n">
        <f aca="false">D63*$E$10</f>
        <v>774.56</v>
      </c>
    </row>
    <row r="64" customFormat="false" ht="13.8" hidden="false" customHeight="false" outlineLevel="0" collapsed="false">
      <c r="A64" s="28"/>
      <c r="B64" s="28" t="s">
        <v>77</v>
      </c>
      <c r="C64" s="17"/>
      <c r="D64" s="18" t="n">
        <f aca="false">SUM(D63:D63)</f>
        <v>387.28</v>
      </c>
      <c r="E64" s="18" t="n">
        <f aca="false">SUM(E63:E63)</f>
        <v>774.56</v>
      </c>
    </row>
    <row r="65" customFormat="false" ht="13.8" hidden="false" customHeight="false" outlineLevel="0" collapsed="false">
      <c r="A65" s="2" t="s">
        <v>78</v>
      </c>
      <c r="B65" s="2"/>
      <c r="C65" s="2"/>
      <c r="D65" s="2"/>
      <c r="E65" s="2"/>
    </row>
    <row r="66" customFormat="false" ht="23.45" hidden="false" customHeight="false" outlineLevel="0" collapsed="false">
      <c r="A66" s="2" t="s">
        <v>79</v>
      </c>
      <c r="B66" s="2"/>
      <c r="C66" s="2" t="s">
        <v>62</v>
      </c>
      <c r="D66" s="11" t="s">
        <v>12</v>
      </c>
      <c r="E66" s="11" t="s">
        <v>13</v>
      </c>
    </row>
    <row r="67" customFormat="false" ht="13.8" hidden="false" customHeight="false" outlineLevel="0" collapsed="false">
      <c r="A67" s="12" t="s">
        <v>14</v>
      </c>
      <c r="B67" s="12" t="s">
        <v>80</v>
      </c>
      <c r="C67" s="15" t="n">
        <v>0</v>
      </c>
      <c r="D67" s="14" t="n">
        <f aca="false">D82*C67</f>
        <v>0</v>
      </c>
      <c r="E67" s="14" t="n">
        <f aca="false">E82*C67</f>
        <v>0</v>
      </c>
      <c r="F67" s="22"/>
      <c r="I67" s="30"/>
    </row>
    <row r="68" customFormat="false" ht="13.8" hidden="false" customHeight="false" outlineLevel="0" collapsed="false">
      <c r="A68" s="12" t="s">
        <v>22</v>
      </c>
      <c r="B68" s="12" t="s">
        <v>81</v>
      </c>
      <c r="C68" s="15" t="n">
        <v>0</v>
      </c>
      <c r="D68" s="14" t="n">
        <f aca="false">D83*C68</f>
        <v>0</v>
      </c>
      <c r="E68" s="14" t="n">
        <f aca="false">E83*C68</f>
        <v>0</v>
      </c>
    </row>
    <row r="69" customFormat="false" ht="13.8" hidden="false" customHeight="false" outlineLevel="0" collapsed="false">
      <c r="A69" s="20"/>
      <c r="B69" s="32" t="s">
        <v>82</v>
      </c>
      <c r="C69" s="21" t="n">
        <f aca="false">SUM(C67:C68)</f>
        <v>0</v>
      </c>
      <c r="D69" s="18" t="n">
        <f aca="false">SUM(D67:D68)</f>
        <v>0</v>
      </c>
      <c r="E69" s="18" t="n">
        <f aca="false">SUM(E67:E68)</f>
        <v>0</v>
      </c>
    </row>
    <row r="70" customFormat="false" ht="23.45" hidden="false" customHeight="false" outlineLevel="0" collapsed="false">
      <c r="A70" s="2" t="s">
        <v>83</v>
      </c>
      <c r="B70" s="2"/>
      <c r="C70" s="2" t="s">
        <v>62</v>
      </c>
      <c r="D70" s="11" t="s">
        <v>12</v>
      </c>
      <c r="E70" s="11" t="s">
        <v>13</v>
      </c>
    </row>
    <row r="71" customFormat="false" ht="13.8" hidden="false" customHeight="false" outlineLevel="0" collapsed="false">
      <c r="A71" s="12" t="s">
        <v>14</v>
      </c>
      <c r="B71" s="12" t="s">
        <v>84</v>
      </c>
      <c r="C71" s="15" t="n">
        <v>0.0165</v>
      </c>
      <c r="D71" s="14" t="n">
        <f aca="false">(D84/(1-C74)*C71)</f>
        <v>157.587982832589</v>
      </c>
      <c r="E71" s="14" t="n">
        <f aca="false">E84/(1-C74)*C71</f>
        <v>315.175965665177</v>
      </c>
    </row>
    <row r="72" customFormat="false" ht="13.8" hidden="false" customHeight="false" outlineLevel="0" collapsed="false">
      <c r="A72" s="12" t="s">
        <v>22</v>
      </c>
      <c r="B72" s="12" t="s">
        <v>85</v>
      </c>
      <c r="C72" s="15" t="n">
        <v>0.076</v>
      </c>
      <c r="D72" s="14" t="n">
        <f aca="false">D84/(1-C74)*C72</f>
        <v>725.859799713742</v>
      </c>
      <c r="E72" s="14" t="n">
        <f aca="false">E84/(1-C74)*C72</f>
        <v>1451.71959942748</v>
      </c>
    </row>
    <row r="73" customFormat="false" ht="13.8" hidden="false" customHeight="false" outlineLevel="0" collapsed="false">
      <c r="A73" s="12" t="s">
        <v>24</v>
      </c>
      <c r="B73" s="12" t="s">
        <v>86</v>
      </c>
      <c r="C73" s="15" t="n">
        <v>0.05</v>
      </c>
      <c r="D73" s="14" t="n">
        <f aca="false">D84/(1-C74)*C73</f>
        <v>477.539341916935</v>
      </c>
      <c r="E73" s="14" t="n">
        <f aca="false">E84/(1-C74)*C73</f>
        <v>955.078683833871</v>
      </c>
    </row>
    <row r="74" customFormat="false" ht="13.8" hidden="false" customHeight="false" outlineLevel="0" collapsed="false">
      <c r="A74" s="20"/>
      <c r="B74" s="17" t="s">
        <v>87</v>
      </c>
      <c r="C74" s="21" t="n">
        <f aca="false">SUM(C71+C72+C73)</f>
        <v>0.1425</v>
      </c>
      <c r="D74" s="18" t="n">
        <f aca="false">SUM(D71:D73)</f>
        <v>1360.98712446327</v>
      </c>
      <c r="E74" s="18" t="n">
        <f aca="false">SUM(E71:E73)</f>
        <v>2721.97424892653</v>
      </c>
      <c r="F74" s="30"/>
    </row>
    <row r="75" customFormat="false" ht="13.8" hidden="false" customHeight="false" outlineLevel="0" collapsed="false">
      <c r="A75" s="33" t="s">
        <v>88</v>
      </c>
      <c r="B75" s="33"/>
      <c r="C75" s="33"/>
      <c r="D75" s="33"/>
      <c r="E75" s="33"/>
      <c r="F75" s="34"/>
      <c r="G75" s="34"/>
      <c r="H75" s="34"/>
      <c r="I75" s="34"/>
    </row>
    <row r="76" customFormat="false" ht="23.5" hidden="false" customHeight="false" outlineLevel="0" collapsed="false">
      <c r="A76" s="33" t="s">
        <v>89</v>
      </c>
      <c r="B76" s="33"/>
      <c r="C76" s="33"/>
      <c r="D76" s="11" t="s">
        <v>12</v>
      </c>
      <c r="E76" s="11" t="s">
        <v>13</v>
      </c>
      <c r="F76" s="34"/>
      <c r="G76" s="34"/>
      <c r="H76" s="34"/>
      <c r="I76" s="34"/>
    </row>
    <row r="77" customFormat="false" ht="13.8" hidden="false" customHeight="false" outlineLevel="0" collapsed="false">
      <c r="A77" s="35" t="s">
        <v>14</v>
      </c>
      <c r="B77" s="35" t="s">
        <v>10</v>
      </c>
      <c r="C77" s="35"/>
      <c r="D77" s="36" t="n">
        <f aca="false">$D$14</f>
        <v>4318.17</v>
      </c>
      <c r="E77" s="36" t="n">
        <f aca="false">E14</f>
        <v>8636.34</v>
      </c>
      <c r="F77" s="37"/>
      <c r="G77" s="37"/>
      <c r="H77" s="37"/>
      <c r="I77" s="38"/>
    </row>
    <row r="78" customFormat="false" ht="23.45" hidden="false" customHeight="true" outlineLevel="0" collapsed="false">
      <c r="A78" s="35" t="s">
        <v>22</v>
      </c>
      <c r="B78" s="39" t="s">
        <v>19</v>
      </c>
      <c r="C78" s="39"/>
      <c r="D78" s="36" t="n">
        <f aca="false">$D$38</f>
        <v>2488.638367824</v>
      </c>
      <c r="E78" s="36" t="n">
        <f aca="false">E38</f>
        <v>4977.276735648</v>
      </c>
      <c r="F78" s="37"/>
      <c r="G78" s="37"/>
      <c r="H78" s="37"/>
      <c r="I78" s="38"/>
    </row>
    <row r="79" customFormat="false" ht="13.8" hidden="false" customHeight="false" outlineLevel="0" collapsed="false">
      <c r="A79" s="35" t="s">
        <v>24</v>
      </c>
      <c r="B79" s="35" t="s">
        <v>51</v>
      </c>
      <c r="C79" s="35"/>
      <c r="D79" s="36" t="n">
        <f aca="false">$D$47</f>
        <v>282.655317324</v>
      </c>
      <c r="E79" s="36" t="n">
        <f aca="false">E47</f>
        <v>565.310634648</v>
      </c>
      <c r="F79" s="37"/>
      <c r="G79" s="37"/>
      <c r="H79" s="37"/>
      <c r="I79" s="38"/>
    </row>
    <row r="80" customFormat="false" ht="13.8" hidden="false" customHeight="false" outlineLevel="0" collapsed="false">
      <c r="A80" s="35" t="s">
        <v>31</v>
      </c>
      <c r="B80" s="35" t="s">
        <v>60</v>
      </c>
      <c r="C80" s="35"/>
      <c r="D80" s="36" t="n">
        <f aca="false">$D$60</f>
        <v>713.056028727442</v>
      </c>
      <c r="E80" s="36" t="n">
        <f aca="false">E60</f>
        <v>1426.11205745488</v>
      </c>
      <c r="F80" s="37"/>
      <c r="G80" s="37"/>
      <c r="H80" s="37"/>
      <c r="I80" s="38"/>
    </row>
    <row r="81" customFormat="false" ht="13.8" hidden="false" customHeight="false" outlineLevel="0" collapsed="false">
      <c r="A81" s="35" t="s">
        <v>16</v>
      </c>
      <c r="B81" s="35" t="s">
        <v>74</v>
      </c>
      <c r="C81" s="35"/>
      <c r="D81" s="36" t="n">
        <f aca="false">$D$64</f>
        <v>387.28</v>
      </c>
      <c r="E81" s="36" t="n">
        <f aca="false">E64</f>
        <v>774.56</v>
      </c>
      <c r="F81" s="37"/>
      <c r="G81" s="37"/>
      <c r="H81" s="37"/>
      <c r="I81" s="38"/>
    </row>
    <row r="82" customFormat="false" ht="13.8" hidden="false" customHeight="false" outlineLevel="0" collapsed="false">
      <c r="A82" s="35" t="s">
        <v>90</v>
      </c>
      <c r="B82" s="35"/>
      <c r="C82" s="35"/>
      <c r="D82" s="40" t="n">
        <f aca="false">SUM(D77:D81)</f>
        <v>8189.79971387544</v>
      </c>
      <c r="E82" s="40" t="n">
        <f aca="false">SUM(E77:E81)</f>
        <v>16379.5994277509</v>
      </c>
      <c r="F82" s="37"/>
      <c r="G82" s="37"/>
      <c r="H82" s="37"/>
      <c r="I82" s="38"/>
    </row>
    <row r="83" customFormat="false" ht="13.8" hidden="false" customHeight="false" outlineLevel="0" collapsed="false">
      <c r="A83" s="35" t="s">
        <v>91</v>
      </c>
      <c r="B83" s="35"/>
      <c r="C83" s="35"/>
      <c r="D83" s="40" t="n">
        <f aca="false">D82+D67</f>
        <v>8189.79971387544</v>
      </c>
      <c r="E83" s="40" t="n">
        <f aca="false">E82+E67</f>
        <v>16379.5994277509</v>
      </c>
      <c r="F83" s="37"/>
      <c r="G83" s="37"/>
      <c r="H83" s="37"/>
      <c r="I83" s="38"/>
    </row>
    <row r="84" customFormat="false" ht="13.8" hidden="false" customHeight="false" outlineLevel="0" collapsed="false">
      <c r="A84" s="41" t="s">
        <v>92</v>
      </c>
      <c r="B84" s="41"/>
      <c r="C84" s="41"/>
      <c r="D84" s="42" t="n">
        <f aca="false">D83+D68</f>
        <v>8189.79971387544</v>
      </c>
      <c r="E84" s="42" t="n">
        <f aca="false">E83+E68</f>
        <v>16379.5994277509</v>
      </c>
      <c r="F84" s="43"/>
      <c r="G84" s="43"/>
      <c r="H84" s="43"/>
      <c r="I84" s="44"/>
    </row>
    <row r="85" customFormat="false" ht="13.8" hidden="false" customHeight="false" outlineLevel="0" collapsed="false">
      <c r="A85" s="35" t="s">
        <v>34</v>
      </c>
      <c r="B85" s="35" t="s">
        <v>93</v>
      </c>
      <c r="C85" s="35"/>
      <c r="D85" s="36" t="n">
        <f aca="false">$D$74</f>
        <v>1360.98712446327</v>
      </c>
      <c r="E85" s="36" t="n">
        <f aca="false">$E$74</f>
        <v>2721.97424892653</v>
      </c>
      <c r="F85" s="37"/>
      <c r="G85" s="37"/>
      <c r="H85" s="37"/>
      <c r="I85" s="38"/>
    </row>
    <row r="86" customFormat="false" ht="13.8" hidden="false" customHeight="false" outlineLevel="0" collapsed="false">
      <c r="A86" s="45" t="s">
        <v>94</v>
      </c>
      <c r="B86" s="45"/>
      <c r="C86" s="45"/>
      <c r="D86" s="42" t="n">
        <f aca="false">D84+D85</f>
        <v>9550.78683833871</v>
      </c>
      <c r="E86" s="42" t="n">
        <f aca="false">E84+E85</f>
        <v>19101.5736766774</v>
      </c>
      <c r="F86" s="34"/>
      <c r="G86" s="34"/>
      <c r="H86" s="34"/>
      <c r="I86" s="44"/>
    </row>
    <row r="87" customFormat="false" ht="13.8" hidden="false" customHeight="false" outlineLevel="0" collapsed="false">
      <c r="A87" s="46"/>
      <c r="B87" s="47"/>
      <c r="C87" s="47"/>
      <c r="D87" s="47"/>
      <c r="E87" s="48"/>
      <c r="F87" s="34"/>
    </row>
    <row r="88" customFormat="false" ht="13.8" hidden="false" customHeight="false" outlineLevel="0" collapsed="false">
      <c r="A88" s="33" t="s">
        <v>95</v>
      </c>
      <c r="B88" s="33"/>
      <c r="C88" s="33"/>
      <c r="D88" s="33"/>
      <c r="E88" s="33"/>
      <c r="F88" s="34"/>
    </row>
    <row r="89" customFormat="false" ht="34.8" hidden="false" customHeight="false" outlineLevel="0" collapsed="false">
      <c r="A89" s="49" t="s">
        <v>96</v>
      </c>
      <c r="B89" s="49" t="s">
        <v>97</v>
      </c>
      <c r="C89" s="49" t="s">
        <v>98</v>
      </c>
      <c r="D89" s="49" t="s">
        <v>99</v>
      </c>
      <c r="E89" s="48"/>
      <c r="F89" s="34"/>
    </row>
    <row r="90" customFormat="false" ht="13.8" hidden="false" customHeight="false" outlineLevel="0" collapsed="false">
      <c r="A90" s="50" t="n">
        <f aca="false">D86</f>
        <v>9550.78683833871</v>
      </c>
      <c r="B90" s="51" t="n">
        <f aca="false">E10</f>
        <v>2</v>
      </c>
      <c r="C90" s="50" t="n">
        <f aca="false">E86</f>
        <v>19101.5736766774</v>
      </c>
      <c r="D90" s="50" t="n">
        <f aca="false">C90*12</f>
        <v>229218.884120129</v>
      </c>
      <c r="E90" s="52"/>
      <c r="F90" s="34"/>
    </row>
    <row r="91" customFormat="false" ht="13.8" hidden="false" customHeight="false" outlineLevel="0" collapsed="false">
      <c r="A91" s="48"/>
      <c r="B91" s="48"/>
      <c r="C91" s="48"/>
      <c r="D91" s="48"/>
      <c r="E91" s="48"/>
      <c r="F91" s="34"/>
    </row>
    <row r="92" customFormat="false" ht="13.8" hidden="false" customHeight="true" outlineLevel="0" collapsed="false">
      <c r="A92" s="11" t="s">
        <v>100</v>
      </c>
      <c r="B92" s="11"/>
      <c r="C92" s="11"/>
      <c r="D92" s="11"/>
      <c r="E92" s="11"/>
      <c r="F92" s="34"/>
    </row>
    <row r="93" customFormat="false" ht="80.2" hidden="false" customHeight="true" outlineLevel="0" collapsed="false">
      <c r="A93" s="53" t="s">
        <v>101</v>
      </c>
      <c r="B93" s="53"/>
      <c r="C93" s="53"/>
      <c r="D93" s="53"/>
      <c r="E93" s="53"/>
      <c r="F93" s="34"/>
    </row>
    <row r="94" customFormat="false" ht="23.85" hidden="false" customHeight="true" outlineLevel="0" collapsed="false">
      <c r="A94" s="53" t="s">
        <v>102</v>
      </c>
      <c r="B94" s="53"/>
      <c r="C94" s="53"/>
      <c r="D94" s="53"/>
      <c r="E94" s="53"/>
      <c r="F94" s="34"/>
    </row>
    <row r="95" customFormat="false" ht="13.8" hidden="false" customHeight="true" outlineLevel="0" collapsed="false">
      <c r="A95" s="53" t="s">
        <v>103</v>
      </c>
      <c r="B95" s="53"/>
      <c r="C95" s="53"/>
      <c r="D95" s="53"/>
      <c r="E95" s="53"/>
      <c r="F95" s="34"/>
    </row>
    <row r="96" customFormat="false" ht="23.45" hidden="false" customHeight="true" outlineLevel="0" collapsed="false">
      <c r="A96" s="53" t="s">
        <v>104</v>
      </c>
      <c r="B96" s="53"/>
      <c r="C96" s="53"/>
      <c r="D96" s="53"/>
      <c r="E96" s="53"/>
      <c r="F96" s="34"/>
    </row>
    <row r="97" customFormat="false" ht="90.75" hidden="false" customHeight="true" outlineLevel="0" collapsed="false">
      <c r="A97" s="53" t="s">
        <v>105</v>
      </c>
      <c r="B97" s="53"/>
      <c r="C97" s="53"/>
      <c r="D97" s="53"/>
      <c r="E97" s="53"/>
      <c r="F97" s="34"/>
    </row>
    <row r="98" customFormat="false" ht="23.45" hidden="false" customHeight="true" outlineLevel="0" collapsed="false">
      <c r="A98" s="53" t="s">
        <v>106</v>
      </c>
      <c r="B98" s="53"/>
      <c r="C98" s="53"/>
      <c r="D98" s="53"/>
      <c r="E98" s="53"/>
      <c r="F98" s="34"/>
    </row>
    <row r="99" customFormat="false" ht="16.4" hidden="false" customHeight="true" outlineLevel="0" collapsed="false">
      <c r="A99" s="54"/>
      <c r="B99" s="55"/>
      <c r="C99" s="55"/>
      <c r="D99" s="55"/>
      <c r="E99" s="47"/>
      <c r="F99" s="34"/>
    </row>
    <row r="100" customFormat="false" ht="13.8" hidden="false" customHeight="false" outlineLevel="0" collapsed="false">
      <c r="A100" s="27"/>
      <c r="B100" s="33" t="s">
        <v>107</v>
      </c>
      <c r="C100" s="33"/>
      <c r="D100" s="27"/>
      <c r="E100" s="27"/>
    </row>
    <row r="101" customFormat="false" ht="13.8" hidden="false" customHeight="false" outlineLevel="0" collapsed="false">
      <c r="A101" s="56"/>
      <c r="B101" s="12" t="s">
        <v>108</v>
      </c>
      <c r="C101" s="57" t="n">
        <v>2</v>
      </c>
      <c r="D101" s="27"/>
      <c r="E101" s="27"/>
    </row>
    <row r="102" customFormat="false" ht="13.8" hidden="false" customHeight="false" outlineLevel="0" collapsed="false">
      <c r="A102" s="56"/>
      <c r="B102" s="12" t="s">
        <v>109</v>
      </c>
      <c r="C102" s="58" t="n">
        <v>3.75</v>
      </c>
      <c r="D102" s="27"/>
      <c r="E102" s="27"/>
    </row>
    <row r="103" customFormat="false" ht="13.8" hidden="false" customHeight="false" outlineLevel="0" collapsed="false">
      <c r="A103" s="56"/>
      <c r="B103" s="12" t="s">
        <v>110</v>
      </c>
      <c r="C103" s="57" t="n">
        <v>22</v>
      </c>
      <c r="D103" s="27"/>
      <c r="E103" s="27"/>
      <c r="G103" s="59"/>
    </row>
    <row r="104" customFormat="false" ht="13.8" hidden="false" customHeight="false" outlineLevel="0" collapsed="false">
      <c r="A104" s="56"/>
      <c r="B104" s="12" t="s">
        <v>111</v>
      </c>
      <c r="C104" s="58" t="n">
        <f aca="false">6%*C106</f>
        <v>259.0902</v>
      </c>
      <c r="D104" s="27"/>
      <c r="E104" s="27"/>
    </row>
    <row r="105" customFormat="false" ht="13.8" hidden="false" customHeight="false" outlineLevel="0" collapsed="false">
      <c r="A105" s="56"/>
      <c r="B105" s="9" t="s">
        <v>112</v>
      </c>
      <c r="C105" s="58" t="n">
        <f aca="false">(C101*C102*C103)-C104</f>
        <v>-94.0902</v>
      </c>
      <c r="D105" s="27"/>
      <c r="E105" s="27"/>
    </row>
    <row r="106" customFormat="false" ht="13.8" hidden="false" customHeight="false" outlineLevel="0" collapsed="false">
      <c r="A106" s="56"/>
      <c r="B106" s="9" t="s">
        <v>113</v>
      </c>
      <c r="C106" s="58" t="n">
        <f aca="false">$D$12</f>
        <v>4318.17</v>
      </c>
      <c r="D106" s="27"/>
      <c r="E106" s="27"/>
    </row>
    <row r="107" customFormat="false" ht="13.8" hidden="false" customHeight="false" outlineLevel="0" collapsed="false">
      <c r="A107" s="56"/>
      <c r="B107" s="27"/>
      <c r="C107" s="27"/>
      <c r="D107" s="27"/>
      <c r="E107" s="27"/>
    </row>
    <row r="108" customFormat="false" ht="13.8" hidden="false" customHeight="false" outlineLevel="0" collapsed="false">
      <c r="A108" s="56"/>
      <c r="B108" s="33" t="s">
        <v>114</v>
      </c>
      <c r="C108" s="33"/>
      <c r="D108" s="27"/>
      <c r="E108" s="27"/>
    </row>
    <row r="109" customFormat="false" ht="13.8" hidden="false" customHeight="false" outlineLevel="0" collapsed="false">
      <c r="A109" s="56"/>
      <c r="B109" s="12" t="s">
        <v>115</v>
      </c>
      <c r="C109" s="60" t="n">
        <v>0</v>
      </c>
      <c r="D109" s="27"/>
      <c r="E109" s="27"/>
      <c r="M109" s="47"/>
      <c r="N109" s="47"/>
    </row>
    <row r="110" customFormat="false" ht="13.8" hidden="false" customHeight="false" outlineLevel="0" collapsed="false">
      <c r="A110" s="56"/>
      <c r="B110" s="12" t="s">
        <v>116</v>
      </c>
      <c r="C110" s="57" t="n">
        <v>22</v>
      </c>
      <c r="D110" s="27"/>
      <c r="E110" s="27"/>
      <c r="M110" s="61"/>
      <c r="N110" s="54"/>
    </row>
    <row r="111" customFormat="false" ht="13.8" hidden="false" customHeight="false" outlineLevel="0" collapsed="false">
      <c r="A111" s="56"/>
      <c r="B111" s="12" t="s">
        <v>117</v>
      </c>
      <c r="C111" s="62" t="n">
        <v>0</v>
      </c>
      <c r="D111" s="27"/>
      <c r="E111" s="27"/>
      <c r="M111" s="56"/>
      <c r="N111" s="63"/>
    </row>
    <row r="112" customFormat="false" ht="13.8" hidden="false" customHeight="false" outlineLevel="0" collapsed="false">
      <c r="A112" s="27"/>
      <c r="B112" s="9" t="s">
        <v>118</v>
      </c>
      <c r="C112" s="58" t="n">
        <f aca="false">C109*C110</f>
        <v>0</v>
      </c>
      <c r="D112" s="27"/>
      <c r="E112" s="27"/>
      <c r="M112" s="56"/>
      <c r="N112" s="61"/>
    </row>
    <row r="113" customFormat="false" ht="13.8" hidden="false" customHeight="false" outlineLevel="0" collapsed="false">
      <c r="A113" s="27"/>
      <c r="B113" s="12" t="s">
        <v>119</v>
      </c>
      <c r="C113" s="58" t="n">
        <f aca="false">C111*C112</f>
        <v>0</v>
      </c>
      <c r="D113" s="27"/>
      <c r="E113" s="27"/>
      <c r="M113" s="56"/>
      <c r="N113" s="64"/>
    </row>
    <row r="114" customFormat="false" ht="13.8" hidden="false" customHeight="false" outlineLevel="0" collapsed="false">
      <c r="A114" s="27"/>
      <c r="B114" s="12" t="s">
        <v>120</v>
      </c>
      <c r="C114" s="58" t="n">
        <f aca="false">C112-C113</f>
        <v>0</v>
      </c>
      <c r="D114" s="27"/>
      <c r="E114" s="27"/>
      <c r="M114" s="65"/>
      <c r="N114" s="63"/>
    </row>
    <row r="115" customFormat="false" ht="13.8" hidden="false" customHeight="false" outlineLevel="0" collapsed="false">
      <c r="A115" s="27"/>
      <c r="B115" s="27"/>
      <c r="C115" s="27"/>
      <c r="D115" s="27"/>
      <c r="E115" s="27"/>
      <c r="M115" s="56"/>
      <c r="N115" s="63"/>
    </row>
    <row r="116" customFormat="false" ht="13.8" hidden="false" customHeight="false" outlineLevel="0" collapsed="false">
      <c r="A116" s="66" t="s">
        <v>121</v>
      </c>
      <c r="B116" s="66"/>
      <c r="C116" s="66"/>
      <c r="D116" s="66"/>
      <c r="E116" s="66"/>
      <c r="M116" s="56"/>
      <c r="N116" s="63"/>
    </row>
    <row r="117" customFormat="false" ht="13.8" hidden="false" customHeight="false" outlineLevel="0" collapsed="false">
      <c r="A117" s="67" t="s">
        <v>122</v>
      </c>
      <c r="B117" s="67"/>
      <c r="C117" s="67"/>
      <c r="D117" s="67"/>
      <c r="E117" s="67"/>
    </row>
    <row r="118" customFormat="false" ht="13.8" hidden="false" customHeight="false" outlineLevel="0" collapsed="false">
      <c r="A118" s="57" t="s">
        <v>123</v>
      </c>
      <c r="B118" s="57"/>
      <c r="C118" s="57"/>
      <c r="D118" s="57"/>
      <c r="E118" s="57"/>
    </row>
    <row r="119" customFormat="false" ht="12.8" hidden="false" customHeight="true" outlineLevel="0" collapsed="false">
      <c r="A119" s="68" t="s">
        <v>124</v>
      </c>
      <c r="B119" s="68"/>
      <c r="C119" s="68"/>
      <c r="D119" s="68"/>
      <c r="E119" s="68"/>
    </row>
    <row r="120" customFormat="false" ht="13.8" hidden="false" customHeight="false" outlineLevel="0" collapsed="false">
      <c r="A120" s="27"/>
      <c r="B120" s="69"/>
      <c r="C120" s="61"/>
      <c r="D120" s="27"/>
      <c r="E120" s="27"/>
    </row>
    <row r="121" customFormat="false" ht="13.8" hidden="false" customHeight="false" outlineLevel="0" collapsed="false">
      <c r="A121" s="27"/>
      <c r="B121" s="70"/>
      <c r="C121" s="64"/>
      <c r="D121" s="27"/>
      <c r="E121" s="27"/>
    </row>
    <row r="122" customFormat="false" ht="13.8" hidden="false" customHeight="false" outlineLevel="0" collapsed="false">
      <c r="A122" s="27"/>
      <c r="B122" s="71"/>
      <c r="C122" s="72"/>
      <c r="D122" s="27"/>
      <c r="E122" s="27"/>
    </row>
    <row r="123" customFormat="false" ht="13.8" hidden="false" customHeight="false" outlineLevel="0" collapsed="false">
      <c r="A123" s="27"/>
      <c r="B123" s="69"/>
      <c r="C123" s="72"/>
      <c r="D123" s="27"/>
      <c r="E123" s="27"/>
    </row>
    <row r="124" customFormat="false" ht="13.8" hidden="false" customHeight="false" outlineLevel="0" collapsed="false">
      <c r="A124" s="27"/>
      <c r="B124" s="69"/>
      <c r="C124" s="73"/>
      <c r="D124" s="27"/>
      <c r="E124" s="27"/>
    </row>
    <row r="125" customFormat="false" ht="13.8" hidden="false" customHeight="false" outlineLevel="0" collapsed="false">
      <c r="A125" s="27"/>
      <c r="B125" s="69"/>
      <c r="C125" s="64"/>
      <c r="D125" s="27"/>
      <c r="E125" s="27"/>
    </row>
    <row r="126" customFormat="false" ht="13.8" hidden="false" customHeight="false" outlineLevel="0" collapsed="false">
      <c r="A126" s="27"/>
      <c r="B126" s="69"/>
      <c r="C126" s="61"/>
      <c r="D126" s="74"/>
      <c r="E126" s="27"/>
    </row>
    <row r="127" customFormat="false" ht="13.8" hidden="false" customHeight="false" outlineLevel="0" collapsed="false">
      <c r="A127" s="27"/>
      <c r="B127" s="69"/>
      <c r="C127" s="72"/>
      <c r="D127" s="27"/>
      <c r="E127" s="27"/>
    </row>
    <row r="128" customFormat="false" ht="13.8" hidden="false" customHeight="false" outlineLevel="0" collapsed="false">
      <c r="A128" s="27"/>
      <c r="B128" s="27"/>
      <c r="C128" s="27"/>
      <c r="D128" s="27"/>
      <c r="E128" s="27"/>
    </row>
    <row r="129" customFormat="false" ht="13.8" hidden="false" customHeight="false" outlineLevel="0" collapsed="false">
      <c r="A129" s="27"/>
      <c r="B129" s="47"/>
      <c r="C129" s="47"/>
      <c r="D129" s="27"/>
      <c r="E129" s="27"/>
    </row>
    <row r="130" customFormat="false" ht="13.8" hidden="false" customHeight="false" outlineLevel="0" collapsed="false">
      <c r="A130" s="27"/>
      <c r="B130" s="47"/>
      <c r="C130" s="61"/>
      <c r="D130" s="27"/>
      <c r="E130" s="27"/>
    </row>
    <row r="131" customFormat="false" ht="13.8" hidden="false" customHeight="false" outlineLevel="0" collapsed="false">
      <c r="A131" s="27"/>
      <c r="B131" s="70"/>
      <c r="C131" s="75"/>
      <c r="D131" s="27"/>
      <c r="E131" s="27"/>
    </row>
    <row r="132" customFormat="false" ht="13.8" hidden="false" customHeight="false" outlineLevel="0" collapsed="false">
      <c r="A132" s="27"/>
      <c r="B132" s="69"/>
      <c r="C132" s="76"/>
      <c r="D132" s="27"/>
      <c r="E132" s="27"/>
    </row>
    <row r="133" customFormat="false" ht="13.8" hidden="false" customHeight="false" outlineLevel="0" collapsed="false">
      <c r="A133" s="27"/>
      <c r="B133" s="69"/>
      <c r="C133" s="56"/>
      <c r="D133" s="27"/>
      <c r="E133" s="27"/>
    </row>
    <row r="134" customFormat="false" ht="13.8" hidden="false" customHeight="false" outlineLevel="0" collapsed="false">
      <c r="A134" s="27"/>
      <c r="B134" s="71"/>
      <c r="C134" s="77"/>
      <c r="D134" s="27"/>
      <c r="E134" s="27"/>
    </row>
    <row r="135" customFormat="false" ht="13.8" hidden="false" customHeight="false" outlineLevel="0" collapsed="false">
      <c r="A135" s="27"/>
      <c r="B135" s="69"/>
      <c r="C135" s="72"/>
      <c r="D135" s="27"/>
      <c r="E135" s="27"/>
    </row>
    <row r="136" customFormat="false" ht="13.8" hidden="false" customHeight="false" outlineLevel="0" collapsed="false">
      <c r="A136" s="27"/>
      <c r="B136" s="69"/>
      <c r="C136" s="56"/>
      <c r="D136" s="27"/>
      <c r="E136" s="27"/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50">
    <mergeCell ref="A1:E1"/>
    <mergeCell ref="A2:E2"/>
    <mergeCell ref="A3:E3"/>
    <mergeCell ref="A4:E4"/>
    <mergeCell ref="A5:E5"/>
    <mergeCell ref="A6:D6"/>
    <mergeCell ref="A7:D7"/>
    <mergeCell ref="A8:D8"/>
    <mergeCell ref="A9:D9"/>
    <mergeCell ref="A10:D10"/>
    <mergeCell ref="A11:B11"/>
    <mergeCell ref="A15:E15"/>
    <mergeCell ref="A16:B16"/>
    <mergeCell ref="A21:B21"/>
    <mergeCell ref="A31:B31"/>
    <mergeCell ref="A39:E39"/>
    <mergeCell ref="A48:E48"/>
    <mergeCell ref="A49:B49"/>
    <mergeCell ref="A56:B56"/>
    <mergeCell ref="A58:B58"/>
    <mergeCell ref="A61:E61"/>
    <mergeCell ref="A65:E65"/>
    <mergeCell ref="A66:B66"/>
    <mergeCell ref="A70:B70"/>
    <mergeCell ref="A75:E75"/>
    <mergeCell ref="A76:C76"/>
    <mergeCell ref="B77:C77"/>
    <mergeCell ref="B78:C78"/>
    <mergeCell ref="B79:C79"/>
    <mergeCell ref="B80:C80"/>
    <mergeCell ref="B81:C81"/>
    <mergeCell ref="A82:C82"/>
    <mergeCell ref="A83:C83"/>
    <mergeCell ref="A84:C84"/>
    <mergeCell ref="B85:C85"/>
    <mergeCell ref="A86:C86"/>
    <mergeCell ref="A88:E88"/>
    <mergeCell ref="A92:E92"/>
    <mergeCell ref="A93:E93"/>
    <mergeCell ref="A94:E94"/>
    <mergeCell ref="A95:E95"/>
    <mergeCell ref="A96:E96"/>
    <mergeCell ref="A97:E97"/>
    <mergeCell ref="A98:E98"/>
    <mergeCell ref="B100:C100"/>
    <mergeCell ref="B108:C108"/>
    <mergeCell ref="A116:E116"/>
    <mergeCell ref="A117:E117"/>
    <mergeCell ref="A118:E118"/>
    <mergeCell ref="A119:E11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Roman,Normal"&amp;12&amp;Kffffff&amp;A</oddHeader>
    <oddFooter>&amp;C&amp;"Times New Roman,Normal"&amp;12&amp;KffffffPágina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EEEEE"/>
    <pageSetUpPr fitToPage="false"/>
  </sheetPr>
  <dimension ref="A1:N1048576"/>
  <sheetViews>
    <sheetView showFormulas="false" showGridLines="true" showRowColHeaders="true" showZeros="true" rightToLeft="false" tabSelected="false" showOutlineSymbols="true" defaultGridColor="true" view="normal" topLeftCell="A85" colorId="64" zoomScale="80" zoomScaleNormal="80" zoomScalePageLayoutView="100" workbookViewId="0">
      <selection pane="topLeft" activeCell="D62" activeCellId="0" sqref="D62"/>
    </sheetView>
  </sheetViews>
  <sheetFormatPr defaultColWidth="8.9140625" defaultRowHeight="13.8" zeroHeight="false" outlineLevelRow="0" outlineLevelCol="0"/>
  <cols>
    <col collapsed="false" customWidth="true" hidden="false" outlineLevel="0" max="1" min="1" style="1" width="12.25"/>
    <col collapsed="false" customWidth="true" hidden="false" outlineLevel="0" max="2" min="2" style="1" width="43.37"/>
    <col collapsed="false" customWidth="true" hidden="false" outlineLevel="0" max="5" min="3" style="1" width="12.25"/>
    <col collapsed="false" customWidth="true" hidden="false" outlineLevel="0" max="6" min="6" style="1" width="2.08"/>
    <col collapsed="false" customWidth="true" hidden="false" outlineLevel="0" max="7" min="7" style="1" width="2.77"/>
    <col collapsed="false" customWidth="true" hidden="false" outlineLevel="0" max="8" min="8" style="1" width="2.08"/>
    <col collapsed="false" customWidth="true" hidden="false" outlineLevel="0" max="9" min="9" style="1" width="11.43"/>
    <col collapsed="false" customWidth="false" hidden="false" outlineLevel="0" max="1024" min="10" style="1" width="8.9"/>
  </cols>
  <sheetData>
    <row r="1" customFormat="false" ht="13.8" hidden="false" customHeight="false" outlineLevel="0" collapsed="false">
      <c r="A1" s="2" t="s">
        <v>0</v>
      </c>
      <c r="B1" s="2"/>
      <c r="C1" s="2"/>
      <c r="D1" s="2"/>
      <c r="E1" s="2"/>
    </row>
    <row r="2" customFormat="false" ht="12.8" hidden="false" customHeight="false" outlineLevel="0" collapsed="false">
      <c r="A2" s="2" t="s">
        <v>138</v>
      </c>
      <c r="B2" s="2"/>
      <c r="C2" s="2"/>
      <c r="D2" s="2"/>
      <c r="E2" s="2"/>
    </row>
    <row r="3" customFormat="false" ht="13.8" hidden="false" customHeight="false" outlineLevel="0" collapsed="false">
      <c r="A3" s="4" t="s">
        <v>2</v>
      </c>
      <c r="B3" s="4"/>
      <c r="C3" s="4"/>
      <c r="D3" s="4"/>
      <c r="E3" s="4"/>
    </row>
    <row r="4" customFormat="false" ht="13.8" hidden="false" customHeight="false" outlineLevel="0" collapsed="false">
      <c r="A4" s="4" t="s">
        <v>3</v>
      </c>
      <c r="B4" s="4"/>
      <c r="C4" s="4"/>
      <c r="D4" s="4"/>
      <c r="E4" s="4"/>
    </row>
    <row r="5" customFormat="false" ht="11.9" hidden="false" customHeight="true" outlineLevel="0" collapsed="false">
      <c r="A5" s="2" t="s">
        <v>4</v>
      </c>
      <c r="B5" s="2"/>
      <c r="C5" s="2"/>
      <c r="D5" s="2"/>
      <c r="E5" s="2"/>
    </row>
    <row r="6" customFormat="false" ht="23.5" hidden="false" customHeight="true" outlineLevel="0" collapsed="false">
      <c r="A6" s="5" t="s">
        <v>5</v>
      </c>
      <c r="B6" s="5"/>
      <c r="C6" s="5"/>
      <c r="D6" s="5"/>
      <c r="E6" s="6"/>
      <c r="J6" s="7"/>
    </row>
    <row r="7" customFormat="false" ht="13.8" hidden="false" customHeight="false" outlineLevel="0" collapsed="false">
      <c r="A7" s="8" t="s">
        <v>139</v>
      </c>
      <c r="B7" s="8"/>
      <c r="C7" s="8"/>
      <c r="D7" s="8"/>
      <c r="E7" s="6"/>
    </row>
    <row r="8" customFormat="false" ht="13.8" hidden="false" customHeight="false" outlineLevel="0" collapsed="false">
      <c r="A8" s="8" t="s">
        <v>140</v>
      </c>
      <c r="B8" s="8"/>
      <c r="C8" s="8"/>
      <c r="D8" s="8"/>
      <c r="E8" s="6"/>
    </row>
    <row r="9" customFormat="false" ht="12.8" hidden="false" customHeight="true" outlineLevel="0" collapsed="false">
      <c r="A9" s="9" t="s">
        <v>8</v>
      </c>
      <c r="B9" s="9"/>
      <c r="C9" s="9"/>
      <c r="D9" s="9"/>
      <c r="E9" s="2" t="n">
        <v>12</v>
      </c>
    </row>
    <row r="10" customFormat="false" ht="13.8" hidden="false" customHeight="false" outlineLevel="0" collapsed="false">
      <c r="A10" s="10" t="s">
        <v>9</v>
      </c>
      <c r="B10" s="10"/>
      <c r="C10" s="10"/>
      <c r="D10" s="10"/>
      <c r="E10" s="2" t="n">
        <v>1</v>
      </c>
    </row>
    <row r="11" customFormat="false" ht="23.5" hidden="false" customHeight="false" outlineLevel="0" collapsed="false">
      <c r="A11" s="2" t="s">
        <v>10</v>
      </c>
      <c r="B11" s="2"/>
      <c r="C11" s="2" t="s">
        <v>11</v>
      </c>
      <c r="D11" s="11" t="s">
        <v>12</v>
      </c>
      <c r="E11" s="11" t="s">
        <v>13</v>
      </c>
    </row>
    <row r="12" customFormat="false" ht="13.8" hidden="false" customHeight="false" outlineLevel="0" collapsed="false">
      <c r="A12" s="12" t="s">
        <v>14</v>
      </c>
      <c r="B12" s="12" t="s">
        <v>15</v>
      </c>
      <c r="C12" s="12"/>
      <c r="D12" s="13" t="n">
        <v>3829.07</v>
      </c>
      <c r="E12" s="14" t="n">
        <f aca="false">D12*E10</f>
        <v>3829.07</v>
      </c>
    </row>
    <row r="13" customFormat="false" ht="13.8" hidden="false" customHeight="false" outlineLevel="0" collapsed="false">
      <c r="A13" s="12" t="s">
        <v>16</v>
      </c>
      <c r="B13" s="12" t="s">
        <v>17</v>
      </c>
      <c r="C13" s="15" t="n">
        <v>0</v>
      </c>
      <c r="D13" s="16" t="n">
        <f aca="false">C13*D12</f>
        <v>0</v>
      </c>
      <c r="E13" s="14" t="n">
        <f aca="false">D13*E10</f>
        <v>0</v>
      </c>
    </row>
    <row r="14" customFormat="false" ht="13.8" hidden="false" customHeight="false" outlineLevel="0" collapsed="false">
      <c r="A14" s="17"/>
      <c r="B14" s="17" t="s">
        <v>18</v>
      </c>
      <c r="C14" s="17"/>
      <c r="D14" s="18" t="n">
        <f aca="false">SUM(D12:D13)</f>
        <v>3829.07</v>
      </c>
      <c r="E14" s="18" t="n">
        <f aca="false">SUM(E12:E13)</f>
        <v>3829.07</v>
      </c>
    </row>
    <row r="15" customFormat="false" ht="13.8" hidden="false" customHeight="false" outlineLevel="0" collapsed="false">
      <c r="A15" s="2" t="s">
        <v>19</v>
      </c>
      <c r="B15" s="2"/>
      <c r="C15" s="2"/>
      <c r="D15" s="2"/>
      <c r="E15" s="2"/>
    </row>
    <row r="16" customFormat="false" ht="23.5" hidden="false" customHeight="false" outlineLevel="0" collapsed="false">
      <c r="A16" s="2" t="s">
        <v>20</v>
      </c>
      <c r="B16" s="2"/>
      <c r="C16" s="2" t="s">
        <v>11</v>
      </c>
      <c r="D16" s="11" t="s">
        <v>12</v>
      </c>
      <c r="E16" s="11" t="s">
        <v>13</v>
      </c>
    </row>
    <row r="17" customFormat="false" ht="13.8" hidden="false" customHeight="false" outlineLevel="0" collapsed="false">
      <c r="A17" s="12" t="s">
        <v>14</v>
      </c>
      <c r="B17" s="12" t="s">
        <v>21</v>
      </c>
      <c r="C17" s="19" t="n">
        <v>0.0833</v>
      </c>
      <c r="D17" s="14" t="n">
        <f aca="false">$D$14*C17</f>
        <v>318.961531</v>
      </c>
      <c r="E17" s="14" t="n">
        <f aca="false">D17*$E$10</f>
        <v>318.961531</v>
      </c>
    </row>
    <row r="18" customFormat="false" ht="13.8" hidden="false" customHeight="false" outlineLevel="0" collapsed="false">
      <c r="A18" s="12" t="s">
        <v>22</v>
      </c>
      <c r="B18" s="12" t="s">
        <v>23</v>
      </c>
      <c r="C18" s="19" t="n">
        <v>0.0833</v>
      </c>
      <c r="D18" s="14" t="n">
        <f aca="false">$D$14*C18</f>
        <v>318.961531</v>
      </c>
      <c r="E18" s="14" t="n">
        <f aca="false">D18*$E$10</f>
        <v>318.961531</v>
      </c>
    </row>
    <row r="19" customFormat="false" ht="13.8" hidden="false" customHeight="false" outlineLevel="0" collapsed="false">
      <c r="A19" s="12" t="s">
        <v>24</v>
      </c>
      <c r="B19" s="12" t="s">
        <v>25</v>
      </c>
      <c r="C19" s="19" t="n">
        <v>0.0278</v>
      </c>
      <c r="D19" s="14" t="n">
        <f aca="false">$D$14*C19</f>
        <v>106.448146</v>
      </c>
      <c r="E19" s="14" t="n">
        <f aca="false">D19*$E$10</f>
        <v>106.448146</v>
      </c>
    </row>
    <row r="20" customFormat="false" ht="13.8" hidden="false" customHeight="false" outlineLevel="0" collapsed="false">
      <c r="A20" s="20"/>
      <c r="B20" s="17" t="s">
        <v>26</v>
      </c>
      <c r="C20" s="21" t="n">
        <f aca="false">$C$17+$C$18+$C$19</f>
        <v>0.1944</v>
      </c>
      <c r="D20" s="18" t="n">
        <f aca="false">SUM(D17:D19)</f>
        <v>744.371208</v>
      </c>
      <c r="E20" s="18" t="n">
        <f aca="false">SUM(E17:E19)</f>
        <v>744.371208</v>
      </c>
    </row>
    <row r="21" customFormat="false" ht="23.5" hidden="false" customHeight="false" outlineLevel="0" collapsed="false">
      <c r="A21" s="2" t="s">
        <v>27</v>
      </c>
      <c r="B21" s="2"/>
      <c r="C21" s="2" t="s">
        <v>11</v>
      </c>
      <c r="D21" s="11" t="s">
        <v>12</v>
      </c>
      <c r="E21" s="11" t="s">
        <v>13</v>
      </c>
    </row>
    <row r="22" customFormat="false" ht="13.8" hidden="false" customHeight="false" outlineLevel="0" collapsed="false">
      <c r="A22" s="12" t="s">
        <v>14</v>
      </c>
      <c r="B22" s="12" t="s">
        <v>28</v>
      </c>
      <c r="C22" s="19" t="n">
        <v>0.2</v>
      </c>
      <c r="D22" s="14" t="n">
        <f aca="false">($D$14 +$D$20)*C22</f>
        <v>914.6882416</v>
      </c>
      <c r="E22" s="14" t="n">
        <f aca="false">D22*$E$10</f>
        <v>914.6882416</v>
      </c>
    </row>
    <row r="23" customFormat="false" ht="13.8" hidden="false" customHeight="false" outlineLevel="0" collapsed="false">
      <c r="A23" s="12" t="s">
        <v>22</v>
      </c>
      <c r="B23" s="12" t="s">
        <v>29</v>
      </c>
      <c r="C23" s="19" t="n">
        <v>0.025</v>
      </c>
      <c r="D23" s="14" t="n">
        <f aca="false">($D$14 +$D$20)*C23</f>
        <v>114.3360302</v>
      </c>
      <c r="E23" s="14" t="n">
        <f aca="false">D23*$E$10</f>
        <v>114.3360302</v>
      </c>
    </row>
    <row r="24" customFormat="false" ht="13.8" hidden="false" customHeight="false" outlineLevel="0" collapsed="false">
      <c r="A24" s="12" t="s">
        <v>24</v>
      </c>
      <c r="B24" s="12" t="s">
        <v>30</v>
      </c>
      <c r="C24" s="15" t="n">
        <v>0</v>
      </c>
      <c r="D24" s="14" t="n">
        <f aca="false">($D$14 +$D$20)*C24</f>
        <v>0</v>
      </c>
      <c r="E24" s="14" t="n">
        <f aca="false">D24*$E$10</f>
        <v>0</v>
      </c>
    </row>
    <row r="25" customFormat="false" ht="13.8" hidden="false" customHeight="false" outlineLevel="0" collapsed="false">
      <c r="A25" s="12" t="s">
        <v>31</v>
      </c>
      <c r="B25" s="12" t="s">
        <v>32</v>
      </c>
      <c r="C25" s="19" t="n">
        <v>0.015</v>
      </c>
      <c r="D25" s="14" t="n">
        <f aca="false">($D$14 +$D$20)*C25</f>
        <v>68.60161812</v>
      </c>
      <c r="E25" s="14" t="n">
        <f aca="false">D25*$E$10</f>
        <v>68.60161812</v>
      </c>
      <c r="F25" s="22"/>
    </row>
    <row r="26" customFormat="false" ht="13.8" hidden="false" customHeight="false" outlineLevel="0" collapsed="false">
      <c r="A26" s="12" t="s">
        <v>16</v>
      </c>
      <c r="B26" s="12" t="s">
        <v>33</v>
      </c>
      <c r="C26" s="19" t="n">
        <v>0.01</v>
      </c>
      <c r="D26" s="14" t="n">
        <f aca="false">($D$14 +$D$20)*C26</f>
        <v>45.73441208</v>
      </c>
      <c r="E26" s="14" t="n">
        <f aca="false">D26*$E$10</f>
        <v>45.73441208</v>
      </c>
    </row>
    <row r="27" customFormat="false" ht="13.8" hidden="false" customHeight="false" outlineLevel="0" collapsed="false">
      <c r="A27" s="12" t="s">
        <v>34</v>
      </c>
      <c r="B27" s="12" t="s">
        <v>35</v>
      </c>
      <c r="C27" s="19" t="n">
        <v>0.006</v>
      </c>
      <c r="D27" s="14" t="n">
        <f aca="false">($D$14 +$D$20)*C27</f>
        <v>27.440647248</v>
      </c>
      <c r="E27" s="14" t="n">
        <f aca="false">D27*$E$10</f>
        <v>27.440647248</v>
      </c>
    </row>
    <row r="28" customFormat="false" ht="13.8" hidden="false" customHeight="false" outlineLevel="0" collapsed="false">
      <c r="A28" s="12" t="s">
        <v>36</v>
      </c>
      <c r="B28" s="12" t="s">
        <v>37</v>
      </c>
      <c r="C28" s="19" t="n">
        <v>0.002</v>
      </c>
      <c r="D28" s="14" t="n">
        <f aca="false">($D$14 +$D$20)*C28</f>
        <v>9.146882416</v>
      </c>
      <c r="E28" s="14" t="n">
        <f aca="false">D28*$E$10</f>
        <v>9.146882416</v>
      </c>
    </row>
    <row r="29" customFormat="false" ht="13.8" hidden="false" customHeight="false" outlineLevel="0" collapsed="false">
      <c r="A29" s="12" t="s">
        <v>38</v>
      </c>
      <c r="B29" s="12" t="s">
        <v>39</v>
      </c>
      <c r="C29" s="19" t="n">
        <v>0.08</v>
      </c>
      <c r="D29" s="14" t="n">
        <f aca="false">($D$14 +$D$20)*C29</f>
        <v>365.87529664</v>
      </c>
      <c r="E29" s="14" t="n">
        <f aca="false">D29*$E$10</f>
        <v>365.87529664</v>
      </c>
    </row>
    <row r="30" customFormat="false" ht="13.8" hidden="false" customHeight="false" outlineLevel="0" collapsed="false">
      <c r="A30" s="20"/>
      <c r="B30" s="17" t="s">
        <v>40</v>
      </c>
      <c r="C30" s="21" t="n">
        <f aca="false">SUM(C22:C29)</f>
        <v>0.338</v>
      </c>
      <c r="D30" s="18" t="n">
        <f aca="false">SUM(D22:D29)</f>
        <v>1545.823128304</v>
      </c>
      <c r="E30" s="18" t="n">
        <f aca="false">SUM(E22:E29)</f>
        <v>1545.823128304</v>
      </c>
    </row>
    <row r="31" customFormat="false" ht="23.5" hidden="false" customHeight="false" outlineLevel="0" collapsed="false">
      <c r="A31" s="2" t="s">
        <v>41</v>
      </c>
      <c r="B31" s="2"/>
      <c r="C31" s="2"/>
      <c r="D31" s="11" t="s">
        <v>12</v>
      </c>
      <c r="E31" s="11" t="s">
        <v>13</v>
      </c>
    </row>
    <row r="32" customFormat="false" ht="13.8" hidden="false" customHeight="false" outlineLevel="0" collapsed="false">
      <c r="A32" s="12" t="s">
        <v>14</v>
      </c>
      <c r="B32" s="12" t="s">
        <v>42</v>
      </c>
      <c r="C32" s="12"/>
      <c r="D32" s="14" t="n">
        <f aca="false">C105</f>
        <v>-64.7442</v>
      </c>
      <c r="E32" s="14" t="n">
        <f aca="false">D32*$E$10</f>
        <v>-64.7442</v>
      </c>
      <c r="F32" s="24"/>
    </row>
    <row r="33" customFormat="false" ht="13.8" hidden="false" customHeight="false" outlineLevel="0" collapsed="false">
      <c r="A33" s="25" t="s">
        <v>22</v>
      </c>
      <c r="B33" s="25" t="s">
        <v>128</v>
      </c>
      <c r="C33" s="12"/>
      <c r="D33" s="14" t="n">
        <f aca="false">C114</f>
        <v>0</v>
      </c>
      <c r="E33" s="14" t="n">
        <f aca="false">D33*$E$10</f>
        <v>0</v>
      </c>
    </row>
    <row r="34" customFormat="false" ht="13.8" hidden="false" customHeight="false" outlineLevel="0" collapsed="false">
      <c r="A34" s="25" t="s">
        <v>24</v>
      </c>
      <c r="B34" s="12" t="s">
        <v>44</v>
      </c>
      <c r="C34" s="12"/>
      <c r="D34" s="16" t="n">
        <v>0</v>
      </c>
      <c r="E34" s="14" t="n">
        <f aca="false">D34*$E$10</f>
        <v>0</v>
      </c>
    </row>
    <row r="35" customFormat="false" ht="13.8" hidden="false" customHeight="false" outlineLevel="0" collapsed="false">
      <c r="A35" s="25" t="s">
        <v>31</v>
      </c>
      <c r="B35" s="25" t="s">
        <v>45</v>
      </c>
      <c r="C35" s="12"/>
      <c r="D35" s="16" t="n">
        <v>0</v>
      </c>
      <c r="E35" s="14" t="n">
        <f aca="false">D35*$E$10</f>
        <v>0</v>
      </c>
    </row>
    <row r="36" customFormat="false" ht="13.8" hidden="false" customHeight="false" outlineLevel="0" collapsed="false">
      <c r="A36" s="25" t="s">
        <v>36</v>
      </c>
      <c r="B36" s="25" t="s">
        <v>129</v>
      </c>
      <c r="C36" s="12"/>
      <c r="D36" s="16" t="n">
        <v>0</v>
      </c>
      <c r="E36" s="14" t="n">
        <f aca="false">D36*$E$10</f>
        <v>0</v>
      </c>
    </row>
    <row r="37" customFormat="false" ht="13.8" hidden="false" customHeight="false" outlineLevel="0" collapsed="false">
      <c r="A37" s="20"/>
      <c r="B37" s="17" t="s">
        <v>49</v>
      </c>
      <c r="C37" s="20"/>
      <c r="D37" s="18" t="n">
        <f aca="false">SUM(D32:D36)</f>
        <v>-64.7442</v>
      </c>
      <c r="E37" s="18" t="n">
        <f aca="false">SUM(E32:E36)</f>
        <v>-64.7442</v>
      </c>
    </row>
    <row r="38" customFormat="false" ht="13.8" hidden="false" customHeight="false" outlineLevel="0" collapsed="false">
      <c r="A38" s="17"/>
      <c r="B38" s="17" t="s">
        <v>50</v>
      </c>
      <c r="C38" s="17"/>
      <c r="D38" s="18" t="n">
        <f aca="false">D20+D30+D37</f>
        <v>2225.450136304</v>
      </c>
      <c r="E38" s="18" t="n">
        <f aca="false">E20+E30+E37</f>
        <v>2225.450136304</v>
      </c>
    </row>
    <row r="39" customFormat="false" ht="13.8" hidden="false" customHeight="false" outlineLevel="0" collapsed="false">
      <c r="A39" s="2" t="s">
        <v>51</v>
      </c>
      <c r="B39" s="2"/>
      <c r="C39" s="2"/>
      <c r="D39" s="2"/>
      <c r="E39" s="2"/>
    </row>
    <row r="40" customFormat="false" ht="23.5" hidden="false" customHeight="false" outlineLevel="0" collapsed="false">
      <c r="A40" s="28" t="n">
        <v>3</v>
      </c>
      <c r="B40" s="28" t="s">
        <v>52</v>
      </c>
      <c r="C40" s="2" t="s">
        <v>11</v>
      </c>
      <c r="D40" s="11" t="s">
        <v>12</v>
      </c>
      <c r="E40" s="11" t="s">
        <v>13</v>
      </c>
    </row>
    <row r="41" customFormat="false" ht="13.8" hidden="false" customHeight="false" outlineLevel="0" collapsed="false">
      <c r="A41" s="12" t="s">
        <v>14</v>
      </c>
      <c r="B41" s="12" t="s">
        <v>53</v>
      </c>
      <c r="C41" s="19" t="n">
        <v>0.0042</v>
      </c>
      <c r="D41" s="14" t="n">
        <f aca="false">$D$14*C41</f>
        <v>16.082094</v>
      </c>
      <c r="E41" s="14" t="n">
        <f aca="false">$E$14*C41</f>
        <v>16.082094</v>
      </c>
    </row>
    <row r="42" customFormat="false" ht="13.8" hidden="false" customHeight="false" outlineLevel="0" collapsed="false">
      <c r="A42" s="12" t="s">
        <v>22</v>
      </c>
      <c r="B42" s="12" t="s">
        <v>54</v>
      </c>
      <c r="C42" s="19" t="n">
        <v>0.0003</v>
      </c>
      <c r="D42" s="14" t="n">
        <f aca="false">$D$14*C42</f>
        <v>1.148721</v>
      </c>
      <c r="E42" s="14" t="n">
        <f aca="false">$E$14*C42</f>
        <v>1.148721</v>
      </c>
    </row>
    <row r="43" customFormat="false" ht="13.8" hidden="false" customHeight="false" outlineLevel="0" collapsed="false">
      <c r="A43" s="12" t="s">
        <v>24</v>
      </c>
      <c r="B43" s="12" t="s">
        <v>55</v>
      </c>
      <c r="C43" s="19" t="n">
        <v>0.0344</v>
      </c>
      <c r="D43" s="14" t="n">
        <f aca="false">$D$14*C43</f>
        <v>131.720008</v>
      </c>
      <c r="E43" s="14" t="n">
        <f aca="false">$E$14*C43</f>
        <v>131.720008</v>
      </c>
    </row>
    <row r="44" customFormat="false" ht="13.8" hidden="false" customHeight="false" outlineLevel="0" collapsed="false">
      <c r="A44" s="12" t="s">
        <v>31</v>
      </c>
      <c r="B44" s="12" t="s">
        <v>56</v>
      </c>
      <c r="C44" s="19" t="n">
        <v>0.0194</v>
      </c>
      <c r="D44" s="14" t="n">
        <f aca="false">$D$14*C44</f>
        <v>74.283958</v>
      </c>
      <c r="E44" s="14" t="n">
        <f aca="false">$E$14*C44</f>
        <v>74.283958</v>
      </c>
    </row>
    <row r="45" customFormat="false" ht="23.6" hidden="false" customHeight="false" outlineLevel="0" collapsed="false">
      <c r="A45" s="12" t="s">
        <v>16</v>
      </c>
      <c r="B45" s="9" t="s">
        <v>57</v>
      </c>
      <c r="C45" s="19" t="n">
        <f aca="false">C30*C44</f>
        <v>0.0065572</v>
      </c>
      <c r="D45" s="14" t="n">
        <f aca="false">$D$14*C45</f>
        <v>25.107977804</v>
      </c>
      <c r="E45" s="14" t="n">
        <f aca="false">$E$14*C45</f>
        <v>25.107977804</v>
      </c>
    </row>
    <row r="46" customFormat="false" ht="13.8" hidden="false" customHeight="false" outlineLevel="0" collapsed="false">
      <c r="A46" s="12" t="s">
        <v>34</v>
      </c>
      <c r="B46" s="12" t="s">
        <v>58</v>
      </c>
      <c r="C46" s="19" t="n">
        <v>0.0006</v>
      </c>
      <c r="D46" s="14" t="n">
        <f aca="false">$D$14*C46</f>
        <v>2.297442</v>
      </c>
      <c r="E46" s="14" t="n">
        <f aca="false">$E$14*C46</f>
        <v>2.297442</v>
      </c>
    </row>
    <row r="47" customFormat="false" ht="13.8" hidden="false" customHeight="false" outlineLevel="0" collapsed="false">
      <c r="A47" s="17"/>
      <c r="B47" s="17" t="s">
        <v>59</v>
      </c>
      <c r="C47" s="21" t="n">
        <f aca="false">SUM(C41:C46)*100%</f>
        <v>0.0654572</v>
      </c>
      <c r="D47" s="18" t="n">
        <f aca="false">SUM(D41:D46)</f>
        <v>250.640200804</v>
      </c>
      <c r="E47" s="18" t="n">
        <f aca="false">SUM(E41:E46)</f>
        <v>250.640200804</v>
      </c>
    </row>
    <row r="48" customFormat="false" ht="13.8" hidden="false" customHeight="false" outlineLevel="0" collapsed="false">
      <c r="A48" s="2" t="s">
        <v>60</v>
      </c>
      <c r="B48" s="2"/>
      <c r="C48" s="2"/>
      <c r="D48" s="2"/>
      <c r="E48" s="2"/>
    </row>
    <row r="49" customFormat="false" ht="23.45" hidden="false" customHeight="false" outlineLevel="0" collapsed="false">
      <c r="A49" s="2" t="s">
        <v>61</v>
      </c>
      <c r="B49" s="2"/>
      <c r="C49" s="2" t="s">
        <v>62</v>
      </c>
      <c r="D49" s="11" t="s">
        <v>12</v>
      </c>
      <c r="E49" s="11" t="s">
        <v>13</v>
      </c>
    </row>
    <row r="50" customFormat="false" ht="13.8" hidden="false" customHeight="false" outlineLevel="0" collapsed="false">
      <c r="A50" s="12" t="s">
        <v>14</v>
      </c>
      <c r="B50" s="12" t="s">
        <v>63</v>
      </c>
      <c r="C50" s="19" t="n">
        <v>0.0833</v>
      </c>
      <c r="D50" s="14" t="n">
        <f aca="false">$D$14*C50</f>
        <v>318.961531</v>
      </c>
      <c r="E50" s="14" t="n">
        <f aca="false">$E$14*C50</f>
        <v>318.961531</v>
      </c>
    </row>
    <row r="51" customFormat="false" ht="13.8" hidden="false" customHeight="false" outlineLevel="0" collapsed="false">
      <c r="A51" s="12" t="s">
        <v>22</v>
      </c>
      <c r="B51" s="12" t="s">
        <v>64</v>
      </c>
      <c r="C51" s="19" t="n">
        <v>0.0028</v>
      </c>
      <c r="D51" s="14" t="n">
        <f aca="false">$D$14*C51</f>
        <v>10.721396</v>
      </c>
      <c r="E51" s="14" t="n">
        <f aca="false">$E$14*C51</f>
        <v>10.721396</v>
      </c>
    </row>
    <row r="52" customFormat="false" ht="13.8" hidden="false" customHeight="false" outlineLevel="0" collapsed="false">
      <c r="A52" s="12" t="s">
        <v>24</v>
      </c>
      <c r="B52" s="12" t="s">
        <v>65</v>
      </c>
      <c r="C52" s="19" t="n">
        <v>0.0002</v>
      </c>
      <c r="D52" s="14" t="n">
        <f aca="false">$D$14*C52</f>
        <v>0.765814</v>
      </c>
      <c r="E52" s="14" t="n">
        <f aca="false">$E$14*C52</f>
        <v>0.765814</v>
      </c>
    </row>
    <row r="53" customFormat="false" ht="13.8" hidden="false" customHeight="false" outlineLevel="0" collapsed="false">
      <c r="A53" s="12" t="s">
        <v>31</v>
      </c>
      <c r="B53" s="12" t="s">
        <v>66</v>
      </c>
      <c r="C53" s="19" t="n">
        <v>0.0007</v>
      </c>
      <c r="D53" s="14" t="n">
        <f aca="false">$D$14*C53</f>
        <v>2.680349</v>
      </c>
      <c r="E53" s="14" t="n">
        <f aca="false">$E$14*C53</f>
        <v>2.680349</v>
      </c>
    </row>
    <row r="54" customFormat="false" ht="13.8" hidden="false" customHeight="false" outlineLevel="0" collapsed="false">
      <c r="A54" s="12" t="s">
        <v>16</v>
      </c>
      <c r="B54" s="12" t="s">
        <v>67</v>
      </c>
      <c r="C54" s="19" t="n">
        <v>0.0029</v>
      </c>
      <c r="D54" s="14" t="n">
        <f aca="false">$D$14*C54</f>
        <v>11.104303</v>
      </c>
      <c r="E54" s="14" t="n">
        <f aca="false">$E$14*C54</f>
        <v>11.104303</v>
      </c>
    </row>
    <row r="55" customFormat="false" ht="13.8" hidden="false" customHeight="false" outlineLevel="0" collapsed="false">
      <c r="A55" s="12" t="s">
        <v>34</v>
      </c>
      <c r="B55" s="12" t="s">
        <v>68</v>
      </c>
      <c r="C55" s="19" t="n">
        <v>0.0139</v>
      </c>
      <c r="D55" s="14" t="n">
        <f aca="false">$D$14*C55</f>
        <v>53.224073</v>
      </c>
      <c r="E55" s="14" t="n">
        <f aca="false">$E$14*C55</f>
        <v>53.224073</v>
      </c>
    </row>
    <row r="56" customFormat="false" ht="23.5" hidden="false" customHeight="true" outlineLevel="0" collapsed="false">
      <c r="A56" s="29" t="s">
        <v>69</v>
      </c>
      <c r="B56" s="29"/>
      <c r="C56" s="19" t="n">
        <f aca="false">C50+C51+C52+C53+C54+C55</f>
        <v>0.1038</v>
      </c>
      <c r="D56" s="14" t="n">
        <f aca="false">SUM(D50:D55)</f>
        <v>397.457466</v>
      </c>
      <c r="E56" s="14" t="n">
        <f aca="false">SUM(E50:E55)</f>
        <v>397.457466</v>
      </c>
    </row>
    <row r="57" customFormat="false" ht="23.6" hidden="false" customHeight="false" outlineLevel="0" collapsed="false">
      <c r="A57" s="12" t="s">
        <v>36</v>
      </c>
      <c r="B57" s="9" t="s">
        <v>70</v>
      </c>
      <c r="C57" s="19" t="n">
        <f aca="false">C20*(C56-C54)</f>
        <v>0.01961496</v>
      </c>
      <c r="D57" s="14" t="n">
        <f aca="false">$D$14*C57</f>
        <v>75.1070548872</v>
      </c>
      <c r="E57" s="14" t="n">
        <f aca="false">$E$14*C57</f>
        <v>75.1070548872</v>
      </c>
    </row>
    <row r="58" customFormat="false" ht="12.8" hidden="false" customHeight="true" outlineLevel="0" collapsed="false">
      <c r="A58" s="29" t="s">
        <v>71</v>
      </c>
      <c r="B58" s="29"/>
      <c r="C58" s="19" t="n">
        <f aca="false">C56+C57</f>
        <v>0.12341496</v>
      </c>
      <c r="D58" s="14" t="n">
        <f aca="false">$D$14*C58</f>
        <v>472.5645208872</v>
      </c>
      <c r="E58" s="14" t="n">
        <f aca="false">$E$14*C58</f>
        <v>472.5645208872</v>
      </c>
      <c r="F58" s="22"/>
    </row>
    <row r="59" customFormat="false" ht="13.8" hidden="false" customHeight="false" outlineLevel="0" collapsed="false">
      <c r="A59" s="12" t="s">
        <v>38</v>
      </c>
      <c r="B59" s="12" t="s">
        <v>72</v>
      </c>
      <c r="C59" s="19" t="n">
        <f aca="false">C30*C58</f>
        <v>0.04171425648</v>
      </c>
      <c r="D59" s="14" t="n">
        <f aca="false">$D$14*C59</f>
        <v>159.726808059874</v>
      </c>
      <c r="E59" s="14" t="n">
        <f aca="false">$E$14*C59</f>
        <v>159.726808059874</v>
      </c>
    </row>
    <row r="60" customFormat="false" ht="13.8" hidden="false" customHeight="false" outlineLevel="0" collapsed="false">
      <c r="A60" s="28"/>
      <c r="B60" s="28" t="s">
        <v>73</v>
      </c>
      <c r="C60" s="21" t="n">
        <f aca="false">SUM(C58+C59)</f>
        <v>0.16512921648</v>
      </c>
      <c r="D60" s="18" t="n">
        <f aca="false">$D$14*C60</f>
        <v>632.291328947074</v>
      </c>
      <c r="E60" s="18" t="n">
        <f aca="false">$E$14*C60</f>
        <v>632.291328947074</v>
      </c>
      <c r="F60" s="30"/>
    </row>
    <row r="61" customFormat="false" ht="13.8" hidden="false" customHeight="false" outlineLevel="0" collapsed="false">
      <c r="A61" s="2" t="s">
        <v>74</v>
      </c>
      <c r="B61" s="2"/>
      <c r="C61" s="2"/>
      <c r="D61" s="2"/>
      <c r="E61" s="2"/>
    </row>
    <row r="62" customFormat="false" ht="23.5" hidden="false" customHeight="false" outlineLevel="0" collapsed="false">
      <c r="A62" s="28" t="n">
        <v>5</v>
      </c>
      <c r="B62" s="17" t="s">
        <v>75</v>
      </c>
      <c r="C62" s="2"/>
      <c r="D62" s="11" t="s">
        <v>12</v>
      </c>
      <c r="E62" s="11" t="s">
        <v>13</v>
      </c>
    </row>
    <row r="63" customFormat="false" ht="13.8" hidden="false" customHeight="false" outlineLevel="0" collapsed="false">
      <c r="A63" s="12" t="s">
        <v>14</v>
      </c>
      <c r="B63" s="31" t="s">
        <v>76</v>
      </c>
      <c r="C63" s="12"/>
      <c r="D63" s="16" t="n">
        <v>634.28</v>
      </c>
      <c r="E63" s="14" t="n">
        <f aca="false">D63*$E$10</f>
        <v>634.28</v>
      </c>
    </row>
    <row r="64" customFormat="false" ht="13.8" hidden="false" customHeight="false" outlineLevel="0" collapsed="false">
      <c r="A64" s="28"/>
      <c r="B64" s="28" t="s">
        <v>77</v>
      </c>
      <c r="C64" s="17"/>
      <c r="D64" s="18" t="n">
        <f aca="false">SUM(D63:D63)</f>
        <v>634.28</v>
      </c>
      <c r="E64" s="18" t="n">
        <f aca="false">SUM(E63:E63)</f>
        <v>634.28</v>
      </c>
    </row>
    <row r="65" customFormat="false" ht="13.8" hidden="false" customHeight="false" outlineLevel="0" collapsed="false">
      <c r="A65" s="2" t="s">
        <v>78</v>
      </c>
      <c r="B65" s="2"/>
      <c r="C65" s="2"/>
      <c r="D65" s="2"/>
      <c r="E65" s="2"/>
    </row>
    <row r="66" customFormat="false" ht="23.45" hidden="false" customHeight="false" outlineLevel="0" collapsed="false">
      <c r="A66" s="2" t="s">
        <v>79</v>
      </c>
      <c r="B66" s="2"/>
      <c r="C66" s="2" t="s">
        <v>62</v>
      </c>
      <c r="D66" s="11" t="s">
        <v>12</v>
      </c>
      <c r="E66" s="11" t="s">
        <v>13</v>
      </c>
    </row>
    <row r="67" customFormat="false" ht="13.8" hidden="false" customHeight="false" outlineLevel="0" collapsed="false">
      <c r="A67" s="12" t="s">
        <v>14</v>
      </c>
      <c r="B67" s="12" t="s">
        <v>80</v>
      </c>
      <c r="C67" s="15" t="n">
        <v>0</v>
      </c>
      <c r="D67" s="14" t="n">
        <f aca="false">D82*C67</f>
        <v>0</v>
      </c>
      <c r="E67" s="14" t="n">
        <f aca="false">E82*C67</f>
        <v>0</v>
      </c>
      <c r="F67" s="22"/>
      <c r="I67" s="30"/>
    </row>
    <row r="68" customFormat="false" ht="13.8" hidden="false" customHeight="false" outlineLevel="0" collapsed="false">
      <c r="A68" s="12" t="s">
        <v>22</v>
      </c>
      <c r="B68" s="12" t="s">
        <v>81</v>
      </c>
      <c r="C68" s="15" t="n">
        <v>0</v>
      </c>
      <c r="D68" s="14" t="n">
        <f aca="false">D83*C68</f>
        <v>0</v>
      </c>
      <c r="E68" s="14" t="n">
        <f aca="false">E83*C68</f>
        <v>0</v>
      </c>
    </row>
    <row r="69" customFormat="false" ht="13.8" hidden="false" customHeight="false" outlineLevel="0" collapsed="false">
      <c r="A69" s="20"/>
      <c r="B69" s="32" t="s">
        <v>82</v>
      </c>
      <c r="C69" s="21" t="n">
        <f aca="false">SUM(C67:C68)</f>
        <v>0</v>
      </c>
      <c r="D69" s="18" t="n">
        <f aca="false">SUM(D67:D68)</f>
        <v>0</v>
      </c>
      <c r="E69" s="18" t="n">
        <f aca="false">SUM(E67:E68)</f>
        <v>0</v>
      </c>
    </row>
    <row r="70" customFormat="false" ht="23.45" hidden="false" customHeight="false" outlineLevel="0" collapsed="false">
      <c r="A70" s="2" t="s">
        <v>83</v>
      </c>
      <c r="B70" s="2"/>
      <c r="C70" s="2" t="s">
        <v>62</v>
      </c>
      <c r="D70" s="11" t="s">
        <v>12</v>
      </c>
      <c r="E70" s="11" t="s">
        <v>13</v>
      </c>
    </row>
    <row r="71" customFormat="false" ht="13.8" hidden="false" customHeight="false" outlineLevel="0" collapsed="false">
      <c r="A71" s="12" t="s">
        <v>14</v>
      </c>
      <c r="B71" s="12" t="s">
        <v>84</v>
      </c>
      <c r="C71" s="15" t="n">
        <v>0.0165</v>
      </c>
      <c r="D71" s="14" t="n">
        <f aca="false">(D84/(1-C74)*C71)</f>
        <v>145.695128268115</v>
      </c>
      <c r="E71" s="14" t="n">
        <f aca="false">E84/(1-C74)*C71</f>
        <v>145.695128268115</v>
      </c>
    </row>
    <row r="72" customFormat="false" ht="13.8" hidden="false" customHeight="false" outlineLevel="0" collapsed="false">
      <c r="A72" s="12" t="s">
        <v>22</v>
      </c>
      <c r="B72" s="12" t="s">
        <v>85</v>
      </c>
      <c r="C72" s="15" t="n">
        <v>0.076</v>
      </c>
      <c r="D72" s="14" t="n">
        <f aca="false">D84/(1-C74)*C72</f>
        <v>671.080590810712</v>
      </c>
      <c r="E72" s="14" t="n">
        <f aca="false">E84/(1-C74)*C72</f>
        <v>671.080590810712</v>
      </c>
    </row>
    <row r="73" customFormat="false" ht="13.8" hidden="false" customHeight="false" outlineLevel="0" collapsed="false">
      <c r="A73" s="12" t="s">
        <v>24</v>
      </c>
      <c r="B73" s="12" t="s">
        <v>86</v>
      </c>
      <c r="C73" s="15" t="n">
        <v>0.05</v>
      </c>
      <c r="D73" s="14" t="n">
        <f aca="false">D84/(1-C74)*C73</f>
        <v>441.500388691258</v>
      </c>
      <c r="E73" s="14" t="n">
        <f aca="false">E84/(1-C74)*C73</f>
        <v>441.500388691258</v>
      </c>
    </row>
    <row r="74" customFormat="false" ht="13.8" hidden="false" customHeight="false" outlineLevel="0" collapsed="false">
      <c r="A74" s="20"/>
      <c r="B74" s="17" t="s">
        <v>87</v>
      </c>
      <c r="C74" s="21" t="n">
        <f aca="false">SUM(C71+C72+C73)</f>
        <v>0.1425</v>
      </c>
      <c r="D74" s="18" t="n">
        <f aca="false">SUM(D71:D73)</f>
        <v>1258.27610777009</v>
      </c>
      <c r="E74" s="18" t="n">
        <f aca="false">SUM(E71:E73)</f>
        <v>1258.27610777009</v>
      </c>
      <c r="F74" s="30"/>
    </row>
    <row r="75" customFormat="false" ht="13.8" hidden="false" customHeight="false" outlineLevel="0" collapsed="false">
      <c r="A75" s="33" t="s">
        <v>88</v>
      </c>
      <c r="B75" s="33"/>
      <c r="C75" s="33"/>
      <c r="D75" s="33"/>
      <c r="E75" s="33"/>
      <c r="F75" s="34"/>
      <c r="G75" s="34"/>
      <c r="H75" s="34"/>
      <c r="I75" s="34"/>
    </row>
    <row r="76" customFormat="false" ht="23.5" hidden="false" customHeight="false" outlineLevel="0" collapsed="false">
      <c r="A76" s="33" t="s">
        <v>89</v>
      </c>
      <c r="B76" s="33"/>
      <c r="C76" s="33"/>
      <c r="D76" s="11" t="s">
        <v>12</v>
      </c>
      <c r="E76" s="11" t="s">
        <v>13</v>
      </c>
      <c r="F76" s="34"/>
      <c r="G76" s="34"/>
      <c r="H76" s="34"/>
      <c r="I76" s="34"/>
    </row>
    <row r="77" customFormat="false" ht="13.8" hidden="false" customHeight="false" outlineLevel="0" collapsed="false">
      <c r="A77" s="35" t="s">
        <v>14</v>
      </c>
      <c r="B77" s="35" t="s">
        <v>10</v>
      </c>
      <c r="C77" s="35"/>
      <c r="D77" s="36" t="n">
        <f aca="false">$D$14</f>
        <v>3829.07</v>
      </c>
      <c r="E77" s="36" t="n">
        <f aca="false">E14</f>
        <v>3829.07</v>
      </c>
      <c r="F77" s="37"/>
      <c r="G77" s="37"/>
      <c r="H77" s="37"/>
      <c r="I77" s="38"/>
    </row>
    <row r="78" customFormat="false" ht="23.45" hidden="false" customHeight="true" outlineLevel="0" collapsed="false">
      <c r="A78" s="35" t="s">
        <v>22</v>
      </c>
      <c r="B78" s="39" t="s">
        <v>19</v>
      </c>
      <c r="C78" s="39"/>
      <c r="D78" s="36" t="n">
        <f aca="false">$D$38</f>
        <v>2225.450136304</v>
      </c>
      <c r="E78" s="36" t="n">
        <f aca="false">E38</f>
        <v>2225.450136304</v>
      </c>
      <c r="F78" s="37"/>
      <c r="G78" s="37"/>
      <c r="H78" s="37"/>
      <c r="I78" s="38"/>
    </row>
    <row r="79" customFormat="false" ht="13.8" hidden="false" customHeight="false" outlineLevel="0" collapsed="false">
      <c r="A79" s="35" t="s">
        <v>24</v>
      </c>
      <c r="B79" s="35" t="s">
        <v>51</v>
      </c>
      <c r="C79" s="35"/>
      <c r="D79" s="36" t="n">
        <f aca="false">$D$47</f>
        <v>250.640200804</v>
      </c>
      <c r="E79" s="36" t="n">
        <f aca="false">E47</f>
        <v>250.640200804</v>
      </c>
      <c r="F79" s="37"/>
      <c r="G79" s="37"/>
      <c r="H79" s="37"/>
      <c r="I79" s="38"/>
    </row>
    <row r="80" customFormat="false" ht="13.8" hidden="false" customHeight="false" outlineLevel="0" collapsed="false">
      <c r="A80" s="35" t="s">
        <v>31</v>
      </c>
      <c r="B80" s="35" t="s">
        <v>60</v>
      </c>
      <c r="C80" s="35"/>
      <c r="D80" s="36" t="n">
        <f aca="false">$D$60</f>
        <v>632.291328947074</v>
      </c>
      <c r="E80" s="36" t="n">
        <f aca="false">E60</f>
        <v>632.291328947074</v>
      </c>
      <c r="F80" s="37"/>
      <c r="G80" s="37"/>
      <c r="H80" s="37"/>
      <c r="I80" s="38"/>
    </row>
    <row r="81" customFormat="false" ht="13.8" hidden="false" customHeight="false" outlineLevel="0" collapsed="false">
      <c r="A81" s="35" t="s">
        <v>16</v>
      </c>
      <c r="B81" s="35" t="s">
        <v>74</v>
      </c>
      <c r="C81" s="35"/>
      <c r="D81" s="36" t="n">
        <f aca="false">$D$64</f>
        <v>634.28</v>
      </c>
      <c r="E81" s="36" t="n">
        <f aca="false">E64</f>
        <v>634.28</v>
      </c>
      <c r="F81" s="37"/>
      <c r="G81" s="37"/>
      <c r="H81" s="37"/>
      <c r="I81" s="38"/>
    </row>
    <row r="82" customFormat="false" ht="13.8" hidden="false" customHeight="false" outlineLevel="0" collapsed="false">
      <c r="A82" s="35" t="s">
        <v>90</v>
      </c>
      <c r="B82" s="35"/>
      <c r="C82" s="35"/>
      <c r="D82" s="40" t="n">
        <f aca="false">SUM(D77:D81)</f>
        <v>7571.73166605507</v>
      </c>
      <c r="E82" s="40" t="n">
        <f aca="false">SUM(E77:E81)</f>
        <v>7571.73166605507</v>
      </c>
      <c r="F82" s="37"/>
      <c r="G82" s="37"/>
      <c r="H82" s="37"/>
      <c r="I82" s="38"/>
    </row>
    <row r="83" customFormat="false" ht="13.8" hidden="false" customHeight="false" outlineLevel="0" collapsed="false">
      <c r="A83" s="35" t="s">
        <v>91</v>
      </c>
      <c r="B83" s="35"/>
      <c r="C83" s="35"/>
      <c r="D83" s="40" t="n">
        <f aca="false">D82+D67</f>
        <v>7571.73166605507</v>
      </c>
      <c r="E83" s="40" t="n">
        <f aca="false">E82+E67</f>
        <v>7571.73166605507</v>
      </c>
      <c r="F83" s="37"/>
      <c r="G83" s="37"/>
      <c r="H83" s="37"/>
      <c r="I83" s="38"/>
    </row>
    <row r="84" customFormat="false" ht="13.8" hidden="false" customHeight="false" outlineLevel="0" collapsed="false">
      <c r="A84" s="41" t="s">
        <v>92</v>
      </c>
      <c r="B84" s="41"/>
      <c r="C84" s="41"/>
      <c r="D84" s="42" t="n">
        <f aca="false">D83+D68</f>
        <v>7571.73166605507</v>
      </c>
      <c r="E84" s="42" t="n">
        <f aca="false">E83+E68</f>
        <v>7571.73166605507</v>
      </c>
      <c r="F84" s="43"/>
      <c r="G84" s="43"/>
      <c r="H84" s="43"/>
      <c r="I84" s="44"/>
    </row>
    <row r="85" customFormat="false" ht="13.8" hidden="false" customHeight="false" outlineLevel="0" collapsed="false">
      <c r="A85" s="35" t="s">
        <v>34</v>
      </c>
      <c r="B85" s="35" t="s">
        <v>93</v>
      </c>
      <c r="C85" s="35"/>
      <c r="D85" s="36" t="n">
        <f aca="false">$D$74</f>
        <v>1258.27610777009</v>
      </c>
      <c r="E85" s="36" t="n">
        <f aca="false">$E$74</f>
        <v>1258.27610777009</v>
      </c>
      <c r="F85" s="37"/>
      <c r="G85" s="37"/>
      <c r="H85" s="37"/>
      <c r="I85" s="38"/>
    </row>
    <row r="86" customFormat="false" ht="13.8" hidden="false" customHeight="false" outlineLevel="0" collapsed="false">
      <c r="A86" s="45" t="s">
        <v>94</v>
      </c>
      <c r="B86" s="45"/>
      <c r="C86" s="45"/>
      <c r="D86" s="42" t="n">
        <f aca="false">D84+D85</f>
        <v>8830.00777382516</v>
      </c>
      <c r="E86" s="42" t="n">
        <f aca="false">E84+E85</f>
        <v>8830.00777382516</v>
      </c>
      <c r="F86" s="34"/>
      <c r="G86" s="34"/>
      <c r="H86" s="34"/>
      <c r="I86" s="44"/>
    </row>
    <row r="87" customFormat="false" ht="13.8" hidden="false" customHeight="false" outlineLevel="0" collapsed="false">
      <c r="A87" s="46"/>
      <c r="B87" s="47"/>
      <c r="C87" s="47"/>
      <c r="D87" s="47"/>
      <c r="E87" s="48"/>
      <c r="F87" s="34"/>
    </row>
    <row r="88" customFormat="false" ht="13.8" hidden="false" customHeight="false" outlineLevel="0" collapsed="false">
      <c r="A88" s="33" t="s">
        <v>95</v>
      </c>
      <c r="B88" s="33"/>
      <c r="C88" s="33"/>
      <c r="D88" s="33"/>
      <c r="E88" s="33"/>
      <c r="F88" s="34"/>
    </row>
    <row r="89" customFormat="false" ht="34.8" hidden="false" customHeight="false" outlineLevel="0" collapsed="false">
      <c r="A89" s="49" t="s">
        <v>96</v>
      </c>
      <c r="B89" s="49" t="s">
        <v>97</v>
      </c>
      <c r="C89" s="49" t="s">
        <v>98</v>
      </c>
      <c r="D89" s="49" t="s">
        <v>99</v>
      </c>
      <c r="E89" s="48"/>
      <c r="F89" s="34"/>
    </row>
    <row r="90" customFormat="false" ht="13.8" hidden="false" customHeight="false" outlineLevel="0" collapsed="false">
      <c r="A90" s="50" t="n">
        <f aca="false">D86</f>
        <v>8830.00777382516</v>
      </c>
      <c r="B90" s="51" t="n">
        <f aca="false">E10</f>
        <v>1</v>
      </c>
      <c r="C90" s="50" t="n">
        <f aca="false">E86</f>
        <v>8830.00777382516</v>
      </c>
      <c r="D90" s="50" t="n">
        <f aca="false">C90*12</f>
        <v>105960.093285902</v>
      </c>
      <c r="E90" s="52"/>
      <c r="F90" s="34"/>
    </row>
    <row r="91" customFormat="false" ht="13.8" hidden="false" customHeight="false" outlineLevel="0" collapsed="false">
      <c r="A91" s="48"/>
      <c r="B91" s="48"/>
      <c r="C91" s="48"/>
      <c r="D91" s="48"/>
      <c r="E91" s="48"/>
      <c r="F91" s="34"/>
    </row>
    <row r="92" customFormat="false" ht="13.8" hidden="false" customHeight="true" outlineLevel="0" collapsed="false">
      <c r="A92" s="11" t="s">
        <v>100</v>
      </c>
      <c r="B92" s="11"/>
      <c r="C92" s="11"/>
      <c r="D92" s="11"/>
      <c r="E92" s="11"/>
      <c r="F92" s="34"/>
    </row>
    <row r="93" customFormat="false" ht="76.45" hidden="false" customHeight="true" outlineLevel="0" collapsed="false">
      <c r="A93" s="53" t="s">
        <v>101</v>
      </c>
      <c r="B93" s="53"/>
      <c r="C93" s="53"/>
      <c r="D93" s="53"/>
      <c r="E93" s="53"/>
      <c r="F93" s="34"/>
    </row>
    <row r="94" customFormat="false" ht="23.85" hidden="false" customHeight="true" outlineLevel="0" collapsed="false">
      <c r="A94" s="53" t="s">
        <v>102</v>
      </c>
      <c r="B94" s="53"/>
      <c r="C94" s="53"/>
      <c r="D94" s="53"/>
      <c r="E94" s="53"/>
      <c r="F94" s="34"/>
    </row>
    <row r="95" customFormat="false" ht="13.8" hidden="false" customHeight="true" outlineLevel="0" collapsed="false">
      <c r="A95" s="53" t="s">
        <v>103</v>
      </c>
      <c r="B95" s="53"/>
      <c r="C95" s="53"/>
      <c r="D95" s="53"/>
      <c r="E95" s="53"/>
      <c r="F95" s="34"/>
    </row>
    <row r="96" customFormat="false" ht="23.45" hidden="false" customHeight="true" outlineLevel="0" collapsed="false">
      <c r="A96" s="53" t="s">
        <v>104</v>
      </c>
      <c r="B96" s="53"/>
      <c r="C96" s="53"/>
      <c r="D96" s="53"/>
      <c r="E96" s="53"/>
      <c r="F96" s="34"/>
    </row>
    <row r="97" customFormat="false" ht="90.75" hidden="false" customHeight="true" outlineLevel="0" collapsed="false">
      <c r="A97" s="53" t="s">
        <v>105</v>
      </c>
      <c r="B97" s="53"/>
      <c r="C97" s="53"/>
      <c r="D97" s="53"/>
      <c r="E97" s="53"/>
      <c r="F97" s="34"/>
    </row>
    <row r="98" customFormat="false" ht="23.45" hidden="false" customHeight="true" outlineLevel="0" collapsed="false">
      <c r="A98" s="53" t="s">
        <v>106</v>
      </c>
      <c r="B98" s="53"/>
      <c r="C98" s="53"/>
      <c r="D98" s="53"/>
      <c r="E98" s="53"/>
      <c r="F98" s="34"/>
    </row>
    <row r="99" customFormat="false" ht="16.4" hidden="false" customHeight="true" outlineLevel="0" collapsed="false">
      <c r="A99" s="54"/>
      <c r="B99" s="55"/>
      <c r="C99" s="55"/>
      <c r="D99" s="55"/>
      <c r="E99" s="47"/>
      <c r="F99" s="34"/>
    </row>
    <row r="100" customFormat="false" ht="13.8" hidden="false" customHeight="false" outlineLevel="0" collapsed="false">
      <c r="A100" s="27"/>
      <c r="B100" s="33" t="s">
        <v>107</v>
      </c>
      <c r="C100" s="33"/>
      <c r="D100" s="27"/>
      <c r="E100" s="27"/>
    </row>
    <row r="101" customFormat="false" ht="13.8" hidden="false" customHeight="false" outlineLevel="0" collapsed="false">
      <c r="A101" s="56"/>
      <c r="B101" s="12" t="s">
        <v>108</v>
      </c>
      <c r="C101" s="57" t="n">
        <v>2</v>
      </c>
      <c r="D101" s="27"/>
      <c r="E101" s="27"/>
    </row>
    <row r="102" customFormat="false" ht="13.8" hidden="false" customHeight="false" outlineLevel="0" collapsed="false">
      <c r="A102" s="56"/>
      <c r="B102" s="12" t="s">
        <v>109</v>
      </c>
      <c r="C102" s="58" t="n">
        <v>3.75</v>
      </c>
      <c r="D102" s="27"/>
      <c r="E102" s="27"/>
    </row>
    <row r="103" customFormat="false" ht="13.8" hidden="false" customHeight="false" outlineLevel="0" collapsed="false">
      <c r="A103" s="56"/>
      <c r="B103" s="12" t="s">
        <v>110</v>
      </c>
      <c r="C103" s="57" t="n">
        <v>22</v>
      </c>
      <c r="D103" s="27"/>
      <c r="E103" s="27"/>
      <c r="G103" s="59"/>
    </row>
    <row r="104" customFormat="false" ht="13.8" hidden="false" customHeight="false" outlineLevel="0" collapsed="false">
      <c r="A104" s="56"/>
      <c r="B104" s="12" t="s">
        <v>111</v>
      </c>
      <c r="C104" s="58" t="n">
        <f aca="false">6%*C106</f>
        <v>229.7442</v>
      </c>
      <c r="D104" s="27"/>
      <c r="E104" s="27"/>
    </row>
    <row r="105" customFormat="false" ht="13.8" hidden="false" customHeight="false" outlineLevel="0" collapsed="false">
      <c r="A105" s="56"/>
      <c r="B105" s="9" t="s">
        <v>112</v>
      </c>
      <c r="C105" s="58" t="n">
        <f aca="false">(C101*C102*C103)-C104</f>
        <v>-64.7442</v>
      </c>
      <c r="D105" s="27"/>
      <c r="E105" s="27"/>
    </row>
    <row r="106" customFormat="false" ht="13.8" hidden="false" customHeight="false" outlineLevel="0" collapsed="false">
      <c r="A106" s="56"/>
      <c r="B106" s="9" t="s">
        <v>113</v>
      </c>
      <c r="C106" s="58" t="n">
        <f aca="false">$D$12</f>
        <v>3829.07</v>
      </c>
      <c r="D106" s="27"/>
      <c r="E106" s="27"/>
    </row>
    <row r="107" customFormat="false" ht="13.8" hidden="false" customHeight="false" outlineLevel="0" collapsed="false">
      <c r="A107" s="56"/>
      <c r="B107" s="27"/>
      <c r="C107" s="27"/>
      <c r="D107" s="27"/>
      <c r="E107" s="27"/>
    </row>
    <row r="108" customFormat="false" ht="13.8" hidden="false" customHeight="false" outlineLevel="0" collapsed="false">
      <c r="A108" s="56"/>
      <c r="B108" s="33" t="s">
        <v>114</v>
      </c>
      <c r="C108" s="33"/>
      <c r="D108" s="27"/>
      <c r="E108" s="27"/>
    </row>
    <row r="109" customFormat="false" ht="13.8" hidden="false" customHeight="false" outlineLevel="0" collapsed="false">
      <c r="A109" s="56"/>
      <c r="B109" s="12" t="s">
        <v>115</v>
      </c>
      <c r="C109" s="60" t="n">
        <v>0</v>
      </c>
      <c r="D109" s="27"/>
      <c r="E109" s="27"/>
      <c r="M109" s="47"/>
      <c r="N109" s="47"/>
    </row>
    <row r="110" customFormat="false" ht="13.8" hidden="false" customHeight="false" outlineLevel="0" collapsed="false">
      <c r="A110" s="56"/>
      <c r="B110" s="12" t="s">
        <v>116</v>
      </c>
      <c r="C110" s="57" t="n">
        <v>22</v>
      </c>
      <c r="D110" s="27"/>
      <c r="E110" s="27"/>
      <c r="M110" s="61"/>
      <c r="N110" s="54"/>
    </row>
    <row r="111" customFormat="false" ht="13.8" hidden="false" customHeight="false" outlineLevel="0" collapsed="false">
      <c r="A111" s="56"/>
      <c r="B111" s="12" t="s">
        <v>117</v>
      </c>
      <c r="C111" s="62" t="n">
        <v>0</v>
      </c>
      <c r="D111" s="27"/>
      <c r="E111" s="27"/>
      <c r="M111" s="56"/>
      <c r="N111" s="63"/>
    </row>
    <row r="112" customFormat="false" ht="13.8" hidden="false" customHeight="false" outlineLevel="0" collapsed="false">
      <c r="A112" s="27"/>
      <c r="B112" s="9" t="s">
        <v>118</v>
      </c>
      <c r="C112" s="58" t="n">
        <f aca="false">C109*C110</f>
        <v>0</v>
      </c>
      <c r="D112" s="27"/>
      <c r="E112" s="27"/>
      <c r="M112" s="56"/>
      <c r="N112" s="61"/>
    </row>
    <row r="113" customFormat="false" ht="13.8" hidden="false" customHeight="false" outlineLevel="0" collapsed="false">
      <c r="A113" s="27"/>
      <c r="B113" s="12" t="s">
        <v>119</v>
      </c>
      <c r="C113" s="58" t="n">
        <f aca="false">C111*C112</f>
        <v>0</v>
      </c>
      <c r="D113" s="27"/>
      <c r="E113" s="27"/>
      <c r="M113" s="56"/>
      <c r="N113" s="64"/>
    </row>
    <row r="114" customFormat="false" ht="13.8" hidden="false" customHeight="false" outlineLevel="0" collapsed="false">
      <c r="A114" s="27"/>
      <c r="B114" s="12" t="s">
        <v>120</v>
      </c>
      <c r="C114" s="58" t="n">
        <f aca="false">C112-C113</f>
        <v>0</v>
      </c>
      <c r="D114" s="27"/>
      <c r="E114" s="27"/>
      <c r="M114" s="65"/>
      <c r="N114" s="63"/>
    </row>
    <row r="115" customFormat="false" ht="13.8" hidden="false" customHeight="false" outlineLevel="0" collapsed="false">
      <c r="A115" s="27"/>
      <c r="B115" s="27"/>
      <c r="C115" s="27"/>
      <c r="D115" s="27"/>
      <c r="E115" s="27"/>
      <c r="M115" s="56"/>
      <c r="N115" s="63"/>
    </row>
    <row r="116" customFormat="false" ht="13.8" hidden="false" customHeight="false" outlineLevel="0" collapsed="false">
      <c r="A116" s="66" t="s">
        <v>121</v>
      </c>
      <c r="B116" s="66"/>
      <c r="C116" s="66"/>
      <c r="D116" s="66"/>
      <c r="E116" s="66"/>
      <c r="M116" s="56"/>
      <c r="N116" s="63"/>
    </row>
    <row r="117" customFormat="false" ht="13.8" hidden="false" customHeight="false" outlineLevel="0" collapsed="false">
      <c r="A117" s="67" t="s">
        <v>122</v>
      </c>
      <c r="B117" s="67"/>
      <c r="C117" s="67"/>
      <c r="D117" s="67"/>
      <c r="E117" s="67"/>
    </row>
    <row r="118" customFormat="false" ht="13.8" hidden="false" customHeight="false" outlineLevel="0" collapsed="false">
      <c r="A118" s="57" t="s">
        <v>123</v>
      </c>
      <c r="B118" s="57"/>
      <c r="C118" s="57"/>
      <c r="D118" s="57"/>
      <c r="E118" s="57"/>
    </row>
    <row r="119" customFormat="false" ht="12.8" hidden="false" customHeight="true" outlineLevel="0" collapsed="false">
      <c r="A119" s="68" t="s">
        <v>124</v>
      </c>
      <c r="B119" s="68"/>
      <c r="C119" s="68"/>
      <c r="D119" s="68"/>
      <c r="E119" s="68"/>
    </row>
    <row r="120" customFormat="false" ht="13.8" hidden="false" customHeight="false" outlineLevel="0" collapsed="false">
      <c r="A120" s="27"/>
      <c r="B120" s="69"/>
      <c r="C120" s="61"/>
      <c r="D120" s="27"/>
      <c r="E120" s="27"/>
    </row>
    <row r="121" customFormat="false" ht="13.8" hidden="false" customHeight="false" outlineLevel="0" collapsed="false">
      <c r="A121" s="27"/>
      <c r="B121" s="70"/>
      <c r="C121" s="64"/>
      <c r="D121" s="27"/>
      <c r="E121" s="27"/>
    </row>
    <row r="122" customFormat="false" ht="13.8" hidden="false" customHeight="false" outlineLevel="0" collapsed="false">
      <c r="A122" s="27"/>
      <c r="B122" s="71"/>
      <c r="C122" s="72"/>
      <c r="D122" s="27"/>
      <c r="E122" s="27"/>
    </row>
    <row r="123" customFormat="false" ht="13.8" hidden="false" customHeight="false" outlineLevel="0" collapsed="false">
      <c r="A123" s="27"/>
      <c r="B123" s="69"/>
      <c r="C123" s="72"/>
      <c r="D123" s="27"/>
      <c r="E123" s="27"/>
    </row>
    <row r="124" customFormat="false" ht="13.8" hidden="false" customHeight="false" outlineLevel="0" collapsed="false">
      <c r="A124" s="27"/>
      <c r="B124" s="69"/>
      <c r="C124" s="73"/>
      <c r="D124" s="27"/>
      <c r="E124" s="27"/>
    </row>
    <row r="125" customFormat="false" ht="13.8" hidden="false" customHeight="false" outlineLevel="0" collapsed="false">
      <c r="A125" s="27"/>
      <c r="B125" s="69"/>
      <c r="C125" s="64"/>
      <c r="D125" s="27"/>
      <c r="E125" s="27"/>
    </row>
    <row r="126" customFormat="false" ht="13.8" hidden="false" customHeight="false" outlineLevel="0" collapsed="false">
      <c r="A126" s="27"/>
      <c r="B126" s="69"/>
      <c r="C126" s="61"/>
      <c r="D126" s="74"/>
      <c r="E126" s="27"/>
    </row>
    <row r="127" customFormat="false" ht="13.8" hidden="false" customHeight="false" outlineLevel="0" collapsed="false">
      <c r="A127" s="27"/>
      <c r="B127" s="69"/>
      <c r="C127" s="72"/>
      <c r="D127" s="27"/>
      <c r="E127" s="27"/>
    </row>
    <row r="128" customFormat="false" ht="13.8" hidden="false" customHeight="false" outlineLevel="0" collapsed="false">
      <c r="A128" s="27"/>
      <c r="B128" s="27"/>
      <c r="C128" s="27"/>
      <c r="D128" s="27"/>
      <c r="E128" s="27"/>
    </row>
    <row r="129" customFormat="false" ht="13.8" hidden="false" customHeight="false" outlineLevel="0" collapsed="false">
      <c r="A129" s="27"/>
      <c r="B129" s="47"/>
      <c r="C129" s="47"/>
      <c r="D129" s="27"/>
      <c r="E129" s="27"/>
    </row>
    <row r="130" customFormat="false" ht="13.8" hidden="false" customHeight="false" outlineLevel="0" collapsed="false">
      <c r="A130" s="27"/>
      <c r="B130" s="47"/>
      <c r="C130" s="61"/>
      <c r="D130" s="27"/>
      <c r="E130" s="27"/>
    </row>
    <row r="131" customFormat="false" ht="13.8" hidden="false" customHeight="false" outlineLevel="0" collapsed="false">
      <c r="A131" s="27"/>
      <c r="B131" s="70"/>
      <c r="C131" s="75"/>
      <c r="D131" s="27"/>
      <c r="E131" s="27"/>
    </row>
    <row r="132" customFormat="false" ht="13.8" hidden="false" customHeight="false" outlineLevel="0" collapsed="false">
      <c r="A132" s="27"/>
      <c r="B132" s="69"/>
      <c r="C132" s="76"/>
      <c r="D132" s="27"/>
      <c r="E132" s="27"/>
    </row>
    <row r="133" customFormat="false" ht="13.8" hidden="false" customHeight="false" outlineLevel="0" collapsed="false">
      <c r="A133" s="27"/>
      <c r="B133" s="69"/>
      <c r="C133" s="56"/>
      <c r="D133" s="27"/>
      <c r="E133" s="27"/>
    </row>
    <row r="134" customFormat="false" ht="13.8" hidden="false" customHeight="false" outlineLevel="0" collapsed="false">
      <c r="A134" s="27"/>
      <c r="B134" s="71"/>
      <c r="C134" s="77"/>
      <c r="D134" s="27"/>
      <c r="E134" s="27"/>
    </row>
    <row r="135" customFormat="false" ht="13.8" hidden="false" customHeight="false" outlineLevel="0" collapsed="false">
      <c r="A135" s="27"/>
      <c r="B135" s="69"/>
      <c r="C135" s="72"/>
      <c r="D135" s="27"/>
      <c r="E135" s="27"/>
    </row>
    <row r="136" customFormat="false" ht="13.8" hidden="false" customHeight="false" outlineLevel="0" collapsed="false">
      <c r="A136" s="27"/>
      <c r="B136" s="69"/>
      <c r="C136" s="56"/>
      <c r="D136" s="27"/>
      <c r="E136" s="27"/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50">
    <mergeCell ref="A1:E1"/>
    <mergeCell ref="A2:E2"/>
    <mergeCell ref="A3:E3"/>
    <mergeCell ref="A4:E4"/>
    <mergeCell ref="A5:E5"/>
    <mergeCell ref="A6:D6"/>
    <mergeCell ref="A7:D7"/>
    <mergeCell ref="A8:D8"/>
    <mergeCell ref="A9:D9"/>
    <mergeCell ref="A10:D10"/>
    <mergeCell ref="A11:B11"/>
    <mergeCell ref="A15:E15"/>
    <mergeCell ref="A16:B16"/>
    <mergeCell ref="A21:B21"/>
    <mergeCell ref="A31:B31"/>
    <mergeCell ref="A39:E39"/>
    <mergeCell ref="A48:E48"/>
    <mergeCell ref="A49:B49"/>
    <mergeCell ref="A56:B56"/>
    <mergeCell ref="A58:B58"/>
    <mergeCell ref="A61:E61"/>
    <mergeCell ref="A65:E65"/>
    <mergeCell ref="A66:B66"/>
    <mergeCell ref="A70:B70"/>
    <mergeCell ref="A75:E75"/>
    <mergeCell ref="A76:C76"/>
    <mergeCell ref="B77:C77"/>
    <mergeCell ref="B78:C78"/>
    <mergeCell ref="B79:C79"/>
    <mergeCell ref="B80:C80"/>
    <mergeCell ref="B81:C81"/>
    <mergeCell ref="A82:C82"/>
    <mergeCell ref="A83:C83"/>
    <mergeCell ref="A84:C84"/>
    <mergeCell ref="B85:C85"/>
    <mergeCell ref="A86:C86"/>
    <mergeCell ref="A88:E88"/>
    <mergeCell ref="A92:E92"/>
    <mergeCell ref="A93:E93"/>
    <mergeCell ref="A94:E94"/>
    <mergeCell ref="A95:E95"/>
    <mergeCell ref="A96:E96"/>
    <mergeCell ref="A97:E97"/>
    <mergeCell ref="A98:E98"/>
    <mergeCell ref="B100:C100"/>
    <mergeCell ref="B108:C108"/>
    <mergeCell ref="A116:E116"/>
    <mergeCell ref="A117:E117"/>
    <mergeCell ref="A118:E118"/>
    <mergeCell ref="A119:E119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EEEEE"/>
    <pageSetUpPr fitToPage="false"/>
  </sheetPr>
  <dimension ref="A1:N1048576"/>
  <sheetViews>
    <sheetView showFormulas="false" showGridLines="true" showRowColHeaders="true" showZeros="true" rightToLeft="false" tabSelected="false" showOutlineSymbols="true" defaultGridColor="true" view="normal" topLeftCell="A82" colorId="64" zoomScale="80" zoomScaleNormal="80" zoomScalePageLayoutView="100" workbookViewId="0">
      <selection pane="topLeft" activeCell="C62" activeCellId="0" sqref="C62"/>
    </sheetView>
  </sheetViews>
  <sheetFormatPr defaultColWidth="8.9140625" defaultRowHeight="13.8" zeroHeight="false" outlineLevelRow="0" outlineLevelCol="0"/>
  <cols>
    <col collapsed="false" customWidth="true" hidden="false" outlineLevel="0" max="1" min="1" style="1" width="12.25"/>
    <col collapsed="false" customWidth="true" hidden="false" outlineLevel="0" max="2" min="2" style="1" width="43.37"/>
    <col collapsed="false" customWidth="true" hidden="false" outlineLevel="0" max="5" min="3" style="1" width="12.25"/>
    <col collapsed="false" customWidth="true" hidden="false" outlineLevel="0" max="6" min="6" style="1" width="2.08"/>
    <col collapsed="false" customWidth="true" hidden="false" outlineLevel="0" max="7" min="7" style="1" width="2.77"/>
    <col collapsed="false" customWidth="true" hidden="false" outlineLevel="0" max="8" min="8" style="1" width="2.08"/>
    <col collapsed="false" customWidth="true" hidden="false" outlineLevel="0" max="9" min="9" style="1" width="11.43"/>
    <col collapsed="false" customWidth="false" hidden="false" outlineLevel="0" max="1024" min="10" style="1" width="8.9"/>
  </cols>
  <sheetData>
    <row r="1" customFormat="false" ht="13.8" hidden="false" customHeight="false" outlineLevel="0" collapsed="false">
      <c r="A1" s="2" t="s">
        <v>0</v>
      </c>
      <c r="B1" s="2"/>
      <c r="C1" s="2"/>
      <c r="D1" s="2"/>
      <c r="E1" s="2"/>
    </row>
    <row r="2" customFormat="false" ht="12.8" hidden="false" customHeight="false" outlineLevel="0" collapsed="false">
      <c r="A2" s="2" t="s">
        <v>141</v>
      </c>
      <c r="B2" s="2"/>
      <c r="C2" s="2"/>
      <c r="D2" s="2"/>
      <c r="E2" s="2"/>
    </row>
    <row r="3" customFormat="false" ht="13.8" hidden="false" customHeight="false" outlineLevel="0" collapsed="false">
      <c r="A3" s="4" t="s">
        <v>2</v>
      </c>
      <c r="B3" s="4"/>
      <c r="C3" s="4"/>
      <c r="D3" s="4"/>
      <c r="E3" s="4"/>
    </row>
    <row r="4" customFormat="false" ht="13.8" hidden="false" customHeight="false" outlineLevel="0" collapsed="false">
      <c r="A4" s="4" t="s">
        <v>3</v>
      </c>
      <c r="B4" s="4"/>
      <c r="C4" s="4"/>
      <c r="D4" s="4"/>
      <c r="E4" s="4"/>
    </row>
    <row r="5" customFormat="false" ht="11.9" hidden="false" customHeight="true" outlineLevel="0" collapsed="false">
      <c r="A5" s="2" t="s">
        <v>4</v>
      </c>
      <c r="B5" s="2"/>
      <c r="C5" s="2"/>
      <c r="D5" s="2"/>
      <c r="E5" s="2"/>
    </row>
    <row r="6" customFormat="false" ht="23.5" hidden="false" customHeight="true" outlineLevel="0" collapsed="false">
      <c r="A6" s="5" t="s">
        <v>5</v>
      </c>
      <c r="B6" s="5"/>
      <c r="C6" s="5"/>
      <c r="D6" s="5"/>
      <c r="E6" s="6"/>
      <c r="J6" s="7"/>
    </row>
    <row r="7" customFormat="false" ht="13.8" hidden="false" customHeight="false" outlineLevel="0" collapsed="false">
      <c r="A7" s="8" t="s">
        <v>142</v>
      </c>
      <c r="B7" s="8"/>
      <c r="C7" s="8"/>
      <c r="D7" s="8"/>
      <c r="E7" s="6"/>
    </row>
    <row r="8" customFormat="false" ht="13.8" hidden="false" customHeight="false" outlineLevel="0" collapsed="false">
      <c r="A8" s="8" t="s">
        <v>127</v>
      </c>
      <c r="B8" s="8"/>
      <c r="C8" s="8"/>
      <c r="D8" s="8"/>
      <c r="E8" s="6"/>
    </row>
    <row r="9" customFormat="false" ht="12.8" hidden="false" customHeight="true" outlineLevel="0" collapsed="false">
      <c r="A9" s="9" t="s">
        <v>8</v>
      </c>
      <c r="B9" s="9"/>
      <c r="C9" s="9"/>
      <c r="D9" s="9"/>
      <c r="E9" s="2" t="n">
        <v>12</v>
      </c>
    </row>
    <row r="10" customFormat="false" ht="13.8" hidden="false" customHeight="false" outlineLevel="0" collapsed="false">
      <c r="A10" s="10" t="s">
        <v>9</v>
      </c>
      <c r="B10" s="10"/>
      <c r="C10" s="10"/>
      <c r="D10" s="10"/>
      <c r="E10" s="2" t="n">
        <v>4</v>
      </c>
    </row>
    <row r="11" customFormat="false" ht="23.5" hidden="false" customHeight="false" outlineLevel="0" collapsed="false">
      <c r="A11" s="2" t="s">
        <v>10</v>
      </c>
      <c r="B11" s="2"/>
      <c r="C11" s="2" t="s">
        <v>11</v>
      </c>
      <c r="D11" s="11" t="s">
        <v>12</v>
      </c>
      <c r="E11" s="11" t="s">
        <v>13</v>
      </c>
    </row>
    <row r="12" customFormat="false" ht="13.8" hidden="false" customHeight="false" outlineLevel="0" collapsed="false">
      <c r="A12" s="12" t="s">
        <v>14</v>
      </c>
      <c r="B12" s="12" t="s">
        <v>15</v>
      </c>
      <c r="C12" s="12"/>
      <c r="D12" s="13" t="n">
        <v>3543.33</v>
      </c>
      <c r="E12" s="14" t="n">
        <f aca="false">D12*E10</f>
        <v>14173.32</v>
      </c>
    </row>
    <row r="13" customFormat="false" ht="13.8" hidden="false" customHeight="false" outlineLevel="0" collapsed="false">
      <c r="A13" s="12" t="s">
        <v>16</v>
      </c>
      <c r="B13" s="12" t="s">
        <v>17</v>
      </c>
      <c r="C13" s="15" t="n">
        <v>0</v>
      </c>
      <c r="D13" s="16" t="n">
        <f aca="false">C13*D12</f>
        <v>0</v>
      </c>
      <c r="E13" s="14" t="n">
        <f aca="false">D13*E10</f>
        <v>0</v>
      </c>
    </row>
    <row r="14" customFormat="false" ht="13.8" hidden="false" customHeight="false" outlineLevel="0" collapsed="false">
      <c r="A14" s="17"/>
      <c r="B14" s="17" t="s">
        <v>18</v>
      </c>
      <c r="C14" s="17"/>
      <c r="D14" s="18" t="n">
        <f aca="false">SUM(D12:D13)</f>
        <v>3543.33</v>
      </c>
      <c r="E14" s="18" t="n">
        <f aca="false">SUM(E12:E13)</f>
        <v>14173.32</v>
      </c>
    </row>
    <row r="15" customFormat="false" ht="13.8" hidden="false" customHeight="false" outlineLevel="0" collapsed="false">
      <c r="A15" s="2" t="s">
        <v>19</v>
      </c>
      <c r="B15" s="2"/>
      <c r="C15" s="2"/>
      <c r="D15" s="2"/>
      <c r="E15" s="2"/>
    </row>
    <row r="16" customFormat="false" ht="23.5" hidden="false" customHeight="false" outlineLevel="0" collapsed="false">
      <c r="A16" s="2" t="s">
        <v>20</v>
      </c>
      <c r="B16" s="2"/>
      <c r="C16" s="2" t="s">
        <v>11</v>
      </c>
      <c r="D16" s="11" t="s">
        <v>12</v>
      </c>
      <c r="E16" s="11" t="s">
        <v>13</v>
      </c>
    </row>
    <row r="17" customFormat="false" ht="13.8" hidden="false" customHeight="false" outlineLevel="0" collapsed="false">
      <c r="A17" s="12" t="s">
        <v>14</v>
      </c>
      <c r="B17" s="12" t="s">
        <v>21</v>
      </c>
      <c r="C17" s="19" t="n">
        <v>0.0833</v>
      </c>
      <c r="D17" s="14" t="n">
        <f aca="false">$D$14*C17</f>
        <v>295.159389</v>
      </c>
      <c r="E17" s="14" t="n">
        <f aca="false">D17*$E$10</f>
        <v>1180.637556</v>
      </c>
    </row>
    <row r="18" customFormat="false" ht="13.8" hidden="false" customHeight="false" outlineLevel="0" collapsed="false">
      <c r="A18" s="12" t="s">
        <v>22</v>
      </c>
      <c r="B18" s="12" t="s">
        <v>23</v>
      </c>
      <c r="C18" s="19" t="n">
        <v>0.0833</v>
      </c>
      <c r="D18" s="14" t="n">
        <f aca="false">$D$14*C18</f>
        <v>295.159389</v>
      </c>
      <c r="E18" s="14" t="n">
        <f aca="false">D18*$E$10</f>
        <v>1180.637556</v>
      </c>
    </row>
    <row r="19" customFormat="false" ht="13.8" hidden="false" customHeight="false" outlineLevel="0" collapsed="false">
      <c r="A19" s="12" t="s">
        <v>24</v>
      </c>
      <c r="B19" s="12" t="s">
        <v>25</v>
      </c>
      <c r="C19" s="19" t="n">
        <v>0.0278</v>
      </c>
      <c r="D19" s="14" t="n">
        <f aca="false">$D$14*C19</f>
        <v>98.504574</v>
      </c>
      <c r="E19" s="14" t="n">
        <f aca="false">D19*$E$10</f>
        <v>394.018296</v>
      </c>
    </row>
    <row r="20" customFormat="false" ht="13.8" hidden="false" customHeight="false" outlineLevel="0" collapsed="false">
      <c r="A20" s="20"/>
      <c r="B20" s="17" t="s">
        <v>26</v>
      </c>
      <c r="C20" s="21" t="n">
        <f aca="false">$C$17+$C$18+$C$19</f>
        <v>0.1944</v>
      </c>
      <c r="D20" s="18" t="n">
        <f aca="false">SUM(D17:D19)</f>
        <v>688.823352</v>
      </c>
      <c r="E20" s="18" t="n">
        <f aca="false">SUM(E17:E19)</f>
        <v>2755.293408</v>
      </c>
    </row>
    <row r="21" customFormat="false" ht="23.5" hidden="false" customHeight="false" outlineLevel="0" collapsed="false">
      <c r="A21" s="2" t="s">
        <v>27</v>
      </c>
      <c r="B21" s="2"/>
      <c r="C21" s="2" t="s">
        <v>11</v>
      </c>
      <c r="D21" s="11" t="s">
        <v>12</v>
      </c>
      <c r="E21" s="11" t="s">
        <v>13</v>
      </c>
    </row>
    <row r="22" customFormat="false" ht="13.8" hidden="false" customHeight="false" outlineLevel="0" collapsed="false">
      <c r="A22" s="12" t="s">
        <v>14</v>
      </c>
      <c r="B22" s="12" t="s">
        <v>28</v>
      </c>
      <c r="C22" s="19" t="n">
        <v>0.2</v>
      </c>
      <c r="D22" s="14" t="n">
        <f aca="false">($D$14 +$D$20)*C22</f>
        <v>846.4306704</v>
      </c>
      <c r="E22" s="14" t="n">
        <f aca="false">D22*$E$10</f>
        <v>3385.7226816</v>
      </c>
    </row>
    <row r="23" customFormat="false" ht="13.8" hidden="false" customHeight="false" outlineLevel="0" collapsed="false">
      <c r="A23" s="12" t="s">
        <v>22</v>
      </c>
      <c r="B23" s="12" t="s">
        <v>29</v>
      </c>
      <c r="C23" s="19" t="n">
        <v>0.025</v>
      </c>
      <c r="D23" s="14" t="n">
        <f aca="false">($D$14 +$D$20)*C23</f>
        <v>105.8038338</v>
      </c>
      <c r="E23" s="14" t="n">
        <f aca="false">D23*$E$10</f>
        <v>423.2153352</v>
      </c>
    </row>
    <row r="24" customFormat="false" ht="13.8" hidden="false" customHeight="false" outlineLevel="0" collapsed="false">
      <c r="A24" s="12" t="s">
        <v>24</v>
      </c>
      <c r="B24" s="12" t="s">
        <v>30</v>
      </c>
      <c r="C24" s="15" t="n">
        <v>0</v>
      </c>
      <c r="D24" s="14" t="n">
        <f aca="false">($D$14 +$D$20)*C24</f>
        <v>0</v>
      </c>
      <c r="E24" s="14" t="n">
        <f aca="false">D24*$E$10</f>
        <v>0</v>
      </c>
    </row>
    <row r="25" customFormat="false" ht="13.8" hidden="false" customHeight="false" outlineLevel="0" collapsed="false">
      <c r="A25" s="12" t="s">
        <v>31</v>
      </c>
      <c r="B25" s="12" t="s">
        <v>32</v>
      </c>
      <c r="C25" s="19" t="n">
        <v>0.015</v>
      </c>
      <c r="D25" s="14" t="n">
        <f aca="false">($D$14 +$D$20)*C25</f>
        <v>63.48230028</v>
      </c>
      <c r="E25" s="14" t="n">
        <f aca="false">D25*$E$10</f>
        <v>253.92920112</v>
      </c>
      <c r="F25" s="22"/>
    </row>
    <row r="26" customFormat="false" ht="13.8" hidden="false" customHeight="false" outlineLevel="0" collapsed="false">
      <c r="A26" s="12" t="s">
        <v>16</v>
      </c>
      <c r="B26" s="12" t="s">
        <v>33</v>
      </c>
      <c r="C26" s="19" t="n">
        <v>0.01</v>
      </c>
      <c r="D26" s="14" t="n">
        <f aca="false">($D$14 +$D$20)*C26</f>
        <v>42.32153352</v>
      </c>
      <c r="E26" s="14" t="n">
        <f aca="false">D26*$E$10</f>
        <v>169.28613408</v>
      </c>
    </row>
    <row r="27" customFormat="false" ht="13.8" hidden="false" customHeight="false" outlineLevel="0" collapsed="false">
      <c r="A27" s="12" t="s">
        <v>34</v>
      </c>
      <c r="B27" s="12" t="s">
        <v>35</v>
      </c>
      <c r="C27" s="19" t="n">
        <v>0.006</v>
      </c>
      <c r="D27" s="14" t="n">
        <f aca="false">($D$14 +$D$20)*C27</f>
        <v>25.392920112</v>
      </c>
      <c r="E27" s="14" t="n">
        <f aca="false">D27*$E$10</f>
        <v>101.571680448</v>
      </c>
    </row>
    <row r="28" customFormat="false" ht="13.8" hidden="false" customHeight="false" outlineLevel="0" collapsed="false">
      <c r="A28" s="12" t="s">
        <v>36</v>
      </c>
      <c r="B28" s="12" t="s">
        <v>37</v>
      </c>
      <c r="C28" s="19" t="n">
        <v>0.002</v>
      </c>
      <c r="D28" s="14" t="n">
        <f aca="false">($D$14 +$D$20)*C28</f>
        <v>8.464306704</v>
      </c>
      <c r="E28" s="14" t="n">
        <f aca="false">D28*$E$10</f>
        <v>33.857226816</v>
      </c>
    </row>
    <row r="29" customFormat="false" ht="13.8" hidden="false" customHeight="false" outlineLevel="0" collapsed="false">
      <c r="A29" s="12" t="s">
        <v>38</v>
      </c>
      <c r="B29" s="12" t="s">
        <v>39</v>
      </c>
      <c r="C29" s="19" t="n">
        <v>0.08</v>
      </c>
      <c r="D29" s="14" t="n">
        <f aca="false">($D$14 +$D$20)*C29</f>
        <v>338.57226816</v>
      </c>
      <c r="E29" s="14" t="n">
        <f aca="false">D29*$E$10</f>
        <v>1354.28907264</v>
      </c>
    </row>
    <row r="30" customFormat="false" ht="13.8" hidden="false" customHeight="false" outlineLevel="0" collapsed="false">
      <c r="A30" s="20"/>
      <c r="B30" s="17" t="s">
        <v>40</v>
      </c>
      <c r="C30" s="21" t="n">
        <f aca="false">SUM(C22:C29)</f>
        <v>0.338</v>
      </c>
      <c r="D30" s="18" t="n">
        <f aca="false">SUM(D22:D29)</f>
        <v>1430.467832976</v>
      </c>
      <c r="E30" s="18" t="n">
        <f aca="false">SUM(E22:E29)</f>
        <v>5721.871331904</v>
      </c>
    </row>
    <row r="31" customFormat="false" ht="23.5" hidden="false" customHeight="false" outlineLevel="0" collapsed="false">
      <c r="A31" s="2" t="s">
        <v>41</v>
      </c>
      <c r="B31" s="2"/>
      <c r="C31" s="2"/>
      <c r="D31" s="11" t="s">
        <v>12</v>
      </c>
      <c r="E31" s="11" t="s">
        <v>13</v>
      </c>
    </row>
    <row r="32" customFormat="false" ht="13.8" hidden="false" customHeight="false" outlineLevel="0" collapsed="false">
      <c r="A32" s="12" t="s">
        <v>14</v>
      </c>
      <c r="B32" s="12" t="s">
        <v>42</v>
      </c>
      <c r="C32" s="12"/>
      <c r="D32" s="14" t="n">
        <f aca="false">C105</f>
        <v>-47.5998</v>
      </c>
      <c r="E32" s="14" t="n">
        <f aca="false">D32*$E$10</f>
        <v>-190.3992</v>
      </c>
      <c r="F32" s="24"/>
    </row>
    <row r="33" customFormat="false" ht="13.8" hidden="false" customHeight="false" outlineLevel="0" collapsed="false">
      <c r="A33" s="25" t="s">
        <v>22</v>
      </c>
      <c r="B33" s="25" t="s">
        <v>128</v>
      </c>
      <c r="C33" s="12"/>
      <c r="D33" s="14" t="n">
        <f aca="false">C114</f>
        <v>0</v>
      </c>
      <c r="E33" s="14" t="n">
        <f aca="false">D33*$E$10</f>
        <v>0</v>
      </c>
    </row>
    <row r="34" customFormat="false" ht="13.8" hidden="false" customHeight="false" outlineLevel="0" collapsed="false">
      <c r="A34" s="25" t="s">
        <v>24</v>
      </c>
      <c r="B34" s="12" t="s">
        <v>44</v>
      </c>
      <c r="C34" s="12"/>
      <c r="D34" s="16" t="n">
        <v>0</v>
      </c>
      <c r="E34" s="14" t="n">
        <f aca="false">D34*$E$10</f>
        <v>0</v>
      </c>
    </row>
    <row r="35" customFormat="false" ht="13.8" hidden="false" customHeight="false" outlineLevel="0" collapsed="false">
      <c r="A35" s="25" t="s">
        <v>31</v>
      </c>
      <c r="B35" s="25" t="s">
        <v>45</v>
      </c>
      <c r="C35" s="12"/>
      <c r="D35" s="16" t="n">
        <v>0</v>
      </c>
      <c r="E35" s="14" t="n">
        <f aca="false">D35*$E$10</f>
        <v>0</v>
      </c>
    </row>
    <row r="36" customFormat="false" ht="13.8" hidden="false" customHeight="false" outlineLevel="0" collapsed="false">
      <c r="A36" s="25" t="s">
        <v>36</v>
      </c>
      <c r="B36" s="25" t="s">
        <v>129</v>
      </c>
      <c r="C36" s="12"/>
      <c r="D36" s="16" t="n">
        <v>0</v>
      </c>
      <c r="E36" s="14" t="n">
        <f aca="false">D36*$E$10</f>
        <v>0</v>
      </c>
    </row>
    <row r="37" customFormat="false" ht="13.8" hidden="false" customHeight="false" outlineLevel="0" collapsed="false">
      <c r="A37" s="20"/>
      <c r="B37" s="17" t="s">
        <v>49</v>
      </c>
      <c r="C37" s="20"/>
      <c r="D37" s="18" t="n">
        <f aca="false">SUM(D32:D36)</f>
        <v>-47.5998</v>
      </c>
      <c r="E37" s="18" t="n">
        <f aca="false">SUM(E32:E36)</f>
        <v>-190.3992</v>
      </c>
    </row>
    <row r="38" customFormat="false" ht="13.8" hidden="false" customHeight="false" outlineLevel="0" collapsed="false">
      <c r="A38" s="17"/>
      <c r="B38" s="17" t="s">
        <v>50</v>
      </c>
      <c r="C38" s="17"/>
      <c r="D38" s="18" t="n">
        <f aca="false">D20+D30+D37</f>
        <v>2071.691384976</v>
      </c>
      <c r="E38" s="18" t="n">
        <f aca="false">E20+E30+E37</f>
        <v>8286.765539904</v>
      </c>
    </row>
    <row r="39" customFormat="false" ht="13.8" hidden="false" customHeight="false" outlineLevel="0" collapsed="false">
      <c r="A39" s="2" t="s">
        <v>51</v>
      </c>
      <c r="B39" s="2"/>
      <c r="C39" s="2"/>
      <c r="D39" s="2"/>
      <c r="E39" s="2"/>
    </row>
    <row r="40" customFormat="false" ht="23.5" hidden="false" customHeight="false" outlineLevel="0" collapsed="false">
      <c r="A40" s="28" t="n">
        <v>3</v>
      </c>
      <c r="B40" s="28" t="s">
        <v>52</v>
      </c>
      <c r="C40" s="2" t="s">
        <v>11</v>
      </c>
      <c r="D40" s="11" t="s">
        <v>12</v>
      </c>
      <c r="E40" s="11" t="s">
        <v>13</v>
      </c>
    </row>
    <row r="41" customFormat="false" ht="13.8" hidden="false" customHeight="false" outlineLevel="0" collapsed="false">
      <c r="A41" s="12" t="s">
        <v>14</v>
      </c>
      <c r="B41" s="12" t="s">
        <v>53</v>
      </c>
      <c r="C41" s="19" t="n">
        <v>0.0042</v>
      </c>
      <c r="D41" s="14" t="n">
        <f aca="false">$D$14*C41</f>
        <v>14.881986</v>
      </c>
      <c r="E41" s="14" t="n">
        <f aca="false">$E$14*C41</f>
        <v>59.527944</v>
      </c>
    </row>
    <row r="42" customFormat="false" ht="13.8" hidden="false" customHeight="false" outlineLevel="0" collapsed="false">
      <c r="A42" s="12" t="s">
        <v>22</v>
      </c>
      <c r="B42" s="12" t="s">
        <v>54</v>
      </c>
      <c r="C42" s="19" t="n">
        <v>0.0003</v>
      </c>
      <c r="D42" s="14" t="n">
        <f aca="false">$D$14*C42</f>
        <v>1.062999</v>
      </c>
      <c r="E42" s="14" t="n">
        <f aca="false">$E$14*C42</f>
        <v>4.251996</v>
      </c>
    </row>
    <row r="43" customFormat="false" ht="13.8" hidden="false" customHeight="false" outlineLevel="0" collapsed="false">
      <c r="A43" s="12" t="s">
        <v>24</v>
      </c>
      <c r="B43" s="12" t="s">
        <v>55</v>
      </c>
      <c r="C43" s="19" t="n">
        <v>0.0344</v>
      </c>
      <c r="D43" s="14" t="n">
        <f aca="false">$D$14*C43</f>
        <v>121.890552</v>
      </c>
      <c r="E43" s="14" t="n">
        <f aca="false">$E$14*C43</f>
        <v>487.562208</v>
      </c>
    </row>
    <row r="44" customFormat="false" ht="13.8" hidden="false" customHeight="false" outlineLevel="0" collapsed="false">
      <c r="A44" s="12" t="s">
        <v>31</v>
      </c>
      <c r="B44" s="12" t="s">
        <v>56</v>
      </c>
      <c r="C44" s="19" t="n">
        <v>0.0194</v>
      </c>
      <c r="D44" s="14" t="n">
        <f aca="false">$D$14*C44</f>
        <v>68.740602</v>
      </c>
      <c r="E44" s="14" t="n">
        <f aca="false">$E$14*C44</f>
        <v>274.962408</v>
      </c>
    </row>
    <row r="45" customFormat="false" ht="23.6" hidden="false" customHeight="false" outlineLevel="0" collapsed="false">
      <c r="A45" s="12" t="s">
        <v>16</v>
      </c>
      <c r="B45" s="9" t="s">
        <v>57</v>
      </c>
      <c r="C45" s="19" t="n">
        <f aca="false">C30*C44</f>
        <v>0.0065572</v>
      </c>
      <c r="D45" s="14" t="n">
        <f aca="false">$D$14*C45</f>
        <v>23.234323476</v>
      </c>
      <c r="E45" s="14" t="n">
        <f aca="false">$E$14*C45</f>
        <v>92.937293904</v>
      </c>
    </row>
    <row r="46" customFormat="false" ht="13.8" hidden="false" customHeight="false" outlineLevel="0" collapsed="false">
      <c r="A46" s="12" t="s">
        <v>34</v>
      </c>
      <c r="B46" s="12" t="s">
        <v>58</v>
      </c>
      <c r="C46" s="19" t="n">
        <v>0.0006</v>
      </c>
      <c r="D46" s="14" t="n">
        <f aca="false">$D$14*C46</f>
        <v>2.125998</v>
      </c>
      <c r="E46" s="14" t="n">
        <f aca="false">$E$14*C46</f>
        <v>8.503992</v>
      </c>
    </row>
    <row r="47" customFormat="false" ht="13.8" hidden="false" customHeight="false" outlineLevel="0" collapsed="false">
      <c r="A47" s="17"/>
      <c r="B47" s="17" t="s">
        <v>59</v>
      </c>
      <c r="C47" s="21" t="n">
        <f aca="false">SUM(C41:C46)*100%</f>
        <v>0.0654572</v>
      </c>
      <c r="D47" s="18" t="n">
        <f aca="false">SUM(D41:D46)</f>
        <v>231.936460476</v>
      </c>
      <c r="E47" s="18" t="n">
        <f aca="false">SUM(E41:E46)</f>
        <v>927.745841904</v>
      </c>
    </row>
    <row r="48" customFormat="false" ht="13.8" hidden="false" customHeight="false" outlineLevel="0" collapsed="false">
      <c r="A48" s="2" t="s">
        <v>60</v>
      </c>
      <c r="B48" s="2"/>
      <c r="C48" s="2"/>
      <c r="D48" s="2"/>
      <c r="E48" s="2"/>
    </row>
    <row r="49" customFormat="false" ht="23.45" hidden="false" customHeight="false" outlineLevel="0" collapsed="false">
      <c r="A49" s="2" t="s">
        <v>61</v>
      </c>
      <c r="B49" s="2"/>
      <c r="C49" s="2" t="s">
        <v>62</v>
      </c>
      <c r="D49" s="11" t="s">
        <v>12</v>
      </c>
      <c r="E49" s="11" t="s">
        <v>13</v>
      </c>
    </row>
    <row r="50" customFormat="false" ht="13.8" hidden="false" customHeight="false" outlineLevel="0" collapsed="false">
      <c r="A50" s="12" t="s">
        <v>14</v>
      </c>
      <c r="B50" s="12" t="s">
        <v>63</v>
      </c>
      <c r="C50" s="19" t="n">
        <v>0.0833</v>
      </c>
      <c r="D50" s="14" t="n">
        <f aca="false">$D$14*C50</f>
        <v>295.159389</v>
      </c>
      <c r="E50" s="14" t="n">
        <f aca="false">$E$14*C50</f>
        <v>1180.637556</v>
      </c>
    </row>
    <row r="51" customFormat="false" ht="13.8" hidden="false" customHeight="false" outlineLevel="0" collapsed="false">
      <c r="A51" s="12" t="s">
        <v>22</v>
      </c>
      <c r="B51" s="12" t="s">
        <v>64</v>
      </c>
      <c r="C51" s="19" t="n">
        <v>0.0028</v>
      </c>
      <c r="D51" s="14" t="n">
        <f aca="false">$D$14*C51</f>
        <v>9.921324</v>
      </c>
      <c r="E51" s="14" t="n">
        <f aca="false">$E$14*C51</f>
        <v>39.685296</v>
      </c>
    </row>
    <row r="52" customFormat="false" ht="13.8" hidden="false" customHeight="false" outlineLevel="0" collapsed="false">
      <c r="A52" s="12" t="s">
        <v>24</v>
      </c>
      <c r="B52" s="12" t="s">
        <v>65</v>
      </c>
      <c r="C52" s="19" t="n">
        <v>0.0002</v>
      </c>
      <c r="D52" s="14" t="n">
        <f aca="false">$D$14*C52</f>
        <v>0.708666</v>
      </c>
      <c r="E52" s="14" t="n">
        <f aca="false">$E$14*C52</f>
        <v>2.834664</v>
      </c>
    </row>
    <row r="53" customFormat="false" ht="13.8" hidden="false" customHeight="false" outlineLevel="0" collapsed="false">
      <c r="A53" s="12" t="s">
        <v>31</v>
      </c>
      <c r="B53" s="12" t="s">
        <v>66</v>
      </c>
      <c r="C53" s="19" t="n">
        <v>0.0007</v>
      </c>
      <c r="D53" s="14" t="n">
        <f aca="false">$D$14*C53</f>
        <v>2.480331</v>
      </c>
      <c r="E53" s="14" t="n">
        <f aca="false">$E$14*C53</f>
        <v>9.921324</v>
      </c>
    </row>
    <row r="54" customFormat="false" ht="13.8" hidden="false" customHeight="false" outlineLevel="0" collapsed="false">
      <c r="A54" s="12" t="s">
        <v>16</v>
      </c>
      <c r="B54" s="12" t="s">
        <v>67</v>
      </c>
      <c r="C54" s="19" t="n">
        <v>0.0029</v>
      </c>
      <c r="D54" s="14" t="n">
        <f aca="false">$D$14*C54</f>
        <v>10.275657</v>
      </c>
      <c r="E54" s="14" t="n">
        <f aca="false">$E$14*C54</f>
        <v>41.102628</v>
      </c>
    </row>
    <row r="55" customFormat="false" ht="13.8" hidden="false" customHeight="false" outlineLevel="0" collapsed="false">
      <c r="A55" s="12" t="s">
        <v>34</v>
      </c>
      <c r="B55" s="12" t="s">
        <v>68</v>
      </c>
      <c r="C55" s="19" t="n">
        <v>0.0139</v>
      </c>
      <c r="D55" s="14" t="n">
        <f aca="false">$D$14*C55</f>
        <v>49.252287</v>
      </c>
      <c r="E55" s="14" t="n">
        <f aca="false">$E$14*C55</f>
        <v>197.009148</v>
      </c>
    </row>
    <row r="56" customFormat="false" ht="23.5" hidden="false" customHeight="true" outlineLevel="0" collapsed="false">
      <c r="A56" s="29" t="s">
        <v>69</v>
      </c>
      <c r="B56" s="29"/>
      <c r="C56" s="19" t="n">
        <f aca="false">C50+C51+C52+C53+C54+C55</f>
        <v>0.1038</v>
      </c>
      <c r="D56" s="14" t="n">
        <f aca="false">SUM(D50:D55)</f>
        <v>367.797654</v>
      </c>
      <c r="E56" s="14" t="n">
        <f aca="false">SUM(E50:E55)</f>
        <v>1471.190616</v>
      </c>
    </row>
    <row r="57" customFormat="false" ht="23.6" hidden="false" customHeight="false" outlineLevel="0" collapsed="false">
      <c r="A57" s="12" t="s">
        <v>36</v>
      </c>
      <c r="B57" s="9" t="s">
        <v>70</v>
      </c>
      <c r="C57" s="19" t="n">
        <f aca="false">C20*(C56-C54)</f>
        <v>0.01961496</v>
      </c>
      <c r="D57" s="14" t="n">
        <f aca="false">$D$14*C57</f>
        <v>69.5022762168</v>
      </c>
      <c r="E57" s="14" t="n">
        <f aca="false">$E$14*C57</f>
        <v>278.0091048672</v>
      </c>
    </row>
    <row r="58" customFormat="false" ht="12.8" hidden="false" customHeight="true" outlineLevel="0" collapsed="false">
      <c r="A58" s="29" t="s">
        <v>71</v>
      </c>
      <c r="B58" s="29"/>
      <c r="C58" s="19" t="n">
        <f aca="false">C56+C57</f>
        <v>0.12341496</v>
      </c>
      <c r="D58" s="14" t="n">
        <f aca="false">$D$14*C58</f>
        <v>437.2999302168</v>
      </c>
      <c r="E58" s="14" t="n">
        <f aca="false">$E$14*C58</f>
        <v>1749.1997208672</v>
      </c>
      <c r="F58" s="22"/>
    </row>
    <row r="59" customFormat="false" ht="13.8" hidden="false" customHeight="false" outlineLevel="0" collapsed="false">
      <c r="A59" s="12" t="s">
        <v>38</v>
      </c>
      <c r="B59" s="12" t="s">
        <v>72</v>
      </c>
      <c r="C59" s="19" t="n">
        <f aca="false">C30*C58</f>
        <v>0.04171425648</v>
      </c>
      <c r="D59" s="14" t="n">
        <f aca="false">$D$14*C59</f>
        <v>147.807376413278</v>
      </c>
      <c r="E59" s="14" t="n">
        <f aca="false">$E$14*C59</f>
        <v>591.229505653114</v>
      </c>
    </row>
    <row r="60" customFormat="false" ht="13.8" hidden="false" customHeight="false" outlineLevel="0" collapsed="false">
      <c r="A60" s="28"/>
      <c r="B60" s="28" t="s">
        <v>73</v>
      </c>
      <c r="C60" s="21" t="n">
        <f aca="false">SUM(C58+C59)</f>
        <v>0.16512921648</v>
      </c>
      <c r="D60" s="18" t="n">
        <f aca="false">$D$14*C60</f>
        <v>585.107306630078</v>
      </c>
      <c r="E60" s="18" t="n">
        <f aca="false">$E$14*C60</f>
        <v>2340.42922652031</v>
      </c>
      <c r="F60" s="30"/>
    </row>
    <row r="61" customFormat="false" ht="13.8" hidden="false" customHeight="false" outlineLevel="0" collapsed="false">
      <c r="A61" s="2" t="s">
        <v>74</v>
      </c>
      <c r="B61" s="2"/>
      <c r="C61" s="2"/>
      <c r="D61" s="2"/>
      <c r="E61" s="2"/>
    </row>
    <row r="62" customFormat="false" ht="23.5" hidden="false" customHeight="false" outlineLevel="0" collapsed="false">
      <c r="A62" s="28" t="n">
        <v>5</v>
      </c>
      <c r="B62" s="17" t="s">
        <v>75</v>
      </c>
      <c r="C62" s="2"/>
      <c r="D62" s="11" t="s">
        <v>12</v>
      </c>
      <c r="E62" s="11" t="s">
        <v>13</v>
      </c>
    </row>
    <row r="63" customFormat="false" ht="13.8" hidden="false" customHeight="false" outlineLevel="0" collapsed="false">
      <c r="A63" s="12" t="s">
        <v>14</v>
      </c>
      <c r="B63" s="31" t="s">
        <v>143</v>
      </c>
      <c r="C63" s="12"/>
      <c r="D63" s="16" t="n">
        <v>634.28</v>
      </c>
      <c r="E63" s="14" t="n">
        <f aca="false">D63*$E$10</f>
        <v>2537.12</v>
      </c>
    </row>
    <row r="64" customFormat="false" ht="13.8" hidden="false" customHeight="false" outlineLevel="0" collapsed="false">
      <c r="A64" s="28"/>
      <c r="B64" s="28" t="s">
        <v>77</v>
      </c>
      <c r="C64" s="17"/>
      <c r="D64" s="18" t="n">
        <f aca="false">SUM(D63:D63)</f>
        <v>634.28</v>
      </c>
      <c r="E64" s="18" t="n">
        <f aca="false">SUM(E63:E63)</f>
        <v>2537.12</v>
      </c>
    </row>
    <row r="65" customFormat="false" ht="13.8" hidden="false" customHeight="false" outlineLevel="0" collapsed="false">
      <c r="A65" s="2" t="s">
        <v>78</v>
      </c>
      <c r="B65" s="2"/>
      <c r="C65" s="2"/>
      <c r="D65" s="2"/>
      <c r="E65" s="2"/>
    </row>
    <row r="66" customFormat="false" ht="23.45" hidden="false" customHeight="false" outlineLevel="0" collapsed="false">
      <c r="A66" s="2" t="s">
        <v>79</v>
      </c>
      <c r="B66" s="2"/>
      <c r="C66" s="2" t="s">
        <v>62</v>
      </c>
      <c r="D66" s="11" t="s">
        <v>12</v>
      </c>
      <c r="E66" s="11" t="s">
        <v>13</v>
      </c>
    </row>
    <row r="67" customFormat="false" ht="13.8" hidden="false" customHeight="false" outlineLevel="0" collapsed="false">
      <c r="A67" s="12" t="s">
        <v>14</v>
      </c>
      <c r="B67" s="12" t="s">
        <v>80</v>
      </c>
      <c r="C67" s="15" t="n">
        <v>0</v>
      </c>
      <c r="D67" s="14" t="n">
        <f aca="false">D82*C67</f>
        <v>0</v>
      </c>
      <c r="E67" s="14" t="n">
        <f aca="false">E82*C67</f>
        <v>0</v>
      </c>
      <c r="F67" s="22"/>
      <c r="I67" s="30"/>
    </row>
    <row r="68" customFormat="false" ht="13.8" hidden="false" customHeight="false" outlineLevel="0" collapsed="false">
      <c r="A68" s="12" t="s">
        <v>22</v>
      </c>
      <c r="B68" s="12" t="s">
        <v>81</v>
      </c>
      <c r="C68" s="15" t="n">
        <v>0</v>
      </c>
      <c r="D68" s="14" t="n">
        <f aca="false">D83*C68</f>
        <v>0</v>
      </c>
      <c r="E68" s="14" t="n">
        <f aca="false">E83*C68</f>
        <v>0</v>
      </c>
    </row>
    <row r="69" customFormat="false" ht="13.8" hidden="false" customHeight="false" outlineLevel="0" collapsed="false">
      <c r="A69" s="20"/>
      <c r="B69" s="32" t="s">
        <v>82</v>
      </c>
      <c r="C69" s="21" t="n">
        <f aca="false">SUM(C67:C68)</f>
        <v>0</v>
      </c>
      <c r="D69" s="18" t="n">
        <f aca="false">SUM(D67:D68)</f>
        <v>0</v>
      </c>
      <c r="E69" s="18" t="n">
        <f aca="false">SUM(E67:E68)</f>
        <v>0</v>
      </c>
    </row>
    <row r="70" customFormat="false" ht="23.45" hidden="false" customHeight="false" outlineLevel="0" collapsed="false">
      <c r="A70" s="2" t="s">
        <v>83</v>
      </c>
      <c r="B70" s="2"/>
      <c r="C70" s="2" t="s">
        <v>62</v>
      </c>
      <c r="D70" s="11" t="s">
        <v>12</v>
      </c>
      <c r="E70" s="11" t="s">
        <v>13</v>
      </c>
    </row>
    <row r="71" customFormat="false" ht="13.8" hidden="false" customHeight="false" outlineLevel="0" collapsed="false">
      <c r="A71" s="12" t="s">
        <v>14</v>
      </c>
      <c r="B71" s="12" t="s">
        <v>84</v>
      </c>
      <c r="C71" s="15" t="n">
        <v>0.0165</v>
      </c>
      <c r="D71" s="14" t="n">
        <f aca="false">(D84/(1-C74)*C71)</f>
        <v>135.970489806827</v>
      </c>
      <c r="E71" s="14" t="n">
        <f aca="false">E84/(1-C74)*C71</f>
        <v>543.881959227308</v>
      </c>
    </row>
    <row r="72" customFormat="false" ht="13.8" hidden="false" customHeight="false" outlineLevel="0" collapsed="false">
      <c r="A72" s="12" t="s">
        <v>22</v>
      </c>
      <c r="B72" s="12" t="s">
        <v>85</v>
      </c>
      <c r="C72" s="15" t="n">
        <v>0.076</v>
      </c>
      <c r="D72" s="14" t="n">
        <f aca="false">D84/(1-C74)*C72</f>
        <v>626.288316685992</v>
      </c>
      <c r="E72" s="14" t="n">
        <f aca="false">E84/(1-C74)*C72</f>
        <v>2505.15326674397</v>
      </c>
    </row>
    <row r="73" customFormat="false" ht="13.8" hidden="false" customHeight="false" outlineLevel="0" collapsed="false">
      <c r="A73" s="12" t="s">
        <v>24</v>
      </c>
      <c r="B73" s="12" t="s">
        <v>86</v>
      </c>
      <c r="C73" s="15" t="n">
        <v>0.05</v>
      </c>
      <c r="D73" s="14" t="n">
        <f aca="false">D84/(1-C74)*C73</f>
        <v>412.031787293416</v>
      </c>
      <c r="E73" s="14" t="n">
        <f aca="false">E84/(1-C74)*C73</f>
        <v>1648.12714917366</v>
      </c>
    </row>
    <row r="74" customFormat="false" ht="13.8" hidden="false" customHeight="false" outlineLevel="0" collapsed="false">
      <c r="A74" s="20"/>
      <c r="B74" s="17" t="s">
        <v>87</v>
      </c>
      <c r="C74" s="21" t="n">
        <f aca="false">SUM(C71+C72+C73)</f>
        <v>0.1425</v>
      </c>
      <c r="D74" s="18" t="n">
        <f aca="false">SUM(D71:D73)</f>
        <v>1174.29059378623</v>
      </c>
      <c r="E74" s="18" t="n">
        <f aca="false">SUM(E71:E73)</f>
        <v>4697.16237514494</v>
      </c>
      <c r="F74" s="30"/>
    </row>
    <row r="75" customFormat="false" ht="13.8" hidden="false" customHeight="false" outlineLevel="0" collapsed="false">
      <c r="A75" s="33" t="s">
        <v>88</v>
      </c>
      <c r="B75" s="33"/>
      <c r="C75" s="33"/>
      <c r="D75" s="33"/>
      <c r="E75" s="33"/>
      <c r="F75" s="34"/>
      <c r="G75" s="34"/>
      <c r="H75" s="34"/>
      <c r="I75" s="34"/>
    </row>
    <row r="76" customFormat="false" ht="23.5" hidden="false" customHeight="false" outlineLevel="0" collapsed="false">
      <c r="A76" s="33" t="s">
        <v>89</v>
      </c>
      <c r="B76" s="33"/>
      <c r="C76" s="33"/>
      <c r="D76" s="11" t="s">
        <v>12</v>
      </c>
      <c r="E76" s="11" t="s">
        <v>13</v>
      </c>
      <c r="F76" s="34"/>
      <c r="G76" s="34"/>
      <c r="H76" s="34"/>
      <c r="I76" s="34"/>
    </row>
    <row r="77" customFormat="false" ht="13.8" hidden="false" customHeight="false" outlineLevel="0" collapsed="false">
      <c r="A77" s="35" t="s">
        <v>14</v>
      </c>
      <c r="B77" s="35" t="s">
        <v>10</v>
      </c>
      <c r="C77" s="35"/>
      <c r="D77" s="36" t="n">
        <f aca="false">$D$14</f>
        <v>3543.33</v>
      </c>
      <c r="E77" s="36" t="n">
        <f aca="false">E14</f>
        <v>14173.32</v>
      </c>
      <c r="F77" s="37"/>
      <c r="G77" s="37"/>
      <c r="H77" s="37"/>
      <c r="I77" s="38"/>
    </row>
    <row r="78" customFormat="false" ht="23.45" hidden="false" customHeight="true" outlineLevel="0" collapsed="false">
      <c r="A78" s="35" t="s">
        <v>22</v>
      </c>
      <c r="B78" s="39" t="s">
        <v>19</v>
      </c>
      <c r="C78" s="39"/>
      <c r="D78" s="36" t="n">
        <f aca="false">$D$38</f>
        <v>2071.691384976</v>
      </c>
      <c r="E78" s="36" t="n">
        <f aca="false">E38</f>
        <v>8286.765539904</v>
      </c>
      <c r="F78" s="37"/>
      <c r="G78" s="37"/>
      <c r="H78" s="37"/>
      <c r="I78" s="38"/>
    </row>
    <row r="79" customFormat="false" ht="13.8" hidden="false" customHeight="false" outlineLevel="0" collapsed="false">
      <c r="A79" s="35" t="s">
        <v>24</v>
      </c>
      <c r="B79" s="35" t="s">
        <v>51</v>
      </c>
      <c r="C79" s="35"/>
      <c r="D79" s="36" t="n">
        <f aca="false">$D$47</f>
        <v>231.936460476</v>
      </c>
      <c r="E79" s="36" t="n">
        <f aca="false">E47</f>
        <v>927.745841904</v>
      </c>
      <c r="F79" s="37"/>
      <c r="G79" s="37"/>
      <c r="H79" s="37"/>
      <c r="I79" s="38"/>
    </row>
    <row r="80" customFormat="false" ht="13.8" hidden="false" customHeight="false" outlineLevel="0" collapsed="false">
      <c r="A80" s="35" t="s">
        <v>31</v>
      </c>
      <c r="B80" s="35" t="s">
        <v>60</v>
      </c>
      <c r="C80" s="35"/>
      <c r="D80" s="36" t="n">
        <f aca="false">$D$60</f>
        <v>585.107306630078</v>
      </c>
      <c r="E80" s="36" t="n">
        <f aca="false">E60</f>
        <v>2340.42922652031</v>
      </c>
      <c r="F80" s="37"/>
      <c r="G80" s="37"/>
      <c r="H80" s="37"/>
      <c r="I80" s="38"/>
    </row>
    <row r="81" customFormat="false" ht="13.8" hidden="false" customHeight="false" outlineLevel="0" collapsed="false">
      <c r="A81" s="35" t="s">
        <v>16</v>
      </c>
      <c r="B81" s="35" t="s">
        <v>74</v>
      </c>
      <c r="C81" s="35"/>
      <c r="D81" s="36" t="n">
        <f aca="false">$D$64</f>
        <v>634.28</v>
      </c>
      <c r="E81" s="36" t="n">
        <f aca="false">E64</f>
        <v>2537.12</v>
      </c>
      <c r="F81" s="37"/>
      <c r="G81" s="37"/>
      <c r="H81" s="37"/>
      <c r="I81" s="38"/>
    </row>
    <row r="82" customFormat="false" ht="13.8" hidden="false" customHeight="false" outlineLevel="0" collapsed="false">
      <c r="A82" s="35" t="s">
        <v>90</v>
      </c>
      <c r="B82" s="35"/>
      <c r="C82" s="35"/>
      <c r="D82" s="40" t="n">
        <f aca="false">SUM(D77:D81)</f>
        <v>7066.34515208208</v>
      </c>
      <c r="E82" s="40" t="n">
        <f aca="false">SUM(E77:E81)</f>
        <v>28265.3806083283</v>
      </c>
      <c r="F82" s="37"/>
      <c r="G82" s="37"/>
      <c r="H82" s="37"/>
      <c r="I82" s="38"/>
    </row>
    <row r="83" customFormat="false" ht="13.8" hidden="false" customHeight="false" outlineLevel="0" collapsed="false">
      <c r="A83" s="35" t="s">
        <v>91</v>
      </c>
      <c r="B83" s="35"/>
      <c r="C83" s="35"/>
      <c r="D83" s="40" t="n">
        <f aca="false">D82+D67</f>
        <v>7066.34515208208</v>
      </c>
      <c r="E83" s="40" t="n">
        <f aca="false">E82+E67</f>
        <v>28265.3806083283</v>
      </c>
      <c r="F83" s="37"/>
      <c r="G83" s="37"/>
      <c r="H83" s="37"/>
      <c r="I83" s="38"/>
    </row>
    <row r="84" customFormat="false" ht="13.8" hidden="false" customHeight="false" outlineLevel="0" collapsed="false">
      <c r="A84" s="41" t="s">
        <v>92</v>
      </c>
      <c r="B84" s="41"/>
      <c r="C84" s="41"/>
      <c r="D84" s="42" t="n">
        <f aca="false">D83+D68</f>
        <v>7066.34515208208</v>
      </c>
      <c r="E84" s="42" t="n">
        <f aca="false">E83+E68</f>
        <v>28265.3806083283</v>
      </c>
      <c r="F84" s="43"/>
      <c r="G84" s="43"/>
      <c r="H84" s="43"/>
      <c r="I84" s="44"/>
    </row>
    <row r="85" customFormat="false" ht="13.8" hidden="false" customHeight="false" outlineLevel="0" collapsed="false">
      <c r="A85" s="35" t="s">
        <v>34</v>
      </c>
      <c r="B85" s="35" t="s">
        <v>93</v>
      </c>
      <c r="C85" s="35"/>
      <c r="D85" s="36" t="n">
        <f aca="false">$D$74</f>
        <v>1174.29059378623</v>
      </c>
      <c r="E85" s="36" t="n">
        <f aca="false">$E$74</f>
        <v>4697.16237514494</v>
      </c>
      <c r="F85" s="37"/>
      <c r="G85" s="37"/>
      <c r="H85" s="37"/>
      <c r="I85" s="38"/>
    </row>
    <row r="86" customFormat="false" ht="13.8" hidden="false" customHeight="false" outlineLevel="0" collapsed="false">
      <c r="A86" s="45" t="s">
        <v>94</v>
      </c>
      <c r="B86" s="45"/>
      <c r="C86" s="45"/>
      <c r="D86" s="42" t="n">
        <f aca="false">D84+D85</f>
        <v>8240.63574586831</v>
      </c>
      <c r="E86" s="42" t="n">
        <f aca="false">E84+E85</f>
        <v>32962.5429834732</v>
      </c>
      <c r="F86" s="34"/>
      <c r="G86" s="34"/>
      <c r="H86" s="34"/>
      <c r="I86" s="44"/>
    </row>
    <row r="87" customFormat="false" ht="13.8" hidden="false" customHeight="false" outlineLevel="0" collapsed="false">
      <c r="A87" s="46"/>
      <c r="B87" s="47"/>
      <c r="C87" s="47"/>
      <c r="D87" s="47"/>
      <c r="E87" s="48"/>
      <c r="F87" s="34"/>
    </row>
    <row r="88" customFormat="false" ht="13.8" hidden="false" customHeight="false" outlineLevel="0" collapsed="false">
      <c r="A88" s="33" t="s">
        <v>95</v>
      </c>
      <c r="B88" s="33"/>
      <c r="C88" s="33"/>
      <c r="D88" s="33"/>
      <c r="E88" s="33"/>
      <c r="F88" s="34"/>
    </row>
    <row r="89" customFormat="false" ht="34.8" hidden="false" customHeight="false" outlineLevel="0" collapsed="false">
      <c r="A89" s="49" t="s">
        <v>96</v>
      </c>
      <c r="B89" s="49" t="s">
        <v>97</v>
      </c>
      <c r="C89" s="49" t="s">
        <v>98</v>
      </c>
      <c r="D89" s="49" t="s">
        <v>99</v>
      </c>
      <c r="E89" s="48"/>
      <c r="F89" s="34"/>
    </row>
    <row r="90" customFormat="false" ht="13.8" hidden="false" customHeight="false" outlineLevel="0" collapsed="false">
      <c r="A90" s="50" t="n">
        <f aca="false">D86</f>
        <v>8240.63574586831</v>
      </c>
      <c r="B90" s="51" t="n">
        <f aca="false">E10</f>
        <v>4</v>
      </c>
      <c r="C90" s="50" t="n">
        <f aca="false">E86</f>
        <v>32962.5429834732</v>
      </c>
      <c r="D90" s="50" t="n">
        <f aca="false">C90*12</f>
        <v>395550.515801679</v>
      </c>
      <c r="E90" s="52"/>
      <c r="F90" s="34"/>
    </row>
    <row r="91" customFormat="false" ht="13.8" hidden="false" customHeight="false" outlineLevel="0" collapsed="false">
      <c r="A91" s="48"/>
      <c r="B91" s="48"/>
      <c r="C91" s="48"/>
      <c r="D91" s="48"/>
      <c r="E91" s="48"/>
      <c r="F91" s="34"/>
    </row>
    <row r="92" customFormat="false" ht="13.8" hidden="false" customHeight="true" outlineLevel="0" collapsed="false">
      <c r="A92" s="11" t="s">
        <v>100</v>
      </c>
      <c r="B92" s="11"/>
      <c r="C92" s="11"/>
      <c r="D92" s="11"/>
      <c r="E92" s="11"/>
      <c r="F92" s="34"/>
    </row>
    <row r="93" customFormat="false" ht="68.65" hidden="false" customHeight="true" outlineLevel="0" collapsed="false">
      <c r="A93" s="53" t="s">
        <v>101</v>
      </c>
      <c r="B93" s="53"/>
      <c r="C93" s="53"/>
      <c r="D93" s="53"/>
      <c r="E93" s="53"/>
      <c r="F93" s="34"/>
    </row>
    <row r="94" customFormat="false" ht="23.85" hidden="false" customHeight="true" outlineLevel="0" collapsed="false">
      <c r="A94" s="53" t="s">
        <v>102</v>
      </c>
      <c r="B94" s="53"/>
      <c r="C94" s="53"/>
      <c r="D94" s="53"/>
      <c r="E94" s="53"/>
      <c r="F94" s="34"/>
    </row>
    <row r="95" customFormat="false" ht="13.8" hidden="false" customHeight="true" outlineLevel="0" collapsed="false">
      <c r="A95" s="53" t="s">
        <v>103</v>
      </c>
      <c r="B95" s="53"/>
      <c r="C95" s="53"/>
      <c r="D95" s="53"/>
      <c r="E95" s="53"/>
      <c r="F95" s="34"/>
    </row>
    <row r="96" customFormat="false" ht="23.45" hidden="false" customHeight="true" outlineLevel="0" collapsed="false">
      <c r="A96" s="53" t="s">
        <v>104</v>
      </c>
      <c r="B96" s="53"/>
      <c r="C96" s="53"/>
      <c r="D96" s="53"/>
      <c r="E96" s="53"/>
      <c r="F96" s="34"/>
    </row>
    <row r="97" customFormat="false" ht="90.75" hidden="false" customHeight="true" outlineLevel="0" collapsed="false">
      <c r="A97" s="53" t="s">
        <v>105</v>
      </c>
      <c r="B97" s="53"/>
      <c r="C97" s="53"/>
      <c r="D97" s="53"/>
      <c r="E97" s="53"/>
      <c r="F97" s="34"/>
    </row>
    <row r="98" customFormat="false" ht="23.45" hidden="false" customHeight="true" outlineLevel="0" collapsed="false">
      <c r="A98" s="53" t="s">
        <v>106</v>
      </c>
      <c r="B98" s="53"/>
      <c r="C98" s="53"/>
      <c r="D98" s="53"/>
      <c r="E98" s="53"/>
      <c r="F98" s="34"/>
    </row>
    <row r="99" customFormat="false" ht="16.4" hidden="false" customHeight="true" outlineLevel="0" collapsed="false">
      <c r="A99" s="54"/>
      <c r="B99" s="55"/>
      <c r="C99" s="55"/>
      <c r="D99" s="55"/>
      <c r="E99" s="47"/>
      <c r="F99" s="34"/>
    </row>
    <row r="100" customFormat="false" ht="13.8" hidden="false" customHeight="false" outlineLevel="0" collapsed="false">
      <c r="A100" s="27"/>
      <c r="B100" s="33" t="s">
        <v>107</v>
      </c>
      <c r="C100" s="33"/>
      <c r="D100" s="27"/>
      <c r="E100" s="27"/>
    </row>
    <row r="101" customFormat="false" ht="13.8" hidden="false" customHeight="false" outlineLevel="0" collapsed="false">
      <c r="A101" s="56"/>
      <c r="B101" s="12" t="s">
        <v>108</v>
      </c>
      <c r="C101" s="57" t="n">
        <v>2</v>
      </c>
      <c r="D101" s="27"/>
      <c r="E101" s="27"/>
    </row>
    <row r="102" customFormat="false" ht="13.8" hidden="false" customHeight="false" outlineLevel="0" collapsed="false">
      <c r="A102" s="56"/>
      <c r="B102" s="12" t="s">
        <v>109</v>
      </c>
      <c r="C102" s="58" t="n">
        <v>3.75</v>
      </c>
      <c r="D102" s="27"/>
      <c r="E102" s="27"/>
    </row>
    <row r="103" customFormat="false" ht="13.8" hidden="false" customHeight="false" outlineLevel="0" collapsed="false">
      <c r="A103" s="56"/>
      <c r="B103" s="12" t="s">
        <v>110</v>
      </c>
      <c r="C103" s="57" t="n">
        <v>22</v>
      </c>
      <c r="D103" s="27"/>
      <c r="E103" s="27"/>
      <c r="G103" s="59"/>
    </row>
    <row r="104" customFormat="false" ht="13.8" hidden="false" customHeight="false" outlineLevel="0" collapsed="false">
      <c r="A104" s="56"/>
      <c r="B104" s="12" t="s">
        <v>111</v>
      </c>
      <c r="C104" s="58" t="n">
        <f aca="false">6%*C106</f>
        <v>212.5998</v>
      </c>
      <c r="D104" s="27"/>
      <c r="E104" s="27"/>
    </row>
    <row r="105" customFormat="false" ht="13.8" hidden="false" customHeight="false" outlineLevel="0" collapsed="false">
      <c r="A105" s="56"/>
      <c r="B105" s="9" t="s">
        <v>112</v>
      </c>
      <c r="C105" s="58" t="n">
        <f aca="false">(C101*C102*C103)-C104</f>
        <v>-47.5998</v>
      </c>
      <c r="D105" s="27"/>
      <c r="E105" s="27"/>
    </row>
    <row r="106" customFormat="false" ht="13.8" hidden="false" customHeight="false" outlineLevel="0" collapsed="false">
      <c r="A106" s="56"/>
      <c r="B106" s="9" t="s">
        <v>113</v>
      </c>
      <c r="C106" s="58" t="n">
        <f aca="false">$D$12</f>
        <v>3543.33</v>
      </c>
      <c r="D106" s="27"/>
      <c r="E106" s="27"/>
    </row>
    <row r="107" customFormat="false" ht="13.8" hidden="false" customHeight="false" outlineLevel="0" collapsed="false">
      <c r="A107" s="56"/>
      <c r="B107" s="27"/>
      <c r="C107" s="27"/>
      <c r="D107" s="27"/>
      <c r="E107" s="27"/>
    </row>
    <row r="108" customFormat="false" ht="13.8" hidden="false" customHeight="false" outlineLevel="0" collapsed="false">
      <c r="A108" s="56"/>
      <c r="B108" s="33" t="s">
        <v>114</v>
      </c>
      <c r="C108" s="33"/>
      <c r="D108" s="27"/>
      <c r="E108" s="27"/>
    </row>
    <row r="109" customFormat="false" ht="13.8" hidden="false" customHeight="false" outlineLevel="0" collapsed="false">
      <c r="A109" s="56"/>
      <c r="B109" s="12" t="s">
        <v>115</v>
      </c>
      <c r="C109" s="60" t="n">
        <v>0</v>
      </c>
      <c r="D109" s="27"/>
      <c r="E109" s="27"/>
      <c r="M109" s="47"/>
      <c r="N109" s="47"/>
    </row>
    <row r="110" customFormat="false" ht="13.8" hidden="false" customHeight="false" outlineLevel="0" collapsed="false">
      <c r="A110" s="56"/>
      <c r="B110" s="12" t="s">
        <v>116</v>
      </c>
      <c r="C110" s="57" t="n">
        <v>22</v>
      </c>
      <c r="D110" s="27"/>
      <c r="E110" s="27"/>
      <c r="M110" s="61"/>
      <c r="N110" s="54"/>
    </row>
    <row r="111" customFormat="false" ht="13.8" hidden="false" customHeight="false" outlineLevel="0" collapsed="false">
      <c r="A111" s="56"/>
      <c r="B111" s="12" t="s">
        <v>117</v>
      </c>
      <c r="C111" s="62" t="n">
        <v>0</v>
      </c>
      <c r="D111" s="27"/>
      <c r="E111" s="27"/>
      <c r="M111" s="56"/>
      <c r="N111" s="63"/>
    </row>
    <row r="112" customFormat="false" ht="13.8" hidden="false" customHeight="false" outlineLevel="0" collapsed="false">
      <c r="A112" s="27"/>
      <c r="B112" s="9" t="s">
        <v>118</v>
      </c>
      <c r="C112" s="58" t="n">
        <f aca="false">C109*C110</f>
        <v>0</v>
      </c>
      <c r="D112" s="27"/>
      <c r="E112" s="27"/>
      <c r="M112" s="56"/>
      <c r="N112" s="61"/>
    </row>
    <row r="113" customFormat="false" ht="13.8" hidden="false" customHeight="false" outlineLevel="0" collapsed="false">
      <c r="A113" s="27"/>
      <c r="B113" s="12" t="s">
        <v>119</v>
      </c>
      <c r="C113" s="58" t="n">
        <f aca="false">C111*C112</f>
        <v>0</v>
      </c>
      <c r="D113" s="27"/>
      <c r="E113" s="27"/>
      <c r="M113" s="56"/>
      <c r="N113" s="64"/>
    </row>
    <row r="114" customFormat="false" ht="13.8" hidden="false" customHeight="false" outlineLevel="0" collapsed="false">
      <c r="A114" s="27"/>
      <c r="B114" s="12" t="s">
        <v>120</v>
      </c>
      <c r="C114" s="58" t="n">
        <f aca="false">C112-C113</f>
        <v>0</v>
      </c>
      <c r="D114" s="27"/>
      <c r="E114" s="27"/>
      <c r="M114" s="65"/>
      <c r="N114" s="63"/>
    </row>
    <row r="115" customFormat="false" ht="13.8" hidden="false" customHeight="false" outlineLevel="0" collapsed="false">
      <c r="A115" s="27"/>
      <c r="B115" s="27"/>
      <c r="C115" s="27"/>
      <c r="D115" s="27"/>
      <c r="E115" s="27"/>
      <c r="M115" s="56"/>
      <c r="N115" s="63"/>
    </row>
    <row r="116" customFormat="false" ht="13.8" hidden="false" customHeight="false" outlineLevel="0" collapsed="false">
      <c r="A116" s="66" t="s">
        <v>121</v>
      </c>
      <c r="B116" s="66"/>
      <c r="C116" s="66"/>
      <c r="D116" s="66"/>
      <c r="E116" s="66"/>
      <c r="M116" s="56"/>
      <c r="N116" s="63"/>
    </row>
    <row r="117" customFormat="false" ht="13.8" hidden="false" customHeight="false" outlineLevel="0" collapsed="false">
      <c r="A117" s="67" t="s">
        <v>122</v>
      </c>
      <c r="B117" s="67"/>
      <c r="C117" s="67"/>
      <c r="D117" s="67"/>
      <c r="E117" s="67"/>
    </row>
    <row r="118" customFormat="false" ht="13.8" hidden="false" customHeight="false" outlineLevel="0" collapsed="false">
      <c r="A118" s="57" t="s">
        <v>123</v>
      </c>
      <c r="B118" s="57"/>
      <c r="C118" s="57"/>
      <c r="D118" s="57"/>
      <c r="E118" s="57"/>
    </row>
    <row r="119" customFormat="false" ht="12.8" hidden="false" customHeight="true" outlineLevel="0" collapsed="false">
      <c r="A119" s="68" t="s">
        <v>124</v>
      </c>
      <c r="B119" s="68"/>
      <c r="C119" s="68"/>
      <c r="D119" s="68"/>
      <c r="E119" s="68"/>
    </row>
    <row r="120" customFormat="false" ht="13.8" hidden="false" customHeight="false" outlineLevel="0" collapsed="false">
      <c r="A120" s="27"/>
      <c r="B120" s="69"/>
      <c r="C120" s="61"/>
      <c r="D120" s="27"/>
      <c r="E120" s="27"/>
    </row>
    <row r="121" customFormat="false" ht="13.8" hidden="false" customHeight="false" outlineLevel="0" collapsed="false">
      <c r="A121" s="27"/>
      <c r="B121" s="70"/>
      <c r="C121" s="64"/>
      <c r="D121" s="27"/>
      <c r="E121" s="27"/>
    </row>
    <row r="122" customFormat="false" ht="13.8" hidden="false" customHeight="false" outlineLevel="0" collapsed="false">
      <c r="A122" s="27"/>
      <c r="B122" s="71"/>
      <c r="C122" s="72"/>
      <c r="D122" s="27"/>
      <c r="E122" s="27"/>
    </row>
    <row r="123" customFormat="false" ht="13.8" hidden="false" customHeight="false" outlineLevel="0" collapsed="false">
      <c r="A123" s="27"/>
      <c r="B123" s="69"/>
      <c r="C123" s="72"/>
      <c r="D123" s="27"/>
      <c r="E123" s="27"/>
    </row>
    <row r="124" customFormat="false" ht="13.8" hidden="false" customHeight="false" outlineLevel="0" collapsed="false">
      <c r="A124" s="27"/>
      <c r="B124" s="69"/>
      <c r="C124" s="73"/>
      <c r="D124" s="27"/>
      <c r="E124" s="27"/>
    </row>
    <row r="125" customFormat="false" ht="13.8" hidden="false" customHeight="false" outlineLevel="0" collapsed="false">
      <c r="A125" s="27"/>
      <c r="B125" s="69"/>
      <c r="C125" s="64"/>
      <c r="D125" s="27"/>
      <c r="E125" s="27"/>
    </row>
    <row r="126" customFormat="false" ht="13.8" hidden="false" customHeight="false" outlineLevel="0" collapsed="false">
      <c r="A126" s="27"/>
      <c r="B126" s="69"/>
      <c r="C126" s="61"/>
      <c r="D126" s="74"/>
      <c r="E126" s="27"/>
    </row>
    <row r="127" customFormat="false" ht="13.8" hidden="false" customHeight="false" outlineLevel="0" collapsed="false">
      <c r="A127" s="27"/>
      <c r="B127" s="69"/>
      <c r="C127" s="72"/>
      <c r="D127" s="27"/>
      <c r="E127" s="27"/>
    </row>
    <row r="128" customFormat="false" ht="13.8" hidden="false" customHeight="false" outlineLevel="0" collapsed="false">
      <c r="A128" s="27"/>
      <c r="B128" s="27"/>
      <c r="C128" s="27"/>
      <c r="D128" s="27"/>
      <c r="E128" s="27"/>
    </row>
    <row r="129" customFormat="false" ht="13.8" hidden="false" customHeight="false" outlineLevel="0" collapsed="false">
      <c r="A129" s="27"/>
      <c r="B129" s="47"/>
      <c r="C129" s="47"/>
      <c r="D129" s="27"/>
      <c r="E129" s="27"/>
    </row>
    <row r="130" customFormat="false" ht="13.8" hidden="false" customHeight="false" outlineLevel="0" collapsed="false">
      <c r="A130" s="27"/>
      <c r="B130" s="47"/>
      <c r="C130" s="61"/>
      <c r="D130" s="27"/>
      <c r="E130" s="27"/>
    </row>
    <row r="131" customFormat="false" ht="13.8" hidden="false" customHeight="false" outlineLevel="0" collapsed="false">
      <c r="A131" s="27"/>
      <c r="B131" s="70"/>
      <c r="C131" s="75"/>
      <c r="D131" s="27"/>
      <c r="E131" s="27"/>
    </row>
    <row r="132" customFormat="false" ht="13.8" hidden="false" customHeight="false" outlineLevel="0" collapsed="false">
      <c r="A132" s="27"/>
      <c r="B132" s="69"/>
      <c r="C132" s="76"/>
      <c r="D132" s="27"/>
      <c r="E132" s="27"/>
    </row>
    <row r="133" customFormat="false" ht="13.8" hidden="false" customHeight="false" outlineLevel="0" collapsed="false">
      <c r="A133" s="27"/>
      <c r="B133" s="69"/>
      <c r="C133" s="56"/>
      <c r="D133" s="27"/>
      <c r="E133" s="27"/>
    </row>
    <row r="134" customFormat="false" ht="13.8" hidden="false" customHeight="false" outlineLevel="0" collapsed="false">
      <c r="A134" s="27"/>
      <c r="B134" s="71"/>
      <c r="C134" s="77"/>
      <c r="D134" s="27"/>
      <c r="E134" s="27"/>
    </row>
    <row r="135" customFormat="false" ht="13.8" hidden="false" customHeight="false" outlineLevel="0" collapsed="false">
      <c r="A135" s="27"/>
      <c r="B135" s="69"/>
      <c r="C135" s="72"/>
      <c r="D135" s="27"/>
      <c r="E135" s="27"/>
    </row>
    <row r="136" customFormat="false" ht="13.8" hidden="false" customHeight="false" outlineLevel="0" collapsed="false">
      <c r="A136" s="27"/>
      <c r="B136" s="69"/>
      <c r="C136" s="56"/>
      <c r="D136" s="27"/>
      <c r="E136" s="27"/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50">
    <mergeCell ref="A1:E1"/>
    <mergeCell ref="A2:E2"/>
    <mergeCell ref="A3:E3"/>
    <mergeCell ref="A4:E4"/>
    <mergeCell ref="A5:E5"/>
    <mergeCell ref="A6:D6"/>
    <mergeCell ref="A7:D7"/>
    <mergeCell ref="A8:D8"/>
    <mergeCell ref="A9:D9"/>
    <mergeCell ref="A10:D10"/>
    <mergeCell ref="A11:B11"/>
    <mergeCell ref="A15:E15"/>
    <mergeCell ref="A16:B16"/>
    <mergeCell ref="A21:B21"/>
    <mergeCell ref="A31:B31"/>
    <mergeCell ref="A39:E39"/>
    <mergeCell ref="A48:E48"/>
    <mergeCell ref="A49:B49"/>
    <mergeCell ref="A56:B56"/>
    <mergeCell ref="A58:B58"/>
    <mergeCell ref="A61:E61"/>
    <mergeCell ref="A65:E65"/>
    <mergeCell ref="A66:B66"/>
    <mergeCell ref="A70:B70"/>
    <mergeCell ref="A75:E75"/>
    <mergeCell ref="A76:C76"/>
    <mergeCell ref="B77:C77"/>
    <mergeCell ref="B78:C78"/>
    <mergeCell ref="B79:C79"/>
    <mergeCell ref="B80:C80"/>
    <mergeCell ref="B81:C81"/>
    <mergeCell ref="A82:C82"/>
    <mergeCell ref="A83:C83"/>
    <mergeCell ref="A84:C84"/>
    <mergeCell ref="B85:C85"/>
    <mergeCell ref="A86:C86"/>
    <mergeCell ref="A88:E88"/>
    <mergeCell ref="A92:E92"/>
    <mergeCell ref="A93:E93"/>
    <mergeCell ref="A94:E94"/>
    <mergeCell ref="A95:E95"/>
    <mergeCell ref="A96:E96"/>
    <mergeCell ref="A97:E97"/>
    <mergeCell ref="A98:E98"/>
    <mergeCell ref="B100:C100"/>
    <mergeCell ref="B108:C108"/>
    <mergeCell ref="A116:E116"/>
    <mergeCell ref="A117:E117"/>
    <mergeCell ref="A118:E118"/>
    <mergeCell ref="A119:E11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Roman,Normal"&amp;12&amp;Kffffff&amp;A</oddHeader>
    <oddFooter>&amp;C&amp;"Times New Roman,Normal"&amp;12&amp;KffffffPágina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false" showOutlineSymbols="true" defaultGridColor="true" view="normal" topLeftCell="A82" colorId="64" zoomScale="80" zoomScaleNormal="80" zoomScalePageLayoutView="100" workbookViewId="0">
      <selection pane="topLeft" activeCell="B63" activeCellId="0" sqref="B63"/>
    </sheetView>
  </sheetViews>
  <sheetFormatPr defaultColWidth="8.9140625" defaultRowHeight="13.8" zeroHeight="false" outlineLevelRow="0" outlineLevelCol="0"/>
  <cols>
    <col collapsed="false" customWidth="true" hidden="false" outlineLevel="0" max="1" min="1" style="1" width="12.25"/>
    <col collapsed="false" customWidth="true" hidden="false" outlineLevel="0" max="2" min="2" style="1" width="43.37"/>
    <col collapsed="false" customWidth="true" hidden="false" outlineLevel="0" max="5" min="3" style="1" width="12.25"/>
    <col collapsed="false" customWidth="true" hidden="false" outlineLevel="0" max="6" min="6" style="1" width="2.08"/>
    <col collapsed="false" customWidth="true" hidden="false" outlineLevel="0" max="7" min="7" style="1" width="2.77"/>
    <col collapsed="false" customWidth="true" hidden="false" outlineLevel="0" max="8" min="8" style="1" width="2.08"/>
    <col collapsed="false" customWidth="true" hidden="false" outlineLevel="0" max="9" min="9" style="1" width="11.43"/>
    <col collapsed="false" customWidth="false" hidden="false" outlineLevel="0" max="1024" min="10" style="1" width="8.9"/>
  </cols>
  <sheetData>
    <row r="1" customFormat="false" ht="13.8" hidden="false" customHeight="false" outlineLevel="0" collapsed="false">
      <c r="A1" s="2" t="s">
        <v>0</v>
      </c>
      <c r="B1" s="2"/>
      <c r="C1" s="2"/>
      <c r="D1" s="2"/>
      <c r="E1" s="2"/>
    </row>
    <row r="2" customFormat="false" ht="12.8" hidden="false" customHeight="false" outlineLevel="0" collapsed="false">
      <c r="A2" s="2" t="s">
        <v>144</v>
      </c>
      <c r="B2" s="2"/>
      <c r="C2" s="2"/>
      <c r="D2" s="2"/>
      <c r="E2" s="2"/>
    </row>
    <row r="3" customFormat="false" ht="13.8" hidden="false" customHeight="false" outlineLevel="0" collapsed="false">
      <c r="A3" s="4" t="s">
        <v>2</v>
      </c>
      <c r="B3" s="4"/>
      <c r="C3" s="4"/>
      <c r="D3" s="4"/>
      <c r="E3" s="4"/>
    </row>
    <row r="4" customFormat="false" ht="13.8" hidden="false" customHeight="false" outlineLevel="0" collapsed="false">
      <c r="A4" s="4" t="s">
        <v>3</v>
      </c>
      <c r="B4" s="4"/>
      <c r="C4" s="4"/>
      <c r="D4" s="4"/>
      <c r="E4" s="4"/>
    </row>
    <row r="5" customFormat="false" ht="11.9" hidden="false" customHeight="true" outlineLevel="0" collapsed="false">
      <c r="A5" s="2" t="s">
        <v>4</v>
      </c>
      <c r="B5" s="2"/>
      <c r="C5" s="2"/>
      <c r="D5" s="2"/>
      <c r="E5" s="2"/>
    </row>
    <row r="6" customFormat="false" ht="23.5" hidden="false" customHeight="true" outlineLevel="0" collapsed="false">
      <c r="A6" s="5" t="s">
        <v>5</v>
      </c>
      <c r="B6" s="5"/>
      <c r="C6" s="5"/>
      <c r="D6" s="5"/>
      <c r="E6" s="6"/>
      <c r="J6" s="7"/>
    </row>
    <row r="7" customFormat="false" ht="13.8" hidden="false" customHeight="false" outlineLevel="0" collapsed="false">
      <c r="A7" s="8" t="s">
        <v>145</v>
      </c>
      <c r="B7" s="8"/>
      <c r="C7" s="8"/>
      <c r="D7" s="8"/>
      <c r="E7" s="6"/>
    </row>
    <row r="8" customFormat="false" ht="13.8" hidden="false" customHeight="false" outlineLevel="0" collapsed="false">
      <c r="A8" s="8" t="s">
        <v>127</v>
      </c>
      <c r="B8" s="8"/>
      <c r="C8" s="8"/>
      <c r="D8" s="8"/>
      <c r="E8" s="6"/>
    </row>
    <row r="9" customFormat="false" ht="12.8" hidden="false" customHeight="true" outlineLevel="0" collapsed="false">
      <c r="A9" s="9" t="s">
        <v>8</v>
      </c>
      <c r="B9" s="9"/>
      <c r="C9" s="9"/>
      <c r="D9" s="9"/>
      <c r="E9" s="2" t="n">
        <v>12</v>
      </c>
    </row>
    <row r="10" customFormat="false" ht="13.8" hidden="false" customHeight="false" outlineLevel="0" collapsed="false">
      <c r="A10" s="10" t="s">
        <v>9</v>
      </c>
      <c r="B10" s="10"/>
      <c r="C10" s="10"/>
      <c r="D10" s="10"/>
      <c r="E10" s="2" t="n">
        <v>1</v>
      </c>
    </row>
    <row r="11" customFormat="false" ht="23.5" hidden="false" customHeight="false" outlineLevel="0" collapsed="false">
      <c r="A11" s="2" t="s">
        <v>10</v>
      </c>
      <c r="B11" s="2"/>
      <c r="C11" s="2" t="s">
        <v>11</v>
      </c>
      <c r="D11" s="11" t="s">
        <v>12</v>
      </c>
      <c r="E11" s="11" t="s">
        <v>13</v>
      </c>
    </row>
    <row r="12" customFormat="false" ht="13.8" hidden="false" customHeight="false" outlineLevel="0" collapsed="false">
      <c r="A12" s="12" t="s">
        <v>14</v>
      </c>
      <c r="B12" s="12" t="s">
        <v>15</v>
      </c>
      <c r="C12" s="12"/>
      <c r="D12" s="13" t="n">
        <v>2838.61</v>
      </c>
      <c r="E12" s="14" t="n">
        <f aca="false">D12*E10</f>
        <v>2838.61</v>
      </c>
    </row>
    <row r="13" customFormat="false" ht="13.8" hidden="false" customHeight="false" outlineLevel="0" collapsed="false">
      <c r="A13" s="12" t="s">
        <v>16</v>
      </c>
      <c r="B13" s="12" t="s">
        <v>17</v>
      </c>
      <c r="C13" s="15" t="n">
        <v>0</v>
      </c>
      <c r="D13" s="16" t="n">
        <f aca="false">C13*D12</f>
        <v>0</v>
      </c>
      <c r="E13" s="14" t="n">
        <f aca="false">D13*E10</f>
        <v>0</v>
      </c>
    </row>
    <row r="14" customFormat="false" ht="13.8" hidden="false" customHeight="false" outlineLevel="0" collapsed="false">
      <c r="A14" s="17"/>
      <c r="B14" s="17" t="s">
        <v>18</v>
      </c>
      <c r="C14" s="17"/>
      <c r="D14" s="18" t="n">
        <f aca="false">SUM(D12:D13)</f>
        <v>2838.61</v>
      </c>
      <c r="E14" s="18" t="n">
        <f aca="false">SUM(E12:E13)</f>
        <v>2838.61</v>
      </c>
    </row>
    <row r="15" customFormat="false" ht="13.8" hidden="false" customHeight="false" outlineLevel="0" collapsed="false">
      <c r="A15" s="2" t="s">
        <v>19</v>
      </c>
      <c r="B15" s="2"/>
      <c r="C15" s="2"/>
      <c r="D15" s="2"/>
      <c r="E15" s="2"/>
    </row>
    <row r="16" customFormat="false" ht="23.5" hidden="false" customHeight="false" outlineLevel="0" collapsed="false">
      <c r="A16" s="2" t="s">
        <v>20</v>
      </c>
      <c r="B16" s="2"/>
      <c r="C16" s="2" t="s">
        <v>11</v>
      </c>
      <c r="D16" s="11" t="s">
        <v>12</v>
      </c>
      <c r="E16" s="11" t="s">
        <v>13</v>
      </c>
    </row>
    <row r="17" customFormat="false" ht="13.8" hidden="false" customHeight="false" outlineLevel="0" collapsed="false">
      <c r="A17" s="12" t="s">
        <v>14</v>
      </c>
      <c r="B17" s="12" t="s">
        <v>21</v>
      </c>
      <c r="C17" s="19" t="n">
        <v>0.0833</v>
      </c>
      <c r="D17" s="14" t="n">
        <f aca="false">$D$14*C17</f>
        <v>236.456213</v>
      </c>
      <c r="E17" s="14" t="n">
        <f aca="false">D17*$E$10</f>
        <v>236.456213</v>
      </c>
    </row>
    <row r="18" customFormat="false" ht="13.8" hidden="false" customHeight="false" outlineLevel="0" collapsed="false">
      <c r="A18" s="12" t="s">
        <v>22</v>
      </c>
      <c r="B18" s="12" t="s">
        <v>23</v>
      </c>
      <c r="C18" s="19" t="n">
        <v>0.0833</v>
      </c>
      <c r="D18" s="14" t="n">
        <f aca="false">$D$14*C18</f>
        <v>236.456213</v>
      </c>
      <c r="E18" s="14" t="n">
        <f aca="false">D18*$E$10</f>
        <v>236.456213</v>
      </c>
    </row>
    <row r="19" customFormat="false" ht="13.8" hidden="false" customHeight="false" outlineLevel="0" collapsed="false">
      <c r="A19" s="12" t="s">
        <v>24</v>
      </c>
      <c r="B19" s="12" t="s">
        <v>25</v>
      </c>
      <c r="C19" s="19" t="n">
        <v>0.0278</v>
      </c>
      <c r="D19" s="14" t="n">
        <f aca="false">$D$14*C19</f>
        <v>78.913358</v>
      </c>
      <c r="E19" s="14" t="n">
        <f aca="false">D19*$E$10</f>
        <v>78.913358</v>
      </c>
    </row>
    <row r="20" customFormat="false" ht="13.8" hidden="false" customHeight="false" outlineLevel="0" collapsed="false">
      <c r="A20" s="20"/>
      <c r="B20" s="17" t="s">
        <v>26</v>
      </c>
      <c r="C20" s="21" t="n">
        <f aca="false">$C$17+$C$18+$C$19</f>
        <v>0.1944</v>
      </c>
      <c r="D20" s="18" t="n">
        <f aca="false">SUM(D17:D19)</f>
        <v>551.825784</v>
      </c>
      <c r="E20" s="18" t="n">
        <f aca="false">SUM(E17:E19)</f>
        <v>551.825784</v>
      </c>
    </row>
    <row r="21" customFormat="false" ht="23.5" hidden="false" customHeight="false" outlineLevel="0" collapsed="false">
      <c r="A21" s="2" t="s">
        <v>27</v>
      </c>
      <c r="B21" s="2"/>
      <c r="C21" s="2" t="s">
        <v>11</v>
      </c>
      <c r="D21" s="11" t="s">
        <v>12</v>
      </c>
      <c r="E21" s="11" t="s">
        <v>13</v>
      </c>
    </row>
    <row r="22" customFormat="false" ht="13.8" hidden="false" customHeight="false" outlineLevel="0" collapsed="false">
      <c r="A22" s="12" t="s">
        <v>14</v>
      </c>
      <c r="B22" s="12" t="s">
        <v>28</v>
      </c>
      <c r="C22" s="19" t="n">
        <v>0.2</v>
      </c>
      <c r="D22" s="14" t="n">
        <f aca="false">($D$14 +$D$20)*C22</f>
        <v>678.0871568</v>
      </c>
      <c r="E22" s="14" t="n">
        <f aca="false">D22*$E$10</f>
        <v>678.0871568</v>
      </c>
    </row>
    <row r="23" customFormat="false" ht="13.8" hidden="false" customHeight="false" outlineLevel="0" collapsed="false">
      <c r="A23" s="12" t="s">
        <v>22</v>
      </c>
      <c r="B23" s="12" t="s">
        <v>29</v>
      </c>
      <c r="C23" s="19" t="n">
        <v>0.025</v>
      </c>
      <c r="D23" s="14" t="n">
        <f aca="false">($D$14 +$D$20)*C23</f>
        <v>84.7608946</v>
      </c>
      <c r="E23" s="14" t="n">
        <f aca="false">D23*$E$10</f>
        <v>84.7608946</v>
      </c>
    </row>
    <row r="24" customFormat="false" ht="13.8" hidden="false" customHeight="false" outlineLevel="0" collapsed="false">
      <c r="A24" s="12" t="s">
        <v>24</v>
      </c>
      <c r="B24" s="12" t="s">
        <v>30</v>
      </c>
      <c r="C24" s="15" t="n">
        <v>0</v>
      </c>
      <c r="D24" s="14" t="n">
        <f aca="false">($D$14 +$D$20)*C24</f>
        <v>0</v>
      </c>
      <c r="E24" s="14" t="n">
        <f aca="false">D24*$E$10</f>
        <v>0</v>
      </c>
    </row>
    <row r="25" customFormat="false" ht="13.8" hidden="false" customHeight="false" outlineLevel="0" collapsed="false">
      <c r="A25" s="12" t="s">
        <v>31</v>
      </c>
      <c r="B25" s="12" t="s">
        <v>32</v>
      </c>
      <c r="C25" s="19" t="n">
        <v>0.015</v>
      </c>
      <c r="D25" s="14" t="n">
        <f aca="false">($D$14 +$D$20)*C25</f>
        <v>50.85653676</v>
      </c>
      <c r="E25" s="14" t="n">
        <f aca="false">D25*$E$10</f>
        <v>50.85653676</v>
      </c>
      <c r="F25" s="22"/>
    </row>
    <row r="26" customFormat="false" ht="13.8" hidden="false" customHeight="false" outlineLevel="0" collapsed="false">
      <c r="A26" s="12" t="s">
        <v>16</v>
      </c>
      <c r="B26" s="12" t="s">
        <v>33</v>
      </c>
      <c r="C26" s="19" t="n">
        <v>0.01</v>
      </c>
      <c r="D26" s="14" t="n">
        <f aca="false">($D$14 +$D$20)*C26</f>
        <v>33.90435784</v>
      </c>
      <c r="E26" s="14" t="n">
        <f aca="false">D26*$E$10</f>
        <v>33.90435784</v>
      </c>
    </row>
    <row r="27" customFormat="false" ht="13.8" hidden="false" customHeight="false" outlineLevel="0" collapsed="false">
      <c r="A27" s="12" t="s">
        <v>34</v>
      </c>
      <c r="B27" s="12" t="s">
        <v>35</v>
      </c>
      <c r="C27" s="19" t="n">
        <v>0.006</v>
      </c>
      <c r="D27" s="14" t="n">
        <f aca="false">($D$14 +$D$20)*C27</f>
        <v>20.342614704</v>
      </c>
      <c r="E27" s="14" t="n">
        <f aca="false">D27*$E$10</f>
        <v>20.342614704</v>
      </c>
    </row>
    <row r="28" customFormat="false" ht="13.8" hidden="false" customHeight="false" outlineLevel="0" collapsed="false">
      <c r="A28" s="12" t="s">
        <v>36</v>
      </c>
      <c r="B28" s="12" t="s">
        <v>37</v>
      </c>
      <c r="C28" s="19" t="n">
        <v>0.002</v>
      </c>
      <c r="D28" s="14" t="n">
        <f aca="false">($D$14 +$D$20)*C28</f>
        <v>6.780871568</v>
      </c>
      <c r="E28" s="14" t="n">
        <f aca="false">D28*$E$10</f>
        <v>6.780871568</v>
      </c>
    </row>
    <row r="29" customFormat="false" ht="13.8" hidden="false" customHeight="false" outlineLevel="0" collapsed="false">
      <c r="A29" s="12" t="s">
        <v>38</v>
      </c>
      <c r="B29" s="12" t="s">
        <v>39</v>
      </c>
      <c r="C29" s="19" t="n">
        <v>0.08</v>
      </c>
      <c r="D29" s="14" t="n">
        <f aca="false">($D$14 +$D$20)*C29</f>
        <v>271.23486272</v>
      </c>
      <c r="E29" s="14" t="n">
        <f aca="false">D29*$E$10</f>
        <v>271.23486272</v>
      </c>
    </row>
    <row r="30" customFormat="false" ht="13.8" hidden="false" customHeight="false" outlineLevel="0" collapsed="false">
      <c r="A30" s="20"/>
      <c r="B30" s="17" t="s">
        <v>40</v>
      </c>
      <c r="C30" s="21" t="n">
        <f aca="false">SUM(C22:C29)</f>
        <v>0.338</v>
      </c>
      <c r="D30" s="18" t="n">
        <f aca="false">SUM(D22:D29)</f>
        <v>1145.967294992</v>
      </c>
      <c r="E30" s="18" t="n">
        <f aca="false">SUM(E22:E29)</f>
        <v>1145.967294992</v>
      </c>
    </row>
    <row r="31" customFormat="false" ht="23.5" hidden="false" customHeight="false" outlineLevel="0" collapsed="false">
      <c r="A31" s="2" t="s">
        <v>41</v>
      </c>
      <c r="B31" s="2"/>
      <c r="C31" s="2"/>
      <c r="D31" s="11" t="s">
        <v>12</v>
      </c>
      <c r="E31" s="11" t="s">
        <v>13</v>
      </c>
    </row>
    <row r="32" customFormat="false" ht="13.8" hidden="false" customHeight="false" outlineLevel="0" collapsed="false">
      <c r="A32" s="12" t="s">
        <v>14</v>
      </c>
      <c r="B32" s="12" t="s">
        <v>42</v>
      </c>
      <c r="C32" s="12"/>
      <c r="D32" s="14" t="n">
        <f aca="false">C105</f>
        <v>-5.31659999999999</v>
      </c>
      <c r="E32" s="14" t="n">
        <f aca="false">D32*$E$10</f>
        <v>-5.31659999999999</v>
      </c>
      <c r="F32" s="24"/>
    </row>
    <row r="33" customFormat="false" ht="13.8" hidden="false" customHeight="false" outlineLevel="0" collapsed="false">
      <c r="A33" s="25" t="s">
        <v>22</v>
      </c>
      <c r="B33" s="25" t="s">
        <v>128</v>
      </c>
      <c r="C33" s="12"/>
      <c r="D33" s="14" t="n">
        <f aca="false">C114</f>
        <v>0</v>
      </c>
      <c r="E33" s="14" t="n">
        <f aca="false">D33*$E$10</f>
        <v>0</v>
      </c>
    </row>
    <row r="34" customFormat="false" ht="13.8" hidden="false" customHeight="false" outlineLevel="0" collapsed="false">
      <c r="A34" s="25" t="s">
        <v>24</v>
      </c>
      <c r="B34" s="12" t="s">
        <v>44</v>
      </c>
      <c r="C34" s="12"/>
      <c r="D34" s="16" t="n">
        <v>0</v>
      </c>
      <c r="E34" s="14" t="n">
        <f aca="false">D34*$E$10</f>
        <v>0</v>
      </c>
    </row>
    <row r="35" customFormat="false" ht="13.8" hidden="false" customHeight="false" outlineLevel="0" collapsed="false">
      <c r="A35" s="25" t="s">
        <v>31</v>
      </c>
      <c r="B35" s="25" t="s">
        <v>45</v>
      </c>
      <c r="C35" s="12"/>
      <c r="D35" s="16" t="n">
        <v>0</v>
      </c>
      <c r="E35" s="14" t="n">
        <f aca="false">D35*$E$10</f>
        <v>0</v>
      </c>
    </row>
    <row r="36" customFormat="false" ht="13.8" hidden="false" customHeight="false" outlineLevel="0" collapsed="false">
      <c r="A36" s="25" t="s">
        <v>36</v>
      </c>
      <c r="B36" s="25" t="s">
        <v>129</v>
      </c>
      <c r="C36" s="12"/>
      <c r="D36" s="16" t="n">
        <v>0</v>
      </c>
      <c r="E36" s="14" t="n">
        <f aca="false">D36*$E$10</f>
        <v>0</v>
      </c>
    </row>
    <row r="37" customFormat="false" ht="13.8" hidden="false" customHeight="false" outlineLevel="0" collapsed="false">
      <c r="A37" s="20"/>
      <c r="B37" s="17" t="s">
        <v>49</v>
      </c>
      <c r="C37" s="20"/>
      <c r="D37" s="18" t="n">
        <f aca="false">SUM(D32:D36)</f>
        <v>-5.31659999999999</v>
      </c>
      <c r="E37" s="18" t="n">
        <f aca="false">SUM(E32:E36)</f>
        <v>-5.31659999999999</v>
      </c>
    </row>
    <row r="38" customFormat="false" ht="13.8" hidden="false" customHeight="false" outlineLevel="0" collapsed="false">
      <c r="A38" s="17"/>
      <c r="B38" s="17" t="s">
        <v>50</v>
      </c>
      <c r="C38" s="17"/>
      <c r="D38" s="18" t="n">
        <f aca="false">D20+D30+D37</f>
        <v>1692.476478992</v>
      </c>
      <c r="E38" s="18" t="n">
        <f aca="false">E20+E30+E37</f>
        <v>1692.476478992</v>
      </c>
    </row>
    <row r="39" customFormat="false" ht="13.8" hidden="false" customHeight="false" outlineLevel="0" collapsed="false">
      <c r="A39" s="2" t="s">
        <v>51</v>
      </c>
      <c r="B39" s="2"/>
      <c r="C39" s="2"/>
      <c r="D39" s="2"/>
      <c r="E39" s="2"/>
    </row>
    <row r="40" customFormat="false" ht="23.5" hidden="false" customHeight="false" outlineLevel="0" collapsed="false">
      <c r="A40" s="28" t="n">
        <v>3</v>
      </c>
      <c r="B40" s="28" t="s">
        <v>52</v>
      </c>
      <c r="C40" s="2" t="s">
        <v>11</v>
      </c>
      <c r="D40" s="11" t="s">
        <v>12</v>
      </c>
      <c r="E40" s="11" t="s">
        <v>13</v>
      </c>
    </row>
    <row r="41" customFormat="false" ht="13.8" hidden="false" customHeight="false" outlineLevel="0" collapsed="false">
      <c r="A41" s="12" t="s">
        <v>14</v>
      </c>
      <c r="B41" s="12" t="s">
        <v>53</v>
      </c>
      <c r="C41" s="19" t="n">
        <v>0.0042</v>
      </c>
      <c r="D41" s="14" t="n">
        <f aca="false">$D$14*C41</f>
        <v>11.922162</v>
      </c>
      <c r="E41" s="14" t="n">
        <f aca="false">$E$14*C41</f>
        <v>11.922162</v>
      </c>
    </row>
    <row r="42" customFormat="false" ht="13.8" hidden="false" customHeight="false" outlineLevel="0" collapsed="false">
      <c r="A42" s="12" t="s">
        <v>22</v>
      </c>
      <c r="B42" s="12" t="s">
        <v>54</v>
      </c>
      <c r="C42" s="19" t="n">
        <v>0.0003</v>
      </c>
      <c r="D42" s="14" t="n">
        <f aca="false">$D$14*C42</f>
        <v>0.851583</v>
      </c>
      <c r="E42" s="14" t="n">
        <f aca="false">$E$14*C42</f>
        <v>0.851583</v>
      </c>
    </row>
    <row r="43" customFormat="false" ht="13.8" hidden="false" customHeight="false" outlineLevel="0" collapsed="false">
      <c r="A43" s="12" t="s">
        <v>24</v>
      </c>
      <c r="B43" s="12" t="s">
        <v>55</v>
      </c>
      <c r="C43" s="19" t="n">
        <v>0.0344</v>
      </c>
      <c r="D43" s="14" t="n">
        <f aca="false">$D$14*C43</f>
        <v>97.648184</v>
      </c>
      <c r="E43" s="14" t="n">
        <f aca="false">$E$14*C43</f>
        <v>97.648184</v>
      </c>
    </row>
    <row r="44" customFormat="false" ht="13.8" hidden="false" customHeight="false" outlineLevel="0" collapsed="false">
      <c r="A44" s="12" t="s">
        <v>31</v>
      </c>
      <c r="B44" s="12" t="s">
        <v>56</v>
      </c>
      <c r="C44" s="19" t="n">
        <v>0.0194</v>
      </c>
      <c r="D44" s="14" t="n">
        <f aca="false">$D$14*C44</f>
        <v>55.069034</v>
      </c>
      <c r="E44" s="14" t="n">
        <f aca="false">$E$14*C44</f>
        <v>55.069034</v>
      </c>
    </row>
    <row r="45" customFormat="false" ht="23.6" hidden="false" customHeight="false" outlineLevel="0" collapsed="false">
      <c r="A45" s="12" t="s">
        <v>16</v>
      </c>
      <c r="B45" s="9" t="s">
        <v>57</v>
      </c>
      <c r="C45" s="19" t="n">
        <f aca="false">C30*C44</f>
        <v>0.0065572</v>
      </c>
      <c r="D45" s="14" t="n">
        <f aca="false">$D$14*C45</f>
        <v>18.613333492</v>
      </c>
      <c r="E45" s="14" t="n">
        <f aca="false">$E$14*C45</f>
        <v>18.613333492</v>
      </c>
    </row>
    <row r="46" customFormat="false" ht="13.8" hidden="false" customHeight="false" outlineLevel="0" collapsed="false">
      <c r="A46" s="12" t="s">
        <v>34</v>
      </c>
      <c r="B46" s="12" t="s">
        <v>58</v>
      </c>
      <c r="C46" s="19" t="n">
        <v>0.0006</v>
      </c>
      <c r="D46" s="14" t="n">
        <f aca="false">$D$14*C46</f>
        <v>1.703166</v>
      </c>
      <c r="E46" s="14" t="n">
        <f aca="false">$E$14*C46</f>
        <v>1.703166</v>
      </c>
    </row>
    <row r="47" customFormat="false" ht="13.8" hidden="false" customHeight="false" outlineLevel="0" collapsed="false">
      <c r="A47" s="17"/>
      <c r="B47" s="17" t="s">
        <v>59</v>
      </c>
      <c r="C47" s="21" t="n">
        <f aca="false">SUM(C41:C46)*100%</f>
        <v>0.0654572</v>
      </c>
      <c r="D47" s="18" t="n">
        <f aca="false">SUM(D41:D46)</f>
        <v>185.807462492</v>
      </c>
      <c r="E47" s="18" t="n">
        <f aca="false">SUM(E41:E46)</f>
        <v>185.807462492</v>
      </c>
    </row>
    <row r="48" customFormat="false" ht="13.8" hidden="false" customHeight="false" outlineLevel="0" collapsed="false">
      <c r="A48" s="2" t="s">
        <v>60</v>
      </c>
      <c r="B48" s="2"/>
      <c r="C48" s="2"/>
      <c r="D48" s="2"/>
      <c r="E48" s="2"/>
    </row>
    <row r="49" customFormat="false" ht="23.45" hidden="false" customHeight="false" outlineLevel="0" collapsed="false">
      <c r="A49" s="2" t="s">
        <v>61</v>
      </c>
      <c r="B49" s="2"/>
      <c r="C49" s="2" t="s">
        <v>62</v>
      </c>
      <c r="D49" s="11" t="s">
        <v>12</v>
      </c>
      <c r="E49" s="11" t="s">
        <v>13</v>
      </c>
    </row>
    <row r="50" customFormat="false" ht="13.8" hidden="false" customHeight="false" outlineLevel="0" collapsed="false">
      <c r="A50" s="12" t="s">
        <v>14</v>
      </c>
      <c r="B50" s="12" t="s">
        <v>63</v>
      </c>
      <c r="C50" s="19" t="n">
        <v>0.0833</v>
      </c>
      <c r="D50" s="14" t="n">
        <f aca="false">$D$14*C50</f>
        <v>236.456213</v>
      </c>
      <c r="E50" s="14" t="n">
        <f aca="false">$E$14*C50</f>
        <v>236.456213</v>
      </c>
    </row>
    <row r="51" customFormat="false" ht="13.8" hidden="false" customHeight="false" outlineLevel="0" collapsed="false">
      <c r="A51" s="12" t="s">
        <v>22</v>
      </c>
      <c r="B51" s="12" t="s">
        <v>64</v>
      </c>
      <c r="C51" s="19" t="n">
        <v>0.0028</v>
      </c>
      <c r="D51" s="14" t="n">
        <f aca="false">$D$14*C51</f>
        <v>7.948108</v>
      </c>
      <c r="E51" s="14" t="n">
        <f aca="false">$E$14*C51</f>
        <v>7.948108</v>
      </c>
    </row>
    <row r="52" customFormat="false" ht="13.8" hidden="false" customHeight="false" outlineLevel="0" collapsed="false">
      <c r="A52" s="12" t="s">
        <v>24</v>
      </c>
      <c r="B52" s="12" t="s">
        <v>65</v>
      </c>
      <c r="C52" s="19" t="n">
        <v>0.0002</v>
      </c>
      <c r="D52" s="14" t="n">
        <f aca="false">$D$14*C52</f>
        <v>0.567722</v>
      </c>
      <c r="E52" s="14" t="n">
        <f aca="false">$E$14*C52</f>
        <v>0.567722</v>
      </c>
    </row>
    <row r="53" customFormat="false" ht="13.8" hidden="false" customHeight="false" outlineLevel="0" collapsed="false">
      <c r="A53" s="12" t="s">
        <v>31</v>
      </c>
      <c r="B53" s="12" t="s">
        <v>66</v>
      </c>
      <c r="C53" s="19" t="n">
        <v>0.0007</v>
      </c>
      <c r="D53" s="14" t="n">
        <f aca="false">$D$14*C53</f>
        <v>1.987027</v>
      </c>
      <c r="E53" s="14" t="n">
        <f aca="false">$E$14*C53</f>
        <v>1.987027</v>
      </c>
    </row>
    <row r="54" customFormat="false" ht="13.8" hidden="false" customHeight="false" outlineLevel="0" collapsed="false">
      <c r="A54" s="12" t="s">
        <v>16</v>
      </c>
      <c r="B54" s="12" t="s">
        <v>67</v>
      </c>
      <c r="C54" s="19" t="n">
        <v>0.0029</v>
      </c>
      <c r="D54" s="14" t="n">
        <f aca="false">$D$14*C54</f>
        <v>8.231969</v>
      </c>
      <c r="E54" s="14" t="n">
        <f aca="false">$E$14*C54</f>
        <v>8.231969</v>
      </c>
    </row>
    <row r="55" customFormat="false" ht="13.8" hidden="false" customHeight="false" outlineLevel="0" collapsed="false">
      <c r="A55" s="12" t="s">
        <v>34</v>
      </c>
      <c r="B55" s="12" t="s">
        <v>68</v>
      </c>
      <c r="C55" s="19" t="n">
        <v>0.0139</v>
      </c>
      <c r="D55" s="14" t="n">
        <f aca="false">$D$14*C55</f>
        <v>39.456679</v>
      </c>
      <c r="E55" s="14" t="n">
        <f aca="false">$E$14*C55</f>
        <v>39.456679</v>
      </c>
    </row>
    <row r="56" customFormat="false" ht="23.5" hidden="false" customHeight="true" outlineLevel="0" collapsed="false">
      <c r="A56" s="29" t="s">
        <v>69</v>
      </c>
      <c r="B56" s="29"/>
      <c r="C56" s="19" t="n">
        <f aca="false">C50+C51+C52+C53+C54+C55</f>
        <v>0.1038</v>
      </c>
      <c r="D56" s="14" t="n">
        <f aca="false">SUM(D50:D55)</f>
        <v>294.647718</v>
      </c>
      <c r="E56" s="14" t="n">
        <f aca="false">SUM(E50:E55)</f>
        <v>294.647718</v>
      </c>
    </row>
    <row r="57" customFormat="false" ht="23.6" hidden="false" customHeight="false" outlineLevel="0" collapsed="false">
      <c r="A57" s="12" t="s">
        <v>36</v>
      </c>
      <c r="B57" s="9" t="s">
        <v>70</v>
      </c>
      <c r="C57" s="19" t="n">
        <f aca="false">C20*(C56-C54)</f>
        <v>0.01961496</v>
      </c>
      <c r="D57" s="14" t="n">
        <f aca="false">$D$14*C57</f>
        <v>55.6792216056</v>
      </c>
      <c r="E57" s="14" t="n">
        <f aca="false">$E$14*C57</f>
        <v>55.6792216056</v>
      </c>
    </row>
    <row r="58" customFormat="false" ht="12.8" hidden="false" customHeight="true" outlineLevel="0" collapsed="false">
      <c r="A58" s="29" t="s">
        <v>71</v>
      </c>
      <c r="B58" s="29"/>
      <c r="C58" s="19" t="n">
        <f aca="false">C56+C57</f>
        <v>0.12341496</v>
      </c>
      <c r="D58" s="14" t="n">
        <f aca="false">$D$14*C58</f>
        <v>350.3269396056</v>
      </c>
      <c r="E58" s="14" t="n">
        <f aca="false">$E$14*C58</f>
        <v>350.3269396056</v>
      </c>
      <c r="F58" s="22"/>
    </row>
    <row r="59" customFormat="false" ht="13.8" hidden="false" customHeight="false" outlineLevel="0" collapsed="false">
      <c r="A59" s="12" t="s">
        <v>38</v>
      </c>
      <c r="B59" s="12" t="s">
        <v>72</v>
      </c>
      <c r="C59" s="19" t="n">
        <f aca="false">C30*C58</f>
        <v>0.04171425648</v>
      </c>
      <c r="D59" s="14" t="n">
        <f aca="false">$D$14*C59</f>
        <v>118.410505586693</v>
      </c>
      <c r="E59" s="14" t="n">
        <f aca="false">$E$14*C59</f>
        <v>118.410505586693</v>
      </c>
    </row>
    <row r="60" customFormat="false" ht="13.8" hidden="false" customHeight="false" outlineLevel="0" collapsed="false">
      <c r="A60" s="28"/>
      <c r="B60" s="28" t="s">
        <v>73</v>
      </c>
      <c r="C60" s="21" t="n">
        <f aca="false">SUM(C58+C59)</f>
        <v>0.16512921648</v>
      </c>
      <c r="D60" s="18" t="n">
        <f aca="false">$D$14*C60</f>
        <v>468.737445192293</v>
      </c>
      <c r="E60" s="18" t="n">
        <f aca="false">$E$14*C60</f>
        <v>468.737445192293</v>
      </c>
      <c r="F60" s="30"/>
    </row>
    <row r="61" customFormat="false" ht="13.8" hidden="false" customHeight="false" outlineLevel="0" collapsed="false">
      <c r="A61" s="2" t="s">
        <v>74</v>
      </c>
      <c r="B61" s="2"/>
      <c r="C61" s="2"/>
      <c r="D61" s="2"/>
      <c r="E61" s="2"/>
    </row>
    <row r="62" customFormat="false" ht="23.5" hidden="false" customHeight="false" outlineLevel="0" collapsed="false">
      <c r="A62" s="28" t="n">
        <v>5</v>
      </c>
      <c r="B62" s="17" t="s">
        <v>75</v>
      </c>
      <c r="C62" s="2"/>
      <c r="D62" s="11" t="s">
        <v>12</v>
      </c>
      <c r="E62" s="11" t="s">
        <v>13</v>
      </c>
    </row>
    <row r="63" customFormat="false" ht="13.8" hidden="false" customHeight="false" outlineLevel="0" collapsed="false">
      <c r="A63" s="12" t="s">
        <v>14</v>
      </c>
      <c r="B63" s="31" t="s">
        <v>76</v>
      </c>
      <c r="C63" s="12"/>
      <c r="D63" s="16" t="n">
        <v>387.28</v>
      </c>
      <c r="E63" s="14" t="n">
        <f aca="false">D63*$E$10</f>
        <v>387.28</v>
      </c>
    </row>
    <row r="64" customFormat="false" ht="13.8" hidden="false" customHeight="false" outlineLevel="0" collapsed="false">
      <c r="A64" s="28"/>
      <c r="B64" s="28" t="s">
        <v>77</v>
      </c>
      <c r="C64" s="17"/>
      <c r="D64" s="18" t="n">
        <f aca="false">SUM(D63:D63)</f>
        <v>387.28</v>
      </c>
      <c r="E64" s="18" t="n">
        <f aca="false">SUM(E63:E63)</f>
        <v>387.28</v>
      </c>
    </row>
    <row r="65" customFormat="false" ht="13.8" hidden="false" customHeight="false" outlineLevel="0" collapsed="false">
      <c r="A65" s="2" t="s">
        <v>78</v>
      </c>
      <c r="B65" s="2"/>
      <c r="C65" s="2"/>
      <c r="D65" s="2"/>
      <c r="E65" s="2"/>
    </row>
    <row r="66" customFormat="false" ht="23.45" hidden="false" customHeight="false" outlineLevel="0" collapsed="false">
      <c r="A66" s="2" t="s">
        <v>79</v>
      </c>
      <c r="B66" s="2"/>
      <c r="C66" s="2" t="s">
        <v>62</v>
      </c>
      <c r="D66" s="11" t="s">
        <v>12</v>
      </c>
      <c r="E66" s="11" t="s">
        <v>13</v>
      </c>
    </row>
    <row r="67" customFormat="false" ht="13.8" hidden="false" customHeight="false" outlineLevel="0" collapsed="false">
      <c r="A67" s="12" t="s">
        <v>14</v>
      </c>
      <c r="B67" s="12" t="s">
        <v>80</v>
      </c>
      <c r="C67" s="15" t="n">
        <v>0</v>
      </c>
      <c r="D67" s="14" t="n">
        <f aca="false">D82*C67</f>
        <v>0</v>
      </c>
      <c r="E67" s="14" t="n">
        <f aca="false">E82*C67</f>
        <v>0</v>
      </c>
      <c r="F67" s="22"/>
      <c r="I67" s="30"/>
    </row>
    <row r="68" customFormat="false" ht="13.8" hidden="false" customHeight="false" outlineLevel="0" collapsed="false">
      <c r="A68" s="12" t="s">
        <v>22</v>
      </c>
      <c r="B68" s="12" t="s">
        <v>81</v>
      </c>
      <c r="C68" s="15" t="n">
        <v>0</v>
      </c>
      <c r="D68" s="14" t="n">
        <f aca="false">D83*C68</f>
        <v>0</v>
      </c>
      <c r="E68" s="14" t="n">
        <f aca="false">E83*C68</f>
        <v>0</v>
      </c>
    </row>
    <row r="69" customFormat="false" ht="13.8" hidden="false" customHeight="false" outlineLevel="0" collapsed="false">
      <c r="A69" s="20"/>
      <c r="B69" s="32" t="s">
        <v>82</v>
      </c>
      <c r="C69" s="21" t="n">
        <f aca="false">SUM(C67:C68)</f>
        <v>0</v>
      </c>
      <c r="D69" s="18" t="n">
        <f aca="false">SUM(D67:D68)</f>
        <v>0</v>
      </c>
      <c r="E69" s="18" t="n">
        <f aca="false">SUM(E67:E68)</f>
        <v>0</v>
      </c>
    </row>
    <row r="70" customFormat="false" ht="23.45" hidden="false" customHeight="false" outlineLevel="0" collapsed="false">
      <c r="A70" s="2" t="s">
        <v>83</v>
      </c>
      <c r="B70" s="2"/>
      <c r="C70" s="2" t="s">
        <v>62</v>
      </c>
      <c r="D70" s="11" t="s">
        <v>12</v>
      </c>
      <c r="E70" s="11" t="s">
        <v>13</v>
      </c>
    </row>
    <row r="71" customFormat="false" ht="13.8" hidden="false" customHeight="false" outlineLevel="0" collapsed="false">
      <c r="A71" s="12" t="s">
        <v>14</v>
      </c>
      <c r="B71" s="12" t="s">
        <v>84</v>
      </c>
      <c r="C71" s="15" t="n">
        <v>0.0165</v>
      </c>
      <c r="D71" s="14" t="n">
        <f aca="false">(D84/(1-C74)*C71)</f>
        <v>107.233863417095</v>
      </c>
      <c r="E71" s="14" t="n">
        <f aca="false">E84/(1-C74)*C71</f>
        <v>107.233863417095</v>
      </c>
    </row>
    <row r="72" customFormat="false" ht="13.8" hidden="false" customHeight="false" outlineLevel="0" collapsed="false">
      <c r="A72" s="12" t="s">
        <v>22</v>
      </c>
      <c r="B72" s="12" t="s">
        <v>85</v>
      </c>
      <c r="C72" s="15" t="n">
        <v>0.076</v>
      </c>
      <c r="D72" s="14" t="n">
        <f aca="false">D84/(1-C74)*C72</f>
        <v>493.925673921164</v>
      </c>
      <c r="E72" s="14" t="n">
        <f aca="false">E84/(1-C74)*C72</f>
        <v>493.925673921164</v>
      </c>
    </row>
    <row r="73" customFormat="false" ht="13.8" hidden="false" customHeight="false" outlineLevel="0" collapsed="false">
      <c r="A73" s="12" t="s">
        <v>24</v>
      </c>
      <c r="B73" s="12" t="s">
        <v>86</v>
      </c>
      <c r="C73" s="15" t="n">
        <v>0.05</v>
      </c>
      <c r="D73" s="14" t="n">
        <f aca="false">D84/(1-C74)*C73</f>
        <v>324.951101263924</v>
      </c>
      <c r="E73" s="14" t="n">
        <f aca="false">E84/(1-C74)*C73</f>
        <v>324.951101263924</v>
      </c>
    </row>
    <row r="74" customFormat="false" ht="13.8" hidden="false" customHeight="false" outlineLevel="0" collapsed="false">
      <c r="A74" s="20"/>
      <c r="B74" s="17" t="s">
        <v>87</v>
      </c>
      <c r="C74" s="21" t="n">
        <f aca="false">SUM(C71+C72+C73)</f>
        <v>0.1425</v>
      </c>
      <c r="D74" s="18" t="n">
        <f aca="false">SUM(D71:D73)</f>
        <v>926.110638602183</v>
      </c>
      <c r="E74" s="18" t="n">
        <f aca="false">SUM(E71:E73)</f>
        <v>926.110638602183</v>
      </c>
      <c r="F74" s="30"/>
    </row>
    <row r="75" customFormat="false" ht="13.8" hidden="false" customHeight="false" outlineLevel="0" collapsed="false">
      <c r="A75" s="33" t="s">
        <v>88</v>
      </c>
      <c r="B75" s="33"/>
      <c r="C75" s="33"/>
      <c r="D75" s="33"/>
      <c r="E75" s="33"/>
      <c r="F75" s="34"/>
      <c r="G75" s="34"/>
      <c r="H75" s="34"/>
      <c r="I75" s="34"/>
    </row>
    <row r="76" customFormat="false" ht="23.5" hidden="false" customHeight="false" outlineLevel="0" collapsed="false">
      <c r="A76" s="33" t="s">
        <v>89</v>
      </c>
      <c r="B76" s="33"/>
      <c r="C76" s="33"/>
      <c r="D76" s="11" t="s">
        <v>12</v>
      </c>
      <c r="E76" s="11" t="s">
        <v>13</v>
      </c>
      <c r="F76" s="34"/>
      <c r="G76" s="34"/>
      <c r="H76" s="34"/>
      <c r="I76" s="34"/>
    </row>
    <row r="77" customFormat="false" ht="13.8" hidden="false" customHeight="false" outlineLevel="0" collapsed="false">
      <c r="A77" s="35" t="s">
        <v>14</v>
      </c>
      <c r="B77" s="35" t="s">
        <v>10</v>
      </c>
      <c r="C77" s="35"/>
      <c r="D77" s="36" t="n">
        <f aca="false">$D$14</f>
        <v>2838.61</v>
      </c>
      <c r="E77" s="36" t="n">
        <f aca="false">E14</f>
        <v>2838.61</v>
      </c>
      <c r="F77" s="37"/>
      <c r="G77" s="37"/>
      <c r="H77" s="37"/>
      <c r="I77" s="38"/>
    </row>
    <row r="78" customFormat="false" ht="23.45" hidden="false" customHeight="true" outlineLevel="0" collapsed="false">
      <c r="A78" s="35" t="s">
        <v>22</v>
      </c>
      <c r="B78" s="39" t="s">
        <v>19</v>
      </c>
      <c r="C78" s="39"/>
      <c r="D78" s="36" t="n">
        <f aca="false">$D$38</f>
        <v>1692.476478992</v>
      </c>
      <c r="E78" s="36" t="n">
        <f aca="false">E38</f>
        <v>1692.476478992</v>
      </c>
      <c r="F78" s="37"/>
      <c r="G78" s="37"/>
      <c r="H78" s="37"/>
      <c r="I78" s="38"/>
    </row>
    <row r="79" customFormat="false" ht="13.8" hidden="false" customHeight="false" outlineLevel="0" collapsed="false">
      <c r="A79" s="35" t="s">
        <v>24</v>
      </c>
      <c r="B79" s="35" t="s">
        <v>51</v>
      </c>
      <c r="C79" s="35"/>
      <c r="D79" s="36" t="n">
        <f aca="false">$D$47</f>
        <v>185.807462492</v>
      </c>
      <c r="E79" s="36" t="n">
        <f aca="false">E47</f>
        <v>185.807462492</v>
      </c>
      <c r="F79" s="37"/>
      <c r="G79" s="37"/>
      <c r="H79" s="37"/>
      <c r="I79" s="38"/>
    </row>
    <row r="80" customFormat="false" ht="13.8" hidden="false" customHeight="false" outlineLevel="0" collapsed="false">
      <c r="A80" s="35" t="s">
        <v>31</v>
      </c>
      <c r="B80" s="35" t="s">
        <v>60</v>
      </c>
      <c r="C80" s="35"/>
      <c r="D80" s="36" t="n">
        <f aca="false">$D$60</f>
        <v>468.737445192293</v>
      </c>
      <c r="E80" s="36" t="n">
        <f aca="false">E60</f>
        <v>468.737445192293</v>
      </c>
      <c r="F80" s="37"/>
      <c r="G80" s="37"/>
      <c r="H80" s="37"/>
      <c r="I80" s="38"/>
    </row>
    <row r="81" customFormat="false" ht="13.8" hidden="false" customHeight="false" outlineLevel="0" collapsed="false">
      <c r="A81" s="35" t="s">
        <v>16</v>
      </c>
      <c r="B81" s="35" t="s">
        <v>74</v>
      </c>
      <c r="C81" s="35"/>
      <c r="D81" s="36" t="n">
        <f aca="false">$D$64</f>
        <v>387.28</v>
      </c>
      <c r="E81" s="36" t="n">
        <f aca="false">E64</f>
        <v>387.28</v>
      </c>
      <c r="F81" s="37"/>
      <c r="G81" s="37"/>
      <c r="H81" s="37"/>
      <c r="I81" s="38"/>
    </row>
    <row r="82" customFormat="false" ht="13.8" hidden="false" customHeight="false" outlineLevel="0" collapsed="false">
      <c r="A82" s="35" t="s">
        <v>90</v>
      </c>
      <c r="B82" s="35"/>
      <c r="C82" s="35"/>
      <c r="D82" s="40" t="n">
        <f aca="false">SUM(D77:D81)</f>
        <v>5572.91138667629</v>
      </c>
      <c r="E82" s="40" t="n">
        <f aca="false">SUM(E77:E81)</f>
        <v>5572.91138667629</v>
      </c>
      <c r="F82" s="37"/>
      <c r="G82" s="37"/>
      <c r="H82" s="37"/>
      <c r="I82" s="38"/>
    </row>
    <row r="83" customFormat="false" ht="13.8" hidden="false" customHeight="false" outlineLevel="0" collapsed="false">
      <c r="A83" s="35" t="s">
        <v>91</v>
      </c>
      <c r="B83" s="35"/>
      <c r="C83" s="35"/>
      <c r="D83" s="40" t="n">
        <f aca="false">D82+D67</f>
        <v>5572.91138667629</v>
      </c>
      <c r="E83" s="40" t="n">
        <f aca="false">E82+E67</f>
        <v>5572.91138667629</v>
      </c>
      <c r="F83" s="37"/>
      <c r="G83" s="37"/>
      <c r="H83" s="37"/>
      <c r="I83" s="38"/>
    </row>
    <row r="84" customFormat="false" ht="13.8" hidden="false" customHeight="false" outlineLevel="0" collapsed="false">
      <c r="A84" s="41" t="s">
        <v>92</v>
      </c>
      <c r="B84" s="41"/>
      <c r="C84" s="41"/>
      <c r="D84" s="42" t="n">
        <f aca="false">D83+D68</f>
        <v>5572.91138667629</v>
      </c>
      <c r="E84" s="42" t="n">
        <f aca="false">E83+E68</f>
        <v>5572.91138667629</v>
      </c>
      <c r="F84" s="43"/>
      <c r="G84" s="43"/>
      <c r="H84" s="43"/>
      <c r="I84" s="44"/>
    </row>
    <row r="85" customFormat="false" ht="13.8" hidden="false" customHeight="false" outlineLevel="0" collapsed="false">
      <c r="A85" s="35" t="s">
        <v>34</v>
      </c>
      <c r="B85" s="35" t="s">
        <v>93</v>
      </c>
      <c r="C85" s="35"/>
      <c r="D85" s="36" t="n">
        <f aca="false">$D$74</f>
        <v>926.110638602183</v>
      </c>
      <c r="E85" s="36" t="n">
        <f aca="false">$E$74</f>
        <v>926.110638602183</v>
      </c>
      <c r="F85" s="37"/>
      <c r="G85" s="37"/>
      <c r="H85" s="37"/>
      <c r="I85" s="38"/>
    </row>
    <row r="86" customFormat="false" ht="13.8" hidden="false" customHeight="false" outlineLevel="0" collapsed="false">
      <c r="A86" s="45" t="s">
        <v>94</v>
      </c>
      <c r="B86" s="45"/>
      <c r="C86" s="45"/>
      <c r="D86" s="42" t="n">
        <f aca="false">D84+D85</f>
        <v>6499.02202527848</v>
      </c>
      <c r="E86" s="42" t="n">
        <f aca="false">E84+E85</f>
        <v>6499.02202527848</v>
      </c>
      <c r="F86" s="34"/>
      <c r="G86" s="34"/>
      <c r="H86" s="34"/>
      <c r="I86" s="44"/>
    </row>
    <row r="87" customFormat="false" ht="13.8" hidden="false" customHeight="false" outlineLevel="0" collapsed="false">
      <c r="A87" s="46"/>
      <c r="B87" s="47"/>
      <c r="C87" s="47"/>
      <c r="D87" s="47"/>
      <c r="E87" s="48"/>
      <c r="F87" s="34"/>
    </row>
    <row r="88" customFormat="false" ht="13.8" hidden="false" customHeight="false" outlineLevel="0" collapsed="false">
      <c r="A88" s="33" t="s">
        <v>95</v>
      </c>
      <c r="B88" s="33"/>
      <c r="C88" s="33"/>
      <c r="D88" s="33"/>
      <c r="E88" s="33"/>
      <c r="F88" s="34"/>
    </row>
    <row r="89" customFormat="false" ht="34.8" hidden="false" customHeight="false" outlineLevel="0" collapsed="false">
      <c r="A89" s="49" t="s">
        <v>96</v>
      </c>
      <c r="B89" s="49" t="s">
        <v>97</v>
      </c>
      <c r="C89" s="49" t="s">
        <v>98</v>
      </c>
      <c r="D89" s="49" t="s">
        <v>99</v>
      </c>
      <c r="E89" s="48"/>
      <c r="F89" s="34"/>
    </row>
    <row r="90" customFormat="false" ht="13.8" hidden="false" customHeight="false" outlineLevel="0" collapsed="false">
      <c r="A90" s="50" t="n">
        <f aca="false">D86</f>
        <v>6499.02202527848</v>
      </c>
      <c r="B90" s="51" t="n">
        <f aca="false">E10</f>
        <v>1</v>
      </c>
      <c r="C90" s="50" t="n">
        <f aca="false">E86</f>
        <v>6499.02202527848</v>
      </c>
      <c r="D90" s="50" t="n">
        <f aca="false">C90*12</f>
        <v>77988.2643033417</v>
      </c>
      <c r="E90" s="52"/>
      <c r="F90" s="34"/>
    </row>
    <row r="91" customFormat="false" ht="13.8" hidden="false" customHeight="false" outlineLevel="0" collapsed="false">
      <c r="A91" s="48"/>
      <c r="B91" s="48"/>
      <c r="C91" s="48"/>
      <c r="D91" s="48"/>
      <c r="E91" s="48"/>
      <c r="F91" s="34"/>
    </row>
    <row r="92" customFormat="false" ht="13.8" hidden="false" customHeight="true" outlineLevel="0" collapsed="false">
      <c r="A92" s="11" t="s">
        <v>100</v>
      </c>
      <c r="B92" s="11"/>
      <c r="C92" s="11"/>
      <c r="D92" s="11"/>
      <c r="E92" s="11"/>
      <c r="F92" s="34"/>
    </row>
    <row r="93" customFormat="false" ht="84.85" hidden="false" customHeight="true" outlineLevel="0" collapsed="false">
      <c r="A93" s="53" t="s">
        <v>101</v>
      </c>
      <c r="B93" s="53"/>
      <c r="C93" s="53"/>
      <c r="D93" s="53"/>
      <c r="E93" s="53"/>
      <c r="F93" s="34"/>
    </row>
    <row r="94" customFormat="false" ht="23.85" hidden="false" customHeight="true" outlineLevel="0" collapsed="false">
      <c r="A94" s="53" t="s">
        <v>102</v>
      </c>
      <c r="B94" s="53"/>
      <c r="C94" s="53"/>
      <c r="D94" s="53"/>
      <c r="E94" s="53"/>
      <c r="F94" s="34"/>
    </row>
    <row r="95" customFormat="false" ht="13.8" hidden="false" customHeight="true" outlineLevel="0" collapsed="false">
      <c r="A95" s="53" t="s">
        <v>103</v>
      </c>
      <c r="B95" s="53"/>
      <c r="C95" s="53"/>
      <c r="D95" s="53"/>
      <c r="E95" s="53"/>
      <c r="F95" s="34"/>
    </row>
    <row r="96" customFormat="false" ht="23.45" hidden="false" customHeight="true" outlineLevel="0" collapsed="false">
      <c r="A96" s="53" t="s">
        <v>104</v>
      </c>
      <c r="B96" s="53"/>
      <c r="C96" s="53"/>
      <c r="D96" s="53"/>
      <c r="E96" s="53"/>
      <c r="F96" s="34"/>
    </row>
    <row r="97" customFormat="false" ht="90.75" hidden="false" customHeight="true" outlineLevel="0" collapsed="false">
      <c r="A97" s="53" t="s">
        <v>105</v>
      </c>
      <c r="B97" s="53"/>
      <c r="C97" s="53"/>
      <c r="D97" s="53"/>
      <c r="E97" s="53"/>
      <c r="F97" s="34"/>
    </row>
    <row r="98" customFormat="false" ht="23.45" hidden="false" customHeight="true" outlineLevel="0" collapsed="false">
      <c r="A98" s="53" t="s">
        <v>106</v>
      </c>
      <c r="B98" s="53"/>
      <c r="C98" s="53"/>
      <c r="D98" s="53"/>
      <c r="E98" s="53"/>
      <c r="F98" s="34"/>
    </row>
    <row r="99" customFormat="false" ht="16.4" hidden="false" customHeight="true" outlineLevel="0" collapsed="false">
      <c r="A99" s="54"/>
      <c r="B99" s="55"/>
      <c r="C99" s="55"/>
      <c r="D99" s="55"/>
      <c r="E99" s="47"/>
      <c r="F99" s="34"/>
    </row>
    <row r="100" customFormat="false" ht="13.8" hidden="false" customHeight="false" outlineLevel="0" collapsed="false">
      <c r="A100" s="27"/>
      <c r="B100" s="33" t="s">
        <v>107</v>
      </c>
      <c r="C100" s="33"/>
      <c r="D100" s="27"/>
      <c r="E100" s="27"/>
    </row>
    <row r="101" customFormat="false" ht="13.8" hidden="false" customHeight="false" outlineLevel="0" collapsed="false">
      <c r="A101" s="56"/>
      <c r="B101" s="12" t="s">
        <v>108</v>
      </c>
      <c r="C101" s="57" t="n">
        <v>2</v>
      </c>
      <c r="D101" s="27"/>
      <c r="E101" s="27"/>
    </row>
    <row r="102" customFormat="false" ht="13.8" hidden="false" customHeight="false" outlineLevel="0" collapsed="false">
      <c r="A102" s="56"/>
      <c r="B102" s="12" t="s">
        <v>109</v>
      </c>
      <c r="C102" s="58" t="n">
        <v>3.75</v>
      </c>
      <c r="D102" s="27"/>
      <c r="E102" s="27"/>
    </row>
    <row r="103" customFormat="false" ht="13.8" hidden="false" customHeight="false" outlineLevel="0" collapsed="false">
      <c r="A103" s="56"/>
      <c r="B103" s="12" t="s">
        <v>110</v>
      </c>
      <c r="C103" s="57" t="n">
        <v>22</v>
      </c>
      <c r="D103" s="27"/>
      <c r="E103" s="27"/>
      <c r="G103" s="59"/>
    </row>
    <row r="104" customFormat="false" ht="13.8" hidden="false" customHeight="false" outlineLevel="0" collapsed="false">
      <c r="A104" s="56"/>
      <c r="B104" s="12" t="s">
        <v>111</v>
      </c>
      <c r="C104" s="58" t="n">
        <f aca="false">6%*C106</f>
        <v>170.3166</v>
      </c>
      <c r="D104" s="27"/>
      <c r="E104" s="27"/>
    </row>
    <row r="105" customFormat="false" ht="13.8" hidden="false" customHeight="false" outlineLevel="0" collapsed="false">
      <c r="A105" s="56"/>
      <c r="B105" s="9" t="s">
        <v>112</v>
      </c>
      <c r="C105" s="58" t="n">
        <f aca="false">(C101*C102*C103)-C104</f>
        <v>-5.31659999999999</v>
      </c>
      <c r="D105" s="27"/>
      <c r="E105" s="27"/>
    </row>
    <row r="106" customFormat="false" ht="13.8" hidden="false" customHeight="false" outlineLevel="0" collapsed="false">
      <c r="A106" s="56"/>
      <c r="B106" s="9" t="s">
        <v>113</v>
      </c>
      <c r="C106" s="58" t="n">
        <f aca="false">$D$12</f>
        <v>2838.61</v>
      </c>
      <c r="D106" s="27"/>
      <c r="E106" s="27"/>
    </row>
    <row r="107" customFormat="false" ht="13.8" hidden="false" customHeight="false" outlineLevel="0" collapsed="false">
      <c r="A107" s="56"/>
      <c r="B107" s="27"/>
      <c r="C107" s="27"/>
      <c r="D107" s="27"/>
      <c r="E107" s="27"/>
    </row>
    <row r="108" customFormat="false" ht="13.8" hidden="false" customHeight="false" outlineLevel="0" collapsed="false">
      <c r="A108" s="56"/>
      <c r="B108" s="33" t="s">
        <v>114</v>
      </c>
      <c r="C108" s="33"/>
      <c r="D108" s="27"/>
      <c r="E108" s="27"/>
    </row>
    <row r="109" customFormat="false" ht="13.8" hidden="false" customHeight="false" outlineLevel="0" collapsed="false">
      <c r="A109" s="56"/>
      <c r="B109" s="12" t="s">
        <v>115</v>
      </c>
      <c r="C109" s="60" t="n">
        <v>0</v>
      </c>
      <c r="D109" s="27"/>
      <c r="E109" s="27"/>
      <c r="M109" s="47"/>
      <c r="N109" s="47"/>
    </row>
    <row r="110" customFormat="false" ht="13.8" hidden="false" customHeight="false" outlineLevel="0" collapsed="false">
      <c r="A110" s="56"/>
      <c r="B110" s="12" t="s">
        <v>116</v>
      </c>
      <c r="C110" s="57" t="n">
        <v>22</v>
      </c>
      <c r="D110" s="27"/>
      <c r="E110" s="27"/>
      <c r="M110" s="61"/>
      <c r="N110" s="54"/>
    </row>
    <row r="111" customFormat="false" ht="13.8" hidden="false" customHeight="false" outlineLevel="0" collapsed="false">
      <c r="A111" s="56"/>
      <c r="B111" s="12" t="s">
        <v>117</v>
      </c>
      <c r="C111" s="62" t="n">
        <v>0</v>
      </c>
      <c r="D111" s="27"/>
      <c r="E111" s="27"/>
      <c r="M111" s="56"/>
      <c r="N111" s="63"/>
    </row>
    <row r="112" customFormat="false" ht="13.8" hidden="false" customHeight="false" outlineLevel="0" collapsed="false">
      <c r="A112" s="27"/>
      <c r="B112" s="9" t="s">
        <v>118</v>
      </c>
      <c r="C112" s="58" t="n">
        <f aca="false">C109*C110</f>
        <v>0</v>
      </c>
      <c r="D112" s="27"/>
      <c r="E112" s="27"/>
      <c r="M112" s="56"/>
      <c r="N112" s="61"/>
    </row>
    <row r="113" customFormat="false" ht="13.8" hidden="false" customHeight="false" outlineLevel="0" collapsed="false">
      <c r="A113" s="27"/>
      <c r="B113" s="12" t="s">
        <v>119</v>
      </c>
      <c r="C113" s="58" t="n">
        <f aca="false">C111*C112</f>
        <v>0</v>
      </c>
      <c r="D113" s="27"/>
      <c r="E113" s="27"/>
      <c r="M113" s="56"/>
      <c r="N113" s="64"/>
    </row>
    <row r="114" customFormat="false" ht="13.8" hidden="false" customHeight="false" outlineLevel="0" collapsed="false">
      <c r="A114" s="27"/>
      <c r="B114" s="12" t="s">
        <v>120</v>
      </c>
      <c r="C114" s="58" t="n">
        <f aca="false">C112-C113</f>
        <v>0</v>
      </c>
      <c r="D114" s="27"/>
      <c r="E114" s="27"/>
      <c r="M114" s="65"/>
      <c r="N114" s="63"/>
    </row>
    <row r="115" customFormat="false" ht="13.8" hidden="false" customHeight="false" outlineLevel="0" collapsed="false">
      <c r="A115" s="27"/>
      <c r="B115" s="27"/>
      <c r="C115" s="27"/>
      <c r="D115" s="27"/>
      <c r="E115" s="27"/>
      <c r="M115" s="56"/>
      <c r="N115" s="63"/>
    </row>
    <row r="116" customFormat="false" ht="13.8" hidden="false" customHeight="false" outlineLevel="0" collapsed="false">
      <c r="A116" s="66" t="s">
        <v>121</v>
      </c>
      <c r="B116" s="66"/>
      <c r="C116" s="66"/>
      <c r="D116" s="66"/>
      <c r="E116" s="66"/>
      <c r="M116" s="56"/>
      <c r="N116" s="63"/>
    </row>
    <row r="117" customFormat="false" ht="13.8" hidden="false" customHeight="false" outlineLevel="0" collapsed="false">
      <c r="A117" s="67" t="s">
        <v>122</v>
      </c>
      <c r="B117" s="67"/>
      <c r="C117" s="67"/>
      <c r="D117" s="67"/>
      <c r="E117" s="67"/>
    </row>
    <row r="118" customFormat="false" ht="13.8" hidden="false" customHeight="false" outlineLevel="0" collapsed="false">
      <c r="A118" s="57" t="s">
        <v>123</v>
      </c>
      <c r="B118" s="57"/>
      <c r="C118" s="57"/>
      <c r="D118" s="57"/>
      <c r="E118" s="57"/>
    </row>
    <row r="119" customFormat="false" ht="12.8" hidden="false" customHeight="true" outlineLevel="0" collapsed="false">
      <c r="A119" s="68" t="s">
        <v>124</v>
      </c>
      <c r="B119" s="68"/>
      <c r="C119" s="68"/>
      <c r="D119" s="68"/>
      <c r="E119" s="68"/>
    </row>
    <row r="120" customFormat="false" ht="13.8" hidden="false" customHeight="false" outlineLevel="0" collapsed="false">
      <c r="A120" s="27"/>
      <c r="B120" s="69"/>
      <c r="C120" s="61"/>
      <c r="D120" s="27"/>
      <c r="E120" s="27"/>
    </row>
    <row r="121" customFormat="false" ht="13.8" hidden="false" customHeight="false" outlineLevel="0" collapsed="false">
      <c r="A121" s="27"/>
      <c r="B121" s="70"/>
      <c r="C121" s="64"/>
      <c r="D121" s="27"/>
      <c r="E121" s="27"/>
    </row>
    <row r="122" customFormat="false" ht="13.8" hidden="false" customHeight="false" outlineLevel="0" collapsed="false">
      <c r="A122" s="27"/>
      <c r="B122" s="71"/>
      <c r="C122" s="72"/>
      <c r="D122" s="27"/>
      <c r="E122" s="27"/>
    </row>
    <row r="123" customFormat="false" ht="13.8" hidden="false" customHeight="false" outlineLevel="0" collapsed="false">
      <c r="A123" s="27"/>
      <c r="B123" s="69"/>
      <c r="C123" s="72"/>
      <c r="D123" s="27"/>
      <c r="E123" s="27"/>
    </row>
    <row r="124" customFormat="false" ht="13.8" hidden="false" customHeight="false" outlineLevel="0" collapsed="false">
      <c r="A124" s="27"/>
      <c r="B124" s="69"/>
      <c r="C124" s="73"/>
      <c r="D124" s="27"/>
      <c r="E124" s="27"/>
    </row>
    <row r="125" customFormat="false" ht="13.8" hidden="false" customHeight="false" outlineLevel="0" collapsed="false">
      <c r="A125" s="27"/>
      <c r="B125" s="69"/>
      <c r="C125" s="64"/>
      <c r="D125" s="27"/>
      <c r="E125" s="27"/>
    </row>
    <row r="126" customFormat="false" ht="13.8" hidden="false" customHeight="false" outlineLevel="0" collapsed="false">
      <c r="A126" s="27"/>
      <c r="B126" s="69"/>
      <c r="C126" s="61"/>
      <c r="D126" s="74"/>
      <c r="E126" s="27"/>
    </row>
    <row r="127" customFormat="false" ht="13.8" hidden="false" customHeight="false" outlineLevel="0" collapsed="false">
      <c r="A127" s="27"/>
      <c r="B127" s="69"/>
      <c r="C127" s="72"/>
      <c r="D127" s="27"/>
      <c r="E127" s="27"/>
    </row>
    <row r="128" customFormat="false" ht="13.8" hidden="false" customHeight="false" outlineLevel="0" collapsed="false">
      <c r="A128" s="27"/>
      <c r="B128" s="27"/>
      <c r="C128" s="27"/>
      <c r="D128" s="27"/>
      <c r="E128" s="27"/>
    </row>
    <row r="129" customFormat="false" ht="13.8" hidden="false" customHeight="false" outlineLevel="0" collapsed="false">
      <c r="A129" s="27"/>
      <c r="B129" s="47"/>
      <c r="C129" s="47"/>
      <c r="D129" s="27"/>
      <c r="E129" s="27"/>
    </row>
    <row r="130" customFormat="false" ht="13.8" hidden="false" customHeight="false" outlineLevel="0" collapsed="false">
      <c r="A130" s="27"/>
      <c r="B130" s="47"/>
      <c r="C130" s="61"/>
      <c r="D130" s="27"/>
      <c r="E130" s="27"/>
    </row>
    <row r="131" customFormat="false" ht="13.8" hidden="false" customHeight="false" outlineLevel="0" collapsed="false">
      <c r="A131" s="27"/>
      <c r="B131" s="70"/>
      <c r="C131" s="75"/>
      <c r="D131" s="27"/>
      <c r="E131" s="27"/>
    </row>
    <row r="132" customFormat="false" ht="13.8" hidden="false" customHeight="false" outlineLevel="0" collapsed="false">
      <c r="A132" s="27"/>
      <c r="B132" s="69"/>
      <c r="C132" s="76"/>
      <c r="D132" s="27"/>
      <c r="E132" s="27"/>
    </row>
    <row r="133" customFormat="false" ht="13.8" hidden="false" customHeight="false" outlineLevel="0" collapsed="false">
      <c r="A133" s="27"/>
      <c r="B133" s="69"/>
      <c r="C133" s="56"/>
      <c r="D133" s="27"/>
      <c r="E133" s="27"/>
    </row>
    <row r="134" customFormat="false" ht="13.8" hidden="false" customHeight="false" outlineLevel="0" collapsed="false">
      <c r="A134" s="27"/>
      <c r="B134" s="71"/>
      <c r="C134" s="77"/>
      <c r="D134" s="27"/>
      <c r="E134" s="27"/>
    </row>
    <row r="135" customFormat="false" ht="13.8" hidden="false" customHeight="false" outlineLevel="0" collapsed="false">
      <c r="A135" s="27"/>
      <c r="B135" s="69"/>
      <c r="C135" s="72"/>
      <c r="D135" s="27"/>
      <c r="E135" s="27"/>
    </row>
    <row r="136" customFormat="false" ht="13.8" hidden="false" customHeight="false" outlineLevel="0" collapsed="false">
      <c r="A136" s="27"/>
      <c r="B136" s="69"/>
      <c r="C136" s="56"/>
      <c r="D136" s="27"/>
      <c r="E136" s="27"/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50">
    <mergeCell ref="A1:E1"/>
    <mergeCell ref="A2:E2"/>
    <mergeCell ref="A3:E3"/>
    <mergeCell ref="A4:E4"/>
    <mergeCell ref="A5:E5"/>
    <mergeCell ref="A6:D6"/>
    <mergeCell ref="A7:D7"/>
    <mergeCell ref="A8:D8"/>
    <mergeCell ref="A9:D9"/>
    <mergeCell ref="A10:D10"/>
    <mergeCell ref="A11:B11"/>
    <mergeCell ref="A15:E15"/>
    <mergeCell ref="A16:B16"/>
    <mergeCell ref="A21:B21"/>
    <mergeCell ref="A31:B31"/>
    <mergeCell ref="A39:E39"/>
    <mergeCell ref="A48:E48"/>
    <mergeCell ref="A49:B49"/>
    <mergeCell ref="A56:B56"/>
    <mergeCell ref="A58:B58"/>
    <mergeCell ref="A61:E61"/>
    <mergeCell ref="A65:E65"/>
    <mergeCell ref="A66:B66"/>
    <mergeCell ref="A70:B70"/>
    <mergeCell ref="A75:E75"/>
    <mergeCell ref="A76:C76"/>
    <mergeCell ref="B77:C77"/>
    <mergeCell ref="B78:C78"/>
    <mergeCell ref="B79:C79"/>
    <mergeCell ref="B80:C80"/>
    <mergeCell ref="B81:C81"/>
    <mergeCell ref="A82:C82"/>
    <mergeCell ref="A83:C83"/>
    <mergeCell ref="A84:C84"/>
    <mergeCell ref="B85:C85"/>
    <mergeCell ref="A86:C86"/>
    <mergeCell ref="A88:E88"/>
    <mergeCell ref="A92:E92"/>
    <mergeCell ref="A93:E93"/>
    <mergeCell ref="A94:E94"/>
    <mergeCell ref="A95:E95"/>
    <mergeCell ref="A96:E96"/>
    <mergeCell ref="A97:E97"/>
    <mergeCell ref="A98:E98"/>
    <mergeCell ref="B100:C100"/>
    <mergeCell ref="B108:C108"/>
    <mergeCell ref="A116:E116"/>
    <mergeCell ref="A117:E117"/>
    <mergeCell ref="A118:E118"/>
    <mergeCell ref="A119:E11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Roman,Normal"&amp;12&amp;Kffffff&amp;A</oddHeader>
    <oddFooter>&amp;C&amp;"Times New Roman,Normal"&amp;12&amp;KffffffPágina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false" showOutlineSymbols="true" defaultGridColor="true" view="normal" topLeftCell="A85" colorId="64" zoomScale="80" zoomScaleNormal="80" zoomScalePageLayoutView="100" workbookViewId="0">
      <selection pane="topLeft" activeCell="D64" activeCellId="0" sqref="D64"/>
    </sheetView>
  </sheetViews>
  <sheetFormatPr defaultColWidth="8.9140625" defaultRowHeight="13.8" zeroHeight="false" outlineLevelRow="0" outlineLevelCol="0"/>
  <cols>
    <col collapsed="false" customWidth="true" hidden="false" outlineLevel="0" max="1" min="1" style="1" width="12.25"/>
    <col collapsed="false" customWidth="true" hidden="false" outlineLevel="0" max="2" min="2" style="1" width="43.37"/>
    <col collapsed="false" customWidth="true" hidden="false" outlineLevel="0" max="5" min="3" style="1" width="12.25"/>
    <col collapsed="false" customWidth="true" hidden="false" outlineLevel="0" max="6" min="6" style="1" width="2.08"/>
    <col collapsed="false" customWidth="true" hidden="false" outlineLevel="0" max="7" min="7" style="1" width="2.77"/>
    <col collapsed="false" customWidth="true" hidden="false" outlineLevel="0" max="8" min="8" style="1" width="2.08"/>
    <col collapsed="false" customWidth="true" hidden="false" outlineLevel="0" max="9" min="9" style="1" width="11.43"/>
    <col collapsed="false" customWidth="false" hidden="false" outlineLevel="0" max="1024" min="10" style="1" width="8.9"/>
  </cols>
  <sheetData>
    <row r="1" customFormat="false" ht="13.8" hidden="false" customHeight="false" outlineLevel="0" collapsed="false">
      <c r="A1" s="2" t="s">
        <v>0</v>
      </c>
      <c r="B1" s="2"/>
      <c r="C1" s="2"/>
      <c r="D1" s="2"/>
      <c r="E1" s="2"/>
    </row>
    <row r="2" customFormat="false" ht="12.8" hidden="false" customHeight="false" outlineLevel="0" collapsed="false">
      <c r="A2" s="2" t="s">
        <v>146</v>
      </c>
      <c r="B2" s="2"/>
      <c r="C2" s="2"/>
      <c r="D2" s="2"/>
      <c r="E2" s="2"/>
    </row>
    <row r="3" customFormat="false" ht="13.8" hidden="false" customHeight="false" outlineLevel="0" collapsed="false">
      <c r="A3" s="4" t="s">
        <v>2</v>
      </c>
      <c r="B3" s="4"/>
      <c r="C3" s="4"/>
      <c r="D3" s="4"/>
      <c r="E3" s="4"/>
    </row>
    <row r="4" customFormat="false" ht="13.8" hidden="false" customHeight="false" outlineLevel="0" collapsed="false">
      <c r="A4" s="4" t="s">
        <v>3</v>
      </c>
      <c r="B4" s="4"/>
      <c r="C4" s="4"/>
      <c r="D4" s="4"/>
      <c r="E4" s="4"/>
    </row>
    <row r="5" customFormat="false" ht="11.9" hidden="false" customHeight="true" outlineLevel="0" collapsed="false">
      <c r="A5" s="2" t="s">
        <v>4</v>
      </c>
      <c r="B5" s="2"/>
      <c r="C5" s="2"/>
      <c r="D5" s="2"/>
      <c r="E5" s="2"/>
    </row>
    <row r="6" customFormat="false" ht="23.5" hidden="false" customHeight="true" outlineLevel="0" collapsed="false">
      <c r="A6" s="5" t="s">
        <v>5</v>
      </c>
      <c r="B6" s="5"/>
      <c r="C6" s="5"/>
      <c r="D6" s="5"/>
      <c r="E6" s="6"/>
      <c r="J6" s="7"/>
    </row>
    <row r="7" customFormat="false" ht="13.8" hidden="false" customHeight="false" outlineLevel="0" collapsed="false">
      <c r="A7" s="8" t="s">
        <v>147</v>
      </c>
      <c r="B7" s="8"/>
      <c r="C7" s="8"/>
      <c r="D7" s="8"/>
      <c r="E7" s="6"/>
    </row>
    <row r="8" customFormat="false" ht="13.8" hidden="false" customHeight="false" outlineLevel="0" collapsed="false">
      <c r="A8" s="8" t="s">
        <v>127</v>
      </c>
      <c r="B8" s="8"/>
      <c r="C8" s="8"/>
      <c r="D8" s="8"/>
      <c r="E8" s="6"/>
    </row>
    <row r="9" customFormat="false" ht="12.8" hidden="false" customHeight="true" outlineLevel="0" collapsed="false">
      <c r="A9" s="9" t="s">
        <v>8</v>
      </c>
      <c r="B9" s="9"/>
      <c r="C9" s="9"/>
      <c r="D9" s="9"/>
      <c r="E9" s="2" t="n">
        <v>12</v>
      </c>
    </row>
    <row r="10" customFormat="false" ht="13.8" hidden="false" customHeight="false" outlineLevel="0" collapsed="false">
      <c r="A10" s="10" t="s">
        <v>9</v>
      </c>
      <c r="B10" s="10"/>
      <c r="C10" s="10"/>
      <c r="D10" s="10"/>
      <c r="E10" s="2" t="n">
        <v>2</v>
      </c>
    </row>
    <row r="11" customFormat="false" ht="23.5" hidden="false" customHeight="false" outlineLevel="0" collapsed="false">
      <c r="A11" s="2" t="s">
        <v>10</v>
      </c>
      <c r="B11" s="2"/>
      <c r="C11" s="2" t="s">
        <v>11</v>
      </c>
      <c r="D11" s="11" t="s">
        <v>12</v>
      </c>
      <c r="E11" s="11" t="s">
        <v>13</v>
      </c>
    </row>
    <row r="12" customFormat="false" ht="13.8" hidden="false" customHeight="false" outlineLevel="0" collapsed="false">
      <c r="A12" s="12" t="s">
        <v>14</v>
      </c>
      <c r="B12" s="12" t="s">
        <v>15</v>
      </c>
      <c r="C12" s="12"/>
      <c r="D12" s="13" t="n">
        <v>2906.6</v>
      </c>
      <c r="E12" s="14" t="n">
        <f aca="false">D12*E10</f>
        <v>5813.2</v>
      </c>
    </row>
    <row r="13" customFormat="false" ht="13.8" hidden="false" customHeight="false" outlineLevel="0" collapsed="false">
      <c r="A13" s="12" t="s">
        <v>16</v>
      </c>
      <c r="B13" s="12" t="s">
        <v>17</v>
      </c>
      <c r="C13" s="15" t="n">
        <v>0</v>
      </c>
      <c r="D13" s="16" t="n">
        <f aca="false">C13*D12</f>
        <v>0</v>
      </c>
      <c r="E13" s="14" t="n">
        <f aca="false">D13*E10</f>
        <v>0</v>
      </c>
    </row>
    <row r="14" customFormat="false" ht="13.8" hidden="false" customHeight="false" outlineLevel="0" collapsed="false">
      <c r="A14" s="17"/>
      <c r="B14" s="17" t="s">
        <v>18</v>
      </c>
      <c r="C14" s="17"/>
      <c r="D14" s="18" t="n">
        <f aca="false">SUM(D12:D13)</f>
        <v>2906.6</v>
      </c>
      <c r="E14" s="18" t="n">
        <f aca="false">SUM(E12:E13)</f>
        <v>5813.2</v>
      </c>
    </row>
    <row r="15" customFormat="false" ht="13.8" hidden="false" customHeight="false" outlineLevel="0" collapsed="false">
      <c r="A15" s="2" t="s">
        <v>19</v>
      </c>
      <c r="B15" s="2"/>
      <c r="C15" s="2"/>
      <c r="D15" s="2"/>
      <c r="E15" s="2"/>
    </row>
    <row r="16" customFormat="false" ht="23.5" hidden="false" customHeight="false" outlineLevel="0" collapsed="false">
      <c r="A16" s="2" t="s">
        <v>20</v>
      </c>
      <c r="B16" s="2"/>
      <c r="C16" s="2" t="s">
        <v>11</v>
      </c>
      <c r="D16" s="11" t="s">
        <v>12</v>
      </c>
      <c r="E16" s="11" t="s">
        <v>13</v>
      </c>
    </row>
    <row r="17" customFormat="false" ht="13.8" hidden="false" customHeight="false" outlineLevel="0" collapsed="false">
      <c r="A17" s="12" t="s">
        <v>14</v>
      </c>
      <c r="B17" s="12" t="s">
        <v>21</v>
      </c>
      <c r="C17" s="19" t="n">
        <v>0.0833</v>
      </c>
      <c r="D17" s="14" t="n">
        <f aca="false">$D$14*C17</f>
        <v>242.11978</v>
      </c>
      <c r="E17" s="14" t="n">
        <f aca="false">D17*$E$10</f>
        <v>484.23956</v>
      </c>
    </row>
    <row r="18" customFormat="false" ht="13.8" hidden="false" customHeight="false" outlineLevel="0" collapsed="false">
      <c r="A18" s="12" t="s">
        <v>22</v>
      </c>
      <c r="B18" s="12" t="s">
        <v>23</v>
      </c>
      <c r="C18" s="19" t="n">
        <v>0.0833</v>
      </c>
      <c r="D18" s="14" t="n">
        <f aca="false">$D$14*C18</f>
        <v>242.11978</v>
      </c>
      <c r="E18" s="14" t="n">
        <f aca="false">D18*$E$10</f>
        <v>484.23956</v>
      </c>
    </row>
    <row r="19" customFormat="false" ht="13.8" hidden="false" customHeight="false" outlineLevel="0" collapsed="false">
      <c r="A19" s="12" t="s">
        <v>24</v>
      </c>
      <c r="B19" s="12" t="s">
        <v>25</v>
      </c>
      <c r="C19" s="19" t="n">
        <v>0.0278</v>
      </c>
      <c r="D19" s="14" t="n">
        <f aca="false">$D$14*C19</f>
        <v>80.80348</v>
      </c>
      <c r="E19" s="14" t="n">
        <f aca="false">D19*$E$10</f>
        <v>161.60696</v>
      </c>
    </row>
    <row r="20" customFormat="false" ht="13.8" hidden="false" customHeight="false" outlineLevel="0" collapsed="false">
      <c r="A20" s="20"/>
      <c r="B20" s="17" t="s">
        <v>26</v>
      </c>
      <c r="C20" s="21" t="n">
        <f aca="false">$C$17+$C$18+$C$19</f>
        <v>0.1944</v>
      </c>
      <c r="D20" s="18" t="n">
        <f aca="false">SUM(D17:D19)</f>
        <v>565.04304</v>
      </c>
      <c r="E20" s="18" t="n">
        <f aca="false">SUM(E17:E19)</f>
        <v>1130.08608</v>
      </c>
    </row>
    <row r="21" customFormat="false" ht="23.5" hidden="false" customHeight="false" outlineLevel="0" collapsed="false">
      <c r="A21" s="2" t="s">
        <v>27</v>
      </c>
      <c r="B21" s="2"/>
      <c r="C21" s="2" t="s">
        <v>11</v>
      </c>
      <c r="D21" s="11" t="s">
        <v>12</v>
      </c>
      <c r="E21" s="11" t="s">
        <v>13</v>
      </c>
    </row>
    <row r="22" customFormat="false" ht="13.8" hidden="false" customHeight="false" outlineLevel="0" collapsed="false">
      <c r="A22" s="12" t="s">
        <v>14</v>
      </c>
      <c r="B22" s="12" t="s">
        <v>28</v>
      </c>
      <c r="C22" s="19" t="n">
        <v>0.2</v>
      </c>
      <c r="D22" s="14" t="n">
        <f aca="false">($D$14 +$D$20)*C22</f>
        <v>694.328608</v>
      </c>
      <c r="E22" s="14" t="n">
        <f aca="false">D22*$E$10</f>
        <v>1388.657216</v>
      </c>
    </row>
    <row r="23" customFormat="false" ht="13.8" hidden="false" customHeight="false" outlineLevel="0" collapsed="false">
      <c r="A23" s="12" t="s">
        <v>22</v>
      </c>
      <c r="B23" s="12" t="s">
        <v>29</v>
      </c>
      <c r="C23" s="19" t="n">
        <v>0.025</v>
      </c>
      <c r="D23" s="14" t="n">
        <f aca="false">($D$14 +$D$20)*C23</f>
        <v>86.791076</v>
      </c>
      <c r="E23" s="14" t="n">
        <f aca="false">D23*$E$10</f>
        <v>173.582152</v>
      </c>
    </row>
    <row r="24" customFormat="false" ht="13.8" hidden="false" customHeight="false" outlineLevel="0" collapsed="false">
      <c r="A24" s="12" t="s">
        <v>24</v>
      </c>
      <c r="B24" s="12" t="s">
        <v>30</v>
      </c>
      <c r="C24" s="15" t="n">
        <v>0</v>
      </c>
      <c r="D24" s="14" t="n">
        <f aca="false">($D$14 +$D$20)*C24</f>
        <v>0</v>
      </c>
      <c r="E24" s="14" t="n">
        <f aca="false">D24*$E$10</f>
        <v>0</v>
      </c>
    </row>
    <row r="25" customFormat="false" ht="13.8" hidden="false" customHeight="false" outlineLevel="0" collapsed="false">
      <c r="A25" s="12" t="s">
        <v>31</v>
      </c>
      <c r="B25" s="12" t="s">
        <v>32</v>
      </c>
      <c r="C25" s="19" t="n">
        <v>0.015</v>
      </c>
      <c r="D25" s="14" t="n">
        <f aca="false">($D$14 +$D$20)*C25</f>
        <v>52.0746456</v>
      </c>
      <c r="E25" s="14" t="n">
        <f aca="false">D25*$E$10</f>
        <v>104.1492912</v>
      </c>
      <c r="F25" s="22"/>
    </row>
    <row r="26" customFormat="false" ht="13.8" hidden="false" customHeight="false" outlineLevel="0" collapsed="false">
      <c r="A26" s="12" t="s">
        <v>16</v>
      </c>
      <c r="B26" s="12" t="s">
        <v>33</v>
      </c>
      <c r="C26" s="19" t="n">
        <v>0.01</v>
      </c>
      <c r="D26" s="14" t="n">
        <f aca="false">($D$14 +$D$20)*C26</f>
        <v>34.7164304</v>
      </c>
      <c r="E26" s="14" t="n">
        <f aca="false">D26*$E$10</f>
        <v>69.4328608</v>
      </c>
    </row>
    <row r="27" customFormat="false" ht="13.8" hidden="false" customHeight="false" outlineLevel="0" collapsed="false">
      <c r="A27" s="12" t="s">
        <v>34</v>
      </c>
      <c r="B27" s="12" t="s">
        <v>35</v>
      </c>
      <c r="C27" s="19" t="n">
        <v>0.006</v>
      </c>
      <c r="D27" s="14" t="n">
        <f aca="false">($D$14 +$D$20)*C27</f>
        <v>20.82985824</v>
      </c>
      <c r="E27" s="14" t="n">
        <f aca="false">D27*$E$10</f>
        <v>41.65971648</v>
      </c>
    </row>
    <row r="28" customFormat="false" ht="13.8" hidden="false" customHeight="false" outlineLevel="0" collapsed="false">
      <c r="A28" s="12" t="s">
        <v>36</v>
      </c>
      <c r="B28" s="12" t="s">
        <v>37</v>
      </c>
      <c r="C28" s="19" t="n">
        <v>0.002</v>
      </c>
      <c r="D28" s="14" t="n">
        <f aca="false">($D$14 +$D$20)*C28</f>
        <v>6.94328608</v>
      </c>
      <c r="E28" s="14" t="n">
        <f aca="false">D28*$E$10</f>
        <v>13.88657216</v>
      </c>
    </row>
    <row r="29" customFormat="false" ht="13.8" hidden="false" customHeight="false" outlineLevel="0" collapsed="false">
      <c r="A29" s="12" t="s">
        <v>38</v>
      </c>
      <c r="B29" s="12" t="s">
        <v>39</v>
      </c>
      <c r="C29" s="19" t="n">
        <v>0.08</v>
      </c>
      <c r="D29" s="14" t="n">
        <f aca="false">($D$14 +$D$20)*C29</f>
        <v>277.7314432</v>
      </c>
      <c r="E29" s="14" t="n">
        <f aca="false">D29*$E$10</f>
        <v>555.4628864</v>
      </c>
    </row>
    <row r="30" customFormat="false" ht="13.8" hidden="false" customHeight="false" outlineLevel="0" collapsed="false">
      <c r="A30" s="20"/>
      <c r="B30" s="17" t="s">
        <v>40</v>
      </c>
      <c r="C30" s="21" t="n">
        <f aca="false">SUM(C22:C29)</f>
        <v>0.338</v>
      </c>
      <c r="D30" s="18" t="n">
        <f aca="false">SUM(D22:D29)</f>
        <v>1173.41534752</v>
      </c>
      <c r="E30" s="18" t="n">
        <f aca="false">SUM(E22:E29)</f>
        <v>2346.83069504</v>
      </c>
    </row>
    <row r="31" customFormat="false" ht="23.5" hidden="false" customHeight="false" outlineLevel="0" collapsed="false">
      <c r="A31" s="2" t="s">
        <v>41</v>
      </c>
      <c r="B31" s="2"/>
      <c r="C31" s="2"/>
      <c r="D31" s="11" t="s">
        <v>12</v>
      </c>
      <c r="E31" s="11" t="s">
        <v>13</v>
      </c>
    </row>
    <row r="32" customFormat="false" ht="13.8" hidden="false" customHeight="false" outlineLevel="0" collapsed="false">
      <c r="A32" s="12" t="s">
        <v>14</v>
      </c>
      <c r="B32" s="12" t="s">
        <v>42</v>
      </c>
      <c r="C32" s="12"/>
      <c r="D32" s="14" t="n">
        <f aca="false">C105</f>
        <v>-9.39599999999999</v>
      </c>
      <c r="E32" s="14" t="n">
        <f aca="false">D32*$E$10</f>
        <v>-18.792</v>
      </c>
      <c r="F32" s="24"/>
    </row>
    <row r="33" customFormat="false" ht="13.8" hidden="false" customHeight="false" outlineLevel="0" collapsed="false">
      <c r="A33" s="25" t="s">
        <v>22</v>
      </c>
      <c r="B33" s="25" t="s">
        <v>128</v>
      </c>
      <c r="C33" s="12"/>
      <c r="D33" s="14" t="n">
        <f aca="false">C114</f>
        <v>0</v>
      </c>
      <c r="E33" s="14" t="n">
        <f aca="false">D33*$E$10</f>
        <v>0</v>
      </c>
    </row>
    <row r="34" customFormat="false" ht="13.8" hidden="false" customHeight="false" outlineLevel="0" collapsed="false">
      <c r="A34" s="25" t="s">
        <v>24</v>
      </c>
      <c r="B34" s="12" t="s">
        <v>44</v>
      </c>
      <c r="C34" s="12"/>
      <c r="D34" s="16" t="n">
        <v>0</v>
      </c>
      <c r="E34" s="14" t="n">
        <f aca="false">D34*$E$10</f>
        <v>0</v>
      </c>
    </row>
    <row r="35" customFormat="false" ht="13.8" hidden="false" customHeight="false" outlineLevel="0" collapsed="false">
      <c r="A35" s="25" t="s">
        <v>31</v>
      </c>
      <c r="B35" s="25" t="s">
        <v>45</v>
      </c>
      <c r="C35" s="12"/>
      <c r="D35" s="16" t="n">
        <v>0</v>
      </c>
      <c r="E35" s="14" t="n">
        <f aca="false">D35*$E$10</f>
        <v>0</v>
      </c>
    </row>
    <row r="36" customFormat="false" ht="13.8" hidden="false" customHeight="false" outlineLevel="0" collapsed="false">
      <c r="A36" s="25" t="s">
        <v>36</v>
      </c>
      <c r="B36" s="25" t="s">
        <v>129</v>
      </c>
      <c r="C36" s="12"/>
      <c r="D36" s="16" t="n">
        <v>0</v>
      </c>
      <c r="E36" s="14" t="n">
        <f aca="false">D36*$E$10</f>
        <v>0</v>
      </c>
    </row>
    <row r="37" customFormat="false" ht="13.8" hidden="false" customHeight="false" outlineLevel="0" collapsed="false">
      <c r="A37" s="20"/>
      <c r="B37" s="17" t="s">
        <v>49</v>
      </c>
      <c r="C37" s="20"/>
      <c r="D37" s="18" t="n">
        <f aca="false">SUM(D32:D36)</f>
        <v>-9.39599999999999</v>
      </c>
      <c r="E37" s="18" t="n">
        <f aca="false">SUM(E32:E36)</f>
        <v>-18.792</v>
      </c>
    </row>
    <row r="38" customFormat="false" ht="13.8" hidden="false" customHeight="false" outlineLevel="0" collapsed="false">
      <c r="A38" s="17"/>
      <c r="B38" s="17" t="s">
        <v>50</v>
      </c>
      <c r="C38" s="17"/>
      <c r="D38" s="18" t="n">
        <f aca="false">D20+D30+D37</f>
        <v>1729.06238752</v>
      </c>
      <c r="E38" s="18" t="n">
        <f aca="false">E20+E30+E37</f>
        <v>3458.12477504</v>
      </c>
    </row>
    <row r="39" customFormat="false" ht="13.8" hidden="false" customHeight="false" outlineLevel="0" collapsed="false">
      <c r="A39" s="2" t="s">
        <v>51</v>
      </c>
      <c r="B39" s="2"/>
      <c r="C39" s="2"/>
      <c r="D39" s="2"/>
      <c r="E39" s="2"/>
    </row>
    <row r="40" customFormat="false" ht="23.5" hidden="false" customHeight="false" outlineLevel="0" collapsed="false">
      <c r="A40" s="28" t="n">
        <v>3</v>
      </c>
      <c r="B40" s="28" t="s">
        <v>52</v>
      </c>
      <c r="C40" s="2" t="s">
        <v>11</v>
      </c>
      <c r="D40" s="11" t="s">
        <v>12</v>
      </c>
      <c r="E40" s="11" t="s">
        <v>13</v>
      </c>
    </row>
    <row r="41" customFormat="false" ht="13.8" hidden="false" customHeight="false" outlineLevel="0" collapsed="false">
      <c r="A41" s="12" t="s">
        <v>14</v>
      </c>
      <c r="B41" s="12" t="s">
        <v>53</v>
      </c>
      <c r="C41" s="19" t="n">
        <v>0.0042</v>
      </c>
      <c r="D41" s="14" t="n">
        <f aca="false">$D$14*C41</f>
        <v>12.20772</v>
      </c>
      <c r="E41" s="14" t="n">
        <f aca="false">$E$14*C41</f>
        <v>24.41544</v>
      </c>
    </row>
    <row r="42" customFormat="false" ht="13.8" hidden="false" customHeight="false" outlineLevel="0" collapsed="false">
      <c r="A42" s="12" t="s">
        <v>22</v>
      </c>
      <c r="B42" s="12" t="s">
        <v>54</v>
      </c>
      <c r="C42" s="19" t="n">
        <v>0.0003</v>
      </c>
      <c r="D42" s="14" t="n">
        <f aca="false">$D$14*C42</f>
        <v>0.87198</v>
      </c>
      <c r="E42" s="14" t="n">
        <f aca="false">$E$14*C42</f>
        <v>1.74396</v>
      </c>
    </row>
    <row r="43" customFormat="false" ht="13.8" hidden="false" customHeight="false" outlineLevel="0" collapsed="false">
      <c r="A43" s="12" t="s">
        <v>24</v>
      </c>
      <c r="B43" s="12" t="s">
        <v>55</v>
      </c>
      <c r="C43" s="19" t="n">
        <v>0.0344</v>
      </c>
      <c r="D43" s="14" t="n">
        <f aca="false">$D$14*C43</f>
        <v>99.98704</v>
      </c>
      <c r="E43" s="14" t="n">
        <f aca="false">$E$14*C43</f>
        <v>199.97408</v>
      </c>
    </row>
    <row r="44" customFormat="false" ht="13.8" hidden="false" customHeight="false" outlineLevel="0" collapsed="false">
      <c r="A44" s="12" t="s">
        <v>31</v>
      </c>
      <c r="B44" s="12" t="s">
        <v>56</v>
      </c>
      <c r="C44" s="19" t="n">
        <v>0.0194</v>
      </c>
      <c r="D44" s="14" t="n">
        <f aca="false">$D$14*C44</f>
        <v>56.38804</v>
      </c>
      <c r="E44" s="14" t="n">
        <f aca="false">$E$14*C44</f>
        <v>112.77608</v>
      </c>
    </row>
    <row r="45" customFormat="false" ht="23.6" hidden="false" customHeight="false" outlineLevel="0" collapsed="false">
      <c r="A45" s="12" t="s">
        <v>16</v>
      </c>
      <c r="B45" s="9" t="s">
        <v>57</v>
      </c>
      <c r="C45" s="19" t="n">
        <f aca="false">C30*C44</f>
        <v>0.0065572</v>
      </c>
      <c r="D45" s="14" t="n">
        <f aca="false">$D$14*C45</f>
        <v>19.05915752</v>
      </c>
      <c r="E45" s="14" t="n">
        <f aca="false">$E$14*C45</f>
        <v>38.11831504</v>
      </c>
    </row>
    <row r="46" customFormat="false" ht="13.8" hidden="false" customHeight="false" outlineLevel="0" collapsed="false">
      <c r="A46" s="12" t="s">
        <v>34</v>
      </c>
      <c r="B46" s="12" t="s">
        <v>58</v>
      </c>
      <c r="C46" s="19" t="n">
        <v>0.0006</v>
      </c>
      <c r="D46" s="14" t="n">
        <f aca="false">$D$14*C46</f>
        <v>1.74396</v>
      </c>
      <c r="E46" s="14" t="n">
        <f aca="false">$E$14*C46</f>
        <v>3.48792</v>
      </c>
    </row>
    <row r="47" customFormat="false" ht="13.8" hidden="false" customHeight="false" outlineLevel="0" collapsed="false">
      <c r="A47" s="17"/>
      <c r="B47" s="17" t="s">
        <v>59</v>
      </c>
      <c r="C47" s="21" t="n">
        <f aca="false">SUM(C41:C46)*100%</f>
        <v>0.0654572</v>
      </c>
      <c r="D47" s="18" t="n">
        <f aca="false">SUM(D41:D46)</f>
        <v>190.25789752</v>
      </c>
      <c r="E47" s="18" t="n">
        <f aca="false">SUM(E41:E46)</f>
        <v>380.51579504</v>
      </c>
    </row>
    <row r="48" customFormat="false" ht="13.8" hidden="false" customHeight="false" outlineLevel="0" collapsed="false">
      <c r="A48" s="2" t="s">
        <v>60</v>
      </c>
      <c r="B48" s="2"/>
      <c r="C48" s="2"/>
      <c r="D48" s="2"/>
      <c r="E48" s="2"/>
    </row>
    <row r="49" customFormat="false" ht="23.45" hidden="false" customHeight="false" outlineLevel="0" collapsed="false">
      <c r="A49" s="2" t="s">
        <v>61</v>
      </c>
      <c r="B49" s="2"/>
      <c r="C49" s="2" t="s">
        <v>62</v>
      </c>
      <c r="D49" s="11" t="s">
        <v>12</v>
      </c>
      <c r="E49" s="11" t="s">
        <v>13</v>
      </c>
    </row>
    <row r="50" customFormat="false" ht="13.8" hidden="false" customHeight="false" outlineLevel="0" collapsed="false">
      <c r="A50" s="12" t="s">
        <v>14</v>
      </c>
      <c r="B50" s="12" t="s">
        <v>63</v>
      </c>
      <c r="C50" s="19" t="n">
        <v>0.0833</v>
      </c>
      <c r="D50" s="14" t="n">
        <f aca="false">$D$14*C50</f>
        <v>242.11978</v>
      </c>
      <c r="E50" s="14" t="n">
        <f aca="false">$E$14*C50</f>
        <v>484.23956</v>
      </c>
    </row>
    <row r="51" customFormat="false" ht="13.8" hidden="false" customHeight="false" outlineLevel="0" collapsed="false">
      <c r="A51" s="12" t="s">
        <v>22</v>
      </c>
      <c r="B51" s="12" t="s">
        <v>64</v>
      </c>
      <c r="C51" s="19" t="n">
        <v>0.0028</v>
      </c>
      <c r="D51" s="14" t="n">
        <f aca="false">$D$14*C51</f>
        <v>8.13848</v>
      </c>
      <c r="E51" s="14" t="n">
        <f aca="false">$E$14*C51</f>
        <v>16.27696</v>
      </c>
    </row>
    <row r="52" customFormat="false" ht="13.8" hidden="false" customHeight="false" outlineLevel="0" collapsed="false">
      <c r="A52" s="12" t="s">
        <v>24</v>
      </c>
      <c r="B52" s="12" t="s">
        <v>65</v>
      </c>
      <c r="C52" s="19" t="n">
        <v>0.0002</v>
      </c>
      <c r="D52" s="14" t="n">
        <f aca="false">$D$14*C52</f>
        <v>0.58132</v>
      </c>
      <c r="E52" s="14" t="n">
        <f aca="false">$E$14*C52</f>
        <v>1.16264</v>
      </c>
    </row>
    <row r="53" customFormat="false" ht="13.8" hidden="false" customHeight="false" outlineLevel="0" collapsed="false">
      <c r="A53" s="12" t="s">
        <v>31</v>
      </c>
      <c r="B53" s="12" t="s">
        <v>66</v>
      </c>
      <c r="C53" s="19" t="n">
        <v>0.0007</v>
      </c>
      <c r="D53" s="14" t="n">
        <f aca="false">$D$14*C53</f>
        <v>2.03462</v>
      </c>
      <c r="E53" s="14" t="n">
        <f aca="false">$E$14*C53</f>
        <v>4.06924</v>
      </c>
    </row>
    <row r="54" customFormat="false" ht="13.8" hidden="false" customHeight="false" outlineLevel="0" collapsed="false">
      <c r="A54" s="12" t="s">
        <v>16</v>
      </c>
      <c r="B54" s="12" t="s">
        <v>67</v>
      </c>
      <c r="C54" s="19" t="n">
        <v>0.0029</v>
      </c>
      <c r="D54" s="14" t="n">
        <f aca="false">$D$14*C54</f>
        <v>8.42914</v>
      </c>
      <c r="E54" s="14" t="n">
        <f aca="false">$E$14*C54</f>
        <v>16.85828</v>
      </c>
    </row>
    <row r="55" customFormat="false" ht="13.8" hidden="false" customHeight="false" outlineLevel="0" collapsed="false">
      <c r="A55" s="12" t="s">
        <v>34</v>
      </c>
      <c r="B55" s="12" t="s">
        <v>68</v>
      </c>
      <c r="C55" s="19" t="n">
        <v>0.0139</v>
      </c>
      <c r="D55" s="14" t="n">
        <f aca="false">$D$14*C55</f>
        <v>40.40174</v>
      </c>
      <c r="E55" s="14" t="n">
        <f aca="false">$E$14*C55</f>
        <v>80.80348</v>
      </c>
    </row>
    <row r="56" customFormat="false" ht="23.5" hidden="false" customHeight="true" outlineLevel="0" collapsed="false">
      <c r="A56" s="29" t="s">
        <v>69</v>
      </c>
      <c r="B56" s="29"/>
      <c r="C56" s="19" t="n">
        <f aca="false">C50+C51+C52+C53+C54+C55</f>
        <v>0.1038</v>
      </c>
      <c r="D56" s="14" t="n">
        <f aca="false">SUM(D50:D55)</f>
        <v>301.70508</v>
      </c>
      <c r="E56" s="14" t="n">
        <f aca="false">SUM(E50:E55)</f>
        <v>603.41016</v>
      </c>
    </row>
    <row r="57" customFormat="false" ht="23.6" hidden="false" customHeight="false" outlineLevel="0" collapsed="false">
      <c r="A57" s="12" t="s">
        <v>36</v>
      </c>
      <c r="B57" s="9" t="s">
        <v>70</v>
      </c>
      <c r="C57" s="19" t="n">
        <f aca="false">C20*(C56-C54)</f>
        <v>0.01961496</v>
      </c>
      <c r="D57" s="14" t="n">
        <f aca="false">$D$14*C57</f>
        <v>57.012842736</v>
      </c>
      <c r="E57" s="14" t="n">
        <f aca="false">$E$14*C57</f>
        <v>114.025685472</v>
      </c>
    </row>
    <row r="58" customFormat="false" ht="12.8" hidden="false" customHeight="true" outlineLevel="0" collapsed="false">
      <c r="A58" s="29" t="s">
        <v>71</v>
      </c>
      <c r="B58" s="29"/>
      <c r="C58" s="19" t="n">
        <f aca="false">C56+C57</f>
        <v>0.12341496</v>
      </c>
      <c r="D58" s="14" t="n">
        <f aca="false">$D$14*C58</f>
        <v>358.717922736</v>
      </c>
      <c r="E58" s="14" t="n">
        <f aca="false">$E$14*C58</f>
        <v>717.435845472</v>
      </c>
      <c r="F58" s="22"/>
    </row>
    <row r="59" customFormat="false" ht="13.8" hidden="false" customHeight="false" outlineLevel="0" collapsed="false">
      <c r="A59" s="12" t="s">
        <v>38</v>
      </c>
      <c r="B59" s="12" t="s">
        <v>72</v>
      </c>
      <c r="C59" s="19" t="n">
        <f aca="false">C30*C58</f>
        <v>0.04171425648</v>
      </c>
      <c r="D59" s="14" t="n">
        <f aca="false">$D$14*C59</f>
        <v>121.246657884768</v>
      </c>
      <c r="E59" s="14" t="n">
        <f aca="false">$E$14*C59</f>
        <v>242.493315769536</v>
      </c>
    </row>
    <row r="60" customFormat="false" ht="13.8" hidden="false" customHeight="false" outlineLevel="0" collapsed="false">
      <c r="A60" s="28"/>
      <c r="B60" s="28" t="s">
        <v>73</v>
      </c>
      <c r="C60" s="21" t="n">
        <f aca="false">SUM(C58+C59)</f>
        <v>0.16512921648</v>
      </c>
      <c r="D60" s="18" t="n">
        <f aca="false">$D$14*C60</f>
        <v>479.964580620768</v>
      </c>
      <c r="E60" s="18" t="n">
        <f aca="false">$E$14*C60</f>
        <v>959.929161241536</v>
      </c>
      <c r="F60" s="30"/>
    </row>
    <row r="61" customFormat="false" ht="13.8" hidden="false" customHeight="false" outlineLevel="0" collapsed="false">
      <c r="A61" s="2" t="s">
        <v>74</v>
      </c>
      <c r="B61" s="2"/>
      <c r="C61" s="2"/>
      <c r="D61" s="2"/>
      <c r="E61" s="2"/>
    </row>
    <row r="62" customFormat="false" ht="23.5" hidden="false" customHeight="false" outlineLevel="0" collapsed="false">
      <c r="A62" s="28" t="n">
        <v>5</v>
      </c>
      <c r="B62" s="17" t="s">
        <v>75</v>
      </c>
      <c r="C62" s="2"/>
      <c r="D62" s="11" t="s">
        <v>12</v>
      </c>
      <c r="E62" s="11" t="s">
        <v>13</v>
      </c>
    </row>
    <row r="63" customFormat="false" ht="13.8" hidden="false" customHeight="false" outlineLevel="0" collapsed="false">
      <c r="A63" s="12" t="s">
        <v>14</v>
      </c>
      <c r="B63" s="31" t="s">
        <v>76</v>
      </c>
      <c r="C63" s="12"/>
      <c r="D63" s="16" t="n">
        <v>387.28</v>
      </c>
      <c r="E63" s="14" t="n">
        <f aca="false">D63*$E$10</f>
        <v>774.56</v>
      </c>
    </row>
    <row r="64" customFormat="false" ht="13.8" hidden="false" customHeight="false" outlineLevel="0" collapsed="false">
      <c r="A64" s="28"/>
      <c r="B64" s="28" t="s">
        <v>77</v>
      </c>
      <c r="C64" s="17"/>
      <c r="D64" s="18" t="n">
        <f aca="false">SUM(D63:D63)</f>
        <v>387.28</v>
      </c>
      <c r="E64" s="18" t="n">
        <f aca="false">SUM(E63:E63)</f>
        <v>774.56</v>
      </c>
    </row>
    <row r="65" customFormat="false" ht="13.8" hidden="false" customHeight="false" outlineLevel="0" collapsed="false">
      <c r="A65" s="2" t="s">
        <v>78</v>
      </c>
      <c r="B65" s="2"/>
      <c r="C65" s="2"/>
      <c r="D65" s="2"/>
      <c r="E65" s="2"/>
    </row>
    <row r="66" customFormat="false" ht="23.45" hidden="false" customHeight="false" outlineLevel="0" collapsed="false">
      <c r="A66" s="2" t="s">
        <v>79</v>
      </c>
      <c r="B66" s="2"/>
      <c r="C66" s="2" t="s">
        <v>62</v>
      </c>
      <c r="D66" s="11" t="s">
        <v>12</v>
      </c>
      <c r="E66" s="11" t="s">
        <v>13</v>
      </c>
    </row>
    <row r="67" customFormat="false" ht="13.8" hidden="false" customHeight="false" outlineLevel="0" collapsed="false">
      <c r="A67" s="12" t="s">
        <v>14</v>
      </c>
      <c r="B67" s="12" t="s">
        <v>80</v>
      </c>
      <c r="C67" s="15" t="n">
        <v>0</v>
      </c>
      <c r="D67" s="14" t="n">
        <f aca="false">D82*C67</f>
        <v>0</v>
      </c>
      <c r="E67" s="14" t="n">
        <f aca="false">E82*C67</f>
        <v>0</v>
      </c>
      <c r="F67" s="22"/>
      <c r="I67" s="30"/>
    </row>
    <row r="68" customFormat="false" ht="13.8" hidden="false" customHeight="false" outlineLevel="0" collapsed="false">
      <c r="A68" s="12" t="s">
        <v>22</v>
      </c>
      <c r="B68" s="12" t="s">
        <v>81</v>
      </c>
      <c r="C68" s="15" t="n">
        <v>0</v>
      </c>
      <c r="D68" s="14" t="n">
        <f aca="false">D83*C68</f>
        <v>0</v>
      </c>
      <c r="E68" s="14" t="n">
        <f aca="false">E83*C68</f>
        <v>0</v>
      </c>
    </row>
    <row r="69" customFormat="false" ht="13.8" hidden="false" customHeight="false" outlineLevel="0" collapsed="false">
      <c r="A69" s="20"/>
      <c r="B69" s="32" t="s">
        <v>82</v>
      </c>
      <c r="C69" s="21" t="n">
        <f aca="false">SUM(C67:C68)</f>
        <v>0</v>
      </c>
      <c r="D69" s="18" t="n">
        <f aca="false">SUM(D67:D68)</f>
        <v>0</v>
      </c>
      <c r="E69" s="18" t="n">
        <f aca="false">SUM(E67:E68)</f>
        <v>0</v>
      </c>
    </row>
    <row r="70" customFormat="false" ht="23.45" hidden="false" customHeight="false" outlineLevel="0" collapsed="false">
      <c r="A70" s="2" t="s">
        <v>83</v>
      </c>
      <c r="B70" s="2"/>
      <c r="C70" s="2" t="s">
        <v>62</v>
      </c>
      <c r="D70" s="11" t="s">
        <v>12</v>
      </c>
      <c r="E70" s="11" t="s">
        <v>13</v>
      </c>
    </row>
    <row r="71" customFormat="false" ht="13.8" hidden="false" customHeight="false" outlineLevel="0" collapsed="false">
      <c r="A71" s="12" t="s">
        <v>14</v>
      </c>
      <c r="B71" s="12" t="s">
        <v>84</v>
      </c>
      <c r="C71" s="15" t="n">
        <v>0.0165</v>
      </c>
      <c r="D71" s="14" t="n">
        <f aca="false">(D84/(1-C74)*C71)</f>
        <v>109.547778756155</v>
      </c>
      <c r="E71" s="14" t="n">
        <f aca="false">E84/(1-C74)*C71</f>
        <v>219.095557512309</v>
      </c>
    </row>
    <row r="72" customFormat="false" ht="13.8" hidden="false" customHeight="false" outlineLevel="0" collapsed="false">
      <c r="A72" s="12" t="s">
        <v>22</v>
      </c>
      <c r="B72" s="12" t="s">
        <v>85</v>
      </c>
      <c r="C72" s="15" t="n">
        <v>0.076</v>
      </c>
      <c r="D72" s="14" t="n">
        <f aca="false">D84/(1-C74)*C72</f>
        <v>504.583708210167</v>
      </c>
      <c r="E72" s="14" t="n">
        <f aca="false">E84/(1-C74)*C72</f>
        <v>1009.16741642033</v>
      </c>
    </row>
    <row r="73" customFormat="false" ht="13.8" hidden="false" customHeight="false" outlineLevel="0" collapsed="false">
      <c r="A73" s="12" t="s">
        <v>24</v>
      </c>
      <c r="B73" s="12" t="s">
        <v>86</v>
      </c>
      <c r="C73" s="15" t="n">
        <v>0.05</v>
      </c>
      <c r="D73" s="14" t="n">
        <f aca="false">D84/(1-C74)*C73</f>
        <v>331.962965927742</v>
      </c>
      <c r="E73" s="14" t="n">
        <f aca="false">E84/(1-C74)*C73</f>
        <v>663.925931855483</v>
      </c>
    </row>
    <row r="74" customFormat="false" ht="13.8" hidden="false" customHeight="false" outlineLevel="0" collapsed="false">
      <c r="A74" s="20"/>
      <c r="B74" s="17" t="s">
        <v>87</v>
      </c>
      <c r="C74" s="21" t="n">
        <f aca="false">SUM(C71+C72+C73)</f>
        <v>0.1425</v>
      </c>
      <c r="D74" s="18" t="n">
        <f aca="false">SUM(D71:D73)</f>
        <v>946.094452894063</v>
      </c>
      <c r="E74" s="18" t="n">
        <f aca="false">SUM(E71:E73)</f>
        <v>1892.18890578813</v>
      </c>
      <c r="F74" s="30"/>
    </row>
    <row r="75" customFormat="false" ht="13.8" hidden="false" customHeight="false" outlineLevel="0" collapsed="false">
      <c r="A75" s="33" t="s">
        <v>88</v>
      </c>
      <c r="B75" s="33"/>
      <c r="C75" s="33"/>
      <c r="D75" s="33"/>
      <c r="E75" s="33"/>
      <c r="F75" s="34"/>
      <c r="G75" s="34"/>
      <c r="H75" s="34"/>
      <c r="I75" s="34"/>
    </row>
    <row r="76" customFormat="false" ht="23.5" hidden="false" customHeight="false" outlineLevel="0" collapsed="false">
      <c r="A76" s="33" t="s">
        <v>89</v>
      </c>
      <c r="B76" s="33"/>
      <c r="C76" s="33"/>
      <c r="D76" s="11" t="s">
        <v>12</v>
      </c>
      <c r="E76" s="11" t="s">
        <v>13</v>
      </c>
      <c r="F76" s="34"/>
      <c r="G76" s="34"/>
      <c r="H76" s="34"/>
      <c r="I76" s="34"/>
    </row>
    <row r="77" customFormat="false" ht="13.8" hidden="false" customHeight="false" outlineLevel="0" collapsed="false">
      <c r="A77" s="35" t="s">
        <v>14</v>
      </c>
      <c r="B77" s="35" t="s">
        <v>10</v>
      </c>
      <c r="C77" s="35"/>
      <c r="D77" s="36" t="n">
        <f aca="false">$D$14</f>
        <v>2906.6</v>
      </c>
      <c r="E77" s="36" t="n">
        <f aca="false">E14</f>
        <v>5813.2</v>
      </c>
      <c r="F77" s="37"/>
      <c r="G77" s="37"/>
      <c r="H77" s="37"/>
      <c r="I77" s="38"/>
    </row>
    <row r="78" customFormat="false" ht="23.45" hidden="false" customHeight="true" outlineLevel="0" collapsed="false">
      <c r="A78" s="35" t="s">
        <v>22</v>
      </c>
      <c r="B78" s="39" t="s">
        <v>19</v>
      </c>
      <c r="C78" s="39"/>
      <c r="D78" s="36" t="n">
        <f aca="false">$D$38</f>
        <v>1729.06238752</v>
      </c>
      <c r="E78" s="36" t="n">
        <f aca="false">E38</f>
        <v>3458.12477504</v>
      </c>
      <c r="F78" s="37"/>
      <c r="G78" s="37"/>
      <c r="H78" s="37"/>
      <c r="I78" s="38"/>
    </row>
    <row r="79" customFormat="false" ht="13.8" hidden="false" customHeight="false" outlineLevel="0" collapsed="false">
      <c r="A79" s="35" t="s">
        <v>24</v>
      </c>
      <c r="B79" s="35" t="s">
        <v>51</v>
      </c>
      <c r="C79" s="35"/>
      <c r="D79" s="36" t="n">
        <f aca="false">$D$47</f>
        <v>190.25789752</v>
      </c>
      <c r="E79" s="36" t="n">
        <f aca="false">E47</f>
        <v>380.51579504</v>
      </c>
      <c r="F79" s="37"/>
      <c r="G79" s="37"/>
      <c r="H79" s="37"/>
      <c r="I79" s="38"/>
    </row>
    <row r="80" customFormat="false" ht="13.8" hidden="false" customHeight="false" outlineLevel="0" collapsed="false">
      <c r="A80" s="35" t="s">
        <v>31</v>
      </c>
      <c r="B80" s="35" t="s">
        <v>60</v>
      </c>
      <c r="C80" s="35"/>
      <c r="D80" s="36" t="n">
        <f aca="false">$D$60</f>
        <v>479.964580620768</v>
      </c>
      <c r="E80" s="36" t="n">
        <f aca="false">E60</f>
        <v>959.929161241536</v>
      </c>
      <c r="F80" s="37"/>
      <c r="G80" s="37"/>
      <c r="H80" s="37"/>
      <c r="I80" s="38"/>
    </row>
    <row r="81" customFormat="false" ht="13.8" hidden="false" customHeight="false" outlineLevel="0" collapsed="false">
      <c r="A81" s="35" t="s">
        <v>16</v>
      </c>
      <c r="B81" s="35" t="s">
        <v>74</v>
      </c>
      <c r="C81" s="35"/>
      <c r="D81" s="36" t="n">
        <f aca="false">$D$64</f>
        <v>387.28</v>
      </c>
      <c r="E81" s="36" t="n">
        <f aca="false">E64</f>
        <v>774.56</v>
      </c>
      <c r="F81" s="37"/>
      <c r="G81" s="37"/>
      <c r="H81" s="37"/>
      <c r="I81" s="38"/>
    </row>
    <row r="82" customFormat="false" ht="13.8" hidden="false" customHeight="false" outlineLevel="0" collapsed="false">
      <c r="A82" s="35" t="s">
        <v>90</v>
      </c>
      <c r="B82" s="35"/>
      <c r="C82" s="35"/>
      <c r="D82" s="40" t="n">
        <f aca="false">SUM(D77:D81)</f>
        <v>5693.16486566077</v>
      </c>
      <c r="E82" s="40" t="n">
        <f aca="false">SUM(E77:E81)</f>
        <v>11386.3297313215</v>
      </c>
      <c r="F82" s="37"/>
      <c r="G82" s="37"/>
      <c r="H82" s="37"/>
      <c r="I82" s="38"/>
    </row>
    <row r="83" customFormat="false" ht="13.8" hidden="false" customHeight="false" outlineLevel="0" collapsed="false">
      <c r="A83" s="35" t="s">
        <v>91</v>
      </c>
      <c r="B83" s="35"/>
      <c r="C83" s="35"/>
      <c r="D83" s="40" t="n">
        <f aca="false">D82+D67</f>
        <v>5693.16486566077</v>
      </c>
      <c r="E83" s="40" t="n">
        <f aca="false">E82+E67</f>
        <v>11386.3297313215</v>
      </c>
      <c r="F83" s="37"/>
      <c r="G83" s="37"/>
      <c r="H83" s="37"/>
      <c r="I83" s="38"/>
    </row>
    <row r="84" customFormat="false" ht="13.8" hidden="false" customHeight="false" outlineLevel="0" collapsed="false">
      <c r="A84" s="41" t="s">
        <v>92</v>
      </c>
      <c r="B84" s="41"/>
      <c r="C84" s="41"/>
      <c r="D84" s="42" t="n">
        <f aca="false">D83+D68</f>
        <v>5693.16486566077</v>
      </c>
      <c r="E84" s="42" t="n">
        <f aca="false">E83+E68</f>
        <v>11386.3297313215</v>
      </c>
      <c r="F84" s="43"/>
      <c r="G84" s="43"/>
      <c r="H84" s="43"/>
      <c r="I84" s="44"/>
    </row>
    <row r="85" customFormat="false" ht="13.8" hidden="false" customHeight="false" outlineLevel="0" collapsed="false">
      <c r="A85" s="35" t="s">
        <v>34</v>
      </c>
      <c r="B85" s="35" t="s">
        <v>93</v>
      </c>
      <c r="C85" s="35"/>
      <c r="D85" s="36" t="n">
        <f aca="false">$D$74</f>
        <v>946.094452894063</v>
      </c>
      <c r="E85" s="36" t="n">
        <f aca="false">$E$74</f>
        <v>1892.18890578813</v>
      </c>
      <c r="F85" s="37"/>
      <c r="G85" s="37"/>
      <c r="H85" s="37"/>
      <c r="I85" s="38"/>
    </row>
    <row r="86" customFormat="false" ht="13.8" hidden="false" customHeight="false" outlineLevel="0" collapsed="false">
      <c r="A86" s="45" t="s">
        <v>94</v>
      </c>
      <c r="B86" s="45"/>
      <c r="C86" s="45"/>
      <c r="D86" s="42" t="n">
        <f aca="false">D84+D85</f>
        <v>6639.25931855483</v>
      </c>
      <c r="E86" s="42" t="n">
        <f aca="false">E84+E85</f>
        <v>13278.5186371097</v>
      </c>
      <c r="F86" s="34"/>
      <c r="G86" s="34"/>
      <c r="H86" s="34"/>
      <c r="I86" s="44"/>
    </row>
    <row r="87" customFormat="false" ht="13.8" hidden="false" customHeight="false" outlineLevel="0" collapsed="false">
      <c r="A87" s="46"/>
      <c r="B87" s="47"/>
      <c r="C87" s="47"/>
      <c r="D87" s="47"/>
      <c r="E87" s="48"/>
      <c r="F87" s="34"/>
    </row>
    <row r="88" customFormat="false" ht="13.8" hidden="false" customHeight="false" outlineLevel="0" collapsed="false">
      <c r="A88" s="33" t="s">
        <v>95</v>
      </c>
      <c r="B88" s="33"/>
      <c r="C88" s="33"/>
      <c r="D88" s="33"/>
      <c r="E88" s="33"/>
      <c r="F88" s="34"/>
    </row>
    <row r="89" customFormat="false" ht="34.8" hidden="false" customHeight="false" outlineLevel="0" collapsed="false">
      <c r="A89" s="49" t="s">
        <v>96</v>
      </c>
      <c r="B89" s="49" t="s">
        <v>97</v>
      </c>
      <c r="C89" s="49" t="s">
        <v>98</v>
      </c>
      <c r="D89" s="49" t="s">
        <v>99</v>
      </c>
      <c r="E89" s="48"/>
      <c r="F89" s="34"/>
    </row>
    <row r="90" customFormat="false" ht="13.8" hidden="false" customHeight="false" outlineLevel="0" collapsed="false">
      <c r="A90" s="50" t="n">
        <f aca="false">D86</f>
        <v>6639.25931855483</v>
      </c>
      <c r="B90" s="51" t="n">
        <f aca="false">E10</f>
        <v>2</v>
      </c>
      <c r="C90" s="50" t="n">
        <f aca="false">E86</f>
        <v>13278.5186371097</v>
      </c>
      <c r="D90" s="50" t="n">
        <f aca="false">C90*12</f>
        <v>159342.223645316</v>
      </c>
      <c r="E90" s="52"/>
      <c r="F90" s="34"/>
    </row>
    <row r="91" customFormat="false" ht="13.8" hidden="false" customHeight="false" outlineLevel="0" collapsed="false">
      <c r="A91" s="48"/>
      <c r="B91" s="48"/>
      <c r="C91" s="48"/>
      <c r="D91" s="48"/>
      <c r="E91" s="48"/>
      <c r="F91" s="34"/>
    </row>
    <row r="92" customFormat="false" ht="13.8" hidden="false" customHeight="true" outlineLevel="0" collapsed="false">
      <c r="A92" s="11" t="s">
        <v>100</v>
      </c>
      <c r="B92" s="11"/>
      <c r="C92" s="11"/>
      <c r="D92" s="11"/>
      <c r="E92" s="11"/>
      <c r="F92" s="34"/>
    </row>
    <row r="93" customFormat="false" ht="68.65" hidden="false" customHeight="true" outlineLevel="0" collapsed="false">
      <c r="A93" s="53" t="s">
        <v>101</v>
      </c>
      <c r="B93" s="53"/>
      <c r="C93" s="53"/>
      <c r="D93" s="53"/>
      <c r="E93" s="53"/>
      <c r="F93" s="34"/>
    </row>
    <row r="94" customFormat="false" ht="23.85" hidden="false" customHeight="true" outlineLevel="0" collapsed="false">
      <c r="A94" s="53" t="s">
        <v>102</v>
      </c>
      <c r="B94" s="53"/>
      <c r="C94" s="53"/>
      <c r="D94" s="53"/>
      <c r="E94" s="53"/>
      <c r="F94" s="34"/>
    </row>
    <row r="95" customFormat="false" ht="13.8" hidden="false" customHeight="true" outlineLevel="0" collapsed="false">
      <c r="A95" s="53" t="s">
        <v>103</v>
      </c>
      <c r="B95" s="53"/>
      <c r="C95" s="53"/>
      <c r="D95" s="53"/>
      <c r="E95" s="53"/>
      <c r="F95" s="34"/>
    </row>
    <row r="96" customFormat="false" ht="23.45" hidden="false" customHeight="true" outlineLevel="0" collapsed="false">
      <c r="A96" s="53" t="s">
        <v>104</v>
      </c>
      <c r="B96" s="53"/>
      <c r="C96" s="53"/>
      <c r="D96" s="53"/>
      <c r="E96" s="53"/>
      <c r="F96" s="34"/>
    </row>
    <row r="97" customFormat="false" ht="90.75" hidden="false" customHeight="true" outlineLevel="0" collapsed="false">
      <c r="A97" s="53" t="s">
        <v>105</v>
      </c>
      <c r="B97" s="53"/>
      <c r="C97" s="53"/>
      <c r="D97" s="53"/>
      <c r="E97" s="53"/>
      <c r="F97" s="34"/>
    </row>
    <row r="98" customFormat="false" ht="23.45" hidden="false" customHeight="true" outlineLevel="0" collapsed="false">
      <c r="A98" s="53" t="s">
        <v>106</v>
      </c>
      <c r="B98" s="53"/>
      <c r="C98" s="53"/>
      <c r="D98" s="53"/>
      <c r="E98" s="53"/>
      <c r="F98" s="34"/>
    </row>
    <row r="99" customFormat="false" ht="16.4" hidden="false" customHeight="true" outlineLevel="0" collapsed="false">
      <c r="A99" s="54"/>
      <c r="B99" s="55"/>
      <c r="C99" s="55"/>
      <c r="D99" s="55"/>
      <c r="E99" s="47"/>
      <c r="F99" s="34"/>
    </row>
    <row r="100" customFormat="false" ht="13.8" hidden="false" customHeight="false" outlineLevel="0" collapsed="false">
      <c r="A100" s="27"/>
      <c r="B100" s="33" t="s">
        <v>107</v>
      </c>
      <c r="C100" s="33"/>
      <c r="D100" s="27"/>
      <c r="E100" s="27"/>
    </row>
    <row r="101" customFormat="false" ht="13.8" hidden="false" customHeight="false" outlineLevel="0" collapsed="false">
      <c r="A101" s="56"/>
      <c r="B101" s="12" t="s">
        <v>108</v>
      </c>
      <c r="C101" s="57" t="n">
        <v>2</v>
      </c>
      <c r="D101" s="27"/>
      <c r="E101" s="27"/>
    </row>
    <row r="102" customFormat="false" ht="13.8" hidden="false" customHeight="false" outlineLevel="0" collapsed="false">
      <c r="A102" s="56"/>
      <c r="B102" s="12" t="s">
        <v>109</v>
      </c>
      <c r="C102" s="58" t="n">
        <v>3.75</v>
      </c>
      <c r="D102" s="27"/>
      <c r="E102" s="27"/>
    </row>
    <row r="103" customFormat="false" ht="13.8" hidden="false" customHeight="false" outlineLevel="0" collapsed="false">
      <c r="A103" s="56"/>
      <c r="B103" s="12" t="s">
        <v>110</v>
      </c>
      <c r="C103" s="57" t="n">
        <v>22</v>
      </c>
      <c r="D103" s="27"/>
      <c r="E103" s="27"/>
      <c r="G103" s="59"/>
    </row>
    <row r="104" customFormat="false" ht="13.8" hidden="false" customHeight="false" outlineLevel="0" collapsed="false">
      <c r="A104" s="56"/>
      <c r="B104" s="12" t="s">
        <v>111</v>
      </c>
      <c r="C104" s="58" t="n">
        <f aca="false">6%*C106</f>
        <v>174.396</v>
      </c>
      <c r="D104" s="27"/>
      <c r="E104" s="27"/>
    </row>
    <row r="105" customFormat="false" ht="13.8" hidden="false" customHeight="false" outlineLevel="0" collapsed="false">
      <c r="A105" s="56"/>
      <c r="B105" s="9" t="s">
        <v>112</v>
      </c>
      <c r="C105" s="58" t="n">
        <f aca="false">(C101*C102*C103)-C104</f>
        <v>-9.39599999999999</v>
      </c>
      <c r="D105" s="27"/>
      <c r="E105" s="27"/>
    </row>
    <row r="106" customFormat="false" ht="13.8" hidden="false" customHeight="false" outlineLevel="0" collapsed="false">
      <c r="A106" s="56"/>
      <c r="B106" s="9" t="s">
        <v>113</v>
      </c>
      <c r="C106" s="58" t="n">
        <f aca="false">$D$12</f>
        <v>2906.6</v>
      </c>
      <c r="D106" s="27"/>
      <c r="E106" s="27"/>
    </row>
    <row r="107" customFormat="false" ht="13.8" hidden="false" customHeight="false" outlineLevel="0" collapsed="false">
      <c r="A107" s="56"/>
      <c r="B107" s="27"/>
      <c r="C107" s="27"/>
      <c r="D107" s="27"/>
      <c r="E107" s="27"/>
    </row>
    <row r="108" customFormat="false" ht="13.8" hidden="false" customHeight="false" outlineLevel="0" collapsed="false">
      <c r="A108" s="56"/>
      <c r="B108" s="33" t="s">
        <v>114</v>
      </c>
      <c r="C108" s="33"/>
      <c r="D108" s="27"/>
      <c r="E108" s="27"/>
    </row>
    <row r="109" customFormat="false" ht="13.8" hidden="false" customHeight="false" outlineLevel="0" collapsed="false">
      <c r="A109" s="56"/>
      <c r="B109" s="12" t="s">
        <v>115</v>
      </c>
      <c r="C109" s="60" t="n">
        <v>0</v>
      </c>
      <c r="D109" s="27"/>
      <c r="E109" s="27"/>
      <c r="M109" s="47"/>
      <c r="N109" s="47"/>
    </row>
    <row r="110" customFormat="false" ht="13.8" hidden="false" customHeight="false" outlineLevel="0" collapsed="false">
      <c r="A110" s="56"/>
      <c r="B110" s="12" t="s">
        <v>116</v>
      </c>
      <c r="C110" s="57" t="n">
        <v>22</v>
      </c>
      <c r="D110" s="27"/>
      <c r="E110" s="27"/>
      <c r="M110" s="61"/>
      <c r="N110" s="54"/>
    </row>
    <row r="111" customFormat="false" ht="13.8" hidden="false" customHeight="false" outlineLevel="0" collapsed="false">
      <c r="A111" s="56"/>
      <c r="B111" s="12" t="s">
        <v>117</v>
      </c>
      <c r="C111" s="62" t="n">
        <v>0</v>
      </c>
      <c r="D111" s="27"/>
      <c r="E111" s="27"/>
      <c r="M111" s="56"/>
      <c r="N111" s="63"/>
    </row>
    <row r="112" customFormat="false" ht="13.8" hidden="false" customHeight="false" outlineLevel="0" collapsed="false">
      <c r="A112" s="27"/>
      <c r="B112" s="9" t="s">
        <v>118</v>
      </c>
      <c r="C112" s="58" t="n">
        <f aca="false">C109*C110</f>
        <v>0</v>
      </c>
      <c r="D112" s="27"/>
      <c r="E112" s="27"/>
      <c r="M112" s="56"/>
      <c r="N112" s="61"/>
    </row>
    <row r="113" customFormat="false" ht="13.8" hidden="false" customHeight="false" outlineLevel="0" collapsed="false">
      <c r="A113" s="27"/>
      <c r="B113" s="12" t="s">
        <v>119</v>
      </c>
      <c r="C113" s="58" t="n">
        <f aca="false">C111*C112</f>
        <v>0</v>
      </c>
      <c r="D113" s="27"/>
      <c r="E113" s="27"/>
      <c r="M113" s="56"/>
      <c r="N113" s="64"/>
    </row>
    <row r="114" customFormat="false" ht="13.8" hidden="false" customHeight="false" outlineLevel="0" collapsed="false">
      <c r="A114" s="27"/>
      <c r="B114" s="12" t="s">
        <v>120</v>
      </c>
      <c r="C114" s="58" t="n">
        <f aca="false">C112-C113</f>
        <v>0</v>
      </c>
      <c r="D114" s="27"/>
      <c r="E114" s="27"/>
      <c r="M114" s="65"/>
      <c r="N114" s="63"/>
    </row>
    <row r="115" customFormat="false" ht="13.8" hidden="false" customHeight="false" outlineLevel="0" collapsed="false">
      <c r="A115" s="27"/>
      <c r="B115" s="27"/>
      <c r="C115" s="27"/>
      <c r="D115" s="27"/>
      <c r="E115" s="27"/>
      <c r="M115" s="56"/>
      <c r="N115" s="63"/>
    </row>
    <row r="116" customFormat="false" ht="13.8" hidden="false" customHeight="false" outlineLevel="0" collapsed="false">
      <c r="A116" s="66" t="s">
        <v>121</v>
      </c>
      <c r="B116" s="66"/>
      <c r="C116" s="66"/>
      <c r="D116" s="66"/>
      <c r="E116" s="66"/>
      <c r="M116" s="56"/>
      <c r="N116" s="63"/>
    </row>
    <row r="117" customFormat="false" ht="13.8" hidden="false" customHeight="false" outlineLevel="0" collapsed="false">
      <c r="A117" s="67" t="s">
        <v>122</v>
      </c>
      <c r="B117" s="67"/>
      <c r="C117" s="67"/>
      <c r="D117" s="67"/>
      <c r="E117" s="67"/>
    </row>
    <row r="118" customFormat="false" ht="13.8" hidden="false" customHeight="false" outlineLevel="0" collapsed="false">
      <c r="A118" s="57" t="s">
        <v>123</v>
      </c>
      <c r="B118" s="57"/>
      <c r="C118" s="57"/>
      <c r="D118" s="57"/>
      <c r="E118" s="57"/>
    </row>
    <row r="119" customFormat="false" ht="12.8" hidden="false" customHeight="true" outlineLevel="0" collapsed="false">
      <c r="A119" s="68" t="s">
        <v>124</v>
      </c>
      <c r="B119" s="68"/>
      <c r="C119" s="68"/>
      <c r="D119" s="68"/>
      <c r="E119" s="68"/>
    </row>
    <row r="120" customFormat="false" ht="13.8" hidden="false" customHeight="false" outlineLevel="0" collapsed="false">
      <c r="A120" s="27"/>
      <c r="B120" s="69"/>
      <c r="C120" s="61"/>
      <c r="D120" s="27"/>
      <c r="E120" s="27"/>
    </row>
    <row r="121" customFormat="false" ht="13.8" hidden="false" customHeight="false" outlineLevel="0" collapsed="false">
      <c r="A121" s="27"/>
      <c r="B121" s="70"/>
      <c r="C121" s="64"/>
      <c r="D121" s="27"/>
      <c r="E121" s="27"/>
    </row>
    <row r="122" customFormat="false" ht="13.8" hidden="false" customHeight="false" outlineLevel="0" collapsed="false">
      <c r="A122" s="27"/>
      <c r="B122" s="71"/>
      <c r="C122" s="72"/>
      <c r="D122" s="27"/>
      <c r="E122" s="27"/>
    </row>
    <row r="123" customFormat="false" ht="13.8" hidden="false" customHeight="false" outlineLevel="0" collapsed="false">
      <c r="A123" s="27"/>
      <c r="B123" s="69"/>
      <c r="C123" s="72"/>
      <c r="D123" s="27"/>
      <c r="E123" s="27"/>
    </row>
    <row r="124" customFormat="false" ht="13.8" hidden="false" customHeight="false" outlineLevel="0" collapsed="false">
      <c r="A124" s="27"/>
      <c r="B124" s="69"/>
      <c r="C124" s="73"/>
      <c r="D124" s="27"/>
      <c r="E124" s="27"/>
    </row>
    <row r="125" customFormat="false" ht="13.8" hidden="false" customHeight="false" outlineLevel="0" collapsed="false">
      <c r="A125" s="27"/>
      <c r="B125" s="69"/>
      <c r="C125" s="64"/>
      <c r="D125" s="27"/>
      <c r="E125" s="27"/>
    </row>
    <row r="126" customFormat="false" ht="13.8" hidden="false" customHeight="false" outlineLevel="0" collapsed="false">
      <c r="A126" s="27"/>
      <c r="B126" s="69"/>
      <c r="C126" s="61"/>
      <c r="D126" s="74"/>
      <c r="E126" s="27"/>
    </row>
    <row r="127" customFormat="false" ht="13.8" hidden="false" customHeight="false" outlineLevel="0" collapsed="false">
      <c r="A127" s="27"/>
      <c r="B127" s="69"/>
      <c r="C127" s="72"/>
      <c r="D127" s="27"/>
      <c r="E127" s="27"/>
    </row>
    <row r="128" customFormat="false" ht="13.8" hidden="false" customHeight="false" outlineLevel="0" collapsed="false">
      <c r="A128" s="27"/>
      <c r="B128" s="27"/>
      <c r="C128" s="27"/>
      <c r="D128" s="27"/>
      <c r="E128" s="27"/>
    </row>
    <row r="129" customFormat="false" ht="13.8" hidden="false" customHeight="false" outlineLevel="0" collapsed="false">
      <c r="A129" s="27"/>
      <c r="B129" s="47"/>
      <c r="C129" s="47"/>
      <c r="D129" s="27"/>
      <c r="E129" s="27"/>
    </row>
    <row r="130" customFormat="false" ht="13.8" hidden="false" customHeight="false" outlineLevel="0" collapsed="false">
      <c r="A130" s="27"/>
      <c r="B130" s="47"/>
      <c r="C130" s="61"/>
      <c r="D130" s="27"/>
      <c r="E130" s="27"/>
    </row>
    <row r="131" customFormat="false" ht="13.8" hidden="false" customHeight="false" outlineLevel="0" collapsed="false">
      <c r="A131" s="27"/>
      <c r="B131" s="70"/>
      <c r="C131" s="75"/>
      <c r="D131" s="27"/>
      <c r="E131" s="27"/>
    </row>
    <row r="132" customFormat="false" ht="13.8" hidden="false" customHeight="false" outlineLevel="0" collapsed="false">
      <c r="A132" s="27"/>
      <c r="B132" s="69"/>
      <c r="C132" s="76"/>
      <c r="D132" s="27"/>
      <c r="E132" s="27"/>
    </row>
    <row r="133" customFormat="false" ht="13.8" hidden="false" customHeight="false" outlineLevel="0" collapsed="false">
      <c r="A133" s="27"/>
      <c r="B133" s="69"/>
      <c r="C133" s="56"/>
      <c r="D133" s="27"/>
      <c r="E133" s="27"/>
    </row>
    <row r="134" customFormat="false" ht="13.8" hidden="false" customHeight="false" outlineLevel="0" collapsed="false">
      <c r="A134" s="27"/>
      <c r="B134" s="71"/>
      <c r="C134" s="77"/>
      <c r="D134" s="27"/>
      <c r="E134" s="27"/>
    </row>
    <row r="135" customFormat="false" ht="13.8" hidden="false" customHeight="false" outlineLevel="0" collapsed="false">
      <c r="A135" s="27"/>
      <c r="B135" s="69"/>
      <c r="C135" s="72"/>
      <c r="D135" s="27"/>
      <c r="E135" s="27"/>
    </row>
    <row r="136" customFormat="false" ht="13.8" hidden="false" customHeight="false" outlineLevel="0" collapsed="false">
      <c r="A136" s="27"/>
      <c r="B136" s="69"/>
      <c r="C136" s="56"/>
      <c r="D136" s="27"/>
      <c r="E136" s="27"/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50">
    <mergeCell ref="A1:E1"/>
    <mergeCell ref="A2:E2"/>
    <mergeCell ref="A3:E3"/>
    <mergeCell ref="A4:E4"/>
    <mergeCell ref="A5:E5"/>
    <mergeCell ref="A6:D6"/>
    <mergeCell ref="A7:D7"/>
    <mergeCell ref="A8:D8"/>
    <mergeCell ref="A9:D9"/>
    <mergeCell ref="A10:D10"/>
    <mergeCell ref="A11:B11"/>
    <mergeCell ref="A15:E15"/>
    <mergeCell ref="A16:B16"/>
    <mergeCell ref="A21:B21"/>
    <mergeCell ref="A31:B31"/>
    <mergeCell ref="A39:E39"/>
    <mergeCell ref="A48:E48"/>
    <mergeCell ref="A49:B49"/>
    <mergeCell ref="A56:B56"/>
    <mergeCell ref="A58:B58"/>
    <mergeCell ref="A61:E61"/>
    <mergeCell ref="A65:E65"/>
    <mergeCell ref="A66:B66"/>
    <mergeCell ref="A70:B70"/>
    <mergeCell ref="A75:E75"/>
    <mergeCell ref="A76:C76"/>
    <mergeCell ref="B77:C77"/>
    <mergeCell ref="B78:C78"/>
    <mergeCell ref="B79:C79"/>
    <mergeCell ref="B80:C80"/>
    <mergeCell ref="B81:C81"/>
    <mergeCell ref="A82:C82"/>
    <mergeCell ref="A83:C83"/>
    <mergeCell ref="A84:C84"/>
    <mergeCell ref="B85:C85"/>
    <mergeCell ref="A86:C86"/>
    <mergeCell ref="A88:E88"/>
    <mergeCell ref="A92:E92"/>
    <mergeCell ref="A93:E93"/>
    <mergeCell ref="A94:E94"/>
    <mergeCell ref="A95:E95"/>
    <mergeCell ref="A96:E96"/>
    <mergeCell ref="A97:E97"/>
    <mergeCell ref="A98:E98"/>
    <mergeCell ref="B100:C100"/>
    <mergeCell ref="B108:C108"/>
    <mergeCell ref="A116:E116"/>
    <mergeCell ref="A117:E117"/>
    <mergeCell ref="A118:E118"/>
    <mergeCell ref="A119:E11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Roman,Normal"&amp;12&amp;Kffffff&amp;A</oddHeader>
    <oddFooter>&amp;C&amp;"Times New Roman,Normal"&amp;12&amp;KffffffPágina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false" showOutlineSymbols="true" defaultGridColor="true" view="normal" topLeftCell="A85" colorId="64" zoomScale="80" zoomScaleNormal="80" zoomScalePageLayoutView="100" workbookViewId="0">
      <selection pane="topLeft" activeCell="K58" activeCellId="0" sqref="K58"/>
    </sheetView>
  </sheetViews>
  <sheetFormatPr defaultColWidth="8.9140625" defaultRowHeight="13.8" zeroHeight="false" outlineLevelRow="0" outlineLevelCol="0"/>
  <cols>
    <col collapsed="false" customWidth="true" hidden="false" outlineLevel="0" max="1" min="1" style="1" width="12.25"/>
    <col collapsed="false" customWidth="true" hidden="false" outlineLevel="0" max="2" min="2" style="1" width="43.37"/>
    <col collapsed="false" customWidth="true" hidden="false" outlineLevel="0" max="5" min="3" style="1" width="12.25"/>
    <col collapsed="false" customWidth="true" hidden="false" outlineLevel="0" max="6" min="6" style="1" width="2.08"/>
    <col collapsed="false" customWidth="true" hidden="false" outlineLevel="0" max="7" min="7" style="1" width="2.77"/>
    <col collapsed="false" customWidth="true" hidden="false" outlineLevel="0" max="8" min="8" style="1" width="2.08"/>
    <col collapsed="false" customWidth="true" hidden="false" outlineLevel="0" max="9" min="9" style="1" width="11.43"/>
    <col collapsed="false" customWidth="false" hidden="false" outlineLevel="0" max="1024" min="10" style="1" width="8.9"/>
  </cols>
  <sheetData>
    <row r="1" customFormat="false" ht="13.8" hidden="false" customHeight="false" outlineLevel="0" collapsed="false">
      <c r="A1" s="2" t="s">
        <v>0</v>
      </c>
      <c r="B1" s="2"/>
      <c r="C1" s="2"/>
      <c r="D1" s="2"/>
      <c r="E1" s="2"/>
    </row>
    <row r="2" customFormat="false" ht="12.8" hidden="false" customHeight="false" outlineLevel="0" collapsed="false">
      <c r="A2" s="2" t="s">
        <v>148</v>
      </c>
      <c r="B2" s="2"/>
      <c r="C2" s="2"/>
      <c r="D2" s="2"/>
      <c r="E2" s="2"/>
    </row>
    <row r="3" customFormat="false" ht="13.8" hidden="false" customHeight="false" outlineLevel="0" collapsed="false">
      <c r="A3" s="4" t="s">
        <v>2</v>
      </c>
      <c r="B3" s="4"/>
      <c r="C3" s="4"/>
      <c r="D3" s="4"/>
      <c r="E3" s="4"/>
    </row>
    <row r="4" customFormat="false" ht="13.8" hidden="false" customHeight="false" outlineLevel="0" collapsed="false">
      <c r="A4" s="4" t="s">
        <v>3</v>
      </c>
      <c r="B4" s="4"/>
      <c r="C4" s="4"/>
      <c r="D4" s="4"/>
      <c r="E4" s="4"/>
    </row>
    <row r="5" customFormat="false" ht="11.9" hidden="false" customHeight="true" outlineLevel="0" collapsed="false">
      <c r="A5" s="2" t="s">
        <v>4</v>
      </c>
      <c r="B5" s="2"/>
      <c r="C5" s="2"/>
      <c r="D5" s="2"/>
      <c r="E5" s="2"/>
    </row>
    <row r="6" customFormat="false" ht="23.5" hidden="false" customHeight="true" outlineLevel="0" collapsed="false">
      <c r="A6" s="5" t="s">
        <v>5</v>
      </c>
      <c r="B6" s="5"/>
      <c r="C6" s="5"/>
      <c r="D6" s="5"/>
      <c r="E6" s="6"/>
      <c r="J6" s="7"/>
    </row>
    <row r="7" customFormat="false" ht="13.8" hidden="false" customHeight="false" outlineLevel="0" collapsed="false">
      <c r="A7" s="8" t="s">
        <v>149</v>
      </c>
      <c r="B7" s="8"/>
      <c r="C7" s="8"/>
      <c r="D7" s="8"/>
      <c r="E7" s="6"/>
    </row>
    <row r="8" customFormat="false" ht="13.8" hidden="false" customHeight="false" outlineLevel="0" collapsed="false">
      <c r="A8" s="8" t="s">
        <v>127</v>
      </c>
      <c r="B8" s="8"/>
      <c r="C8" s="8"/>
      <c r="D8" s="8"/>
      <c r="E8" s="6"/>
    </row>
    <row r="9" customFormat="false" ht="12.8" hidden="false" customHeight="true" outlineLevel="0" collapsed="false">
      <c r="A9" s="9" t="s">
        <v>8</v>
      </c>
      <c r="B9" s="9"/>
      <c r="C9" s="9"/>
      <c r="D9" s="9"/>
      <c r="E9" s="2" t="n">
        <v>12</v>
      </c>
    </row>
    <row r="10" customFormat="false" ht="13.8" hidden="false" customHeight="false" outlineLevel="0" collapsed="false">
      <c r="A10" s="10" t="s">
        <v>9</v>
      </c>
      <c r="B10" s="10"/>
      <c r="C10" s="10"/>
      <c r="D10" s="10"/>
      <c r="E10" s="2" t="n">
        <v>3</v>
      </c>
    </row>
    <row r="11" customFormat="false" ht="23.5" hidden="false" customHeight="false" outlineLevel="0" collapsed="false">
      <c r="A11" s="2" t="s">
        <v>10</v>
      </c>
      <c r="B11" s="2"/>
      <c r="C11" s="2" t="s">
        <v>11</v>
      </c>
      <c r="D11" s="11" t="s">
        <v>12</v>
      </c>
      <c r="E11" s="11" t="s">
        <v>13</v>
      </c>
    </row>
    <row r="12" customFormat="false" ht="13.8" hidden="false" customHeight="false" outlineLevel="0" collapsed="false">
      <c r="A12" s="12" t="s">
        <v>14</v>
      </c>
      <c r="B12" s="12" t="s">
        <v>15</v>
      </c>
      <c r="C12" s="12"/>
      <c r="D12" s="13" t="n">
        <v>4558.7</v>
      </c>
      <c r="E12" s="14" t="n">
        <f aca="false">D12*E10</f>
        <v>13676.1</v>
      </c>
    </row>
    <row r="13" customFormat="false" ht="13.8" hidden="false" customHeight="false" outlineLevel="0" collapsed="false">
      <c r="A13" s="12" t="s">
        <v>16</v>
      </c>
      <c r="B13" s="12" t="s">
        <v>17</v>
      </c>
      <c r="C13" s="15" t="n">
        <v>0</v>
      </c>
      <c r="D13" s="16" t="n">
        <f aca="false">C13*D12</f>
        <v>0</v>
      </c>
      <c r="E13" s="14" t="n">
        <f aca="false">D13*E10</f>
        <v>0</v>
      </c>
    </row>
    <row r="14" customFormat="false" ht="13.8" hidden="false" customHeight="false" outlineLevel="0" collapsed="false">
      <c r="A14" s="17"/>
      <c r="B14" s="17" t="s">
        <v>18</v>
      </c>
      <c r="C14" s="17"/>
      <c r="D14" s="18" t="n">
        <f aca="false">SUM(D12:D13)</f>
        <v>4558.7</v>
      </c>
      <c r="E14" s="18" t="n">
        <f aca="false">SUM(E12:E13)</f>
        <v>13676.1</v>
      </c>
    </row>
    <row r="15" customFormat="false" ht="13.8" hidden="false" customHeight="false" outlineLevel="0" collapsed="false">
      <c r="A15" s="2" t="s">
        <v>19</v>
      </c>
      <c r="B15" s="2"/>
      <c r="C15" s="2"/>
      <c r="D15" s="2"/>
      <c r="E15" s="2"/>
    </row>
    <row r="16" customFormat="false" ht="23.5" hidden="false" customHeight="false" outlineLevel="0" collapsed="false">
      <c r="A16" s="2" t="s">
        <v>20</v>
      </c>
      <c r="B16" s="2"/>
      <c r="C16" s="2" t="s">
        <v>11</v>
      </c>
      <c r="D16" s="11" t="s">
        <v>12</v>
      </c>
      <c r="E16" s="11" t="s">
        <v>13</v>
      </c>
    </row>
    <row r="17" customFormat="false" ht="13.8" hidden="false" customHeight="false" outlineLevel="0" collapsed="false">
      <c r="A17" s="12" t="s">
        <v>14</v>
      </c>
      <c r="B17" s="12" t="s">
        <v>21</v>
      </c>
      <c r="C17" s="19" t="n">
        <v>0.0833</v>
      </c>
      <c r="D17" s="14" t="n">
        <f aca="false">$D$14*C17</f>
        <v>379.73971</v>
      </c>
      <c r="E17" s="14" t="n">
        <f aca="false">D17*$E$10</f>
        <v>1139.21913</v>
      </c>
    </row>
    <row r="18" customFormat="false" ht="13.8" hidden="false" customHeight="false" outlineLevel="0" collapsed="false">
      <c r="A18" s="12" t="s">
        <v>22</v>
      </c>
      <c r="B18" s="12" t="s">
        <v>23</v>
      </c>
      <c r="C18" s="19" t="n">
        <v>0.0833</v>
      </c>
      <c r="D18" s="14" t="n">
        <f aca="false">$D$14*C18</f>
        <v>379.73971</v>
      </c>
      <c r="E18" s="14" t="n">
        <f aca="false">D18*$E$10</f>
        <v>1139.21913</v>
      </c>
    </row>
    <row r="19" customFormat="false" ht="13.8" hidden="false" customHeight="false" outlineLevel="0" collapsed="false">
      <c r="A19" s="12" t="s">
        <v>24</v>
      </c>
      <c r="B19" s="12" t="s">
        <v>25</v>
      </c>
      <c r="C19" s="19" t="n">
        <v>0.0278</v>
      </c>
      <c r="D19" s="14" t="n">
        <f aca="false">$D$14*C19</f>
        <v>126.73186</v>
      </c>
      <c r="E19" s="14" t="n">
        <f aca="false">D19*$E$10</f>
        <v>380.19558</v>
      </c>
    </row>
    <row r="20" customFormat="false" ht="13.8" hidden="false" customHeight="false" outlineLevel="0" collapsed="false">
      <c r="A20" s="20"/>
      <c r="B20" s="17" t="s">
        <v>26</v>
      </c>
      <c r="C20" s="21" t="n">
        <f aca="false">$C$17+$C$18+$C$19</f>
        <v>0.1944</v>
      </c>
      <c r="D20" s="18" t="n">
        <f aca="false">SUM(D17:D19)</f>
        <v>886.21128</v>
      </c>
      <c r="E20" s="18" t="n">
        <f aca="false">SUM(E17:E19)</f>
        <v>2658.63384</v>
      </c>
    </row>
    <row r="21" customFormat="false" ht="23.5" hidden="false" customHeight="false" outlineLevel="0" collapsed="false">
      <c r="A21" s="2" t="s">
        <v>27</v>
      </c>
      <c r="B21" s="2"/>
      <c r="C21" s="2" t="s">
        <v>11</v>
      </c>
      <c r="D21" s="11" t="s">
        <v>12</v>
      </c>
      <c r="E21" s="11" t="s">
        <v>13</v>
      </c>
    </row>
    <row r="22" customFormat="false" ht="13.8" hidden="false" customHeight="false" outlineLevel="0" collapsed="false">
      <c r="A22" s="12" t="s">
        <v>14</v>
      </c>
      <c r="B22" s="12" t="s">
        <v>28</v>
      </c>
      <c r="C22" s="19" t="n">
        <v>0.2</v>
      </c>
      <c r="D22" s="14" t="n">
        <f aca="false">($D$14 +$D$20)*C22</f>
        <v>1088.982256</v>
      </c>
      <c r="E22" s="14" t="n">
        <f aca="false">D22*$E$10</f>
        <v>3266.946768</v>
      </c>
    </row>
    <row r="23" customFormat="false" ht="13.8" hidden="false" customHeight="false" outlineLevel="0" collapsed="false">
      <c r="A23" s="12" t="s">
        <v>22</v>
      </c>
      <c r="B23" s="12" t="s">
        <v>29</v>
      </c>
      <c r="C23" s="19" t="n">
        <v>0.025</v>
      </c>
      <c r="D23" s="14" t="n">
        <f aca="false">($D$14 +$D$20)*C23</f>
        <v>136.122782</v>
      </c>
      <c r="E23" s="14" t="n">
        <f aca="false">D23*$E$10</f>
        <v>408.368346</v>
      </c>
    </row>
    <row r="24" customFormat="false" ht="13.8" hidden="false" customHeight="false" outlineLevel="0" collapsed="false">
      <c r="A24" s="12" t="s">
        <v>24</v>
      </c>
      <c r="B24" s="12" t="s">
        <v>30</v>
      </c>
      <c r="C24" s="15" t="n">
        <v>0</v>
      </c>
      <c r="D24" s="14" t="n">
        <f aca="false">($D$14 +$D$20)*C24</f>
        <v>0</v>
      </c>
      <c r="E24" s="14" t="n">
        <f aca="false">D24*$E$10</f>
        <v>0</v>
      </c>
    </row>
    <row r="25" customFormat="false" ht="13.8" hidden="false" customHeight="false" outlineLevel="0" collapsed="false">
      <c r="A25" s="12" t="s">
        <v>31</v>
      </c>
      <c r="B25" s="12" t="s">
        <v>32</v>
      </c>
      <c r="C25" s="19" t="n">
        <v>0.015</v>
      </c>
      <c r="D25" s="14" t="n">
        <f aca="false">($D$14 +$D$20)*C25</f>
        <v>81.6736692</v>
      </c>
      <c r="E25" s="14" t="n">
        <f aca="false">D25*$E$10</f>
        <v>245.0210076</v>
      </c>
      <c r="F25" s="22"/>
    </row>
    <row r="26" customFormat="false" ht="13.8" hidden="false" customHeight="false" outlineLevel="0" collapsed="false">
      <c r="A26" s="12" t="s">
        <v>16</v>
      </c>
      <c r="B26" s="12" t="s">
        <v>33</v>
      </c>
      <c r="C26" s="19" t="n">
        <v>0.01</v>
      </c>
      <c r="D26" s="14" t="n">
        <f aca="false">($D$14 +$D$20)*C26</f>
        <v>54.4491128</v>
      </c>
      <c r="E26" s="14" t="n">
        <f aca="false">D26*$E$10</f>
        <v>163.3473384</v>
      </c>
    </row>
    <row r="27" customFormat="false" ht="13.8" hidden="false" customHeight="false" outlineLevel="0" collapsed="false">
      <c r="A27" s="12" t="s">
        <v>34</v>
      </c>
      <c r="B27" s="12" t="s">
        <v>35</v>
      </c>
      <c r="C27" s="19" t="n">
        <v>0.006</v>
      </c>
      <c r="D27" s="14" t="n">
        <f aca="false">($D$14 +$D$20)*C27</f>
        <v>32.66946768</v>
      </c>
      <c r="E27" s="14" t="n">
        <f aca="false">D27*$E$10</f>
        <v>98.00840304</v>
      </c>
    </row>
    <row r="28" customFormat="false" ht="13.8" hidden="false" customHeight="false" outlineLevel="0" collapsed="false">
      <c r="A28" s="12" t="s">
        <v>36</v>
      </c>
      <c r="B28" s="12" t="s">
        <v>37</v>
      </c>
      <c r="C28" s="19" t="n">
        <v>0.002</v>
      </c>
      <c r="D28" s="14" t="n">
        <f aca="false">($D$14 +$D$20)*C28</f>
        <v>10.88982256</v>
      </c>
      <c r="E28" s="14" t="n">
        <f aca="false">D28*$E$10</f>
        <v>32.66946768</v>
      </c>
    </row>
    <row r="29" customFormat="false" ht="13.8" hidden="false" customHeight="false" outlineLevel="0" collapsed="false">
      <c r="A29" s="12" t="s">
        <v>38</v>
      </c>
      <c r="B29" s="12" t="s">
        <v>39</v>
      </c>
      <c r="C29" s="19" t="n">
        <v>0.08</v>
      </c>
      <c r="D29" s="14" t="n">
        <f aca="false">($D$14 +$D$20)*C29</f>
        <v>435.5929024</v>
      </c>
      <c r="E29" s="14" t="n">
        <f aca="false">D29*$E$10</f>
        <v>1306.7787072</v>
      </c>
    </row>
    <row r="30" customFormat="false" ht="13.8" hidden="false" customHeight="false" outlineLevel="0" collapsed="false">
      <c r="A30" s="20"/>
      <c r="B30" s="17" t="s">
        <v>40</v>
      </c>
      <c r="C30" s="21" t="n">
        <f aca="false">SUM(C22:C29)</f>
        <v>0.338</v>
      </c>
      <c r="D30" s="18" t="n">
        <f aca="false">SUM(D22:D29)</f>
        <v>1840.38001264</v>
      </c>
      <c r="E30" s="18" t="n">
        <f aca="false">SUM(E22:E29)</f>
        <v>5521.14003792</v>
      </c>
    </row>
    <row r="31" customFormat="false" ht="23.5" hidden="false" customHeight="false" outlineLevel="0" collapsed="false">
      <c r="A31" s="2" t="s">
        <v>41</v>
      </c>
      <c r="B31" s="2"/>
      <c r="C31" s="2"/>
      <c r="D31" s="11" t="s">
        <v>12</v>
      </c>
      <c r="E31" s="11" t="s">
        <v>13</v>
      </c>
    </row>
    <row r="32" customFormat="false" ht="13.8" hidden="false" customHeight="false" outlineLevel="0" collapsed="false">
      <c r="A32" s="12" t="s">
        <v>14</v>
      </c>
      <c r="B32" s="12" t="s">
        <v>42</v>
      </c>
      <c r="C32" s="12"/>
      <c r="D32" s="14" t="n">
        <f aca="false">C105</f>
        <v>-108.522</v>
      </c>
      <c r="E32" s="14" t="n">
        <f aca="false">D32*$E$10</f>
        <v>-325.566</v>
      </c>
      <c r="F32" s="24"/>
    </row>
    <row r="33" customFormat="false" ht="13.8" hidden="false" customHeight="false" outlineLevel="0" collapsed="false">
      <c r="A33" s="25" t="s">
        <v>22</v>
      </c>
      <c r="B33" s="25" t="s">
        <v>128</v>
      </c>
      <c r="C33" s="12"/>
      <c r="D33" s="14" t="n">
        <f aca="false">C114</f>
        <v>0</v>
      </c>
      <c r="E33" s="14" t="n">
        <f aca="false">D33*$E$10</f>
        <v>0</v>
      </c>
    </row>
    <row r="34" customFormat="false" ht="13.8" hidden="false" customHeight="false" outlineLevel="0" collapsed="false">
      <c r="A34" s="25" t="s">
        <v>24</v>
      </c>
      <c r="B34" s="12" t="s">
        <v>44</v>
      </c>
      <c r="C34" s="12"/>
      <c r="D34" s="16" t="n">
        <v>0</v>
      </c>
      <c r="E34" s="14" t="n">
        <f aca="false">D34*$E$10</f>
        <v>0</v>
      </c>
    </row>
    <row r="35" customFormat="false" ht="13.8" hidden="false" customHeight="false" outlineLevel="0" collapsed="false">
      <c r="A35" s="25" t="s">
        <v>31</v>
      </c>
      <c r="B35" s="25" t="s">
        <v>45</v>
      </c>
      <c r="C35" s="12"/>
      <c r="D35" s="16" t="n">
        <v>0</v>
      </c>
      <c r="E35" s="14" t="n">
        <f aca="false">D35*$E$10</f>
        <v>0</v>
      </c>
    </row>
    <row r="36" customFormat="false" ht="13.8" hidden="false" customHeight="false" outlineLevel="0" collapsed="false">
      <c r="A36" s="25" t="s">
        <v>36</v>
      </c>
      <c r="B36" s="25" t="s">
        <v>129</v>
      </c>
      <c r="C36" s="12"/>
      <c r="D36" s="16" t="n">
        <v>0</v>
      </c>
      <c r="E36" s="14" t="n">
        <f aca="false">D36*$E$10</f>
        <v>0</v>
      </c>
    </row>
    <row r="37" customFormat="false" ht="13.8" hidden="false" customHeight="false" outlineLevel="0" collapsed="false">
      <c r="A37" s="20"/>
      <c r="B37" s="17" t="s">
        <v>49</v>
      </c>
      <c r="C37" s="20"/>
      <c r="D37" s="18" t="n">
        <f aca="false">SUM(D32:D36)</f>
        <v>-108.522</v>
      </c>
      <c r="E37" s="18" t="n">
        <f aca="false">SUM(E32:E36)</f>
        <v>-325.566</v>
      </c>
    </row>
    <row r="38" customFormat="false" ht="13.8" hidden="false" customHeight="false" outlineLevel="0" collapsed="false">
      <c r="A38" s="17"/>
      <c r="B38" s="17" t="s">
        <v>50</v>
      </c>
      <c r="C38" s="17"/>
      <c r="D38" s="18" t="n">
        <f aca="false">D20+D30+D37</f>
        <v>2618.06929264</v>
      </c>
      <c r="E38" s="18" t="n">
        <f aca="false">E20+E30+E37</f>
        <v>7854.20787792</v>
      </c>
    </row>
    <row r="39" customFormat="false" ht="13.8" hidden="false" customHeight="false" outlineLevel="0" collapsed="false">
      <c r="A39" s="2" t="s">
        <v>51</v>
      </c>
      <c r="B39" s="2"/>
      <c r="C39" s="2"/>
      <c r="D39" s="2"/>
      <c r="E39" s="2"/>
    </row>
    <row r="40" customFormat="false" ht="23.5" hidden="false" customHeight="false" outlineLevel="0" collapsed="false">
      <c r="A40" s="28" t="n">
        <v>3</v>
      </c>
      <c r="B40" s="28" t="s">
        <v>52</v>
      </c>
      <c r="C40" s="2" t="s">
        <v>11</v>
      </c>
      <c r="D40" s="11" t="s">
        <v>12</v>
      </c>
      <c r="E40" s="11" t="s">
        <v>13</v>
      </c>
    </row>
    <row r="41" customFormat="false" ht="13.8" hidden="false" customHeight="false" outlineLevel="0" collapsed="false">
      <c r="A41" s="12" t="s">
        <v>14</v>
      </c>
      <c r="B41" s="12" t="s">
        <v>53</v>
      </c>
      <c r="C41" s="19" t="n">
        <v>0.0042</v>
      </c>
      <c r="D41" s="14" t="n">
        <f aca="false">$D$14*C41</f>
        <v>19.14654</v>
      </c>
      <c r="E41" s="14" t="n">
        <f aca="false">$E$14*C41</f>
        <v>57.43962</v>
      </c>
    </row>
    <row r="42" customFormat="false" ht="13.8" hidden="false" customHeight="false" outlineLevel="0" collapsed="false">
      <c r="A42" s="12" t="s">
        <v>22</v>
      </c>
      <c r="B42" s="12" t="s">
        <v>54</v>
      </c>
      <c r="C42" s="19" t="n">
        <v>0.0003</v>
      </c>
      <c r="D42" s="14" t="n">
        <f aca="false">$D$14*C42</f>
        <v>1.36761</v>
      </c>
      <c r="E42" s="14" t="n">
        <f aca="false">$E$14*C42</f>
        <v>4.10283</v>
      </c>
    </row>
    <row r="43" customFormat="false" ht="13.8" hidden="false" customHeight="false" outlineLevel="0" collapsed="false">
      <c r="A43" s="12" t="s">
        <v>24</v>
      </c>
      <c r="B43" s="12" t="s">
        <v>55</v>
      </c>
      <c r="C43" s="19" t="n">
        <v>0.0344</v>
      </c>
      <c r="D43" s="14" t="n">
        <f aca="false">$D$14*C43</f>
        <v>156.81928</v>
      </c>
      <c r="E43" s="14" t="n">
        <f aca="false">$E$14*C43</f>
        <v>470.45784</v>
      </c>
    </row>
    <row r="44" customFormat="false" ht="13.8" hidden="false" customHeight="false" outlineLevel="0" collapsed="false">
      <c r="A44" s="12" t="s">
        <v>31</v>
      </c>
      <c r="B44" s="12" t="s">
        <v>56</v>
      </c>
      <c r="C44" s="19" t="n">
        <v>0.0194</v>
      </c>
      <c r="D44" s="14" t="n">
        <f aca="false">$D$14*C44</f>
        <v>88.43878</v>
      </c>
      <c r="E44" s="14" t="n">
        <f aca="false">$E$14*C44</f>
        <v>265.31634</v>
      </c>
    </row>
    <row r="45" customFormat="false" ht="23.6" hidden="false" customHeight="false" outlineLevel="0" collapsed="false">
      <c r="A45" s="12" t="s">
        <v>16</v>
      </c>
      <c r="B45" s="9" t="s">
        <v>57</v>
      </c>
      <c r="C45" s="19" t="n">
        <f aca="false">C30*C44</f>
        <v>0.0065572</v>
      </c>
      <c r="D45" s="14" t="n">
        <f aca="false">$D$14*C45</f>
        <v>29.89230764</v>
      </c>
      <c r="E45" s="14" t="n">
        <f aca="false">$E$14*C45</f>
        <v>89.67692292</v>
      </c>
    </row>
    <row r="46" customFormat="false" ht="13.8" hidden="false" customHeight="false" outlineLevel="0" collapsed="false">
      <c r="A46" s="12" t="s">
        <v>34</v>
      </c>
      <c r="B46" s="12" t="s">
        <v>58</v>
      </c>
      <c r="C46" s="19" t="n">
        <v>0.0006</v>
      </c>
      <c r="D46" s="14" t="n">
        <f aca="false">$D$14*C46</f>
        <v>2.73522</v>
      </c>
      <c r="E46" s="14" t="n">
        <f aca="false">$E$14*C46</f>
        <v>8.20566</v>
      </c>
    </row>
    <row r="47" customFormat="false" ht="13.8" hidden="false" customHeight="false" outlineLevel="0" collapsed="false">
      <c r="A47" s="17"/>
      <c r="B47" s="17" t="s">
        <v>59</v>
      </c>
      <c r="C47" s="21" t="n">
        <f aca="false">SUM(C41:C46)*100%</f>
        <v>0.0654572</v>
      </c>
      <c r="D47" s="18" t="n">
        <f aca="false">SUM(D41:D46)</f>
        <v>298.39973764</v>
      </c>
      <c r="E47" s="18" t="n">
        <f aca="false">SUM(E41:E46)</f>
        <v>895.19921292</v>
      </c>
    </row>
    <row r="48" customFormat="false" ht="13.8" hidden="false" customHeight="false" outlineLevel="0" collapsed="false">
      <c r="A48" s="2" t="s">
        <v>60</v>
      </c>
      <c r="B48" s="2"/>
      <c r="C48" s="2"/>
      <c r="D48" s="2"/>
      <c r="E48" s="2"/>
    </row>
    <row r="49" customFormat="false" ht="23.45" hidden="false" customHeight="false" outlineLevel="0" collapsed="false">
      <c r="A49" s="2" t="s">
        <v>61</v>
      </c>
      <c r="B49" s="2"/>
      <c r="C49" s="2" t="s">
        <v>62</v>
      </c>
      <c r="D49" s="11" t="s">
        <v>12</v>
      </c>
      <c r="E49" s="11" t="s">
        <v>13</v>
      </c>
    </row>
    <row r="50" customFormat="false" ht="13.8" hidden="false" customHeight="false" outlineLevel="0" collapsed="false">
      <c r="A50" s="12" t="s">
        <v>14</v>
      </c>
      <c r="B50" s="12" t="s">
        <v>63</v>
      </c>
      <c r="C50" s="19" t="n">
        <v>0.0833</v>
      </c>
      <c r="D50" s="14" t="n">
        <f aca="false">$D$14*C50</f>
        <v>379.73971</v>
      </c>
      <c r="E50" s="14" t="n">
        <f aca="false">$E$14*C50</f>
        <v>1139.21913</v>
      </c>
    </row>
    <row r="51" customFormat="false" ht="13.8" hidden="false" customHeight="false" outlineLevel="0" collapsed="false">
      <c r="A51" s="12" t="s">
        <v>22</v>
      </c>
      <c r="B51" s="12" t="s">
        <v>64</v>
      </c>
      <c r="C51" s="19" t="n">
        <v>0.0028</v>
      </c>
      <c r="D51" s="14" t="n">
        <f aca="false">$D$14*C51</f>
        <v>12.76436</v>
      </c>
      <c r="E51" s="14" t="n">
        <f aca="false">$E$14*C51</f>
        <v>38.29308</v>
      </c>
    </row>
    <row r="52" customFormat="false" ht="13.8" hidden="false" customHeight="false" outlineLevel="0" collapsed="false">
      <c r="A52" s="12" t="s">
        <v>24</v>
      </c>
      <c r="B52" s="12" t="s">
        <v>65</v>
      </c>
      <c r="C52" s="19" t="n">
        <v>0.0002</v>
      </c>
      <c r="D52" s="14" t="n">
        <f aca="false">$D$14*C52</f>
        <v>0.91174</v>
      </c>
      <c r="E52" s="14" t="n">
        <f aca="false">$E$14*C52</f>
        <v>2.73522</v>
      </c>
    </row>
    <row r="53" customFormat="false" ht="13.8" hidden="false" customHeight="false" outlineLevel="0" collapsed="false">
      <c r="A53" s="12" t="s">
        <v>31</v>
      </c>
      <c r="B53" s="12" t="s">
        <v>66</v>
      </c>
      <c r="C53" s="19" t="n">
        <v>0.0007</v>
      </c>
      <c r="D53" s="14" t="n">
        <f aca="false">$D$14*C53</f>
        <v>3.19109</v>
      </c>
      <c r="E53" s="14" t="n">
        <f aca="false">$E$14*C53</f>
        <v>9.57327</v>
      </c>
    </row>
    <row r="54" customFormat="false" ht="13.8" hidden="false" customHeight="false" outlineLevel="0" collapsed="false">
      <c r="A54" s="12" t="s">
        <v>16</v>
      </c>
      <c r="B54" s="12" t="s">
        <v>67</v>
      </c>
      <c r="C54" s="19" t="n">
        <v>0.0029</v>
      </c>
      <c r="D54" s="14" t="n">
        <f aca="false">$D$14*C54</f>
        <v>13.22023</v>
      </c>
      <c r="E54" s="14" t="n">
        <f aca="false">$E$14*C54</f>
        <v>39.66069</v>
      </c>
    </row>
    <row r="55" customFormat="false" ht="13.8" hidden="false" customHeight="false" outlineLevel="0" collapsed="false">
      <c r="A55" s="12" t="s">
        <v>34</v>
      </c>
      <c r="B55" s="12" t="s">
        <v>68</v>
      </c>
      <c r="C55" s="19" t="n">
        <v>0.0139</v>
      </c>
      <c r="D55" s="14" t="n">
        <f aca="false">$D$14*C55</f>
        <v>63.36593</v>
      </c>
      <c r="E55" s="14" t="n">
        <f aca="false">$E$14*C55</f>
        <v>190.09779</v>
      </c>
    </row>
    <row r="56" customFormat="false" ht="23.5" hidden="false" customHeight="true" outlineLevel="0" collapsed="false">
      <c r="A56" s="29" t="s">
        <v>69</v>
      </c>
      <c r="B56" s="29"/>
      <c r="C56" s="19" t="n">
        <f aca="false">C50+C51+C52+C53+C54+C55</f>
        <v>0.1038</v>
      </c>
      <c r="D56" s="14" t="n">
        <f aca="false">SUM(D50:D55)</f>
        <v>473.19306</v>
      </c>
      <c r="E56" s="14" t="n">
        <f aca="false">SUM(E50:E55)</f>
        <v>1419.57918</v>
      </c>
    </row>
    <row r="57" customFormat="false" ht="23.6" hidden="false" customHeight="false" outlineLevel="0" collapsed="false">
      <c r="A57" s="12" t="s">
        <v>36</v>
      </c>
      <c r="B57" s="9" t="s">
        <v>70</v>
      </c>
      <c r="C57" s="19" t="n">
        <f aca="false">C20*(C56-C54)</f>
        <v>0.01961496</v>
      </c>
      <c r="D57" s="14" t="n">
        <f aca="false">$D$14*C57</f>
        <v>89.418718152</v>
      </c>
      <c r="E57" s="14" t="n">
        <f aca="false">$E$14*C57</f>
        <v>268.256154456</v>
      </c>
    </row>
    <row r="58" customFormat="false" ht="12.8" hidden="false" customHeight="true" outlineLevel="0" collapsed="false">
      <c r="A58" s="29" t="s">
        <v>71</v>
      </c>
      <c r="B58" s="29"/>
      <c r="C58" s="19" t="n">
        <f aca="false">C56+C57</f>
        <v>0.12341496</v>
      </c>
      <c r="D58" s="14" t="n">
        <f aca="false">$D$14*C58</f>
        <v>562.611778152</v>
      </c>
      <c r="E58" s="14" t="n">
        <f aca="false">$E$14*C58</f>
        <v>1687.835334456</v>
      </c>
      <c r="F58" s="22"/>
    </row>
    <row r="59" customFormat="false" ht="13.8" hidden="false" customHeight="false" outlineLevel="0" collapsed="false">
      <c r="A59" s="12" t="s">
        <v>38</v>
      </c>
      <c r="B59" s="12" t="s">
        <v>72</v>
      </c>
      <c r="C59" s="19" t="n">
        <f aca="false">C30*C58</f>
        <v>0.04171425648</v>
      </c>
      <c r="D59" s="14" t="n">
        <f aca="false">$D$14*C59</f>
        <v>190.162781015376</v>
      </c>
      <c r="E59" s="14" t="n">
        <f aca="false">$E$14*C59</f>
        <v>570.488343046128</v>
      </c>
    </row>
    <row r="60" customFormat="false" ht="13.8" hidden="false" customHeight="false" outlineLevel="0" collapsed="false">
      <c r="A60" s="28"/>
      <c r="B60" s="28" t="s">
        <v>73</v>
      </c>
      <c r="C60" s="21" t="n">
        <f aca="false">SUM(C58+C59)</f>
        <v>0.16512921648</v>
      </c>
      <c r="D60" s="18" t="n">
        <f aca="false">$D$14*C60</f>
        <v>752.774559167376</v>
      </c>
      <c r="E60" s="18" t="n">
        <f aca="false">$E$14*C60</f>
        <v>2258.32367750213</v>
      </c>
      <c r="F60" s="30"/>
    </row>
    <row r="61" customFormat="false" ht="13.8" hidden="false" customHeight="false" outlineLevel="0" collapsed="false">
      <c r="A61" s="2" t="s">
        <v>74</v>
      </c>
      <c r="B61" s="2"/>
      <c r="C61" s="2"/>
      <c r="D61" s="2"/>
      <c r="E61" s="2"/>
    </row>
    <row r="62" customFormat="false" ht="23.5" hidden="false" customHeight="false" outlineLevel="0" collapsed="false">
      <c r="A62" s="28" t="n">
        <v>5</v>
      </c>
      <c r="B62" s="17" t="s">
        <v>75</v>
      </c>
      <c r="C62" s="2"/>
      <c r="D62" s="11" t="s">
        <v>12</v>
      </c>
      <c r="E62" s="11" t="s">
        <v>13</v>
      </c>
    </row>
    <row r="63" customFormat="false" ht="13.8" hidden="false" customHeight="false" outlineLevel="0" collapsed="false">
      <c r="A63" s="12" t="s">
        <v>14</v>
      </c>
      <c r="B63" s="31" t="s">
        <v>76</v>
      </c>
      <c r="C63" s="12"/>
      <c r="D63" s="16" t="n">
        <v>387.28</v>
      </c>
      <c r="E63" s="14" t="n">
        <f aca="false">D63*$E$10</f>
        <v>1161.84</v>
      </c>
    </row>
    <row r="64" customFormat="false" ht="13.8" hidden="false" customHeight="false" outlineLevel="0" collapsed="false">
      <c r="A64" s="28"/>
      <c r="B64" s="28" t="s">
        <v>77</v>
      </c>
      <c r="C64" s="17"/>
      <c r="D64" s="18" t="n">
        <f aca="false">SUM(D63:D63)</f>
        <v>387.28</v>
      </c>
      <c r="E64" s="18" t="n">
        <f aca="false">SUM(E63:E63)</f>
        <v>1161.84</v>
      </c>
    </row>
    <row r="65" customFormat="false" ht="13.8" hidden="false" customHeight="false" outlineLevel="0" collapsed="false">
      <c r="A65" s="2" t="s">
        <v>78</v>
      </c>
      <c r="B65" s="2"/>
      <c r="C65" s="2"/>
      <c r="D65" s="2"/>
      <c r="E65" s="2"/>
    </row>
    <row r="66" customFormat="false" ht="23.45" hidden="false" customHeight="false" outlineLevel="0" collapsed="false">
      <c r="A66" s="2" t="s">
        <v>79</v>
      </c>
      <c r="B66" s="2"/>
      <c r="C66" s="2" t="s">
        <v>62</v>
      </c>
      <c r="D66" s="11" t="s">
        <v>12</v>
      </c>
      <c r="E66" s="11" t="s">
        <v>13</v>
      </c>
    </row>
    <row r="67" customFormat="false" ht="13.8" hidden="false" customHeight="false" outlineLevel="0" collapsed="false">
      <c r="A67" s="12" t="s">
        <v>14</v>
      </c>
      <c r="B67" s="12" t="s">
        <v>80</v>
      </c>
      <c r="C67" s="15" t="n">
        <v>0</v>
      </c>
      <c r="D67" s="14" t="n">
        <f aca="false">D82*C67</f>
        <v>0</v>
      </c>
      <c r="E67" s="14" t="n">
        <f aca="false">E82*C67</f>
        <v>0</v>
      </c>
      <c r="F67" s="22"/>
      <c r="I67" s="30"/>
    </row>
    <row r="68" customFormat="false" ht="13.8" hidden="false" customHeight="false" outlineLevel="0" collapsed="false">
      <c r="A68" s="12" t="s">
        <v>22</v>
      </c>
      <c r="B68" s="12" t="s">
        <v>81</v>
      </c>
      <c r="C68" s="15" t="n">
        <v>0</v>
      </c>
      <c r="D68" s="14" t="n">
        <f aca="false">D83*C68</f>
        <v>0</v>
      </c>
      <c r="E68" s="14" t="n">
        <f aca="false">E83*C68</f>
        <v>0</v>
      </c>
    </row>
    <row r="69" customFormat="false" ht="13.8" hidden="false" customHeight="false" outlineLevel="0" collapsed="false">
      <c r="A69" s="20"/>
      <c r="B69" s="32" t="s">
        <v>82</v>
      </c>
      <c r="C69" s="21" t="n">
        <f aca="false">SUM(C67:C68)</f>
        <v>0</v>
      </c>
      <c r="D69" s="18" t="n">
        <f aca="false">SUM(D67:D68)</f>
        <v>0</v>
      </c>
      <c r="E69" s="18" t="n">
        <f aca="false">SUM(E67:E68)</f>
        <v>0</v>
      </c>
    </row>
    <row r="70" customFormat="false" ht="23.45" hidden="false" customHeight="false" outlineLevel="0" collapsed="false">
      <c r="A70" s="2" t="s">
        <v>83</v>
      </c>
      <c r="B70" s="2"/>
      <c r="C70" s="2" t="s">
        <v>62</v>
      </c>
      <c r="D70" s="11" t="s">
        <v>12</v>
      </c>
      <c r="E70" s="11" t="s">
        <v>13</v>
      </c>
    </row>
    <row r="71" customFormat="false" ht="13.8" hidden="false" customHeight="false" outlineLevel="0" collapsed="false">
      <c r="A71" s="12" t="s">
        <v>14</v>
      </c>
      <c r="B71" s="12" t="s">
        <v>84</v>
      </c>
      <c r="C71" s="15" t="n">
        <v>0.0165</v>
      </c>
      <c r="D71" s="14" t="n">
        <f aca="false">(D84/(1-C74)*C71)</f>
        <v>165.773981604527</v>
      </c>
      <c r="E71" s="14" t="n">
        <f aca="false">E84/(1-C74)*C71</f>
        <v>497.32194481358</v>
      </c>
    </row>
    <row r="72" customFormat="false" ht="13.8" hidden="false" customHeight="false" outlineLevel="0" collapsed="false">
      <c r="A72" s="12" t="s">
        <v>22</v>
      </c>
      <c r="B72" s="12" t="s">
        <v>85</v>
      </c>
      <c r="C72" s="15" t="n">
        <v>0.076</v>
      </c>
      <c r="D72" s="14" t="n">
        <f aca="false">D84/(1-C74)*C72</f>
        <v>763.565006178426</v>
      </c>
      <c r="E72" s="14" t="n">
        <f aca="false">E84/(1-C74)*C72</f>
        <v>2290.69501853528</v>
      </c>
    </row>
    <row r="73" customFormat="false" ht="13.8" hidden="false" customHeight="false" outlineLevel="0" collapsed="false">
      <c r="A73" s="12" t="s">
        <v>24</v>
      </c>
      <c r="B73" s="12" t="s">
        <v>86</v>
      </c>
      <c r="C73" s="15" t="n">
        <v>0.05</v>
      </c>
      <c r="D73" s="14" t="n">
        <f aca="false">D84/(1-C74)*C73</f>
        <v>502.345398801596</v>
      </c>
      <c r="E73" s="14" t="n">
        <f aca="false">E84/(1-C74)*C73</f>
        <v>1507.03619640479</v>
      </c>
    </row>
    <row r="74" customFormat="false" ht="13.8" hidden="false" customHeight="false" outlineLevel="0" collapsed="false">
      <c r="A74" s="20"/>
      <c r="B74" s="17" t="s">
        <v>87</v>
      </c>
      <c r="C74" s="21" t="n">
        <f aca="false">SUM(C71+C72+C73)</f>
        <v>0.1425</v>
      </c>
      <c r="D74" s="18" t="n">
        <f aca="false">SUM(D71:D73)</f>
        <v>1431.68438658455</v>
      </c>
      <c r="E74" s="18" t="n">
        <f aca="false">SUM(E71:E73)</f>
        <v>4295.05315975365</v>
      </c>
      <c r="F74" s="30"/>
    </row>
    <row r="75" customFormat="false" ht="13.8" hidden="false" customHeight="false" outlineLevel="0" collapsed="false">
      <c r="A75" s="33" t="s">
        <v>88</v>
      </c>
      <c r="B75" s="33"/>
      <c r="C75" s="33"/>
      <c r="D75" s="33"/>
      <c r="E75" s="33"/>
      <c r="F75" s="34"/>
      <c r="G75" s="34"/>
      <c r="H75" s="34"/>
      <c r="I75" s="34"/>
    </row>
    <row r="76" customFormat="false" ht="23.5" hidden="false" customHeight="false" outlineLevel="0" collapsed="false">
      <c r="A76" s="33" t="s">
        <v>89</v>
      </c>
      <c r="B76" s="33"/>
      <c r="C76" s="33"/>
      <c r="D76" s="11" t="s">
        <v>12</v>
      </c>
      <c r="E76" s="11" t="s">
        <v>13</v>
      </c>
      <c r="F76" s="34"/>
      <c r="G76" s="34"/>
      <c r="H76" s="34"/>
      <c r="I76" s="34"/>
    </row>
    <row r="77" customFormat="false" ht="13.8" hidden="false" customHeight="false" outlineLevel="0" collapsed="false">
      <c r="A77" s="35" t="s">
        <v>14</v>
      </c>
      <c r="B77" s="35" t="s">
        <v>10</v>
      </c>
      <c r="C77" s="35"/>
      <c r="D77" s="36" t="n">
        <f aca="false">$D$14</f>
        <v>4558.7</v>
      </c>
      <c r="E77" s="36" t="n">
        <f aca="false">E14</f>
        <v>13676.1</v>
      </c>
      <c r="F77" s="37"/>
      <c r="G77" s="37"/>
      <c r="H77" s="37"/>
      <c r="I77" s="38"/>
    </row>
    <row r="78" customFormat="false" ht="23.45" hidden="false" customHeight="true" outlineLevel="0" collapsed="false">
      <c r="A78" s="35" t="s">
        <v>22</v>
      </c>
      <c r="B78" s="39" t="s">
        <v>19</v>
      </c>
      <c r="C78" s="39"/>
      <c r="D78" s="36" t="n">
        <f aca="false">$D$38</f>
        <v>2618.06929264</v>
      </c>
      <c r="E78" s="36" t="n">
        <f aca="false">E38</f>
        <v>7854.20787792</v>
      </c>
      <c r="F78" s="37"/>
      <c r="G78" s="37"/>
      <c r="H78" s="37"/>
      <c r="I78" s="38"/>
    </row>
    <row r="79" customFormat="false" ht="13.8" hidden="false" customHeight="false" outlineLevel="0" collapsed="false">
      <c r="A79" s="35" t="s">
        <v>24</v>
      </c>
      <c r="B79" s="35" t="s">
        <v>51</v>
      </c>
      <c r="C79" s="35"/>
      <c r="D79" s="36" t="n">
        <f aca="false">$D$47</f>
        <v>298.39973764</v>
      </c>
      <c r="E79" s="36" t="n">
        <f aca="false">E47</f>
        <v>895.19921292</v>
      </c>
      <c r="F79" s="37"/>
      <c r="G79" s="37"/>
      <c r="H79" s="37"/>
      <c r="I79" s="38"/>
    </row>
    <row r="80" customFormat="false" ht="13.8" hidden="false" customHeight="false" outlineLevel="0" collapsed="false">
      <c r="A80" s="35" t="s">
        <v>31</v>
      </c>
      <c r="B80" s="35" t="s">
        <v>60</v>
      </c>
      <c r="C80" s="35"/>
      <c r="D80" s="36" t="n">
        <f aca="false">$D$60</f>
        <v>752.774559167376</v>
      </c>
      <c r="E80" s="36" t="n">
        <f aca="false">E60</f>
        <v>2258.32367750213</v>
      </c>
      <c r="F80" s="37"/>
      <c r="G80" s="37"/>
      <c r="H80" s="37"/>
      <c r="I80" s="38"/>
    </row>
    <row r="81" customFormat="false" ht="13.8" hidden="false" customHeight="false" outlineLevel="0" collapsed="false">
      <c r="A81" s="35" t="s">
        <v>16</v>
      </c>
      <c r="B81" s="35" t="s">
        <v>74</v>
      </c>
      <c r="C81" s="35"/>
      <c r="D81" s="36" t="n">
        <f aca="false">$D$64</f>
        <v>387.28</v>
      </c>
      <c r="E81" s="36" t="n">
        <f aca="false">E64</f>
        <v>1161.84</v>
      </c>
      <c r="F81" s="37"/>
      <c r="G81" s="37"/>
      <c r="H81" s="37"/>
      <c r="I81" s="38"/>
    </row>
    <row r="82" customFormat="false" ht="13.8" hidden="false" customHeight="false" outlineLevel="0" collapsed="false">
      <c r="A82" s="35" t="s">
        <v>90</v>
      </c>
      <c r="B82" s="35"/>
      <c r="C82" s="35"/>
      <c r="D82" s="40" t="n">
        <f aca="false">SUM(D77:D81)</f>
        <v>8615.22358944738</v>
      </c>
      <c r="E82" s="40" t="n">
        <f aca="false">SUM(E77:E81)</f>
        <v>25845.6707683421</v>
      </c>
      <c r="F82" s="37"/>
      <c r="G82" s="37"/>
      <c r="H82" s="37"/>
      <c r="I82" s="38"/>
    </row>
    <row r="83" customFormat="false" ht="13.8" hidden="false" customHeight="false" outlineLevel="0" collapsed="false">
      <c r="A83" s="35" t="s">
        <v>91</v>
      </c>
      <c r="B83" s="35"/>
      <c r="C83" s="35"/>
      <c r="D83" s="40" t="n">
        <f aca="false">D82+D67</f>
        <v>8615.22358944738</v>
      </c>
      <c r="E83" s="40" t="n">
        <f aca="false">E82+E67</f>
        <v>25845.6707683421</v>
      </c>
      <c r="F83" s="37"/>
      <c r="G83" s="37"/>
      <c r="H83" s="37"/>
      <c r="I83" s="38"/>
    </row>
    <row r="84" customFormat="false" ht="13.8" hidden="false" customHeight="false" outlineLevel="0" collapsed="false">
      <c r="A84" s="41" t="s">
        <v>92</v>
      </c>
      <c r="B84" s="41"/>
      <c r="C84" s="41"/>
      <c r="D84" s="42" t="n">
        <f aca="false">D83+D68</f>
        <v>8615.22358944738</v>
      </c>
      <c r="E84" s="42" t="n">
        <f aca="false">E83+E68</f>
        <v>25845.6707683421</v>
      </c>
      <c r="F84" s="43"/>
      <c r="G84" s="43"/>
      <c r="H84" s="43"/>
      <c r="I84" s="44"/>
    </row>
    <row r="85" customFormat="false" ht="13.8" hidden="false" customHeight="false" outlineLevel="0" collapsed="false">
      <c r="A85" s="35" t="s">
        <v>34</v>
      </c>
      <c r="B85" s="35" t="s">
        <v>93</v>
      </c>
      <c r="C85" s="35"/>
      <c r="D85" s="36" t="n">
        <f aca="false">$D$74</f>
        <v>1431.68438658455</v>
      </c>
      <c r="E85" s="36" t="n">
        <f aca="false">$E$74</f>
        <v>4295.05315975365</v>
      </c>
      <c r="F85" s="37"/>
      <c r="G85" s="37"/>
      <c r="H85" s="37"/>
      <c r="I85" s="38"/>
    </row>
    <row r="86" customFormat="false" ht="13.8" hidden="false" customHeight="false" outlineLevel="0" collapsed="false">
      <c r="A86" s="45" t="s">
        <v>94</v>
      </c>
      <c r="B86" s="45"/>
      <c r="C86" s="45"/>
      <c r="D86" s="42" t="n">
        <f aca="false">D84+D85</f>
        <v>10046.9079760319</v>
      </c>
      <c r="E86" s="42" t="n">
        <f aca="false">E84+E85</f>
        <v>30140.7239280958</v>
      </c>
      <c r="F86" s="34"/>
      <c r="G86" s="34"/>
      <c r="H86" s="34"/>
      <c r="I86" s="44"/>
    </row>
    <row r="87" customFormat="false" ht="13.8" hidden="false" customHeight="false" outlineLevel="0" collapsed="false">
      <c r="A87" s="46"/>
      <c r="B87" s="47"/>
      <c r="C87" s="47"/>
      <c r="D87" s="47"/>
      <c r="E87" s="48"/>
      <c r="F87" s="34"/>
    </row>
    <row r="88" customFormat="false" ht="13.8" hidden="false" customHeight="false" outlineLevel="0" collapsed="false">
      <c r="A88" s="33" t="s">
        <v>95</v>
      </c>
      <c r="B88" s="33"/>
      <c r="C88" s="33"/>
      <c r="D88" s="33"/>
      <c r="E88" s="33"/>
      <c r="F88" s="34"/>
    </row>
    <row r="89" customFormat="false" ht="34.8" hidden="false" customHeight="false" outlineLevel="0" collapsed="false">
      <c r="A89" s="49" t="s">
        <v>96</v>
      </c>
      <c r="B89" s="49" t="s">
        <v>97</v>
      </c>
      <c r="C89" s="49" t="s">
        <v>98</v>
      </c>
      <c r="D89" s="49" t="s">
        <v>99</v>
      </c>
      <c r="E89" s="48"/>
      <c r="F89" s="34"/>
    </row>
    <row r="90" customFormat="false" ht="13.8" hidden="false" customHeight="false" outlineLevel="0" collapsed="false">
      <c r="A90" s="50" t="n">
        <f aca="false">D86</f>
        <v>10046.9079760319</v>
      </c>
      <c r="B90" s="51" t="n">
        <f aca="false">E10</f>
        <v>3</v>
      </c>
      <c r="C90" s="50" t="n">
        <f aca="false">E86</f>
        <v>30140.7239280958</v>
      </c>
      <c r="D90" s="50" t="n">
        <f aca="false">C90*12</f>
        <v>361688.687137149</v>
      </c>
      <c r="E90" s="52"/>
      <c r="F90" s="34"/>
    </row>
    <row r="91" customFormat="false" ht="13.8" hidden="false" customHeight="false" outlineLevel="0" collapsed="false">
      <c r="A91" s="48"/>
      <c r="B91" s="48"/>
      <c r="C91" s="48"/>
      <c r="D91" s="48"/>
      <c r="E91" s="48"/>
      <c r="F91" s="34"/>
    </row>
    <row r="92" customFormat="false" ht="13.8" hidden="false" customHeight="true" outlineLevel="0" collapsed="false">
      <c r="A92" s="11" t="s">
        <v>100</v>
      </c>
      <c r="B92" s="11"/>
      <c r="C92" s="11"/>
      <c r="D92" s="11"/>
      <c r="E92" s="11"/>
      <c r="F92" s="34"/>
    </row>
    <row r="93" customFormat="false" ht="77.4" hidden="false" customHeight="true" outlineLevel="0" collapsed="false">
      <c r="A93" s="53" t="s">
        <v>101</v>
      </c>
      <c r="B93" s="53"/>
      <c r="C93" s="53"/>
      <c r="D93" s="53"/>
      <c r="E93" s="53"/>
      <c r="F93" s="34"/>
    </row>
    <row r="94" customFormat="false" ht="23.85" hidden="false" customHeight="true" outlineLevel="0" collapsed="false">
      <c r="A94" s="53" t="s">
        <v>102</v>
      </c>
      <c r="B94" s="53"/>
      <c r="C94" s="53"/>
      <c r="D94" s="53"/>
      <c r="E94" s="53"/>
      <c r="F94" s="34"/>
    </row>
    <row r="95" customFormat="false" ht="13.8" hidden="false" customHeight="true" outlineLevel="0" collapsed="false">
      <c r="A95" s="53" t="s">
        <v>103</v>
      </c>
      <c r="B95" s="53"/>
      <c r="C95" s="53"/>
      <c r="D95" s="53"/>
      <c r="E95" s="53"/>
      <c r="F95" s="34"/>
    </row>
    <row r="96" customFormat="false" ht="23.45" hidden="false" customHeight="true" outlineLevel="0" collapsed="false">
      <c r="A96" s="53" t="s">
        <v>104</v>
      </c>
      <c r="B96" s="53"/>
      <c r="C96" s="53"/>
      <c r="D96" s="53"/>
      <c r="E96" s="53"/>
      <c r="F96" s="34"/>
    </row>
    <row r="97" customFormat="false" ht="90.75" hidden="false" customHeight="true" outlineLevel="0" collapsed="false">
      <c r="A97" s="53" t="s">
        <v>105</v>
      </c>
      <c r="B97" s="53"/>
      <c r="C97" s="53"/>
      <c r="D97" s="53"/>
      <c r="E97" s="53"/>
      <c r="F97" s="34"/>
    </row>
    <row r="98" customFormat="false" ht="23.45" hidden="false" customHeight="true" outlineLevel="0" collapsed="false">
      <c r="A98" s="53" t="s">
        <v>106</v>
      </c>
      <c r="B98" s="53"/>
      <c r="C98" s="53"/>
      <c r="D98" s="53"/>
      <c r="E98" s="53"/>
      <c r="F98" s="34"/>
    </row>
    <row r="99" customFormat="false" ht="16.4" hidden="false" customHeight="true" outlineLevel="0" collapsed="false">
      <c r="A99" s="54"/>
      <c r="B99" s="55"/>
      <c r="C99" s="55"/>
      <c r="D99" s="55"/>
      <c r="E99" s="47"/>
      <c r="F99" s="34"/>
    </row>
    <row r="100" customFormat="false" ht="13.8" hidden="false" customHeight="false" outlineLevel="0" collapsed="false">
      <c r="A100" s="27"/>
      <c r="B100" s="33" t="s">
        <v>107</v>
      </c>
      <c r="C100" s="33"/>
      <c r="D100" s="27"/>
      <c r="E100" s="27"/>
    </row>
    <row r="101" customFormat="false" ht="13.8" hidden="false" customHeight="false" outlineLevel="0" collapsed="false">
      <c r="A101" s="56"/>
      <c r="B101" s="12" t="s">
        <v>108</v>
      </c>
      <c r="C101" s="57" t="n">
        <v>2</v>
      </c>
      <c r="D101" s="27"/>
      <c r="E101" s="27"/>
    </row>
    <row r="102" customFormat="false" ht="13.8" hidden="false" customHeight="false" outlineLevel="0" collapsed="false">
      <c r="A102" s="56"/>
      <c r="B102" s="12" t="s">
        <v>109</v>
      </c>
      <c r="C102" s="58" t="n">
        <v>3.75</v>
      </c>
      <c r="D102" s="27"/>
      <c r="E102" s="27"/>
    </row>
    <row r="103" customFormat="false" ht="13.8" hidden="false" customHeight="false" outlineLevel="0" collapsed="false">
      <c r="A103" s="56"/>
      <c r="B103" s="12" t="s">
        <v>110</v>
      </c>
      <c r="C103" s="57" t="n">
        <v>22</v>
      </c>
      <c r="D103" s="27"/>
      <c r="E103" s="27"/>
      <c r="G103" s="59"/>
    </row>
    <row r="104" customFormat="false" ht="13.8" hidden="false" customHeight="false" outlineLevel="0" collapsed="false">
      <c r="A104" s="56"/>
      <c r="B104" s="12" t="s">
        <v>111</v>
      </c>
      <c r="C104" s="58" t="n">
        <f aca="false">6%*C106</f>
        <v>273.522</v>
      </c>
      <c r="D104" s="27"/>
      <c r="E104" s="27"/>
    </row>
    <row r="105" customFormat="false" ht="13.8" hidden="false" customHeight="false" outlineLevel="0" collapsed="false">
      <c r="A105" s="56"/>
      <c r="B105" s="9" t="s">
        <v>112</v>
      </c>
      <c r="C105" s="58" t="n">
        <f aca="false">(C101*C102*C103)-C104</f>
        <v>-108.522</v>
      </c>
      <c r="D105" s="27"/>
      <c r="E105" s="27"/>
    </row>
    <row r="106" customFormat="false" ht="13.8" hidden="false" customHeight="false" outlineLevel="0" collapsed="false">
      <c r="A106" s="56"/>
      <c r="B106" s="9" t="s">
        <v>113</v>
      </c>
      <c r="C106" s="58" t="n">
        <f aca="false">$D$12</f>
        <v>4558.7</v>
      </c>
      <c r="D106" s="27"/>
      <c r="E106" s="27"/>
    </row>
    <row r="107" customFormat="false" ht="13.8" hidden="false" customHeight="false" outlineLevel="0" collapsed="false">
      <c r="A107" s="56"/>
      <c r="B107" s="27"/>
      <c r="C107" s="27"/>
      <c r="D107" s="27"/>
      <c r="E107" s="27"/>
    </row>
    <row r="108" customFormat="false" ht="13.8" hidden="false" customHeight="false" outlineLevel="0" collapsed="false">
      <c r="A108" s="56"/>
      <c r="B108" s="33" t="s">
        <v>114</v>
      </c>
      <c r="C108" s="33"/>
      <c r="D108" s="27"/>
      <c r="E108" s="27"/>
    </row>
    <row r="109" customFormat="false" ht="13.8" hidden="false" customHeight="false" outlineLevel="0" collapsed="false">
      <c r="A109" s="56"/>
      <c r="B109" s="12" t="s">
        <v>115</v>
      </c>
      <c r="C109" s="60" t="n">
        <v>0</v>
      </c>
      <c r="D109" s="27"/>
      <c r="E109" s="27"/>
      <c r="M109" s="47"/>
      <c r="N109" s="47"/>
    </row>
    <row r="110" customFormat="false" ht="13.8" hidden="false" customHeight="false" outlineLevel="0" collapsed="false">
      <c r="A110" s="56"/>
      <c r="B110" s="12" t="s">
        <v>116</v>
      </c>
      <c r="C110" s="57" t="n">
        <v>22</v>
      </c>
      <c r="D110" s="27"/>
      <c r="E110" s="27"/>
      <c r="M110" s="61"/>
      <c r="N110" s="54"/>
    </row>
    <row r="111" customFormat="false" ht="13.8" hidden="false" customHeight="false" outlineLevel="0" collapsed="false">
      <c r="A111" s="56"/>
      <c r="B111" s="12" t="s">
        <v>117</v>
      </c>
      <c r="C111" s="62" t="n">
        <v>0</v>
      </c>
      <c r="D111" s="27"/>
      <c r="E111" s="27"/>
      <c r="M111" s="56"/>
      <c r="N111" s="63"/>
    </row>
    <row r="112" customFormat="false" ht="13.8" hidden="false" customHeight="false" outlineLevel="0" collapsed="false">
      <c r="A112" s="27"/>
      <c r="B112" s="9" t="s">
        <v>118</v>
      </c>
      <c r="C112" s="58" t="n">
        <f aca="false">C109*C110</f>
        <v>0</v>
      </c>
      <c r="D112" s="27"/>
      <c r="E112" s="27"/>
      <c r="M112" s="56"/>
      <c r="N112" s="61"/>
    </row>
    <row r="113" customFormat="false" ht="13.8" hidden="false" customHeight="false" outlineLevel="0" collapsed="false">
      <c r="A113" s="27"/>
      <c r="B113" s="12" t="s">
        <v>119</v>
      </c>
      <c r="C113" s="58" t="n">
        <f aca="false">C111*C112</f>
        <v>0</v>
      </c>
      <c r="D113" s="27"/>
      <c r="E113" s="27"/>
      <c r="M113" s="56"/>
      <c r="N113" s="64"/>
    </row>
    <row r="114" customFormat="false" ht="13.8" hidden="false" customHeight="false" outlineLevel="0" collapsed="false">
      <c r="A114" s="27"/>
      <c r="B114" s="12" t="s">
        <v>120</v>
      </c>
      <c r="C114" s="58" t="n">
        <f aca="false">C112-C113</f>
        <v>0</v>
      </c>
      <c r="D114" s="27"/>
      <c r="E114" s="27"/>
      <c r="M114" s="65"/>
      <c r="N114" s="63"/>
    </row>
    <row r="115" customFormat="false" ht="13.8" hidden="false" customHeight="false" outlineLevel="0" collapsed="false">
      <c r="A115" s="27"/>
      <c r="B115" s="27"/>
      <c r="C115" s="27"/>
      <c r="D115" s="27"/>
      <c r="E115" s="27"/>
      <c r="M115" s="56"/>
      <c r="N115" s="63"/>
    </row>
    <row r="116" customFormat="false" ht="13.8" hidden="false" customHeight="false" outlineLevel="0" collapsed="false">
      <c r="A116" s="66" t="s">
        <v>121</v>
      </c>
      <c r="B116" s="66"/>
      <c r="C116" s="66"/>
      <c r="D116" s="66"/>
      <c r="E116" s="66"/>
      <c r="M116" s="56"/>
      <c r="N116" s="63"/>
    </row>
    <row r="117" customFormat="false" ht="13.8" hidden="false" customHeight="false" outlineLevel="0" collapsed="false">
      <c r="A117" s="67" t="s">
        <v>122</v>
      </c>
      <c r="B117" s="67"/>
      <c r="C117" s="67"/>
      <c r="D117" s="67"/>
      <c r="E117" s="67"/>
    </row>
    <row r="118" customFormat="false" ht="13.8" hidden="false" customHeight="false" outlineLevel="0" collapsed="false">
      <c r="A118" s="57" t="s">
        <v>123</v>
      </c>
      <c r="B118" s="57"/>
      <c r="C118" s="57"/>
      <c r="D118" s="57"/>
      <c r="E118" s="57"/>
    </row>
    <row r="119" customFormat="false" ht="12.8" hidden="false" customHeight="true" outlineLevel="0" collapsed="false">
      <c r="A119" s="68" t="s">
        <v>124</v>
      </c>
      <c r="B119" s="68"/>
      <c r="C119" s="68"/>
      <c r="D119" s="68"/>
      <c r="E119" s="68"/>
    </row>
    <row r="120" customFormat="false" ht="13.8" hidden="false" customHeight="false" outlineLevel="0" collapsed="false">
      <c r="A120" s="27"/>
      <c r="B120" s="69"/>
      <c r="C120" s="61"/>
      <c r="D120" s="27"/>
      <c r="E120" s="27"/>
    </row>
    <row r="121" customFormat="false" ht="13.8" hidden="false" customHeight="false" outlineLevel="0" collapsed="false">
      <c r="A121" s="27"/>
      <c r="B121" s="70"/>
      <c r="C121" s="64"/>
      <c r="D121" s="27"/>
      <c r="E121" s="27"/>
    </row>
    <row r="122" customFormat="false" ht="13.8" hidden="false" customHeight="false" outlineLevel="0" collapsed="false">
      <c r="A122" s="27"/>
      <c r="B122" s="71"/>
      <c r="C122" s="72"/>
      <c r="D122" s="27"/>
      <c r="E122" s="27"/>
    </row>
    <row r="123" customFormat="false" ht="13.8" hidden="false" customHeight="false" outlineLevel="0" collapsed="false">
      <c r="A123" s="27"/>
      <c r="B123" s="69"/>
      <c r="C123" s="72"/>
      <c r="D123" s="27"/>
      <c r="E123" s="27"/>
    </row>
    <row r="124" customFormat="false" ht="13.8" hidden="false" customHeight="false" outlineLevel="0" collapsed="false">
      <c r="A124" s="27"/>
      <c r="B124" s="69"/>
      <c r="C124" s="73"/>
      <c r="D124" s="27"/>
      <c r="E124" s="27"/>
    </row>
    <row r="125" customFormat="false" ht="13.8" hidden="false" customHeight="false" outlineLevel="0" collapsed="false">
      <c r="A125" s="27"/>
      <c r="B125" s="69"/>
      <c r="C125" s="64"/>
      <c r="D125" s="27"/>
      <c r="E125" s="27"/>
    </row>
    <row r="126" customFormat="false" ht="13.8" hidden="false" customHeight="false" outlineLevel="0" collapsed="false">
      <c r="A126" s="27"/>
      <c r="B126" s="69"/>
      <c r="C126" s="61"/>
      <c r="D126" s="74"/>
      <c r="E126" s="27"/>
    </row>
    <row r="127" customFormat="false" ht="13.8" hidden="false" customHeight="false" outlineLevel="0" collapsed="false">
      <c r="A127" s="27"/>
      <c r="B127" s="69"/>
      <c r="C127" s="72"/>
      <c r="D127" s="27"/>
      <c r="E127" s="27"/>
    </row>
    <row r="128" customFormat="false" ht="13.8" hidden="false" customHeight="false" outlineLevel="0" collapsed="false">
      <c r="A128" s="27"/>
      <c r="B128" s="27"/>
      <c r="C128" s="27"/>
      <c r="D128" s="27"/>
      <c r="E128" s="27"/>
    </row>
    <row r="129" customFormat="false" ht="13.8" hidden="false" customHeight="false" outlineLevel="0" collapsed="false">
      <c r="A129" s="27"/>
      <c r="B129" s="47"/>
      <c r="C129" s="47"/>
      <c r="D129" s="27"/>
      <c r="E129" s="27"/>
    </row>
    <row r="130" customFormat="false" ht="13.8" hidden="false" customHeight="false" outlineLevel="0" collapsed="false">
      <c r="A130" s="27"/>
      <c r="B130" s="47"/>
      <c r="C130" s="61"/>
      <c r="D130" s="27"/>
      <c r="E130" s="27"/>
    </row>
    <row r="131" customFormat="false" ht="13.8" hidden="false" customHeight="false" outlineLevel="0" collapsed="false">
      <c r="A131" s="27"/>
      <c r="B131" s="70"/>
      <c r="C131" s="75"/>
      <c r="D131" s="27"/>
      <c r="E131" s="27"/>
    </row>
    <row r="132" customFormat="false" ht="13.8" hidden="false" customHeight="false" outlineLevel="0" collapsed="false">
      <c r="A132" s="27"/>
      <c r="B132" s="69"/>
      <c r="C132" s="76"/>
      <c r="D132" s="27"/>
      <c r="E132" s="27"/>
    </row>
    <row r="133" customFormat="false" ht="13.8" hidden="false" customHeight="false" outlineLevel="0" collapsed="false">
      <c r="A133" s="27"/>
      <c r="B133" s="69"/>
      <c r="C133" s="56"/>
      <c r="D133" s="27"/>
      <c r="E133" s="27"/>
    </row>
    <row r="134" customFormat="false" ht="13.8" hidden="false" customHeight="false" outlineLevel="0" collapsed="false">
      <c r="A134" s="27"/>
      <c r="B134" s="71"/>
      <c r="C134" s="77"/>
      <c r="D134" s="27"/>
      <c r="E134" s="27"/>
    </row>
    <row r="135" customFormat="false" ht="13.8" hidden="false" customHeight="false" outlineLevel="0" collapsed="false">
      <c r="A135" s="27"/>
      <c r="B135" s="69"/>
      <c r="C135" s="72"/>
      <c r="D135" s="27"/>
      <c r="E135" s="27"/>
    </row>
    <row r="136" customFormat="false" ht="13.8" hidden="false" customHeight="false" outlineLevel="0" collapsed="false">
      <c r="A136" s="27"/>
      <c r="B136" s="69"/>
      <c r="C136" s="56"/>
      <c r="D136" s="27"/>
      <c r="E136" s="27"/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50">
    <mergeCell ref="A1:E1"/>
    <mergeCell ref="A2:E2"/>
    <mergeCell ref="A3:E3"/>
    <mergeCell ref="A4:E4"/>
    <mergeCell ref="A5:E5"/>
    <mergeCell ref="A6:D6"/>
    <mergeCell ref="A7:D7"/>
    <mergeCell ref="A8:D8"/>
    <mergeCell ref="A9:D9"/>
    <mergeCell ref="A10:D10"/>
    <mergeCell ref="A11:B11"/>
    <mergeCell ref="A15:E15"/>
    <mergeCell ref="A16:B16"/>
    <mergeCell ref="A21:B21"/>
    <mergeCell ref="A31:B31"/>
    <mergeCell ref="A39:E39"/>
    <mergeCell ref="A48:E48"/>
    <mergeCell ref="A49:B49"/>
    <mergeCell ref="A56:B56"/>
    <mergeCell ref="A58:B58"/>
    <mergeCell ref="A61:E61"/>
    <mergeCell ref="A65:E65"/>
    <mergeCell ref="A66:B66"/>
    <mergeCell ref="A70:B70"/>
    <mergeCell ref="A75:E75"/>
    <mergeCell ref="A76:C76"/>
    <mergeCell ref="B77:C77"/>
    <mergeCell ref="B78:C78"/>
    <mergeCell ref="B79:C79"/>
    <mergeCell ref="B80:C80"/>
    <mergeCell ref="B81:C81"/>
    <mergeCell ref="A82:C82"/>
    <mergeCell ref="A83:C83"/>
    <mergeCell ref="A84:C84"/>
    <mergeCell ref="B85:C85"/>
    <mergeCell ref="A86:C86"/>
    <mergeCell ref="A88:E88"/>
    <mergeCell ref="A92:E92"/>
    <mergeCell ref="A93:E93"/>
    <mergeCell ref="A94:E94"/>
    <mergeCell ref="A95:E95"/>
    <mergeCell ref="A96:E96"/>
    <mergeCell ref="A97:E97"/>
    <mergeCell ref="A98:E98"/>
    <mergeCell ref="B100:C100"/>
    <mergeCell ref="B108:C108"/>
    <mergeCell ref="A116:E116"/>
    <mergeCell ref="A117:E117"/>
    <mergeCell ref="A118:E118"/>
    <mergeCell ref="A119:E11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Roman,Normal"&amp;12&amp;Kffffff&amp;A</oddHeader>
    <oddFooter>&amp;C&amp;"Times New Roman,Normal"&amp;12&amp;KffffffPágina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82" colorId="64" zoomScale="80" zoomScaleNormal="80" zoomScalePageLayoutView="100" workbookViewId="0">
      <selection pane="topLeft" activeCell="D64" activeCellId="0" sqref="D64"/>
    </sheetView>
  </sheetViews>
  <sheetFormatPr defaultColWidth="8.9140625" defaultRowHeight="13.8" zeroHeight="false" outlineLevelRow="0" outlineLevelCol="0"/>
  <cols>
    <col collapsed="false" customWidth="true" hidden="false" outlineLevel="0" max="1" min="1" style="1" width="12.25"/>
    <col collapsed="false" customWidth="true" hidden="false" outlineLevel="0" max="2" min="2" style="1" width="43.37"/>
    <col collapsed="false" customWidth="true" hidden="false" outlineLevel="0" max="5" min="3" style="1" width="12.25"/>
    <col collapsed="false" customWidth="true" hidden="false" outlineLevel="0" max="6" min="6" style="1" width="2.08"/>
    <col collapsed="false" customWidth="true" hidden="false" outlineLevel="0" max="7" min="7" style="1" width="2.77"/>
    <col collapsed="false" customWidth="true" hidden="false" outlineLevel="0" max="8" min="8" style="1" width="2.08"/>
    <col collapsed="false" customWidth="true" hidden="false" outlineLevel="0" max="9" min="9" style="1" width="11.43"/>
    <col collapsed="false" customWidth="false" hidden="false" outlineLevel="0" max="1024" min="10" style="1" width="8.9"/>
  </cols>
  <sheetData>
    <row r="1" customFormat="false" ht="13.8" hidden="false" customHeight="false" outlineLevel="0" collapsed="false">
      <c r="A1" s="2" t="s">
        <v>0</v>
      </c>
      <c r="B1" s="2"/>
      <c r="C1" s="2"/>
      <c r="D1" s="2"/>
      <c r="E1" s="2"/>
    </row>
    <row r="2" customFormat="false" ht="12.8" hidden="false" customHeight="false" outlineLevel="0" collapsed="false">
      <c r="A2" s="2" t="s">
        <v>150</v>
      </c>
      <c r="B2" s="2"/>
      <c r="C2" s="2"/>
      <c r="D2" s="2"/>
      <c r="E2" s="2"/>
    </row>
    <row r="3" customFormat="false" ht="13.8" hidden="false" customHeight="false" outlineLevel="0" collapsed="false">
      <c r="A3" s="4" t="s">
        <v>2</v>
      </c>
      <c r="B3" s="4"/>
      <c r="C3" s="4"/>
      <c r="D3" s="4"/>
      <c r="E3" s="4"/>
    </row>
    <row r="4" customFormat="false" ht="13.8" hidden="false" customHeight="false" outlineLevel="0" collapsed="false">
      <c r="A4" s="4" t="s">
        <v>3</v>
      </c>
      <c r="B4" s="4"/>
      <c r="C4" s="4"/>
      <c r="D4" s="4"/>
      <c r="E4" s="4"/>
    </row>
    <row r="5" customFormat="false" ht="11.9" hidden="false" customHeight="true" outlineLevel="0" collapsed="false">
      <c r="A5" s="2" t="s">
        <v>4</v>
      </c>
      <c r="B5" s="2"/>
      <c r="C5" s="2"/>
      <c r="D5" s="2"/>
      <c r="E5" s="2"/>
    </row>
    <row r="6" customFormat="false" ht="23.5" hidden="false" customHeight="true" outlineLevel="0" collapsed="false">
      <c r="A6" s="5" t="s">
        <v>5</v>
      </c>
      <c r="B6" s="5"/>
      <c r="C6" s="5"/>
      <c r="D6" s="5"/>
      <c r="E6" s="6"/>
      <c r="J6" s="7"/>
    </row>
    <row r="7" customFormat="false" ht="13.8" hidden="false" customHeight="false" outlineLevel="0" collapsed="false">
      <c r="A7" s="8" t="s">
        <v>151</v>
      </c>
      <c r="B7" s="8"/>
      <c r="C7" s="8"/>
      <c r="D7" s="8"/>
      <c r="E7" s="6"/>
    </row>
    <row r="8" customFormat="false" ht="13.8" hidden="false" customHeight="false" outlineLevel="0" collapsed="false">
      <c r="A8" s="8" t="s">
        <v>7</v>
      </c>
      <c r="B8" s="8"/>
      <c r="C8" s="8"/>
      <c r="D8" s="8"/>
      <c r="E8" s="6"/>
    </row>
    <row r="9" customFormat="false" ht="12.8" hidden="false" customHeight="true" outlineLevel="0" collapsed="false">
      <c r="A9" s="9" t="s">
        <v>8</v>
      </c>
      <c r="B9" s="9"/>
      <c r="C9" s="9"/>
      <c r="D9" s="9"/>
      <c r="E9" s="2" t="n">
        <v>12</v>
      </c>
    </row>
    <row r="10" customFormat="false" ht="13.8" hidden="false" customHeight="false" outlineLevel="0" collapsed="false">
      <c r="A10" s="10" t="s">
        <v>9</v>
      </c>
      <c r="B10" s="10"/>
      <c r="C10" s="10"/>
      <c r="D10" s="10"/>
      <c r="E10" s="2" t="n">
        <v>1</v>
      </c>
    </row>
    <row r="11" customFormat="false" ht="23.5" hidden="false" customHeight="false" outlineLevel="0" collapsed="false">
      <c r="A11" s="2" t="s">
        <v>10</v>
      </c>
      <c r="B11" s="2"/>
      <c r="C11" s="2" t="s">
        <v>11</v>
      </c>
      <c r="D11" s="11" t="s">
        <v>12</v>
      </c>
      <c r="E11" s="11" t="s">
        <v>13</v>
      </c>
    </row>
    <row r="12" customFormat="false" ht="13.8" hidden="false" customHeight="false" outlineLevel="0" collapsed="false">
      <c r="A12" s="12" t="s">
        <v>14</v>
      </c>
      <c r="B12" s="12" t="s">
        <v>15</v>
      </c>
      <c r="C12" s="12"/>
      <c r="D12" s="13" t="n">
        <v>7569.62</v>
      </c>
      <c r="E12" s="14" t="n">
        <f aca="false">D12*E10</f>
        <v>7569.62</v>
      </c>
    </row>
    <row r="13" customFormat="false" ht="13.8" hidden="false" customHeight="false" outlineLevel="0" collapsed="false">
      <c r="A13" s="12" t="s">
        <v>16</v>
      </c>
      <c r="B13" s="12" t="s">
        <v>17</v>
      </c>
      <c r="C13" s="15" t="n">
        <v>0</v>
      </c>
      <c r="D13" s="16" t="n">
        <f aca="false">C13*D12</f>
        <v>0</v>
      </c>
      <c r="E13" s="14" t="n">
        <f aca="false">D13*E10</f>
        <v>0</v>
      </c>
    </row>
    <row r="14" customFormat="false" ht="13.8" hidden="false" customHeight="false" outlineLevel="0" collapsed="false">
      <c r="A14" s="17"/>
      <c r="B14" s="17" t="s">
        <v>18</v>
      </c>
      <c r="C14" s="17"/>
      <c r="D14" s="18" t="n">
        <f aca="false">SUM(D12:D13)</f>
        <v>7569.62</v>
      </c>
      <c r="E14" s="18" t="n">
        <f aca="false">SUM(E12:E13)</f>
        <v>7569.62</v>
      </c>
    </row>
    <row r="15" customFormat="false" ht="13.8" hidden="false" customHeight="false" outlineLevel="0" collapsed="false">
      <c r="A15" s="2" t="s">
        <v>19</v>
      </c>
      <c r="B15" s="2"/>
      <c r="C15" s="2"/>
      <c r="D15" s="2"/>
      <c r="E15" s="2"/>
    </row>
    <row r="16" customFormat="false" ht="23.5" hidden="false" customHeight="false" outlineLevel="0" collapsed="false">
      <c r="A16" s="2" t="s">
        <v>20</v>
      </c>
      <c r="B16" s="2"/>
      <c r="C16" s="2" t="s">
        <v>11</v>
      </c>
      <c r="D16" s="11" t="s">
        <v>12</v>
      </c>
      <c r="E16" s="11" t="s">
        <v>13</v>
      </c>
    </row>
    <row r="17" customFormat="false" ht="13.8" hidden="false" customHeight="false" outlineLevel="0" collapsed="false">
      <c r="A17" s="12" t="s">
        <v>14</v>
      </c>
      <c r="B17" s="12" t="s">
        <v>21</v>
      </c>
      <c r="C17" s="19" t="n">
        <v>0.0833</v>
      </c>
      <c r="D17" s="14" t="n">
        <f aca="false">$D$14*C17</f>
        <v>630.549346</v>
      </c>
      <c r="E17" s="14" t="n">
        <f aca="false">D17*$E$10</f>
        <v>630.549346</v>
      </c>
    </row>
    <row r="18" customFormat="false" ht="13.8" hidden="false" customHeight="false" outlineLevel="0" collapsed="false">
      <c r="A18" s="12" t="s">
        <v>22</v>
      </c>
      <c r="B18" s="12" t="s">
        <v>23</v>
      </c>
      <c r="C18" s="19" t="n">
        <v>0.0833</v>
      </c>
      <c r="D18" s="14" t="n">
        <f aca="false">$D$14*C18</f>
        <v>630.549346</v>
      </c>
      <c r="E18" s="14" t="n">
        <f aca="false">D18*$E$10</f>
        <v>630.549346</v>
      </c>
    </row>
    <row r="19" customFormat="false" ht="13.8" hidden="false" customHeight="false" outlineLevel="0" collapsed="false">
      <c r="A19" s="12" t="s">
        <v>24</v>
      </c>
      <c r="B19" s="12" t="s">
        <v>25</v>
      </c>
      <c r="C19" s="19" t="n">
        <v>0.0278</v>
      </c>
      <c r="D19" s="14" t="n">
        <f aca="false">$D$14*C19</f>
        <v>210.435436</v>
      </c>
      <c r="E19" s="14" t="n">
        <f aca="false">D19*$E$10</f>
        <v>210.435436</v>
      </c>
    </row>
    <row r="20" customFormat="false" ht="13.8" hidden="false" customHeight="false" outlineLevel="0" collapsed="false">
      <c r="A20" s="20"/>
      <c r="B20" s="17" t="s">
        <v>26</v>
      </c>
      <c r="C20" s="21" t="n">
        <f aca="false">$C$17+$C$18+$C$19</f>
        <v>0.1944</v>
      </c>
      <c r="D20" s="18" t="n">
        <f aca="false">SUM(D17:D19)</f>
        <v>1471.534128</v>
      </c>
      <c r="E20" s="18" t="n">
        <f aca="false">SUM(E17:E19)</f>
        <v>1471.534128</v>
      </c>
    </row>
    <row r="21" customFormat="false" ht="23.5" hidden="false" customHeight="false" outlineLevel="0" collapsed="false">
      <c r="A21" s="2" t="s">
        <v>27</v>
      </c>
      <c r="B21" s="2"/>
      <c r="C21" s="2" t="s">
        <v>11</v>
      </c>
      <c r="D21" s="11" t="s">
        <v>12</v>
      </c>
      <c r="E21" s="11" t="s">
        <v>13</v>
      </c>
    </row>
    <row r="22" customFormat="false" ht="13.8" hidden="false" customHeight="false" outlineLevel="0" collapsed="false">
      <c r="A22" s="12" t="s">
        <v>14</v>
      </c>
      <c r="B22" s="12" t="s">
        <v>28</v>
      </c>
      <c r="C22" s="19" t="n">
        <v>0.2</v>
      </c>
      <c r="D22" s="14" t="n">
        <f aca="false">($D$14 +$D$20)*C22</f>
        <v>1808.2308256</v>
      </c>
      <c r="E22" s="14" t="n">
        <f aca="false">D22*$E$10</f>
        <v>1808.2308256</v>
      </c>
    </row>
    <row r="23" customFormat="false" ht="13.8" hidden="false" customHeight="false" outlineLevel="0" collapsed="false">
      <c r="A23" s="12" t="s">
        <v>22</v>
      </c>
      <c r="B23" s="12" t="s">
        <v>29</v>
      </c>
      <c r="C23" s="19" t="n">
        <v>0.025</v>
      </c>
      <c r="D23" s="14" t="n">
        <f aca="false">($D$14 +$D$20)*C23</f>
        <v>226.0288532</v>
      </c>
      <c r="E23" s="14" t="n">
        <f aca="false">D23*$E$10</f>
        <v>226.0288532</v>
      </c>
    </row>
    <row r="24" customFormat="false" ht="13.8" hidden="false" customHeight="false" outlineLevel="0" collapsed="false">
      <c r="A24" s="12" t="s">
        <v>24</v>
      </c>
      <c r="B24" s="12" t="s">
        <v>30</v>
      </c>
      <c r="C24" s="15" t="n">
        <v>0</v>
      </c>
      <c r="D24" s="14" t="n">
        <f aca="false">($D$14 +$D$20)*C24</f>
        <v>0</v>
      </c>
      <c r="E24" s="14" t="n">
        <f aca="false">D24*$E$10</f>
        <v>0</v>
      </c>
    </row>
    <row r="25" customFormat="false" ht="13.8" hidden="false" customHeight="false" outlineLevel="0" collapsed="false">
      <c r="A25" s="12" t="s">
        <v>31</v>
      </c>
      <c r="B25" s="12" t="s">
        <v>32</v>
      </c>
      <c r="C25" s="19" t="n">
        <v>0.015</v>
      </c>
      <c r="D25" s="14" t="n">
        <f aca="false">($D$14 +$D$20)*C25</f>
        <v>135.61731192</v>
      </c>
      <c r="E25" s="14" t="n">
        <f aca="false">D25*$E$10</f>
        <v>135.61731192</v>
      </c>
      <c r="F25" s="22"/>
    </row>
    <row r="26" customFormat="false" ht="13.8" hidden="false" customHeight="false" outlineLevel="0" collapsed="false">
      <c r="A26" s="12" t="s">
        <v>16</v>
      </c>
      <c r="B26" s="12" t="s">
        <v>33</v>
      </c>
      <c r="C26" s="19" t="n">
        <v>0.01</v>
      </c>
      <c r="D26" s="14" t="n">
        <f aca="false">($D$14 +$D$20)*C26</f>
        <v>90.41154128</v>
      </c>
      <c r="E26" s="14" t="n">
        <f aca="false">D26*$E$10</f>
        <v>90.41154128</v>
      </c>
    </row>
    <row r="27" customFormat="false" ht="13.8" hidden="false" customHeight="false" outlineLevel="0" collapsed="false">
      <c r="A27" s="12" t="s">
        <v>34</v>
      </c>
      <c r="B27" s="12" t="s">
        <v>35</v>
      </c>
      <c r="C27" s="19" t="n">
        <v>0.006</v>
      </c>
      <c r="D27" s="14" t="n">
        <f aca="false">($D$14 +$D$20)*C27</f>
        <v>54.246924768</v>
      </c>
      <c r="E27" s="14" t="n">
        <f aca="false">D27*$E$10</f>
        <v>54.246924768</v>
      </c>
    </row>
    <row r="28" customFormat="false" ht="13.8" hidden="false" customHeight="false" outlineLevel="0" collapsed="false">
      <c r="A28" s="12" t="s">
        <v>36</v>
      </c>
      <c r="B28" s="12" t="s">
        <v>37</v>
      </c>
      <c r="C28" s="19" t="n">
        <v>0.002</v>
      </c>
      <c r="D28" s="14" t="n">
        <f aca="false">($D$14 +$D$20)*C28</f>
        <v>18.082308256</v>
      </c>
      <c r="E28" s="14" t="n">
        <f aca="false">D28*$E$10</f>
        <v>18.082308256</v>
      </c>
    </row>
    <row r="29" customFormat="false" ht="13.8" hidden="false" customHeight="false" outlineLevel="0" collapsed="false">
      <c r="A29" s="12" t="s">
        <v>38</v>
      </c>
      <c r="B29" s="12" t="s">
        <v>39</v>
      </c>
      <c r="C29" s="19" t="n">
        <v>0.08</v>
      </c>
      <c r="D29" s="14" t="n">
        <f aca="false">($D$14 +$D$20)*C29</f>
        <v>723.29233024</v>
      </c>
      <c r="E29" s="14" t="n">
        <f aca="false">D29*$E$10</f>
        <v>723.29233024</v>
      </c>
    </row>
    <row r="30" customFormat="false" ht="13.8" hidden="false" customHeight="false" outlineLevel="0" collapsed="false">
      <c r="A30" s="20"/>
      <c r="B30" s="17" t="s">
        <v>40</v>
      </c>
      <c r="C30" s="21" t="n">
        <f aca="false">SUM(C22:C29)</f>
        <v>0.338</v>
      </c>
      <c r="D30" s="18" t="n">
        <f aca="false">SUM(D22:D29)</f>
        <v>3055.910095264</v>
      </c>
      <c r="E30" s="18" t="n">
        <f aca="false">SUM(E22:E29)</f>
        <v>3055.910095264</v>
      </c>
    </row>
    <row r="31" customFormat="false" ht="23.5" hidden="false" customHeight="false" outlineLevel="0" collapsed="false">
      <c r="A31" s="2" t="s">
        <v>41</v>
      </c>
      <c r="B31" s="2"/>
      <c r="C31" s="2"/>
      <c r="D31" s="11" t="s">
        <v>12</v>
      </c>
      <c r="E31" s="11" t="s">
        <v>13</v>
      </c>
    </row>
    <row r="32" customFormat="false" ht="13.8" hidden="false" customHeight="false" outlineLevel="0" collapsed="false">
      <c r="A32" s="12" t="s">
        <v>14</v>
      </c>
      <c r="B32" s="12" t="s">
        <v>42</v>
      </c>
      <c r="C32" s="12"/>
      <c r="D32" s="14" t="n">
        <f aca="false">C105</f>
        <v>-289.1772</v>
      </c>
      <c r="E32" s="14" t="n">
        <f aca="false">D32*$E$10</f>
        <v>-289.1772</v>
      </c>
      <c r="F32" s="24"/>
    </row>
    <row r="33" customFormat="false" ht="13.8" hidden="false" customHeight="false" outlineLevel="0" collapsed="false">
      <c r="A33" s="25" t="s">
        <v>22</v>
      </c>
      <c r="B33" s="25" t="s">
        <v>128</v>
      </c>
      <c r="C33" s="12"/>
      <c r="D33" s="14" t="n">
        <f aca="false">C114</f>
        <v>0</v>
      </c>
      <c r="E33" s="14" t="n">
        <f aca="false">D33*$E$10</f>
        <v>0</v>
      </c>
    </row>
    <row r="34" customFormat="false" ht="13.8" hidden="false" customHeight="false" outlineLevel="0" collapsed="false">
      <c r="A34" s="25" t="s">
        <v>24</v>
      </c>
      <c r="B34" s="12" t="s">
        <v>44</v>
      </c>
      <c r="C34" s="12"/>
      <c r="D34" s="16" t="n">
        <v>0</v>
      </c>
      <c r="E34" s="14" t="n">
        <f aca="false">D34*$E$10</f>
        <v>0</v>
      </c>
    </row>
    <row r="35" customFormat="false" ht="13.8" hidden="false" customHeight="false" outlineLevel="0" collapsed="false">
      <c r="A35" s="25" t="s">
        <v>31</v>
      </c>
      <c r="B35" s="25" t="s">
        <v>45</v>
      </c>
      <c r="C35" s="12"/>
      <c r="D35" s="16" t="n">
        <v>0</v>
      </c>
      <c r="E35" s="14" t="n">
        <f aca="false">D35*$E$10</f>
        <v>0</v>
      </c>
    </row>
    <row r="36" customFormat="false" ht="13.8" hidden="false" customHeight="false" outlineLevel="0" collapsed="false">
      <c r="A36" s="25" t="s">
        <v>36</v>
      </c>
      <c r="B36" s="25" t="s">
        <v>129</v>
      </c>
      <c r="C36" s="12"/>
      <c r="D36" s="16" t="n">
        <v>0</v>
      </c>
      <c r="E36" s="14" t="n">
        <f aca="false">D36*$E$10</f>
        <v>0</v>
      </c>
    </row>
    <row r="37" customFormat="false" ht="13.8" hidden="false" customHeight="false" outlineLevel="0" collapsed="false">
      <c r="A37" s="20"/>
      <c r="B37" s="17" t="s">
        <v>49</v>
      </c>
      <c r="C37" s="20"/>
      <c r="D37" s="18" t="n">
        <f aca="false">SUM(D32:D36)</f>
        <v>-289.1772</v>
      </c>
      <c r="E37" s="18" t="n">
        <f aca="false">SUM(E32:E36)</f>
        <v>-289.1772</v>
      </c>
    </row>
    <row r="38" customFormat="false" ht="13.8" hidden="false" customHeight="false" outlineLevel="0" collapsed="false">
      <c r="A38" s="17"/>
      <c r="B38" s="17" t="s">
        <v>50</v>
      </c>
      <c r="C38" s="17"/>
      <c r="D38" s="18" t="n">
        <f aca="false">D20+D30+D37</f>
        <v>4238.267023264</v>
      </c>
      <c r="E38" s="18" t="n">
        <f aca="false">E20+E30+E37</f>
        <v>4238.267023264</v>
      </c>
    </row>
    <row r="39" customFormat="false" ht="13.8" hidden="false" customHeight="false" outlineLevel="0" collapsed="false">
      <c r="A39" s="2" t="s">
        <v>51</v>
      </c>
      <c r="B39" s="2"/>
      <c r="C39" s="2"/>
      <c r="D39" s="2"/>
      <c r="E39" s="2"/>
    </row>
    <row r="40" customFormat="false" ht="23.5" hidden="false" customHeight="false" outlineLevel="0" collapsed="false">
      <c r="A40" s="28" t="n">
        <v>3</v>
      </c>
      <c r="B40" s="28" t="s">
        <v>52</v>
      </c>
      <c r="C40" s="2" t="s">
        <v>11</v>
      </c>
      <c r="D40" s="11" t="s">
        <v>12</v>
      </c>
      <c r="E40" s="11" t="s">
        <v>13</v>
      </c>
    </row>
    <row r="41" customFormat="false" ht="13.8" hidden="false" customHeight="false" outlineLevel="0" collapsed="false">
      <c r="A41" s="12" t="s">
        <v>14</v>
      </c>
      <c r="B41" s="12" t="s">
        <v>53</v>
      </c>
      <c r="C41" s="19" t="n">
        <v>0.0042</v>
      </c>
      <c r="D41" s="14" t="n">
        <f aca="false">$D$14*C41</f>
        <v>31.792404</v>
      </c>
      <c r="E41" s="14" t="n">
        <f aca="false">$E$14*C41</f>
        <v>31.792404</v>
      </c>
    </row>
    <row r="42" customFormat="false" ht="13.8" hidden="false" customHeight="false" outlineLevel="0" collapsed="false">
      <c r="A42" s="12" t="s">
        <v>22</v>
      </c>
      <c r="B42" s="12" t="s">
        <v>54</v>
      </c>
      <c r="C42" s="19" t="n">
        <v>0.0003</v>
      </c>
      <c r="D42" s="14" t="n">
        <f aca="false">$D$14*C42</f>
        <v>2.270886</v>
      </c>
      <c r="E42" s="14" t="n">
        <f aca="false">$E$14*C42</f>
        <v>2.270886</v>
      </c>
    </row>
    <row r="43" customFormat="false" ht="13.8" hidden="false" customHeight="false" outlineLevel="0" collapsed="false">
      <c r="A43" s="12" t="s">
        <v>24</v>
      </c>
      <c r="B43" s="12" t="s">
        <v>55</v>
      </c>
      <c r="C43" s="19" t="n">
        <v>0.0344</v>
      </c>
      <c r="D43" s="14" t="n">
        <f aca="false">$D$14*C43</f>
        <v>260.394928</v>
      </c>
      <c r="E43" s="14" t="n">
        <f aca="false">$E$14*C43</f>
        <v>260.394928</v>
      </c>
    </row>
    <row r="44" customFormat="false" ht="13.8" hidden="false" customHeight="false" outlineLevel="0" collapsed="false">
      <c r="A44" s="12" t="s">
        <v>31</v>
      </c>
      <c r="B44" s="12" t="s">
        <v>56</v>
      </c>
      <c r="C44" s="19" t="n">
        <v>0.0194</v>
      </c>
      <c r="D44" s="14" t="n">
        <f aca="false">$D$14*C44</f>
        <v>146.850628</v>
      </c>
      <c r="E44" s="14" t="n">
        <f aca="false">$E$14*C44</f>
        <v>146.850628</v>
      </c>
    </row>
    <row r="45" customFormat="false" ht="23.6" hidden="false" customHeight="false" outlineLevel="0" collapsed="false">
      <c r="A45" s="12" t="s">
        <v>16</v>
      </c>
      <c r="B45" s="9" t="s">
        <v>57</v>
      </c>
      <c r="C45" s="19" t="n">
        <f aca="false">C30*C44</f>
        <v>0.0065572</v>
      </c>
      <c r="D45" s="14" t="n">
        <f aca="false">$D$14*C45</f>
        <v>49.635512264</v>
      </c>
      <c r="E45" s="14" t="n">
        <f aca="false">$E$14*C45</f>
        <v>49.635512264</v>
      </c>
    </row>
    <row r="46" customFormat="false" ht="13.8" hidden="false" customHeight="false" outlineLevel="0" collapsed="false">
      <c r="A46" s="12" t="s">
        <v>34</v>
      </c>
      <c r="B46" s="12" t="s">
        <v>58</v>
      </c>
      <c r="C46" s="19" t="n">
        <v>0.0006</v>
      </c>
      <c r="D46" s="14" t="n">
        <f aca="false">$D$14*C46</f>
        <v>4.541772</v>
      </c>
      <c r="E46" s="14" t="n">
        <f aca="false">$E$14*C46</f>
        <v>4.541772</v>
      </c>
    </row>
    <row r="47" customFormat="false" ht="13.8" hidden="false" customHeight="false" outlineLevel="0" collapsed="false">
      <c r="A47" s="17"/>
      <c r="B47" s="17" t="s">
        <v>59</v>
      </c>
      <c r="C47" s="21" t="n">
        <f aca="false">SUM(C41:C46)*100%</f>
        <v>0.0654572</v>
      </c>
      <c r="D47" s="18" t="n">
        <f aca="false">SUM(D41:D46)</f>
        <v>495.486130264</v>
      </c>
      <c r="E47" s="18" t="n">
        <f aca="false">SUM(E41:E46)</f>
        <v>495.486130264</v>
      </c>
    </row>
    <row r="48" customFormat="false" ht="13.8" hidden="false" customHeight="false" outlineLevel="0" collapsed="false">
      <c r="A48" s="2" t="s">
        <v>60</v>
      </c>
      <c r="B48" s="2"/>
      <c r="C48" s="2"/>
      <c r="D48" s="2"/>
      <c r="E48" s="2"/>
    </row>
    <row r="49" customFormat="false" ht="23.45" hidden="false" customHeight="false" outlineLevel="0" collapsed="false">
      <c r="A49" s="2" t="s">
        <v>61</v>
      </c>
      <c r="B49" s="2"/>
      <c r="C49" s="2" t="s">
        <v>62</v>
      </c>
      <c r="D49" s="11" t="s">
        <v>12</v>
      </c>
      <c r="E49" s="11" t="s">
        <v>13</v>
      </c>
    </row>
    <row r="50" customFormat="false" ht="13.8" hidden="false" customHeight="false" outlineLevel="0" collapsed="false">
      <c r="A50" s="12" t="s">
        <v>14</v>
      </c>
      <c r="B50" s="12" t="s">
        <v>63</v>
      </c>
      <c r="C50" s="19" t="n">
        <v>0.0833</v>
      </c>
      <c r="D50" s="14" t="n">
        <f aca="false">$D$14*C50</f>
        <v>630.549346</v>
      </c>
      <c r="E50" s="14" t="n">
        <f aca="false">$E$14*C50</f>
        <v>630.549346</v>
      </c>
    </row>
    <row r="51" customFormat="false" ht="13.8" hidden="false" customHeight="false" outlineLevel="0" collapsed="false">
      <c r="A51" s="12" t="s">
        <v>22</v>
      </c>
      <c r="B51" s="12" t="s">
        <v>64</v>
      </c>
      <c r="C51" s="19" t="n">
        <v>0.0028</v>
      </c>
      <c r="D51" s="14" t="n">
        <f aca="false">$D$14*C51</f>
        <v>21.194936</v>
      </c>
      <c r="E51" s="14" t="n">
        <f aca="false">$E$14*C51</f>
        <v>21.194936</v>
      </c>
    </row>
    <row r="52" customFormat="false" ht="13.8" hidden="false" customHeight="false" outlineLevel="0" collapsed="false">
      <c r="A52" s="12" t="s">
        <v>24</v>
      </c>
      <c r="B52" s="12" t="s">
        <v>65</v>
      </c>
      <c r="C52" s="19" t="n">
        <v>0.0002</v>
      </c>
      <c r="D52" s="14" t="n">
        <f aca="false">$D$14*C52</f>
        <v>1.513924</v>
      </c>
      <c r="E52" s="14" t="n">
        <f aca="false">$E$14*C52</f>
        <v>1.513924</v>
      </c>
    </row>
    <row r="53" customFormat="false" ht="13.8" hidden="false" customHeight="false" outlineLevel="0" collapsed="false">
      <c r="A53" s="12" t="s">
        <v>31</v>
      </c>
      <c r="B53" s="12" t="s">
        <v>66</v>
      </c>
      <c r="C53" s="19" t="n">
        <v>0.0007</v>
      </c>
      <c r="D53" s="14" t="n">
        <f aca="false">$D$14*C53</f>
        <v>5.298734</v>
      </c>
      <c r="E53" s="14" t="n">
        <f aca="false">$E$14*C53</f>
        <v>5.298734</v>
      </c>
    </row>
    <row r="54" customFormat="false" ht="13.8" hidden="false" customHeight="false" outlineLevel="0" collapsed="false">
      <c r="A54" s="12" t="s">
        <v>16</v>
      </c>
      <c r="B54" s="12" t="s">
        <v>67</v>
      </c>
      <c r="C54" s="19" t="n">
        <v>0.0029</v>
      </c>
      <c r="D54" s="14" t="n">
        <f aca="false">$D$14*C54</f>
        <v>21.951898</v>
      </c>
      <c r="E54" s="14" t="n">
        <f aca="false">$E$14*C54</f>
        <v>21.951898</v>
      </c>
    </row>
    <row r="55" customFormat="false" ht="13.8" hidden="false" customHeight="false" outlineLevel="0" collapsed="false">
      <c r="A55" s="12" t="s">
        <v>34</v>
      </c>
      <c r="B55" s="12" t="s">
        <v>68</v>
      </c>
      <c r="C55" s="19" t="n">
        <v>0.0139</v>
      </c>
      <c r="D55" s="14" t="n">
        <f aca="false">$D$14*C55</f>
        <v>105.217718</v>
      </c>
      <c r="E55" s="14" t="n">
        <f aca="false">$E$14*C55</f>
        <v>105.217718</v>
      </c>
    </row>
    <row r="56" customFormat="false" ht="23.5" hidden="false" customHeight="true" outlineLevel="0" collapsed="false">
      <c r="A56" s="29" t="s">
        <v>69</v>
      </c>
      <c r="B56" s="29"/>
      <c r="C56" s="19" t="n">
        <f aca="false">C50+C51+C52+C53+C54+C55</f>
        <v>0.1038</v>
      </c>
      <c r="D56" s="14" t="n">
        <f aca="false">SUM(D50:D55)</f>
        <v>785.726556</v>
      </c>
      <c r="E56" s="14" t="n">
        <f aca="false">SUM(E50:E55)</f>
        <v>785.726556</v>
      </c>
    </row>
    <row r="57" customFormat="false" ht="23.6" hidden="false" customHeight="false" outlineLevel="0" collapsed="false">
      <c r="A57" s="12" t="s">
        <v>36</v>
      </c>
      <c r="B57" s="9" t="s">
        <v>70</v>
      </c>
      <c r="C57" s="19" t="n">
        <f aca="false">C20*(C56-C54)</f>
        <v>0.01961496</v>
      </c>
      <c r="D57" s="14" t="n">
        <f aca="false">$D$14*C57</f>
        <v>148.4777935152</v>
      </c>
      <c r="E57" s="14" t="n">
        <f aca="false">$E$14*C57</f>
        <v>148.4777935152</v>
      </c>
    </row>
    <row r="58" customFormat="false" ht="12.8" hidden="false" customHeight="true" outlineLevel="0" collapsed="false">
      <c r="A58" s="29" t="s">
        <v>71</v>
      </c>
      <c r="B58" s="29"/>
      <c r="C58" s="19" t="n">
        <f aca="false">C56+C57</f>
        <v>0.12341496</v>
      </c>
      <c r="D58" s="14" t="n">
        <f aca="false">$D$14*C58</f>
        <v>934.2043495152</v>
      </c>
      <c r="E58" s="14" t="n">
        <f aca="false">$E$14*C58</f>
        <v>934.2043495152</v>
      </c>
      <c r="F58" s="22"/>
    </row>
    <row r="59" customFormat="false" ht="13.8" hidden="false" customHeight="false" outlineLevel="0" collapsed="false">
      <c r="A59" s="12" t="s">
        <v>38</v>
      </c>
      <c r="B59" s="12" t="s">
        <v>72</v>
      </c>
      <c r="C59" s="19" t="n">
        <f aca="false">C30*C58</f>
        <v>0.04171425648</v>
      </c>
      <c r="D59" s="14" t="n">
        <f aca="false">$D$14*C59</f>
        <v>315.761070136138</v>
      </c>
      <c r="E59" s="14" t="n">
        <f aca="false">$E$14*C59</f>
        <v>315.761070136138</v>
      </c>
    </row>
    <row r="60" customFormat="false" ht="13.8" hidden="false" customHeight="false" outlineLevel="0" collapsed="false">
      <c r="A60" s="28"/>
      <c r="B60" s="28" t="s">
        <v>73</v>
      </c>
      <c r="C60" s="21" t="n">
        <f aca="false">SUM(C58+C59)</f>
        <v>0.16512921648</v>
      </c>
      <c r="D60" s="18" t="n">
        <f aca="false">$D$14*C60</f>
        <v>1249.96541965134</v>
      </c>
      <c r="E60" s="18" t="n">
        <f aca="false">$E$14*C60</f>
        <v>1249.96541965134</v>
      </c>
      <c r="F60" s="30"/>
    </row>
    <row r="61" customFormat="false" ht="13.8" hidden="false" customHeight="false" outlineLevel="0" collapsed="false">
      <c r="A61" s="2" t="s">
        <v>74</v>
      </c>
      <c r="B61" s="2"/>
      <c r="C61" s="2"/>
      <c r="D61" s="2"/>
      <c r="E61" s="2"/>
    </row>
    <row r="62" customFormat="false" ht="23.5" hidden="false" customHeight="false" outlineLevel="0" collapsed="false">
      <c r="A62" s="28" t="n">
        <v>5</v>
      </c>
      <c r="B62" s="17" t="s">
        <v>75</v>
      </c>
      <c r="C62" s="2"/>
      <c r="D62" s="11" t="s">
        <v>12</v>
      </c>
      <c r="E62" s="11" t="s">
        <v>13</v>
      </c>
    </row>
    <row r="63" customFormat="false" ht="13.8" hidden="false" customHeight="false" outlineLevel="0" collapsed="false">
      <c r="A63" s="12" t="s">
        <v>14</v>
      </c>
      <c r="B63" s="31" t="s">
        <v>76</v>
      </c>
      <c r="C63" s="12"/>
      <c r="D63" s="16" t="n">
        <v>387.28</v>
      </c>
      <c r="E63" s="14" t="n">
        <f aca="false">D63*$E$10</f>
        <v>387.28</v>
      </c>
    </row>
    <row r="64" customFormat="false" ht="13.8" hidden="false" customHeight="false" outlineLevel="0" collapsed="false">
      <c r="A64" s="28"/>
      <c r="B64" s="28" t="s">
        <v>77</v>
      </c>
      <c r="C64" s="17"/>
      <c r="D64" s="18" t="n">
        <f aca="false">SUM(D63:D63)</f>
        <v>387.28</v>
      </c>
      <c r="E64" s="18" t="n">
        <f aca="false">SUM(E63:E63)</f>
        <v>387.28</v>
      </c>
    </row>
    <row r="65" customFormat="false" ht="13.8" hidden="false" customHeight="false" outlineLevel="0" collapsed="false">
      <c r="A65" s="2" t="s">
        <v>78</v>
      </c>
      <c r="B65" s="2"/>
      <c r="C65" s="2"/>
      <c r="D65" s="2"/>
      <c r="E65" s="2"/>
    </row>
    <row r="66" customFormat="false" ht="23.45" hidden="false" customHeight="false" outlineLevel="0" collapsed="false">
      <c r="A66" s="2" t="s">
        <v>79</v>
      </c>
      <c r="B66" s="2"/>
      <c r="C66" s="2" t="s">
        <v>62</v>
      </c>
      <c r="D66" s="11" t="s">
        <v>12</v>
      </c>
      <c r="E66" s="11" t="s">
        <v>13</v>
      </c>
    </row>
    <row r="67" customFormat="false" ht="13.8" hidden="false" customHeight="false" outlineLevel="0" collapsed="false">
      <c r="A67" s="12" t="s">
        <v>14</v>
      </c>
      <c r="B67" s="12" t="s">
        <v>80</v>
      </c>
      <c r="C67" s="15" t="n">
        <v>0</v>
      </c>
      <c r="D67" s="14" t="n">
        <f aca="false">D82*C67</f>
        <v>0</v>
      </c>
      <c r="E67" s="14" t="n">
        <f aca="false">E82*C67</f>
        <v>0</v>
      </c>
      <c r="F67" s="22"/>
      <c r="I67" s="30"/>
    </row>
    <row r="68" customFormat="false" ht="13.8" hidden="false" customHeight="false" outlineLevel="0" collapsed="false">
      <c r="A68" s="12" t="s">
        <v>22</v>
      </c>
      <c r="B68" s="12" t="s">
        <v>81</v>
      </c>
      <c r="C68" s="15" t="n">
        <v>0</v>
      </c>
      <c r="D68" s="14" t="n">
        <f aca="false">D83*C68</f>
        <v>0</v>
      </c>
      <c r="E68" s="14" t="n">
        <f aca="false">E83*C68</f>
        <v>0</v>
      </c>
    </row>
    <row r="69" customFormat="false" ht="13.8" hidden="false" customHeight="false" outlineLevel="0" collapsed="false">
      <c r="A69" s="20"/>
      <c r="B69" s="32" t="s">
        <v>82</v>
      </c>
      <c r="C69" s="21" t="n">
        <f aca="false">SUM(C67:C68)</f>
        <v>0</v>
      </c>
      <c r="D69" s="18" t="n">
        <f aca="false">SUM(D67:D68)</f>
        <v>0</v>
      </c>
      <c r="E69" s="18" t="n">
        <f aca="false">SUM(E67:E68)</f>
        <v>0</v>
      </c>
    </row>
    <row r="70" customFormat="false" ht="23.45" hidden="false" customHeight="false" outlineLevel="0" collapsed="false">
      <c r="A70" s="2" t="s">
        <v>83</v>
      </c>
      <c r="B70" s="2"/>
      <c r="C70" s="2" t="s">
        <v>62</v>
      </c>
      <c r="D70" s="11" t="s">
        <v>12</v>
      </c>
      <c r="E70" s="11" t="s">
        <v>13</v>
      </c>
    </row>
    <row r="71" customFormat="false" ht="13.8" hidden="false" customHeight="false" outlineLevel="0" collapsed="false">
      <c r="A71" s="12" t="s">
        <v>14</v>
      </c>
      <c r="B71" s="12" t="s">
        <v>84</v>
      </c>
      <c r="C71" s="15" t="n">
        <v>0.0165</v>
      </c>
      <c r="D71" s="14" t="n">
        <f aca="false">(D84/(1-C74)*C71)</f>
        <v>268.2451387259</v>
      </c>
      <c r="E71" s="14" t="n">
        <f aca="false">E84/(1-C74)*C71</f>
        <v>268.2451387259</v>
      </c>
    </row>
    <row r="72" customFormat="false" ht="13.8" hidden="false" customHeight="false" outlineLevel="0" collapsed="false">
      <c r="A72" s="12" t="s">
        <v>22</v>
      </c>
      <c r="B72" s="12" t="s">
        <v>85</v>
      </c>
      <c r="C72" s="15" t="n">
        <v>0.076</v>
      </c>
      <c r="D72" s="14" t="n">
        <f aca="false">D84/(1-C74)*C72</f>
        <v>1235.55336625263</v>
      </c>
      <c r="E72" s="14" t="n">
        <f aca="false">E84/(1-C74)*C72</f>
        <v>1235.55336625263</v>
      </c>
    </row>
    <row r="73" customFormat="false" ht="13.8" hidden="false" customHeight="false" outlineLevel="0" collapsed="false">
      <c r="A73" s="12" t="s">
        <v>24</v>
      </c>
      <c r="B73" s="12" t="s">
        <v>86</v>
      </c>
      <c r="C73" s="15" t="n">
        <v>0.05</v>
      </c>
      <c r="D73" s="14" t="n">
        <f aca="false">D84/(1-C74)*C73</f>
        <v>812.864056745151</v>
      </c>
      <c r="E73" s="14" t="n">
        <f aca="false">E84/(1-C74)*C73</f>
        <v>812.864056745151</v>
      </c>
    </row>
    <row r="74" customFormat="false" ht="13.8" hidden="false" customHeight="false" outlineLevel="0" collapsed="false">
      <c r="A74" s="20"/>
      <c r="B74" s="17" t="s">
        <v>87</v>
      </c>
      <c r="C74" s="21" t="n">
        <f aca="false">SUM(C71+C72+C73)</f>
        <v>0.1425</v>
      </c>
      <c r="D74" s="18" t="n">
        <f aca="false">SUM(D71:D73)</f>
        <v>2316.66256172368</v>
      </c>
      <c r="E74" s="18" t="n">
        <f aca="false">SUM(E71:E73)</f>
        <v>2316.66256172368</v>
      </c>
      <c r="F74" s="30"/>
    </row>
    <row r="75" customFormat="false" ht="13.8" hidden="false" customHeight="false" outlineLevel="0" collapsed="false">
      <c r="A75" s="33" t="s">
        <v>88</v>
      </c>
      <c r="B75" s="33"/>
      <c r="C75" s="33"/>
      <c r="D75" s="33"/>
      <c r="E75" s="33"/>
      <c r="F75" s="34"/>
      <c r="G75" s="34"/>
      <c r="H75" s="34"/>
      <c r="I75" s="34"/>
    </row>
    <row r="76" customFormat="false" ht="23.5" hidden="false" customHeight="false" outlineLevel="0" collapsed="false">
      <c r="A76" s="33" t="s">
        <v>89</v>
      </c>
      <c r="B76" s="33"/>
      <c r="C76" s="33"/>
      <c r="D76" s="11" t="s">
        <v>12</v>
      </c>
      <c r="E76" s="11" t="s">
        <v>13</v>
      </c>
      <c r="F76" s="34"/>
      <c r="G76" s="34"/>
      <c r="H76" s="34"/>
      <c r="I76" s="34"/>
    </row>
    <row r="77" customFormat="false" ht="13.8" hidden="false" customHeight="false" outlineLevel="0" collapsed="false">
      <c r="A77" s="35" t="s">
        <v>14</v>
      </c>
      <c r="B77" s="35" t="s">
        <v>10</v>
      </c>
      <c r="C77" s="35"/>
      <c r="D77" s="36" t="n">
        <f aca="false">$D$14</f>
        <v>7569.62</v>
      </c>
      <c r="E77" s="36" t="n">
        <f aca="false">E14</f>
        <v>7569.62</v>
      </c>
      <c r="F77" s="37"/>
      <c r="G77" s="37"/>
      <c r="H77" s="37"/>
      <c r="I77" s="38"/>
    </row>
    <row r="78" customFormat="false" ht="23.45" hidden="false" customHeight="true" outlineLevel="0" collapsed="false">
      <c r="A78" s="35" t="s">
        <v>22</v>
      </c>
      <c r="B78" s="39" t="s">
        <v>19</v>
      </c>
      <c r="C78" s="39"/>
      <c r="D78" s="36" t="n">
        <f aca="false">$D$38</f>
        <v>4238.267023264</v>
      </c>
      <c r="E78" s="36" t="n">
        <f aca="false">E38</f>
        <v>4238.267023264</v>
      </c>
      <c r="F78" s="37"/>
      <c r="G78" s="37"/>
      <c r="H78" s="37"/>
      <c r="I78" s="38"/>
    </row>
    <row r="79" customFormat="false" ht="13.8" hidden="false" customHeight="false" outlineLevel="0" collapsed="false">
      <c r="A79" s="35" t="s">
        <v>24</v>
      </c>
      <c r="B79" s="35" t="s">
        <v>51</v>
      </c>
      <c r="C79" s="35"/>
      <c r="D79" s="36" t="n">
        <f aca="false">$D$47</f>
        <v>495.486130264</v>
      </c>
      <c r="E79" s="36" t="n">
        <f aca="false">E47</f>
        <v>495.486130264</v>
      </c>
      <c r="F79" s="37"/>
      <c r="G79" s="37"/>
      <c r="H79" s="37"/>
      <c r="I79" s="38"/>
    </row>
    <row r="80" customFormat="false" ht="13.8" hidden="false" customHeight="false" outlineLevel="0" collapsed="false">
      <c r="A80" s="35" t="s">
        <v>31</v>
      </c>
      <c r="B80" s="35" t="s">
        <v>60</v>
      </c>
      <c r="C80" s="35"/>
      <c r="D80" s="36" t="n">
        <f aca="false">$D$60</f>
        <v>1249.96541965134</v>
      </c>
      <c r="E80" s="36" t="n">
        <f aca="false">E60</f>
        <v>1249.96541965134</v>
      </c>
      <c r="F80" s="37"/>
      <c r="G80" s="37"/>
      <c r="H80" s="37"/>
      <c r="I80" s="38"/>
    </row>
    <row r="81" customFormat="false" ht="13.8" hidden="false" customHeight="false" outlineLevel="0" collapsed="false">
      <c r="A81" s="35" t="s">
        <v>16</v>
      </c>
      <c r="B81" s="35" t="s">
        <v>74</v>
      </c>
      <c r="C81" s="35"/>
      <c r="D81" s="36" t="n">
        <f aca="false">$D$64</f>
        <v>387.28</v>
      </c>
      <c r="E81" s="36" t="n">
        <f aca="false">E64</f>
        <v>387.28</v>
      </c>
      <c r="F81" s="37"/>
      <c r="G81" s="37"/>
      <c r="H81" s="37"/>
      <c r="I81" s="38"/>
    </row>
    <row r="82" customFormat="false" ht="13.8" hidden="false" customHeight="false" outlineLevel="0" collapsed="false">
      <c r="A82" s="35" t="s">
        <v>90</v>
      </c>
      <c r="B82" s="35"/>
      <c r="C82" s="35"/>
      <c r="D82" s="40" t="n">
        <f aca="false">SUM(D77:D81)</f>
        <v>13940.6185731793</v>
      </c>
      <c r="E82" s="40" t="n">
        <f aca="false">SUM(E77:E81)</f>
        <v>13940.6185731793</v>
      </c>
      <c r="F82" s="37"/>
      <c r="G82" s="37"/>
      <c r="H82" s="37"/>
      <c r="I82" s="38"/>
    </row>
    <row r="83" customFormat="false" ht="13.8" hidden="false" customHeight="false" outlineLevel="0" collapsed="false">
      <c r="A83" s="35" t="s">
        <v>91</v>
      </c>
      <c r="B83" s="35"/>
      <c r="C83" s="35"/>
      <c r="D83" s="40" t="n">
        <f aca="false">D82+D67</f>
        <v>13940.6185731793</v>
      </c>
      <c r="E83" s="40" t="n">
        <f aca="false">E82+E67</f>
        <v>13940.6185731793</v>
      </c>
      <c r="F83" s="37"/>
      <c r="G83" s="37"/>
      <c r="H83" s="37"/>
      <c r="I83" s="38"/>
    </row>
    <row r="84" customFormat="false" ht="13.8" hidden="false" customHeight="false" outlineLevel="0" collapsed="false">
      <c r="A84" s="41" t="s">
        <v>92</v>
      </c>
      <c r="B84" s="41"/>
      <c r="C84" s="41"/>
      <c r="D84" s="42" t="n">
        <f aca="false">D83+D68</f>
        <v>13940.6185731793</v>
      </c>
      <c r="E84" s="42" t="n">
        <f aca="false">E83+E68</f>
        <v>13940.6185731793</v>
      </c>
      <c r="F84" s="43"/>
      <c r="G84" s="43"/>
      <c r="H84" s="43"/>
      <c r="I84" s="44"/>
    </row>
    <row r="85" customFormat="false" ht="13.8" hidden="false" customHeight="false" outlineLevel="0" collapsed="false">
      <c r="A85" s="35" t="s">
        <v>34</v>
      </c>
      <c r="B85" s="35" t="s">
        <v>93</v>
      </c>
      <c r="C85" s="35"/>
      <c r="D85" s="36" t="n">
        <f aca="false">$D$74</f>
        <v>2316.66256172368</v>
      </c>
      <c r="E85" s="36" t="n">
        <f aca="false">$E$74</f>
        <v>2316.66256172368</v>
      </c>
      <c r="F85" s="37"/>
      <c r="G85" s="37"/>
      <c r="H85" s="37"/>
      <c r="I85" s="38"/>
    </row>
    <row r="86" customFormat="false" ht="13.8" hidden="false" customHeight="false" outlineLevel="0" collapsed="false">
      <c r="A86" s="45" t="s">
        <v>94</v>
      </c>
      <c r="B86" s="45"/>
      <c r="C86" s="45"/>
      <c r="D86" s="42" t="n">
        <f aca="false">D84+D85</f>
        <v>16257.281134903</v>
      </c>
      <c r="E86" s="42" t="n">
        <f aca="false">E84+E85</f>
        <v>16257.281134903</v>
      </c>
      <c r="F86" s="34"/>
      <c r="G86" s="34"/>
      <c r="H86" s="34"/>
      <c r="I86" s="44"/>
    </row>
    <row r="87" customFormat="false" ht="13.8" hidden="false" customHeight="false" outlineLevel="0" collapsed="false">
      <c r="A87" s="46"/>
      <c r="B87" s="47"/>
      <c r="C87" s="47"/>
      <c r="D87" s="47"/>
      <c r="E87" s="48"/>
      <c r="F87" s="34"/>
    </row>
    <row r="88" customFormat="false" ht="13.8" hidden="false" customHeight="false" outlineLevel="0" collapsed="false">
      <c r="A88" s="33" t="s">
        <v>95</v>
      </c>
      <c r="B88" s="33"/>
      <c r="C88" s="33"/>
      <c r="D88" s="33"/>
      <c r="E88" s="33"/>
      <c r="F88" s="34"/>
    </row>
    <row r="89" customFormat="false" ht="34.8" hidden="false" customHeight="false" outlineLevel="0" collapsed="false">
      <c r="A89" s="49" t="s">
        <v>96</v>
      </c>
      <c r="B89" s="49" t="s">
        <v>97</v>
      </c>
      <c r="C89" s="49" t="s">
        <v>98</v>
      </c>
      <c r="D89" s="49" t="s">
        <v>99</v>
      </c>
      <c r="E89" s="48"/>
      <c r="F89" s="34"/>
    </row>
    <row r="90" customFormat="false" ht="13.8" hidden="false" customHeight="false" outlineLevel="0" collapsed="false">
      <c r="A90" s="50" t="n">
        <f aca="false">D86</f>
        <v>16257.281134903</v>
      </c>
      <c r="B90" s="51" t="n">
        <f aca="false">E10</f>
        <v>1</v>
      </c>
      <c r="C90" s="50" t="n">
        <f aca="false">E86</f>
        <v>16257.281134903</v>
      </c>
      <c r="D90" s="50" t="n">
        <f aca="false">C90*12</f>
        <v>195087.373618836</v>
      </c>
      <c r="E90" s="52"/>
      <c r="F90" s="34"/>
    </row>
    <row r="91" customFormat="false" ht="13.8" hidden="false" customHeight="false" outlineLevel="0" collapsed="false">
      <c r="A91" s="48"/>
      <c r="B91" s="48"/>
      <c r="C91" s="48"/>
      <c r="D91" s="48"/>
      <c r="E91" s="48"/>
      <c r="F91" s="34"/>
    </row>
    <row r="92" customFormat="false" ht="13.8" hidden="false" customHeight="true" outlineLevel="0" collapsed="false">
      <c r="A92" s="11" t="s">
        <v>100</v>
      </c>
      <c r="B92" s="11"/>
      <c r="C92" s="11"/>
      <c r="D92" s="11"/>
      <c r="E92" s="11"/>
      <c r="F92" s="34"/>
    </row>
    <row r="93" customFormat="false" ht="78.35" hidden="false" customHeight="true" outlineLevel="0" collapsed="false">
      <c r="A93" s="53" t="s">
        <v>101</v>
      </c>
      <c r="B93" s="53"/>
      <c r="C93" s="53"/>
      <c r="D93" s="53"/>
      <c r="E93" s="53"/>
      <c r="F93" s="34"/>
    </row>
    <row r="94" customFormat="false" ht="23.85" hidden="false" customHeight="true" outlineLevel="0" collapsed="false">
      <c r="A94" s="53" t="s">
        <v>102</v>
      </c>
      <c r="B94" s="53"/>
      <c r="C94" s="53"/>
      <c r="D94" s="53"/>
      <c r="E94" s="53"/>
      <c r="F94" s="34"/>
    </row>
    <row r="95" customFormat="false" ht="13.8" hidden="false" customHeight="true" outlineLevel="0" collapsed="false">
      <c r="A95" s="53" t="s">
        <v>103</v>
      </c>
      <c r="B95" s="53"/>
      <c r="C95" s="53"/>
      <c r="D95" s="53"/>
      <c r="E95" s="53"/>
      <c r="F95" s="34"/>
    </row>
    <row r="96" customFormat="false" ht="23.45" hidden="false" customHeight="true" outlineLevel="0" collapsed="false">
      <c r="A96" s="53" t="s">
        <v>104</v>
      </c>
      <c r="B96" s="53"/>
      <c r="C96" s="53"/>
      <c r="D96" s="53"/>
      <c r="E96" s="53"/>
      <c r="F96" s="34"/>
    </row>
    <row r="97" customFormat="false" ht="90.75" hidden="false" customHeight="true" outlineLevel="0" collapsed="false">
      <c r="A97" s="53" t="s">
        <v>105</v>
      </c>
      <c r="B97" s="53"/>
      <c r="C97" s="53"/>
      <c r="D97" s="53"/>
      <c r="E97" s="53"/>
      <c r="F97" s="34"/>
    </row>
    <row r="98" customFormat="false" ht="23.45" hidden="false" customHeight="true" outlineLevel="0" collapsed="false">
      <c r="A98" s="53" t="s">
        <v>106</v>
      </c>
      <c r="B98" s="53"/>
      <c r="C98" s="53"/>
      <c r="D98" s="53"/>
      <c r="E98" s="53"/>
      <c r="F98" s="34"/>
    </row>
    <row r="99" customFormat="false" ht="16.4" hidden="false" customHeight="true" outlineLevel="0" collapsed="false">
      <c r="A99" s="54"/>
      <c r="B99" s="55"/>
      <c r="C99" s="55"/>
      <c r="D99" s="55"/>
      <c r="E99" s="47"/>
      <c r="F99" s="34"/>
    </row>
    <row r="100" customFormat="false" ht="13.8" hidden="false" customHeight="false" outlineLevel="0" collapsed="false">
      <c r="A100" s="27"/>
      <c r="B100" s="33" t="s">
        <v>107</v>
      </c>
      <c r="C100" s="33"/>
      <c r="D100" s="27"/>
      <c r="E100" s="27"/>
    </row>
    <row r="101" customFormat="false" ht="13.8" hidden="false" customHeight="false" outlineLevel="0" collapsed="false">
      <c r="A101" s="56"/>
      <c r="B101" s="12" t="s">
        <v>108</v>
      </c>
      <c r="C101" s="57" t="n">
        <v>2</v>
      </c>
      <c r="D101" s="27"/>
      <c r="E101" s="27"/>
    </row>
    <row r="102" customFormat="false" ht="13.8" hidden="false" customHeight="false" outlineLevel="0" collapsed="false">
      <c r="A102" s="56"/>
      <c r="B102" s="12" t="s">
        <v>109</v>
      </c>
      <c r="C102" s="58" t="n">
        <v>3.75</v>
      </c>
      <c r="D102" s="27"/>
      <c r="E102" s="27"/>
    </row>
    <row r="103" customFormat="false" ht="13.8" hidden="false" customHeight="false" outlineLevel="0" collapsed="false">
      <c r="A103" s="56"/>
      <c r="B103" s="12" t="s">
        <v>110</v>
      </c>
      <c r="C103" s="57" t="n">
        <v>22</v>
      </c>
      <c r="D103" s="27"/>
      <c r="E103" s="27"/>
      <c r="G103" s="59"/>
    </row>
    <row r="104" customFormat="false" ht="13.8" hidden="false" customHeight="false" outlineLevel="0" collapsed="false">
      <c r="A104" s="56"/>
      <c r="B104" s="12" t="s">
        <v>111</v>
      </c>
      <c r="C104" s="58" t="n">
        <f aca="false">6%*C106</f>
        <v>454.1772</v>
      </c>
      <c r="D104" s="27"/>
      <c r="E104" s="27"/>
    </row>
    <row r="105" customFormat="false" ht="13.8" hidden="false" customHeight="false" outlineLevel="0" collapsed="false">
      <c r="A105" s="56"/>
      <c r="B105" s="9" t="s">
        <v>112</v>
      </c>
      <c r="C105" s="58" t="n">
        <f aca="false">(C101*C102*C103)-C104</f>
        <v>-289.1772</v>
      </c>
      <c r="D105" s="27"/>
      <c r="E105" s="27"/>
    </row>
    <row r="106" customFormat="false" ht="13.8" hidden="false" customHeight="false" outlineLevel="0" collapsed="false">
      <c r="A106" s="56"/>
      <c r="B106" s="9" t="s">
        <v>113</v>
      </c>
      <c r="C106" s="58" t="n">
        <f aca="false">$D$12</f>
        <v>7569.62</v>
      </c>
      <c r="D106" s="27"/>
      <c r="E106" s="27"/>
    </row>
    <row r="107" customFormat="false" ht="13.8" hidden="false" customHeight="false" outlineLevel="0" collapsed="false">
      <c r="A107" s="56"/>
      <c r="B107" s="27"/>
      <c r="C107" s="27"/>
      <c r="D107" s="27"/>
      <c r="E107" s="27"/>
    </row>
    <row r="108" customFormat="false" ht="13.8" hidden="false" customHeight="false" outlineLevel="0" collapsed="false">
      <c r="A108" s="56"/>
      <c r="B108" s="33" t="s">
        <v>114</v>
      </c>
      <c r="C108" s="33"/>
      <c r="D108" s="27"/>
      <c r="E108" s="27"/>
    </row>
    <row r="109" customFormat="false" ht="13.8" hidden="false" customHeight="false" outlineLevel="0" collapsed="false">
      <c r="A109" s="56"/>
      <c r="B109" s="12" t="s">
        <v>115</v>
      </c>
      <c r="C109" s="60" t="n">
        <v>0</v>
      </c>
      <c r="D109" s="27"/>
      <c r="E109" s="27"/>
      <c r="M109" s="47"/>
      <c r="N109" s="47"/>
    </row>
    <row r="110" customFormat="false" ht="13.8" hidden="false" customHeight="false" outlineLevel="0" collapsed="false">
      <c r="A110" s="56"/>
      <c r="B110" s="12" t="s">
        <v>116</v>
      </c>
      <c r="C110" s="57" t="n">
        <v>22</v>
      </c>
      <c r="D110" s="27"/>
      <c r="E110" s="27"/>
      <c r="M110" s="61"/>
      <c r="N110" s="54"/>
    </row>
    <row r="111" customFormat="false" ht="13.8" hidden="false" customHeight="false" outlineLevel="0" collapsed="false">
      <c r="A111" s="56"/>
      <c r="B111" s="12" t="s">
        <v>117</v>
      </c>
      <c r="C111" s="62" t="n">
        <v>0</v>
      </c>
      <c r="D111" s="27"/>
      <c r="E111" s="27"/>
      <c r="M111" s="56"/>
      <c r="N111" s="63"/>
    </row>
    <row r="112" customFormat="false" ht="13.8" hidden="false" customHeight="false" outlineLevel="0" collapsed="false">
      <c r="A112" s="27"/>
      <c r="B112" s="9" t="s">
        <v>118</v>
      </c>
      <c r="C112" s="58" t="n">
        <f aca="false">C109*C110</f>
        <v>0</v>
      </c>
      <c r="D112" s="27"/>
      <c r="E112" s="27"/>
      <c r="M112" s="56"/>
      <c r="N112" s="61"/>
    </row>
    <row r="113" customFormat="false" ht="13.8" hidden="false" customHeight="false" outlineLevel="0" collapsed="false">
      <c r="A113" s="27"/>
      <c r="B113" s="12" t="s">
        <v>119</v>
      </c>
      <c r="C113" s="58" t="n">
        <f aca="false">C111*C112</f>
        <v>0</v>
      </c>
      <c r="D113" s="27"/>
      <c r="E113" s="27"/>
      <c r="M113" s="56"/>
      <c r="N113" s="64"/>
    </row>
    <row r="114" customFormat="false" ht="13.8" hidden="false" customHeight="false" outlineLevel="0" collapsed="false">
      <c r="A114" s="27"/>
      <c r="B114" s="12" t="s">
        <v>120</v>
      </c>
      <c r="C114" s="58" t="n">
        <f aca="false">C112-C113</f>
        <v>0</v>
      </c>
      <c r="D114" s="27"/>
      <c r="E114" s="27"/>
      <c r="M114" s="65"/>
      <c r="N114" s="63"/>
    </row>
    <row r="115" customFormat="false" ht="13.8" hidden="false" customHeight="false" outlineLevel="0" collapsed="false">
      <c r="A115" s="27"/>
      <c r="B115" s="27"/>
      <c r="C115" s="27"/>
      <c r="D115" s="27"/>
      <c r="E115" s="27"/>
      <c r="M115" s="56"/>
      <c r="N115" s="63"/>
    </row>
    <row r="116" customFormat="false" ht="13.8" hidden="false" customHeight="false" outlineLevel="0" collapsed="false">
      <c r="A116" s="66" t="s">
        <v>121</v>
      </c>
      <c r="B116" s="66"/>
      <c r="C116" s="66"/>
      <c r="D116" s="66"/>
      <c r="E116" s="66"/>
      <c r="M116" s="56"/>
      <c r="N116" s="63"/>
    </row>
    <row r="117" customFormat="false" ht="13.8" hidden="false" customHeight="false" outlineLevel="0" collapsed="false">
      <c r="A117" s="67" t="s">
        <v>122</v>
      </c>
      <c r="B117" s="67"/>
      <c r="C117" s="67"/>
      <c r="D117" s="67"/>
      <c r="E117" s="67"/>
    </row>
    <row r="118" customFormat="false" ht="13.8" hidden="false" customHeight="false" outlineLevel="0" collapsed="false">
      <c r="A118" s="57" t="s">
        <v>123</v>
      </c>
      <c r="B118" s="57"/>
      <c r="C118" s="57"/>
      <c r="D118" s="57"/>
      <c r="E118" s="57"/>
    </row>
    <row r="119" customFormat="false" ht="12.8" hidden="false" customHeight="true" outlineLevel="0" collapsed="false">
      <c r="A119" s="68" t="s">
        <v>124</v>
      </c>
      <c r="B119" s="68"/>
      <c r="C119" s="68"/>
      <c r="D119" s="68"/>
      <c r="E119" s="68"/>
    </row>
    <row r="120" customFormat="false" ht="13.8" hidden="false" customHeight="false" outlineLevel="0" collapsed="false">
      <c r="A120" s="27"/>
      <c r="B120" s="69"/>
      <c r="C120" s="61"/>
      <c r="D120" s="27"/>
      <c r="E120" s="27"/>
    </row>
    <row r="121" customFormat="false" ht="13.8" hidden="false" customHeight="false" outlineLevel="0" collapsed="false">
      <c r="A121" s="27"/>
      <c r="B121" s="70"/>
      <c r="C121" s="64"/>
      <c r="D121" s="27"/>
      <c r="E121" s="27"/>
    </row>
    <row r="122" customFormat="false" ht="13.8" hidden="false" customHeight="false" outlineLevel="0" collapsed="false">
      <c r="A122" s="27"/>
      <c r="B122" s="71"/>
      <c r="C122" s="72"/>
      <c r="D122" s="27"/>
      <c r="E122" s="27"/>
    </row>
    <row r="123" customFormat="false" ht="13.8" hidden="false" customHeight="false" outlineLevel="0" collapsed="false">
      <c r="A123" s="27"/>
      <c r="B123" s="69"/>
      <c r="C123" s="72"/>
      <c r="D123" s="27"/>
      <c r="E123" s="27"/>
    </row>
    <row r="124" customFormat="false" ht="13.8" hidden="false" customHeight="false" outlineLevel="0" collapsed="false">
      <c r="A124" s="27"/>
      <c r="B124" s="69"/>
      <c r="C124" s="73"/>
      <c r="D124" s="27"/>
      <c r="E124" s="27"/>
    </row>
    <row r="125" customFormat="false" ht="13.8" hidden="false" customHeight="false" outlineLevel="0" collapsed="false">
      <c r="A125" s="27"/>
      <c r="B125" s="69"/>
      <c r="C125" s="64"/>
      <c r="D125" s="27"/>
      <c r="E125" s="27"/>
    </row>
    <row r="126" customFormat="false" ht="13.8" hidden="false" customHeight="false" outlineLevel="0" collapsed="false">
      <c r="A126" s="27"/>
      <c r="B126" s="69"/>
      <c r="C126" s="61"/>
      <c r="D126" s="74"/>
      <c r="E126" s="27"/>
    </row>
    <row r="127" customFormat="false" ht="13.8" hidden="false" customHeight="false" outlineLevel="0" collapsed="false">
      <c r="A127" s="27"/>
      <c r="B127" s="69"/>
      <c r="C127" s="72"/>
      <c r="D127" s="27"/>
      <c r="E127" s="27"/>
    </row>
    <row r="128" customFormat="false" ht="13.8" hidden="false" customHeight="false" outlineLevel="0" collapsed="false">
      <c r="A128" s="27"/>
      <c r="B128" s="27"/>
      <c r="C128" s="27"/>
      <c r="D128" s="27"/>
      <c r="E128" s="27"/>
    </row>
    <row r="129" customFormat="false" ht="13.8" hidden="false" customHeight="false" outlineLevel="0" collapsed="false">
      <c r="A129" s="27"/>
      <c r="B129" s="47"/>
      <c r="C129" s="47"/>
      <c r="D129" s="27"/>
      <c r="E129" s="27"/>
    </row>
    <row r="130" customFormat="false" ht="13.8" hidden="false" customHeight="false" outlineLevel="0" collapsed="false">
      <c r="A130" s="27"/>
      <c r="B130" s="47"/>
      <c r="C130" s="61"/>
      <c r="D130" s="27"/>
      <c r="E130" s="27"/>
    </row>
    <row r="131" customFormat="false" ht="13.8" hidden="false" customHeight="false" outlineLevel="0" collapsed="false">
      <c r="A131" s="27"/>
      <c r="B131" s="70"/>
      <c r="C131" s="75"/>
      <c r="D131" s="27"/>
      <c r="E131" s="27"/>
    </row>
    <row r="132" customFormat="false" ht="13.8" hidden="false" customHeight="false" outlineLevel="0" collapsed="false">
      <c r="A132" s="27"/>
      <c r="B132" s="69"/>
      <c r="C132" s="76"/>
      <c r="D132" s="27"/>
      <c r="E132" s="27"/>
    </row>
    <row r="133" customFormat="false" ht="13.8" hidden="false" customHeight="false" outlineLevel="0" collapsed="false">
      <c r="A133" s="27"/>
      <c r="B133" s="69"/>
      <c r="C133" s="56"/>
      <c r="D133" s="27"/>
      <c r="E133" s="27"/>
    </row>
    <row r="134" customFormat="false" ht="13.8" hidden="false" customHeight="false" outlineLevel="0" collapsed="false">
      <c r="A134" s="27"/>
      <c r="B134" s="71"/>
      <c r="C134" s="77"/>
      <c r="D134" s="27"/>
      <c r="E134" s="27"/>
    </row>
    <row r="135" customFormat="false" ht="13.8" hidden="false" customHeight="false" outlineLevel="0" collapsed="false">
      <c r="A135" s="27"/>
      <c r="B135" s="69"/>
      <c r="C135" s="72"/>
      <c r="D135" s="27"/>
      <c r="E135" s="27"/>
    </row>
    <row r="136" customFormat="false" ht="13.8" hidden="false" customHeight="false" outlineLevel="0" collapsed="false">
      <c r="A136" s="27"/>
      <c r="B136" s="69"/>
      <c r="C136" s="56"/>
      <c r="D136" s="27"/>
      <c r="E136" s="27"/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50">
    <mergeCell ref="A1:E1"/>
    <mergeCell ref="A2:E2"/>
    <mergeCell ref="A3:E3"/>
    <mergeCell ref="A4:E4"/>
    <mergeCell ref="A5:E5"/>
    <mergeCell ref="A6:D6"/>
    <mergeCell ref="A7:D7"/>
    <mergeCell ref="A8:D8"/>
    <mergeCell ref="A9:D9"/>
    <mergeCell ref="A10:D10"/>
    <mergeCell ref="A11:B11"/>
    <mergeCell ref="A15:E15"/>
    <mergeCell ref="A16:B16"/>
    <mergeCell ref="A21:B21"/>
    <mergeCell ref="A31:B31"/>
    <mergeCell ref="A39:E39"/>
    <mergeCell ref="A48:E48"/>
    <mergeCell ref="A49:B49"/>
    <mergeCell ref="A56:B56"/>
    <mergeCell ref="A58:B58"/>
    <mergeCell ref="A61:E61"/>
    <mergeCell ref="A65:E65"/>
    <mergeCell ref="A66:B66"/>
    <mergeCell ref="A70:B70"/>
    <mergeCell ref="A75:E75"/>
    <mergeCell ref="A76:C76"/>
    <mergeCell ref="B77:C77"/>
    <mergeCell ref="B78:C78"/>
    <mergeCell ref="B79:C79"/>
    <mergeCell ref="B80:C80"/>
    <mergeCell ref="B81:C81"/>
    <mergeCell ref="A82:C82"/>
    <mergeCell ref="A83:C83"/>
    <mergeCell ref="A84:C84"/>
    <mergeCell ref="B85:C85"/>
    <mergeCell ref="A86:C86"/>
    <mergeCell ref="A88:E88"/>
    <mergeCell ref="A92:E92"/>
    <mergeCell ref="A93:E93"/>
    <mergeCell ref="A94:E94"/>
    <mergeCell ref="A95:E95"/>
    <mergeCell ref="A96:E96"/>
    <mergeCell ref="A97:E97"/>
    <mergeCell ref="A98:E98"/>
    <mergeCell ref="B100:C100"/>
    <mergeCell ref="B108:C108"/>
    <mergeCell ref="A116:E116"/>
    <mergeCell ref="A117:E117"/>
    <mergeCell ref="A118:E118"/>
    <mergeCell ref="A119:E11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Roman,Normal"&amp;12&amp;Kffffff&amp;A</oddHeader>
    <oddFooter>&amp;C&amp;"Times New Roman,Normal"&amp;12&amp;KffffffPágina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1910</TotalTime>
  <Application>LibreOffice/7.2.0.4$Windows_X86_64 LibreOffice_project/9a9c6381e3f7a62afc1329bd359cc48accb6435b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2023-03-27T17:19:51Z</dcterms:created>
  <dc:creator>sf</dc:creator>
  <dc:description/>
  <dc:language>pt-BR</dc:language>
  <cp:lastModifiedBy/>
  <cp:lastPrinted>2024-05-09T16:30:36Z</cp:lastPrinted>
  <dcterms:modified xsi:type="dcterms:W3CDTF">2025-04-29T17:38:36Z</dcterms:modified>
  <cp:revision>422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