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RQUIV0S\BACKUP\SEBASTIÃO\02 - CALÇAMENTO CÓRREGO DAS PALMEIRAS (Próximo ao Renascer)\"/>
    </mc:Choice>
  </mc:AlternateContent>
  <xr:revisionPtr revIDLastSave="0" documentId="13_ncr:1_{D7D34165-435E-421A-88D5-42E851BE025F}" xr6:coauthVersionLast="47" xr6:coauthVersionMax="47" xr10:uidLastSave="{00000000-0000-0000-0000-000000000000}"/>
  <bookViews>
    <workbookView xWindow="-120" yWindow="-120" windowWidth="20730" windowHeight="11160" tabRatio="628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COMPOSIÇÃO!$A$1:$G$29</definedName>
    <definedName name="_xlnm.Print_Area" localSheetId="3">Cronograma!$A$1:$J$21</definedName>
    <definedName name="_xlnm.Print_Area" localSheetId="2">'Memória de Cálculo'!$A$1:$F$25</definedName>
    <definedName name="_xlnm.Print_Area" localSheetId="4">'Memorial Descritivo'!$A$1:$F$28</definedName>
    <definedName name="_xlnm.Print_Area" localSheetId="0">'Planilha Orcamentária'!$A$1:$H$29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Cronograma!$A$1:$J$21</definedName>
    <definedName name="Z_46B44D95_2370_4419_BD85_88291A251F92_.wvu.PrintArea" localSheetId="2" hidden="1">'Memória de Cálculo'!$A$1:$F$15</definedName>
    <definedName name="Z_46B44D95_2370_4419_BD85_88291A251F92_.wvu.PrintArea" localSheetId="0" hidden="1">'Planilha Orcamentária'!$A$1:$H$29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B12" i="14" l="1"/>
  <c r="A11" i="14"/>
  <c r="C12" i="14"/>
  <c r="C9" i="14"/>
  <c r="F18" i="5"/>
  <c r="G11" i="18"/>
  <c r="H7" i="5"/>
  <c r="G13" i="5" s="1"/>
  <c r="H13" i="5" s="1"/>
  <c r="C27" i="5"/>
  <c r="C23" i="5"/>
  <c r="C22" i="5"/>
  <c r="A11" i="13"/>
  <c r="G12" i="5" l="1"/>
  <c r="G11" i="5"/>
  <c r="B9" i="10"/>
  <c r="B7" i="10" l="1"/>
  <c r="E16" i="13"/>
  <c r="E15" i="13"/>
  <c r="E14" i="13"/>
  <c r="E13" i="13"/>
  <c r="E12" i="13"/>
  <c r="G18" i="5" l="1"/>
  <c r="H18" i="5" s="1"/>
  <c r="G17" i="5"/>
  <c r="H17" i="5" s="1"/>
  <c r="C16" i="14" l="1"/>
  <c r="B16" i="14"/>
  <c r="A16" i="14"/>
  <c r="D16" i="13"/>
  <c r="C16" i="13"/>
  <c r="B16" i="13"/>
  <c r="A16" i="13"/>
  <c r="A5" i="18" l="1"/>
  <c r="A4" i="18"/>
  <c r="A4" i="13"/>
  <c r="A5" i="17" l="1"/>
  <c r="A4" i="17"/>
  <c r="A5" i="13"/>
  <c r="A5" i="14"/>
  <c r="A4" i="14"/>
  <c r="A5" i="10" l="1"/>
  <c r="D15" i="13" l="1"/>
  <c r="C15" i="13"/>
  <c r="B15" i="13"/>
  <c r="A15" i="13"/>
  <c r="A14" i="13"/>
  <c r="C15" i="14"/>
  <c r="B15" i="14" l="1"/>
  <c r="A15" i="14"/>
  <c r="A14" i="14"/>
  <c r="C14" i="14"/>
  <c r="B14" i="14"/>
  <c r="A9" i="10"/>
  <c r="G14" i="5"/>
  <c r="G16" i="5"/>
  <c r="H16" i="5" s="1"/>
  <c r="G15" i="5"/>
  <c r="H15" i="5" s="1"/>
  <c r="C8" i="13"/>
  <c r="C10" i="14"/>
  <c r="C13" i="14"/>
  <c r="B13" i="14"/>
  <c r="A13" i="14"/>
  <c r="A12" i="14"/>
  <c r="H14" i="5" l="1"/>
  <c r="H12" i="5" s="1"/>
  <c r="B21" i="10" l="1"/>
  <c r="B20" i="10"/>
  <c r="B17" i="10"/>
  <c r="B16" i="10"/>
  <c r="D14" i="13"/>
  <c r="D13" i="13"/>
  <c r="D12" i="13"/>
  <c r="A13" i="13"/>
  <c r="A12" i="13"/>
  <c r="C14" i="13"/>
  <c r="C13" i="13"/>
  <c r="B14" i="13"/>
  <c r="B13" i="13"/>
  <c r="B12" i="13"/>
  <c r="C12" i="13"/>
  <c r="C10" i="13"/>
  <c r="B9" i="13"/>
  <c r="D10" i="10" l="1"/>
  <c r="E10" i="10" s="1"/>
  <c r="K10" i="10" l="1"/>
  <c r="I10" i="10"/>
  <c r="I12" i="10" s="1"/>
  <c r="G10" i="10"/>
  <c r="G12" i="10" s="1"/>
  <c r="C21" i="14"/>
  <c r="C20" i="14"/>
  <c r="A7" i="10"/>
  <c r="K12" i="10" l="1"/>
  <c r="B9" i="14"/>
  <c r="A9" i="14"/>
  <c r="A8" i="14"/>
  <c r="C8" i="14"/>
  <c r="E9" i="13"/>
  <c r="D9" i="13"/>
  <c r="C9" i="13"/>
  <c r="H11" i="5"/>
  <c r="H10" i="5" s="1"/>
  <c r="H19" i="5" s="1"/>
  <c r="D8" i="10" l="1"/>
  <c r="D12" i="10" s="1"/>
  <c r="A3" i="10"/>
  <c r="E8" i="10" l="1"/>
  <c r="E12" i="10" s="1"/>
  <c r="G11" i="10"/>
  <c r="E11" i="10" l="1"/>
  <c r="L17" i="10"/>
  <c r="D3" i="10"/>
  <c r="K11" i="10"/>
  <c r="I11" i="10"/>
  <c r="D7" i="10"/>
  <c r="D9" i="10"/>
  <c r="A4" i="10"/>
  <c r="D11" i="10" l="1"/>
  <c r="L16" i="10"/>
</calcChain>
</file>

<file path=xl/sharedStrings.xml><?xml version="1.0" encoding="utf-8"?>
<sst xmlns="http://schemas.openxmlformats.org/spreadsheetml/2006/main" count="173" uniqueCount="130">
  <si>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</si>
  <si>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</si>
  <si>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</si>
  <si>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</si>
  <si>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</si>
  <si>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</si>
  <si>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</si>
  <si>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</si>
  <si>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</si>
  <si>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</si>
  <si>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</si>
  <si>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</si>
  <si>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</si>
  <si>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</si>
  <si>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</si>
  <si>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</si>
  <si>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</si>
  <si>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</si>
  <si>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</si>
  <si>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</si>
  <si>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</si>
  <si>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</si>
  <si>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</si>
  <si>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</si>
  <si>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</si>
  <si>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</si>
  <si>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</si>
  <si>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</si>
  <si>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</si>
  <si>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</si>
  <si>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</si>
  <si>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</si>
  <si>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</si>
  <si>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</si>
  <si>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</si>
  <si>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</si>
  <si>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</si>
  <si>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</si>
  <si>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</si>
  <si>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</si>
  <si>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Márcio Elias de Lima e Santos</t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</si>
  <si>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</si>
  <si>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</si>
  <si>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</si>
  <si>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</si>
  <si>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</si>
  <si>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</si>
  <si>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</si>
  <si>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</si>
  <si>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</si>
  <si>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</si>
  <si>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</si>
  <si>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</si>
  <si>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</si>
  <si>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</si>
  <si>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</si>
  <si>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</si>
  <si>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</si>
  <si>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</si>
  <si>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</si>
  <si>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</si>
  <si>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Serão locadas conforme projeto. Será realizada uma abertura de uma pequena vala de 15 cm de largura e profundidade, na qual, posteriormente serão posicionadas as guias, seguindo o alinhamento e nivelamento de projeto.</t>
  </si>
  <si>
    <t>Sobre o leito da rua preparado, serão assentados os blocos de concreto sobre colchão de areia com espessura não inferior a 06cm. Após o assentamento serão rejuntados com pó de pedra ou areia e compactados com  placa vibratória.</t>
  </si>
  <si>
    <t>Serão construídas em concreto usinado e bombeado C= 20Mpa , medindo 20cm de largura e espessura de 10 cm, sobre o subleito já previamente preparado, respeitando a declividade do pavimento (i &gt; ou = 3%), para o perfeito escoamento das águas.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</si>
  <si>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</si>
  <si>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</si>
  <si>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</si>
  <si>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</si>
  <si>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</si>
  <si>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</si>
  <si>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</si>
  <si>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</si>
  <si>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</si>
  <si>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</si>
  <si>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</si>
  <si>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</si>
  <si>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</si>
  <si>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</si>
  <si>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</si>
  <si>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</si>
  <si>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</si>
  <si>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</si>
  <si>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</si>
  <si>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</si>
  <si>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</si>
  <si>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</si>
  <si>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</si>
  <si>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</si>
  <si>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</si>
  <si>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</si>
  <si>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</si>
  <si>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</si>
  <si>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</si>
  <si>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</si>
  <si>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</si>
  <si>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</si>
  <si>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</si>
  <si>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</si>
  <si>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</si>
  <si>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>COMPOSIÇÃO-001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</si>
  <si>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</si>
  <si>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</si>
  <si>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t>Somatória total de acordo com o projeto = 1574,68 m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</si>
  <si>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08/2024 - SEM DESONERAÇÃO - SICOR 04/2024 - </t>
    </r>
  </si>
  <si>
    <t>PREVISÃO DE EXECUÇÃO DAS OBRAS: 3 MESES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</si>
  <si>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PAVIMENTAÇÃO MORRO CÓRREGO DAS PALMEIRAS</t>
    </r>
  </si>
  <si>
    <t>2.1</t>
  </si>
  <si>
    <t>2.2</t>
  </si>
  <si>
    <t>2.3</t>
  </si>
  <si>
    <t>2.4</t>
  </si>
  <si>
    <t>2.5</t>
  </si>
  <si>
    <t>2.6</t>
  </si>
  <si>
    <t>M²</t>
  </si>
  <si>
    <t>Somatório das vigas de travamento = 36,00 m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</si>
  <si>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</si>
  <si>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</si>
  <si>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</si>
  <si>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</si>
  <si>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</si>
  <si>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t>ED-51124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</si>
  <si>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</si>
  <si>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CÓRREGO DAS PALMEIRAS - INHAPIM/MG - CEP: 35330-000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</si>
  <si>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</si>
  <si>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Somatória dos meios-fios (bordas) = 318,77 m</t>
  </si>
  <si>
    <t>Conforme projeto em AutoCad = 987,11 m²</t>
  </si>
  <si>
    <t>Somatória total de acordo com o projeto = 279,45 m</t>
  </si>
  <si>
    <t>Peso do bloquete = (Área do calçamento x espessura do bloquete x massa específica) 1000 x km; Peso do meio-fio = {[(B+b)/2xhxH] x massa específica}/1000 x km; [(987,11x0,08x2400)/1000]x40  = 8.866,28 TXKM</t>
  </si>
  <si>
    <t>Será realizada a regularização do subleito para nivelamento do solo e posteriormente a compactação do solo usando rolo vibratório para melhor coesão do solo.</t>
  </si>
  <si>
    <t>Este ítem compete ao transporte de bloquetes e meios-fios até o local da obra tendo em vista que o mesmo é distante de qualquer fábrica de pré moldado. Foi feita uma relação entre o peso dos materiais e  a distância média até a fábrica mais próxima.</t>
  </si>
  <si>
    <t>FOLHA Nº:01/01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</si>
</sst>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0.000%"/>
    <numFmt numFmtId="183" formatCode="_(* #,##0.00000_);_(* \(#,##0.00000\);_(* &quot;-&quot;??_);_(@_)"/>
    <numFmt numFmtId="184" formatCode="_(* #,##0_);_(* \(#,##0\);_(* &quot;-&quot;??_);_(@_)"/>
    <numFmt numFmtId="185" formatCode="_(* #,##0.0000_);_(* \(#,##0.0000\);_(* &quot;-&quot;??_);_(@_)"/>
    <numFmt numFmtId="186" formatCode="_-* #,##0.00000_-;\-* #,##0.00000_-;_-* &quot;-&quot;?????_-;_-@_-"/>
  </numFmts>
  <fonts count="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6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7" fillId="20" borderId="23" applyNumberFormat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2" fillId="0" borderId="25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9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42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4" fontId="41" fillId="2" borderId="1" xfId="0" applyNumberFormat="1" applyFont="1" applyFill="1" applyBorder="1" applyAlignment="1">
      <alignment horizontal="center" vertical="center" wrapText="1"/>
    </xf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4" fontId="41" fillId="0" borderId="4" xfId="0" applyNumberFormat="1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1" fillId="12" borderId="4" xfId="0" applyNumberFormat="1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174" fontId="50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4" fillId="0" borderId="9" xfId="0" applyFont="1" applyBorder="1" applyAlignment="1">
      <alignment vertical="center"/>
    </xf>
    <xf numFmtId="0" fontId="53" fillId="0" borderId="8" xfId="0" applyFont="1" applyBorder="1" applyAlignment="1">
      <alignment horizontal="center" vertical="center"/>
    </xf>
    <xf numFmtId="0" fontId="54" fillId="0" borderId="14" xfId="0" applyFont="1" applyBorder="1"/>
    <xf numFmtId="0" fontId="54" fillId="0" borderId="9" xfId="0" applyFont="1" applyBorder="1"/>
    <xf numFmtId="4" fontId="54" fillId="0" borderId="15" xfId="0" applyNumberFormat="1" applyFont="1" applyBorder="1"/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64" fillId="0" borderId="4" xfId="0" applyFont="1" applyBorder="1" applyAlignment="1">
      <alignment horizontal="center" vertical="center"/>
    </xf>
    <xf numFmtId="175" fontId="64" fillId="0" borderId="4" xfId="0" applyNumberFormat="1" applyFont="1" applyBorder="1" applyAlignment="1">
      <alignment horizontal="center" vertical="center"/>
    </xf>
    <xf numFmtId="0" fontId="64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1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3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7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9" fillId="0" borderId="11" xfId="0" applyFont="1" applyBorder="1" applyAlignment="1">
      <alignment vertical="distributed"/>
    </xf>
    <xf numFmtId="0" fontId="68" fillId="0" borderId="11" xfId="0" applyFont="1" applyBorder="1" applyAlignment="1">
      <alignment vertical="distributed"/>
    </xf>
    <xf numFmtId="0" fontId="68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1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3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2" fillId="0" borderId="10" xfId="0" applyFont="1" applyBorder="1"/>
    <xf numFmtId="0" fontId="37" fillId="0" borderId="5" xfId="0" applyFont="1" applyBorder="1" applyAlignment="1">
      <alignment vertical="top" wrapText="1"/>
    </xf>
    <xf numFmtId="183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3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3" fillId="0" borderId="11" xfId="0" applyFont="1" applyBorder="1"/>
    <xf numFmtId="43" fontId="73" fillId="0" borderId="0" xfId="139" applyFont="1" applyBorder="1"/>
    <xf numFmtId="0" fontId="74" fillId="0" borderId="10" xfId="0" applyFont="1" applyBorder="1"/>
    <xf numFmtId="184" fontId="73" fillId="0" borderId="0" xfId="139" applyNumberFormat="1" applyFont="1" applyBorder="1"/>
    <xf numFmtId="0" fontId="73" fillId="0" borderId="10" xfId="0" applyFont="1" applyBorder="1"/>
    <xf numFmtId="185" fontId="73" fillId="0" borderId="0" xfId="139" applyNumberFormat="1" applyFont="1" applyBorder="1" applyAlignment="1">
      <alignment horizontal="center" vertical="center"/>
    </xf>
    <xf numFmtId="0" fontId="75" fillId="0" borderId="27" xfId="0" applyFont="1" applyBorder="1" applyAlignment="1">
      <alignment horizontal="right"/>
    </xf>
    <xf numFmtId="10" fontId="75" fillId="0" borderId="28" xfId="0" applyNumberFormat="1" applyFont="1" applyBorder="1" applyAlignment="1">
      <alignment horizontal="center" vertical="center"/>
    </xf>
    <xf numFmtId="0" fontId="76" fillId="0" borderId="11" xfId="0" applyFont="1" applyBorder="1"/>
    <xf numFmtId="0" fontId="77" fillId="0" borderId="10" xfId="0" applyFont="1" applyBorder="1" applyAlignment="1">
      <alignment vertical="distributed"/>
    </xf>
    <xf numFmtId="0" fontId="76" fillId="0" borderId="10" xfId="0" applyFont="1" applyBorder="1"/>
    <xf numFmtId="0" fontId="76" fillId="0" borderId="14" xfId="0" applyFont="1" applyBorder="1"/>
    <xf numFmtId="0" fontId="76" fillId="0" borderId="9" xfId="0" applyFont="1" applyBorder="1"/>
    <xf numFmtId="0" fontId="78" fillId="0" borderId="9" xfId="0" applyFont="1" applyBorder="1"/>
    <xf numFmtId="43" fontId="76" fillId="0" borderId="9" xfId="139" applyFont="1" applyBorder="1"/>
    <xf numFmtId="0" fontId="76" fillId="0" borderId="15" xfId="0" applyFont="1" applyBorder="1"/>
    <xf numFmtId="4" fontId="50" fillId="0" borderId="4" xfId="0" applyNumberFormat="1" applyFont="1" applyBorder="1" applyAlignment="1">
      <alignment horizontal="center" vertical="center" wrapText="1"/>
    </xf>
    <xf numFmtId="4" fontId="64" fillId="0" borderId="4" xfId="0" applyNumberFormat="1" applyFont="1" applyBorder="1" applyAlignment="1">
      <alignment horizontal="center" vertical="center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7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9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9" fillId="25" borderId="4" xfId="123" applyFont="1" applyFill="1" applyBorder="1" applyAlignment="1" applyProtection="1">
      <alignment horizontal="center" vertical="center" wrapText="1"/>
      <protection locked="0"/>
    </xf>
    <xf numFmtId="0" fontId="79" fillId="3" borderId="4" xfId="123" applyFont="1" applyFill="1" applyBorder="1" applyAlignment="1">
      <alignment horizontal="center" vertical="center"/>
    </xf>
    <xf numFmtId="4" fontId="79" fillId="3" borderId="4" xfId="123" applyNumberFormat="1" applyFont="1" applyFill="1" applyBorder="1" applyAlignment="1">
      <alignment horizontal="center" vertical="center"/>
    </xf>
    <xf numFmtId="49" fontId="64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4" xfId="123" applyFont="1" applyFill="1" applyBorder="1" applyAlignment="1" applyProtection="1">
      <alignment horizontal="center" vertical="center" wrapText="1"/>
      <protection locked="0"/>
    </xf>
    <xf numFmtId="0" fontId="64" fillId="0" borderId="4" xfId="0" applyFont="1" applyBorder="1" applyAlignment="1">
      <alignment wrapText="1"/>
    </xf>
    <xf numFmtId="0" fontId="64" fillId="0" borderId="4" xfId="123" applyFont="1" applyBorder="1" applyAlignment="1">
      <alignment horizontal="center" vertical="center" wrapText="1"/>
    </xf>
    <xf numFmtId="4" fontId="64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5" fillId="0" borderId="4" xfId="123" applyFont="1" applyBorder="1" applyAlignment="1">
      <alignment horizontal="center" vertical="center"/>
    </xf>
    <xf numFmtId="4" fontId="13" fillId="0" borderId="0" xfId="123" applyNumberFormat="1"/>
    <xf numFmtId="49" fontId="64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4" fillId="25" borderId="13" xfId="123" applyFont="1" applyFill="1" applyBorder="1" applyAlignment="1" applyProtection="1">
      <alignment horizontal="center" vertical="center" wrapText="1"/>
      <protection locked="0"/>
    </xf>
    <xf numFmtId="0" fontId="64" fillId="0" borderId="13" xfId="0" applyFont="1" applyBorder="1" applyAlignment="1">
      <alignment wrapText="1"/>
    </xf>
    <xf numFmtId="0" fontId="64" fillId="0" borderId="13" xfId="123" applyFont="1" applyBorder="1" applyAlignment="1">
      <alignment horizontal="center" vertical="center" wrapText="1"/>
    </xf>
    <xf numFmtId="4" fontId="64" fillId="0" borderId="13" xfId="123" applyNumberFormat="1" applyFont="1" applyBorder="1" applyAlignment="1">
      <alignment horizontal="center" vertical="center" wrapText="1"/>
    </xf>
    <xf numFmtId="49" fontId="64" fillId="12" borderId="3" xfId="123" applyNumberFormat="1" applyFont="1" applyFill="1" applyBorder="1" applyAlignment="1" applyProtection="1">
      <alignment horizontal="center" vertical="center" wrapText="1"/>
      <protection locked="0"/>
    </xf>
    <xf numFmtId="49" fontId="64" fillId="12" borderId="8" xfId="123" applyNumberFormat="1" applyFont="1" applyFill="1" applyBorder="1" applyAlignment="1" applyProtection="1">
      <alignment horizontal="center" vertical="center" wrapText="1"/>
      <protection locked="0"/>
    </xf>
    <xf numFmtId="0" fontId="64" fillId="0" borderId="8" xfId="123" applyFont="1" applyBorder="1" applyAlignment="1">
      <alignment horizontal="center" vertical="center" wrapText="1"/>
    </xf>
    <xf numFmtId="0" fontId="64" fillId="12" borderId="8" xfId="123" applyFont="1" applyFill="1" applyBorder="1" applyAlignment="1" applyProtection="1">
      <alignment horizontal="center" vertical="center" wrapText="1"/>
      <protection locked="0"/>
    </xf>
    <xf numFmtId="4" fontId="64" fillId="0" borderId="8" xfId="123" applyNumberFormat="1" applyFont="1" applyBorder="1" applyAlignment="1">
      <alignment horizontal="center" vertical="center" wrapText="1"/>
    </xf>
    <xf numFmtId="0" fontId="65" fillId="0" borderId="2" xfId="123" applyFont="1" applyBorder="1" applyAlignment="1">
      <alignment horizontal="center" vertical="center"/>
    </xf>
    <xf numFmtId="0" fontId="13" fillId="0" borderId="14" xfId="123" applyBorder="1"/>
    <xf numFmtId="49" fontId="64" fillId="12" borderId="4" xfId="123" applyNumberFormat="1" applyFont="1" applyFill="1" applyBorder="1" applyAlignment="1" applyProtection="1">
      <alignment horizontal="center" vertical="center" wrapText="1"/>
      <protection locked="0"/>
    </xf>
    <xf numFmtId="2" fontId="66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3" fillId="0" borderId="4" xfId="0" applyFont="1" applyBorder="1" applyAlignment="1">
      <alignment horizontal="center" vertical="center"/>
    </xf>
    <xf numFmtId="49" fontId="83" fillId="2" borderId="1" xfId="0" applyNumberFormat="1" applyFont="1" applyFill="1" applyBorder="1" applyAlignment="1">
      <alignment horizontal="center" vertical="center" wrapText="1"/>
    </xf>
    <xf numFmtId="0" fontId="81" fillId="2" borderId="1" xfId="0" applyFont="1" applyFill="1" applyBorder="1" applyAlignment="1">
      <alignment horizontal="center" vertical="center" wrapText="1"/>
    </xf>
    <xf numFmtId="2" fontId="14" fillId="2" borderId="1" xfId="2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84" fillId="0" borderId="4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2" fontId="14" fillId="2" borderId="8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50" fillId="0" borderId="9" xfId="0" applyFont="1" applyBorder="1" applyAlignment="1">
      <alignment horizontal="center" vertical="center" wrapText="1"/>
    </xf>
    <xf numFmtId="0" fontId="0" fillId="0" borderId="10" xfId="0" applyBorder="1"/>
    <xf numFmtId="14" fontId="40" fillId="11" borderId="1" xfId="3" applyNumberFormat="1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49" fontId="41" fillId="2" borderId="4" xfId="0" applyNumberFormat="1" applyFont="1" applyFill="1" applyBorder="1" applyAlignment="1">
      <alignment horizontal="center" vertical="center" wrapText="1"/>
    </xf>
    <xf numFmtId="0" fontId="51" fillId="2" borderId="4" xfId="0" applyFont="1" applyFill="1" applyBorder="1" applyAlignment="1">
      <alignment horizontal="center" vertical="center" wrapText="1"/>
    </xf>
    <xf numFmtId="2" fontId="43" fillId="2" borderId="4" xfId="2" applyNumberFormat="1" applyFont="1" applyFill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4" fontId="41" fillId="2" borderId="4" xfId="0" applyNumberFormat="1" applyFont="1" applyFill="1" applyBorder="1" applyAlignment="1">
      <alignment horizontal="center" vertical="center" wrapText="1"/>
    </xf>
    <xf numFmtId="4" fontId="43" fillId="0" borderId="4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1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 wrapText="1"/>
    </xf>
    <xf numFmtId="181" fontId="41" fillId="2" borderId="34" xfId="0" applyNumberFormat="1" applyFont="1" applyFill="1" applyBorder="1" applyAlignment="1">
      <alignment horizontal="center" vertical="center" wrapText="1"/>
    </xf>
    <xf numFmtId="174" fontId="51" fillId="2" borderId="35" xfId="0" applyNumberFormat="1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174" fontId="50" fillId="0" borderId="35" xfId="0" applyNumberFormat="1" applyFont="1" applyBorder="1" applyAlignment="1">
      <alignment horizontal="center" vertical="center" wrapText="1"/>
    </xf>
    <xf numFmtId="0" fontId="43" fillId="2" borderId="34" xfId="0" applyFont="1" applyFill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174" fontId="53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1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50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4" fontId="50" fillId="0" borderId="35" xfId="0" applyNumberFormat="1" applyFont="1" applyBorder="1" applyAlignment="1">
      <alignment vertical="center" wrapText="1"/>
    </xf>
    <xf numFmtId="0" fontId="39" fillId="0" borderId="36" xfId="0" applyFont="1" applyBorder="1"/>
    <xf numFmtId="0" fontId="50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82" fontId="40" fillId="11" borderId="6" xfId="3" applyNumberFormat="1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0" fillId="11" borderId="33" xfId="3" applyFont="1" applyFill="1" applyBorder="1" applyAlignment="1">
      <alignment horizontal="center" vertical="center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11" borderId="37" xfId="3" applyFont="1" applyFill="1" applyBorder="1"/>
    <xf numFmtId="0" fontId="37" fillId="11" borderId="36" xfId="3" applyFont="1" applyFill="1" applyBorder="1"/>
    <xf numFmtId="0" fontId="37" fillId="0" borderId="0" xfId="3" applyFont="1" applyAlignment="1">
      <alignment horizontal="center" vertical="center"/>
    </xf>
    <xf numFmtId="0" fontId="40" fillId="11" borderId="36" xfId="3" applyFont="1" applyFill="1" applyBorder="1"/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4" fontId="14" fillId="2" borderId="33" xfId="0" applyNumberFormat="1" applyFont="1" applyFill="1" applyBorder="1" applyAlignment="1">
      <alignment horizontal="center" vertical="center" wrapText="1"/>
    </xf>
    <xf numFmtId="4" fontId="14" fillId="2" borderId="42" xfId="0" applyNumberFormat="1" applyFont="1" applyFill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2" fontId="66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4" fillId="0" borderId="36" xfId="0" applyFont="1" applyBorder="1" applyAlignment="1">
      <alignment vertical="center"/>
    </xf>
    <xf numFmtId="0" fontId="54" fillId="0" borderId="0" xfId="0" applyFont="1"/>
    <xf numFmtId="0" fontId="52" fillId="0" borderId="36" xfId="0" applyFont="1" applyBorder="1" applyAlignment="1">
      <alignment vertical="center"/>
    </xf>
    <xf numFmtId="0" fontId="52" fillId="0" borderId="0" xfId="0" applyFont="1"/>
    <xf numFmtId="0" fontId="53" fillId="0" borderId="0" xfId="0" applyFont="1" applyAlignment="1">
      <alignment vertical="center"/>
    </xf>
    <xf numFmtId="0" fontId="52" fillId="0" borderId="36" xfId="0" applyFont="1" applyBorder="1"/>
    <xf numFmtId="0" fontId="52" fillId="0" borderId="0" xfId="0" applyFont="1" applyAlignment="1">
      <alignment horizontal="center"/>
    </xf>
    <xf numFmtId="4" fontId="52" fillId="0" borderId="37" xfId="0" applyNumberFormat="1" applyFont="1" applyBorder="1"/>
    <xf numFmtId="0" fontId="54" fillId="0" borderId="36" xfId="0" applyFont="1" applyBorder="1"/>
    <xf numFmtId="4" fontId="54" fillId="0" borderId="37" xfId="0" applyNumberFormat="1" applyFont="1" applyBorder="1"/>
    <xf numFmtId="0" fontId="54" fillId="0" borderId="0" xfId="0" applyFont="1" applyAlignment="1">
      <alignment vertical="center"/>
    </xf>
    <xf numFmtId="0" fontId="52" fillId="0" borderId="38" xfId="0" applyFont="1" applyBorder="1"/>
    <xf numFmtId="0" fontId="52" fillId="0" borderId="7" xfId="0" applyFont="1" applyBorder="1"/>
    <xf numFmtId="0" fontId="52" fillId="0" borderId="7" xfId="0" applyFont="1" applyBorder="1" applyAlignment="1">
      <alignment horizontal="center"/>
    </xf>
    <xf numFmtId="4" fontId="52" fillId="0" borderId="39" xfId="0" applyNumberFormat="1" applyFont="1" applyBorder="1"/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50" fillId="0" borderId="34" xfId="0" applyFont="1" applyBorder="1" applyAlignment="1">
      <alignment horizontal="left" vertical="center"/>
    </xf>
    <xf numFmtId="0" fontId="50" fillId="0" borderId="4" xfId="0" applyFont="1" applyBorder="1" applyAlignment="1">
      <alignment horizontal="left" vertical="center"/>
    </xf>
    <xf numFmtId="0" fontId="50" fillId="12" borderId="32" xfId="0" applyFont="1" applyFill="1" applyBorder="1" applyAlignment="1">
      <alignment horizontal="left" vertical="center" wrapText="1"/>
    </xf>
    <xf numFmtId="0" fontId="50" fillId="12" borderId="1" xfId="0" applyFont="1" applyFill="1" applyBorder="1" applyAlignment="1">
      <alignment horizontal="left" vertical="center" wrapText="1"/>
    </xf>
    <xf numFmtId="0" fontId="50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50" fillId="0" borderId="32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50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2" fontId="51" fillId="0" borderId="33" xfId="0" applyNumberFormat="1" applyFont="1" applyBorder="1" applyAlignment="1">
      <alignment horizontal="center" vertical="center"/>
    </xf>
    <xf numFmtId="0" fontId="52" fillId="0" borderId="11" xfId="123" applyFont="1" applyBorder="1" applyAlignment="1">
      <alignment horizontal="center"/>
    </xf>
    <xf numFmtId="0" fontId="52" fillId="0" borderId="0" xfId="123" applyFont="1" applyAlignment="1">
      <alignment horizontal="center"/>
    </xf>
    <xf numFmtId="0" fontId="52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50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8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175" fontId="42" fillId="11" borderId="5" xfId="3" applyNumberFormat="1" applyFont="1" applyFill="1" applyBorder="1" applyAlignment="1">
      <alignment horizontal="center" vertical="center" wrapText="1"/>
    </xf>
    <xf numFmtId="0" fontId="42" fillId="11" borderId="6" xfId="3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center" vertical="center" wrapText="1"/>
    </xf>
    <xf numFmtId="0" fontId="53" fillId="11" borderId="4" xfId="3" applyFont="1" applyFill="1" applyBorder="1" applyAlignment="1">
      <alignment horizontal="center" vertical="center" wrapText="1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10" fontId="40" fillId="0" borderId="33" xfId="3" applyNumberFormat="1" applyFont="1" applyBorder="1" applyAlignment="1">
      <alignment horizontal="center" vertical="center" wrapText="1"/>
    </xf>
    <xf numFmtId="174" fontId="42" fillId="11" borderId="33" xfId="64" applyNumberFormat="1" applyFont="1" applyFill="1" applyBorder="1" applyAlignment="1">
      <alignment horizontal="center" vertical="center" wrapText="1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52" fillId="0" borderId="0" xfId="0" applyFont="1" applyAlignment="1">
      <alignment horizontal="center" vertical="center"/>
    </xf>
    <xf numFmtId="0" fontId="52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37" xfId="0" applyFont="1" applyBorder="1" applyAlignment="1">
      <alignment horizontal="center" vertical="center"/>
    </xf>
    <xf numFmtId="2" fontId="85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5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2" fillId="0" borderId="5" xfId="123" applyFont="1" applyBorder="1" applyAlignment="1">
      <alignment horizontal="center" vertical="center" wrapText="1"/>
    </xf>
    <xf numFmtId="0" fontId="82" fillId="0" borderId="1" xfId="123" applyFont="1" applyBorder="1" applyAlignment="1">
      <alignment horizontal="center" vertical="center" wrapText="1"/>
    </xf>
    <xf numFmtId="0" fontId="82" fillId="0" borderId="33" xfId="123" applyFont="1" applyBorder="1" applyAlignment="1">
      <alignment horizontal="center" vertical="center" wrapText="1"/>
    </xf>
    <xf numFmtId="2" fontId="85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5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83" fillId="0" borderId="5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83" fillId="0" borderId="33" xfId="0" applyFont="1" applyBorder="1" applyAlignment="1">
      <alignment horizontal="center" vertical="center"/>
    </xf>
    <xf numFmtId="0" fontId="82" fillId="0" borderId="5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2" fillId="0" borderId="33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0" fontId="75" fillId="0" borderId="11" xfId="0" applyFont="1" applyBorder="1" applyAlignment="1">
      <alignment horizontal="center"/>
    </xf>
    <xf numFmtId="0" fontId="75" fillId="0" borderId="10" xfId="0" applyFont="1" applyBorder="1" applyAlignment="1">
      <alignment horizontal="center"/>
    </xf>
    <xf numFmtId="0" fontId="76" fillId="0" borderId="11" xfId="0" applyFont="1" applyBorder="1" applyAlignment="1">
      <alignment horizontal="center" wrapText="1"/>
    </xf>
    <xf numFmtId="0" fontId="76" fillId="0" borderId="10" xfId="0" applyFont="1" applyBorder="1" applyAlignment="1">
      <alignment horizontal="center"/>
    </xf>
    <xf numFmtId="0" fontId="76" fillId="0" borderId="11" xfId="0" applyFont="1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10" xfId="0" applyFont="1" applyBorder="1" applyAlignment="1">
      <alignment horizontal="center" vertical="center"/>
    </xf>
    <xf numFmtId="0" fontId="13" fillId="0" borderId="3" xfId="123" applyBorder="1" applyAlignment="1">
      <alignment horizontal="center"/>
    </xf>
    <xf numFmtId="0" fontId="13" fillId="0" borderId="0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68" fillId="0" borderId="0" xfId="0" applyFont="1" applyBorder="1" applyAlignment="1">
      <alignment horizontal="center" vertical="distributed"/>
    </xf>
    <xf numFmtId="0" fontId="68" fillId="0" borderId="0" xfId="0" applyFont="1" applyBorder="1" applyAlignment="1">
      <alignment vertical="distributed"/>
    </xf>
    <xf numFmtId="0" fontId="13" fillId="0" borderId="0" xfId="0" applyFont="1" applyBorder="1"/>
    <xf numFmtId="0" fontId="70" fillId="0" borderId="0" xfId="0" applyFont="1" applyBorder="1"/>
    <xf numFmtId="0" fontId="73" fillId="0" borderId="0" xfId="0" applyFont="1" applyBorder="1"/>
    <xf numFmtId="0" fontId="74" fillId="0" borderId="0" xfId="0" applyFont="1" applyBorder="1"/>
    <xf numFmtId="0" fontId="75" fillId="0" borderId="0" xfId="0" applyFont="1" applyBorder="1" applyAlignment="1">
      <alignment horizontal="center"/>
    </xf>
    <xf numFmtId="0" fontId="75" fillId="0" borderId="0" xfId="0" applyFont="1" applyBorder="1" applyAlignment="1">
      <alignment horizontal="center"/>
    </xf>
    <xf numFmtId="0" fontId="75" fillId="0" borderId="0" xfId="0" applyFont="1" applyBorder="1" applyAlignment="1">
      <alignment horizontal="right"/>
    </xf>
    <xf numFmtId="0" fontId="73" fillId="0" borderId="0" xfId="0" applyFont="1" applyBorder="1" applyAlignment="1">
      <alignment horizontal="center" vertical="center"/>
    </xf>
    <xf numFmtId="186" fontId="73" fillId="0" borderId="0" xfId="0" applyNumberFormat="1" applyFont="1" applyBorder="1"/>
    <xf numFmtId="0" fontId="76" fillId="0" borderId="0" xfId="0" applyFont="1" applyBorder="1"/>
    <xf numFmtId="0" fontId="77" fillId="0" borderId="0" xfId="0" applyFont="1" applyBorder="1" applyAlignment="1">
      <alignment horizontal="center" vertical="distributed"/>
    </xf>
    <xf numFmtId="0" fontId="77" fillId="0" borderId="0" xfId="0" applyFont="1" applyBorder="1" applyAlignment="1">
      <alignment horizontal="center" vertical="distributed"/>
    </xf>
    <xf numFmtId="0" fontId="78" fillId="0" borderId="0" xfId="0" applyFont="1" applyBorder="1"/>
    <xf numFmtId="0" fontId="0" fillId="0" borderId="0" xfId="0" applyBorder="1"/>
    <xf numFmtId="0" fontId="76" fillId="0" borderId="0" xfId="0" applyFont="1" applyBorder="1" applyAlignment="1">
      <alignment horizontal="center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4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19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6"/>
  <sheetViews>
    <sheetView showGridLines="0" showZeros="0" tabSelected="1" topLeftCell="A19" zoomScaleNormal="100" zoomScaleSheetLayoutView="80" workbookViewId="0">
      <selection activeCell="C33" sqref="C33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17" style="4" bestFit="1" customWidth="1"/>
    <col min="9" max="9" width="11.85546875" style="4" bestFit="1" customWidth="1"/>
    <col min="10" max="16384" width="9.140625" style="4"/>
  </cols>
  <sheetData>
    <row r="1" spans="1:9" ht="94.5" customHeight="1">
      <c r="A1" s="304"/>
      <c r="B1" s="305"/>
      <c r="C1" s="302"/>
      <c r="D1" s="302"/>
      <c r="E1" s="302"/>
      <c r="F1" s="302"/>
      <c r="G1" s="302"/>
      <c r="H1" s="303"/>
    </row>
    <row r="2" spans="1:9" s="17" customFormat="1" ht="20.100000000000001" customHeight="1">
      <c r="A2" s="319" t="s">
        <v>27</v>
      </c>
      <c r="B2" s="320"/>
      <c r="C2" s="320"/>
      <c r="D2" s="320"/>
      <c r="E2" s="320"/>
      <c r="F2" s="320"/>
      <c r="G2" s="320"/>
      <c r="H2" s="321"/>
    </row>
    <row r="3" spans="1:9" s="41" customFormat="1" ht="20.100000000000001" customHeight="1">
      <c r="A3" s="327" t="s">
        <v>38</v>
      </c>
      <c r="B3" s="328"/>
      <c r="C3" s="328"/>
      <c r="D3" s="328"/>
      <c r="E3" s="329" t="s">
        <v>39</v>
      </c>
      <c r="F3" s="330"/>
      <c r="G3" s="331" t="s">
        <v>33</v>
      </c>
      <c r="H3" s="332"/>
    </row>
    <row r="4" spans="1:9" s="41" customFormat="1" ht="20.100000000000001" customHeight="1">
      <c r="A4" s="324" t="s">
        <v>105</v>
      </c>
      <c r="B4" s="325"/>
      <c r="C4" s="325"/>
      <c r="D4" s="326"/>
      <c r="E4" s="329" t="s">
        <v>20</v>
      </c>
      <c r="F4" s="330"/>
      <c r="G4" s="322">
        <v>45847</v>
      </c>
      <c r="H4" s="323"/>
    </row>
    <row r="5" spans="1:9" s="41" customFormat="1" ht="20.100000000000001" customHeight="1">
      <c r="A5" s="306" t="s">
        <v>121</v>
      </c>
      <c r="B5" s="307"/>
      <c r="C5" s="307"/>
      <c r="D5" s="307"/>
      <c r="E5" s="314" t="s">
        <v>6</v>
      </c>
      <c r="F5" s="314"/>
      <c r="G5" s="314"/>
      <c r="H5" s="315"/>
      <c r="I5" s="51"/>
    </row>
    <row r="6" spans="1:9" s="41" customFormat="1" ht="24.95" customHeight="1">
      <c r="A6" s="308" t="s">
        <v>103</v>
      </c>
      <c r="B6" s="309"/>
      <c r="C6" s="309"/>
      <c r="D6" s="310"/>
      <c r="E6" s="20" t="s">
        <v>19</v>
      </c>
      <c r="F6" s="21" t="s">
        <v>3</v>
      </c>
      <c r="G6" s="20" t="s">
        <v>34</v>
      </c>
      <c r="H6" s="200" t="s">
        <v>4</v>
      </c>
    </row>
    <row r="7" spans="1:9" s="41" customFormat="1" ht="24.95" customHeight="1">
      <c r="A7" s="316" t="s">
        <v>36</v>
      </c>
      <c r="B7" s="317"/>
      <c r="C7" s="317"/>
      <c r="D7" s="318"/>
      <c r="E7" s="15" t="s">
        <v>24</v>
      </c>
      <c r="F7" s="46">
        <v>0.05</v>
      </c>
      <c r="G7" s="20" t="s">
        <v>32</v>
      </c>
      <c r="H7" s="201">
        <f>BDI!D28</f>
        <v>0.24429999999999999</v>
      </c>
    </row>
    <row r="8" spans="1:9" ht="3.75" customHeight="1">
      <c r="A8" s="311"/>
      <c r="B8" s="312"/>
      <c r="C8" s="312"/>
      <c r="D8" s="312"/>
      <c r="E8" s="312"/>
      <c r="F8" s="312"/>
      <c r="G8" s="312"/>
      <c r="H8" s="313"/>
    </row>
    <row r="9" spans="1:9" s="41" customFormat="1" ht="35.1" customHeight="1">
      <c r="A9" s="202" t="s">
        <v>0</v>
      </c>
      <c r="B9" s="20" t="s">
        <v>25</v>
      </c>
      <c r="C9" s="20" t="s">
        <v>26</v>
      </c>
      <c r="D9" s="20" t="s">
        <v>2</v>
      </c>
      <c r="E9" s="20" t="s">
        <v>1</v>
      </c>
      <c r="F9" s="14" t="s">
        <v>30</v>
      </c>
      <c r="G9" s="15" t="s">
        <v>31</v>
      </c>
      <c r="H9" s="203" t="s">
        <v>5</v>
      </c>
    </row>
    <row r="10" spans="1:9" s="41" customFormat="1" ht="20.100000000000001" customHeight="1">
      <c r="A10" s="204">
        <v>1</v>
      </c>
      <c r="B10" s="184"/>
      <c r="C10" s="185" t="s">
        <v>10</v>
      </c>
      <c r="D10" s="186"/>
      <c r="E10" s="187"/>
      <c r="F10" s="187"/>
      <c r="G10" s="187"/>
      <c r="H10" s="205">
        <f>H11</f>
        <v>1438.65</v>
      </c>
    </row>
    <row r="11" spans="1:9" s="41" customFormat="1" ht="56.25">
      <c r="A11" s="206">
        <v>1.1000000000000001</v>
      </c>
      <c r="B11" s="49" t="s">
        <v>50</v>
      </c>
      <c r="C11" s="45" t="s">
        <v>122</v>
      </c>
      <c r="D11" s="49" t="s">
        <v>112</v>
      </c>
      <c r="E11" s="124">
        <v>1</v>
      </c>
      <c r="F11" s="190">
        <v>1156.19</v>
      </c>
      <c r="G11" s="48">
        <f t="shared" ref="G11:G18" si="0">ROUND(F11+(F11*$H$7),2)</f>
        <v>1438.65</v>
      </c>
      <c r="H11" s="207">
        <f>E11*G11</f>
        <v>1438.65</v>
      </c>
    </row>
    <row r="12" spans="1:9" s="41" customFormat="1" ht="20.100000000000001" customHeight="1">
      <c r="A12" s="204">
        <v>2</v>
      </c>
      <c r="B12" s="188"/>
      <c r="C12" s="185" t="s">
        <v>51</v>
      </c>
      <c r="D12" s="188"/>
      <c r="E12" s="189"/>
      <c r="F12" s="189"/>
      <c r="G12" s="48">
        <f t="shared" si="0"/>
        <v>0</v>
      </c>
      <c r="H12" s="205">
        <f>SUM(H13:H18)</f>
        <v>187199.68</v>
      </c>
    </row>
    <row r="13" spans="1:9" s="41" customFormat="1" ht="33.75">
      <c r="A13" s="208" t="s">
        <v>106</v>
      </c>
      <c r="B13" s="49" t="s">
        <v>119</v>
      </c>
      <c r="C13" s="45" t="s">
        <v>118</v>
      </c>
      <c r="D13" s="49" t="s">
        <v>7</v>
      </c>
      <c r="E13" s="190">
        <v>1140.1400000000001</v>
      </c>
      <c r="F13" s="48">
        <v>2.87</v>
      </c>
      <c r="G13" s="48">
        <f t="shared" si="0"/>
        <v>3.57</v>
      </c>
      <c r="H13" s="207">
        <f t="shared" ref="H13:H18" si="1">ROUND((E13*G13),2)</f>
        <v>4070.3</v>
      </c>
    </row>
    <row r="14" spans="1:9" s="41" customFormat="1" ht="45" customHeight="1">
      <c r="A14" s="208" t="s">
        <v>107</v>
      </c>
      <c r="B14" s="49" t="s">
        <v>46</v>
      </c>
      <c r="C14" s="45" t="s">
        <v>45</v>
      </c>
      <c r="D14" s="49" t="s">
        <v>9</v>
      </c>
      <c r="E14" s="124">
        <v>318.77</v>
      </c>
      <c r="F14" s="48">
        <v>64.36</v>
      </c>
      <c r="G14" s="48">
        <f t="shared" si="0"/>
        <v>80.08</v>
      </c>
      <c r="H14" s="207">
        <f t="shared" si="1"/>
        <v>25527.1</v>
      </c>
    </row>
    <row r="15" spans="1:9" s="41" customFormat="1" ht="45" customHeight="1">
      <c r="A15" s="208" t="s">
        <v>108</v>
      </c>
      <c r="B15" s="49" t="s">
        <v>48</v>
      </c>
      <c r="C15" s="45" t="s">
        <v>47</v>
      </c>
      <c r="D15" s="49" t="s">
        <v>112</v>
      </c>
      <c r="E15" s="124">
        <v>987.11</v>
      </c>
      <c r="F15" s="62">
        <v>101.61</v>
      </c>
      <c r="G15" s="48">
        <f t="shared" si="0"/>
        <v>126.43</v>
      </c>
      <c r="H15" s="207">
        <f>ROUND((E15*G15),2)</f>
        <v>124800.32000000001</v>
      </c>
    </row>
    <row r="16" spans="1:9" s="41" customFormat="1" ht="45" customHeight="1">
      <c r="A16" s="208" t="s">
        <v>109</v>
      </c>
      <c r="B16" s="49" t="s">
        <v>56</v>
      </c>
      <c r="C16" s="63" t="s">
        <v>55</v>
      </c>
      <c r="D16" s="49" t="s">
        <v>9</v>
      </c>
      <c r="E16" s="124">
        <v>279.45</v>
      </c>
      <c r="F16" s="62">
        <v>35.36</v>
      </c>
      <c r="G16" s="48">
        <f t="shared" si="0"/>
        <v>44</v>
      </c>
      <c r="H16" s="207">
        <f t="shared" si="1"/>
        <v>12295.8</v>
      </c>
    </row>
    <row r="17" spans="1:8" s="64" customFormat="1" ht="45" customHeight="1">
      <c r="A17" s="208" t="s">
        <v>110</v>
      </c>
      <c r="B17" s="61" t="s">
        <v>64</v>
      </c>
      <c r="C17" s="63" t="s">
        <v>60</v>
      </c>
      <c r="D17" s="61" t="s">
        <v>59</v>
      </c>
      <c r="E17" s="125">
        <v>8866.2800000000007</v>
      </c>
      <c r="F17" s="62">
        <v>1.37</v>
      </c>
      <c r="G17" s="48">
        <f t="shared" si="0"/>
        <v>1.7</v>
      </c>
      <c r="H17" s="207">
        <f t="shared" si="1"/>
        <v>15072.68</v>
      </c>
    </row>
    <row r="18" spans="1:8" s="64" customFormat="1" ht="45" customHeight="1">
      <c r="A18" s="208" t="s">
        <v>111</v>
      </c>
      <c r="B18" s="61" t="s">
        <v>99</v>
      </c>
      <c r="C18" s="164" t="s">
        <v>101</v>
      </c>
      <c r="D18" s="61" t="s">
        <v>9</v>
      </c>
      <c r="E18" s="125">
        <v>36</v>
      </c>
      <c r="F18" s="62">
        <f>COMPOSIÇÃO!G11</f>
        <v>121.29719</v>
      </c>
      <c r="G18" s="48">
        <f t="shared" si="0"/>
        <v>150.93</v>
      </c>
      <c r="H18" s="207">
        <f t="shared" si="1"/>
        <v>5433.48</v>
      </c>
    </row>
    <row r="19" spans="1:8" s="64" customFormat="1" ht="20.100000000000001" customHeight="1">
      <c r="A19" s="209"/>
      <c r="B19" s="183"/>
      <c r="C19" s="183" t="s">
        <v>17</v>
      </c>
      <c r="D19" s="183"/>
      <c r="E19" s="183"/>
      <c r="F19" s="183"/>
      <c r="G19" s="183"/>
      <c r="H19" s="210">
        <f>SUM(H10,H12)</f>
        <v>188638.33</v>
      </c>
    </row>
    <row r="20" spans="1:8" s="64" customFormat="1" ht="26.1" customHeight="1">
      <c r="A20" s="211"/>
      <c r="B20" s="191"/>
      <c r="C20" s="191"/>
      <c r="D20" s="191"/>
      <c r="E20" s="191"/>
      <c r="F20" s="192"/>
      <c r="G20" s="191"/>
      <c r="H20" s="212"/>
    </row>
    <row r="21" spans="1:8" s="64" customFormat="1" ht="20.100000000000001" customHeight="1">
      <c r="A21" s="213"/>
      <c r="B21" s="4"/>
      <c r="C21" s="7"/>
      <c r="D21" s="193"/>
      <c r="E21" s="194"/>
      <c r="F21" s="195"/>
      <c r="G21" s="194"/>
      <c r="H21" s="214"/>
    </row>
    <row r="22" spans="1:8" s="64" customFormat="1" ht="12.95" customHeight="1">
      <c r="A22" s="215"/>
      <c r="B22" s="17"/>
      <c r="C22" s="44" t="str">
        <f>'Memória de Cálculo'!C19</f>
        <v>Sebastião Barbosa Pinto Filho</v>
      </c>
      <c r="D22" s="17"/>
      <c r="E22" s="17"/>
      <c r="F22" s="195"/>
      <c r="G22" s="17"/>
      <c r="H22" s="216"/>
    </row>
    <row r="23" spans="1:8" s="64" customFormat="1" ht="12.95" customHeight="1">
      <c r="A23" s="215"/>
      <c r="B23" s="4"/>
      <c r="C23" s="44" t="str">
        <f>'Memória de Cálculo'!C20</f>
        <v>CREA/MG Nº: MG 249.547/D</v>
      </c>
      <c r="D23" s="4"/>
      <c r="E23" s="4"/>
      <c r="F23" s="195"/>
      <c r="G23" s="4"/>
      <c r="H23" s="217"/>
    </row>
    <row r="24" spans="1:8" s="64" customFormat="1" ht="16.5" customHeight="1">
      <c r="A24" s="215"/>
      <c r="B24" s="4"/>
      <c r="C24" s="4"/>
      <c r="D24" s="4"/>
      <c r="E24" s="4"/>
      <c r="F24" s="195"/>
      <c r="G24" s="4"/>
      <c r="H24" s="217"/>
    </row>
    <row r="25" spans="1:8" s="64" customFormat="1" ht="20.25" customHeight="1">
      <c r="A25" s="213"/>
      <c r="B25" s="4"/>
      <c r="C25" s="7"/>
      <c r="D25" s="194"/>
      <c r="E25" s="194"/>
      <c r="F25" s="195"/>
      <c r="G25" s="196"/>
      <c r="H25" s="214"/>
    </row>
    <row r="26" spans="1:8" s="64" customFormat="1" ht="20.100000000000001" customHeight="1">
      <c r="A26" s="218"/>
      <c r="B26" s="17"/>
      <c r="C26" s="43" t="s">
        <v>54</v>
      </c>
      <c r="D26" s="197"/>
      <c r="E26" s="198"/>
      <c r="F26" s="195"/>
      <c r="G26" s="199"/>
      <c r="H26" s="219"/>
    </row>
    <row r="27" spans="1:8" s="41" customFormat="1" ht="12" customHeight="1">
      <c r="A27" s="218"/>
      <c r="B27" s="17"/>
      <c r="C27" s="44" t="str">
        <f>'Memória de Cálculo'!C25</f>
        <v>Sandro Adriano Oliveira Silva</v>
      </c>
      <c r="D27" s="17"/>
      <c r="E27" s="17"/>
      <c r="F27" s="18"/>
      <c r="G27" s="17"/>
      <c r="H27" s="216"/>
    </row>
    <row r="28" spans="1:8" s="41" customFormat="1" ht="12" customHeight="1">
      <c r="A28" s="215"/>
      <c r="B28" s="17"/>
      <c r="C28" s="44"/>
      <c r="D28" s="17"/>
      <c r="E28" s="17"/>
      <c r="F28" s="18"/>
      <c r="G28" s="17"/>
      <c r="H28" s="216"/>
    </row>
    <row r="29" spans="1:8" s="41" customFormat="1" ht="12" customHeight="1" thickBot="1">
      <c r="A29" s="220"/>
      <c r="B29" s="221"/>
      <c r="C29" s="221"/>
      <c r="D29" s="221"/>
      <c r="E29" s="221"/>
      <c r="F29" s="222"/>
      <c r="G29" s="221"/>
      <c r="H29" s="223"/>
    </row>
    <row r="30" spans="1:8" s="41" customFormat="1">
      <c r="A30" s="4"/>
      <c r="B30" s="4"/>
      <c r="C30" s="4"/>
      <c r="D30" s="4"/>
      <c r="E30" s="4"/>
      <c r="F30" s="5"/>
      <c r="G30" s="4"/>
      <c r="H30" s="4"/>
    </row>
    <row r="31" spans="1:8" s="41" customFormat="1">
      <c r="A31" s="4"/>
      <c r="B31" s="4"/>
      <c r="C31" s="4"/>
      <c r="D31" s="4"/>
      <c r="E31" s="4"/>
      <c r="F31" s="4"/>
      <c r="G31" s="4"/>
      <c r="H31" s="4"/>
    </row>
    <row r="32" spans="1:8" s="41" customFormat="1" ht="20.100000000000001" customHeight="1">
      <c r="A32" s="4"/>
      <c r="B32" s="4"/>
      <c r="C32" s="4"/>
      <c r="D32" s="4"/>
      <c r="E32" s="4"/>
      <c r="F32" s="5"/>
      <c r="G32" s="4"/>
      <c r="H32" s="4"/>
    </row>
    <row r="33" spans="1:10" s="41" customFormat="1">
      <c r="A33" s="4"/>
      <c r="B33" s="4"/>
      <c r="C33" s="4"/>
      <c r="D33" s="4"/>
      <c r="E33" s="4"/>
      <c r="F33" s="5"/>
      <c r="G33" s="4"/>
      <c r="H33" s="4"/>
    </row>
    <row r="34" spans="1:10" s="41" customFormat="1">
      <c r="A34" s="4"/>
      <c r="B34" s="4"/>
      <c r="C34" s="4"/>
      <c r="D34" s="4"/>
      <c r="E34" s="4"/>
      <c r="F34" s="5"/>
      <c r="G34" s="4"/>
      <c r="H34" s="4"/>
    </row>
    <row r="35" spans="1:10" s="41" customFormat="1">
      <c r="A35" s="4"/>
      <c r="B35" s="4"/>
      <c r="C35" s="4"/>
      <c r="D35" s="4"/>
      <c r="E35" s="4"/>
      <c r="F35" s="5"/>
      <c r="G35" s="4"/>
      <c r="H35" s="4"/>
    </row>
    <row r="36" spans="1:10" s="41" customFormat="1">
      <c r="A36" s="4"/>
      <c r="B36" s="4"/>
      <c r="C36" s="4"/>
      <c r="D36" s="4"/>
      <c r="E36" s="4"/>
      <c r="F36" s="5"/>
      <c r="G36" s="4"/>
      <c r="H36" s="4"/>
    </row>
    <row r="37" spans="1:10" s="41" customFormat="1">
      <c r="A37" s="4"/>
      <c r="B37" s="4"/>
      <c r="C37" s="4"/>
      <c r="D37" s="4"/>
      <c r="E37" s="4"/>
      <c r="F37" s="5"/>
      <c r="G37" s="4"/>
      <c r="H37" s="4"/>
    </row>
    <row r="38" spans="1:10" s="41" customFormat="1">
      <c r="A38" s="4"/>
      <c r="B38" s="4"/>
      <c r="C38" s="4"/>
      <c r="D38" s="4"/>
      <c r="E38" s="4"/>
      <c r="F38" s="5"/>
      <c r="G38" s="4"/>
      <c r="H38" s="4"/>
    </row>
    <row r="39" spans="1:10" s="41" customFormat="1">
      <c r="A39" s="4"/>
      <c r="B39" s="4"/>
      <c r="C39" s="4"/>
      <c r="D39" s="4"/>
      <c r="E39" s="4"/>
      <c r="F39" s="5"/>
      <c r="G39" s="4"/>
      <c r="H39" s="4"/>
    </row>
    <row r="40" spans="1:10" s="41" customFormat="1">
      <c r="A40" s="4"/>
      <c r="B40" s="4"/>
      <c r="C40" s="4"/>
      <c r="D40" s="4"/>
      <c r="E40" s="4"/>
      <c r="F40" s="5"/>
      <c r="G40" s="4"/>
      <c r="H40" s="4"/>
    </row>
    <row r="41" spans="1:10" s="17" customFormat="1" ht="20.100000000000001" customHeight="1">
      <c r="A41" s="4"/>
      <c r="B41" s="4"/>
      <c r="C41" s="4"/>
      <c r="D41" s="4"/>
      <c r="E41" s="4"/>
      <c r="F41" s="5"/>
      <c r="G41" s="4"/>
      <c r="H41" s="4"/>
      <c r="J41" s="18"/>
    </row>
    <row r="42" spans="1:10" ht="14.25" customHeight="1">
      <c r="J42" s="42"/>
    </row>
    <row r="43" spans="1:10" ht="11.25" customHeight="1"/>
    <row r="44" spans="1:10" ht="11.25" customHeight="1"/>
    <row r="45" spans="1:10" s="17" customFormat="1" ht="12" customHeight="1">
      <c r="A45" s="4"/>
      <c r="B45" s="4"/>
      <c r="C45" s="4"/>
      <c r="D45" s="4"/>
      <c r="E45" s="4"/>
      <c r="F45" s="5"/>
      <c r="G45" s="4"/>
      <c r="H45" s="4"/>
    </row>
    <row r="46" spans="1:10" s="17" customFormat="1">
      <c r="A46" s="4"/>
      <c r="B46" s="4"/>
      <c r="C46" s="4"/>
      <c r="D46" s="4"/>
      <c r="E46" s="4"/>
      <c r="F46" s="5"/>
      <c r="G46" s="4"/>
      <c r="H46" s="4"/>
    </row>
    <row r="50" spans="1:8" ht="11.25" customHeight="1"/>
    <row r="51" spans="1:8" s="17" customFormat="1" ht="12" customHeight="1">
      <c r="A51" s="4"/>
      <c r="B51" s="4"/>
      <c r="C51" s="4"/>
      <c r="D51" s="4"/>
      <c r="E51" s="4"/>
      <c r="F51" s="5"/>
      <c r="G51" s="4"/>
      <c r="H51" s="4"/>
    </row>
    <row r="52" spans="1:8" s="17" customFormat="1" ht="12" customHeight="1">
      <c r="A52" s="4"/>
      <c r="B52" s="4"/>
      <c r="C52" s="4"/>
      <c r="D52" s="4"/>
      <c r="E52" s="4"/>
      <c r="F52" s="5"/>
      <c r="G52" s="4"/>
      <c r="H52" s="4"/>
    </row>
    <row r="53" spans="1:8" s="17" customFormat="1" ht="12" customHeight="1">
      <c r="A53" s="4"/>
      <c r="B53" s="4"/>
      <c r="C53" s="4"/>
      <c r="D53" s="4"/>
      <c r="E53" s="4"/>
      <c r="F53" s="5"/>
      <c r="G53" s="4"/>
      <c r="H53" s="4"/>
    </row>
    <row r="56" spans="1:8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landscape" blackAndWhite="1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29"/>
  <sheetViews>
    <sheetView workbookViewId="0">
      <selection activeCell="E17" sqref="E17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27"/>
      <c r="B1" s="336"/>
      <c r="C1" s="336"/>
      <c r="D1" s="336"/>
      <c r="E1" s="336"/>
      <c r="F1" s="336"/>
      <c r="G1" s="337"/>
      <c r="H1" s="128"/>
      <c r="I1" s="129"/>
      <c r="J1" s="129"/>
    </row>
    <row r="2" spans="1:10">
      <c r="A2" s="130"/>
      <c r="B2" s="338"/>
      <c r="C2" s="338"/>
      <c r="D2" s="338"/>
      <c r="E2" s="338"/>
      <c r="F2" s="338"/>
      <c r="G2" s="339"/>
      <c r="H2" s="131"/>
      <c r="I2" s="129"/>
      <c r="J2" s="129"/>
    </row>
    <row r="3" spans="1:10">
      <c r="A3" s="130"/>
      <c r="B3" s="340"/>
      <c r="C3" s="340"/>
      <c r="D3" s="340"/>
      <c r="E3" s="340"/>
      <c r="F3" s="340"/>
      <c r="G3" s="341"/>
      <c r="H3" s="126"/>
      <c r="I3" s="129"/>
      <c r="J3" s="129"/>
    </row>
    <row r="4" spans="1:10">
      <c r="A4" s="342" t="str">
        <f>'Planilha Orcamentária'!A4</f>
        <v>OBRA: PAVIMENTAÇÃO MORRO CÓRREGO DAS PALMEIRAS</v>
      </c>
      <c r="B4" s="342"/>
      <c r="C4" s="342"/>
      <c r="D4" s="342"/>
      <c r="E4" s="342"/>
      <c r="F4" s="342"/>
      <c r="G4" s="342"/>
      <c r="H4" s="129"/>
      <c r="I4" s="129"/>
      <c r="J4" s="129"/>
    </row>
    <row r="5" spans="1:10">
      <c r="A5" s="342" t="str">
        <f>'Planilha Orcamentária'!A5</f>
        <v>LOCAL: CÓRREGO DAS PALMEIRAS - INHAPIM/MG - CEP: 35330-000</v>
      </c>
      <c r="B5" s="342"/>
      <c r="C5" s="342"/>
      <c r="D5" s="342"/>
      <c r="E5" s="342"/>
      <c r="F5" s="342"/>
      <c r="G5" s="342"/>
      <c r="H5" s="129"/>
      <c r="I5" s="129"/>
      <c r="J5" s="129"/>
    </row>
    <row r="6" spans="1:10">
      <c r="A6" s="343" t="s">
        <v>88</v>
      </c>
      <c r="B6" s="343"/>
      <c r="C6" s="343"/>
      <c r="D6" s="343"/>
      <c r="E6" s="343"/>
      <c r="F6" s="343"/>
      <c r="G6" s="343"/>
      <c r="H6" s="129"/>
      <c r="I6" s="129"/>
      <c r="J6" s="129"/>
    </row>
    <row r="7" spans="1:10">
      <c r="A7" s="132" t="s">
        <v>57</v>
      </c>
      <c r="B7" s="133">
        <v>45847</v>
      </c>
      <c r="C7" s="134"/>
      <c r="D7" s="134"/>
      <c r="E7" s="135"/>
      <c r="F7" s="135"/>
      <c r="G7" s="136"/>
      <c r="H7" s="129"/>
      <c r="I7" s="129"/>
      <c r="J7" s="129"/>
    </row>
    <row r="8" spans="1:10">
      <c r="A8" s="132"/>
      <c r="B8" s="137"/>
      <c r="C8" s="134"/>
      <c r="D8" s="134"/>
      <c r="E8" s="135"/>
      <c r="F8" s="135"/>
      <c r="G8" s="136"/>
      <c r="H8" s="129"/>
      <c r="I8" s="129"/>
      <c r="J8" s="129"/>
    </row>
    <row r="9" spans="1:10" ht="15.75">
      <c r="A9" s="344" t="s">
        <v>89</v>
      </c>
      <c r="B9" s="344"/>
      <c r="C9" s="344"/>
      <c r="D9" s="344"/>
      <c r="E9" s="344"/>
      <c r="F9" s="344"/>
      <c r="G9" s="344"/>
      <c r="H9" s="129"/>
      <c r="I9" s="129"/>
      <c r="J9" s="129"/>
    </row>
    <row r="10" spans="1:10">
      <c r="A10" s="138"/>
      <c r="B10" s="129"/>
      <c r="C10" s="129"/>
      <c r="D10" s="129"/>
      <c r="E10" s="129"/>
      <c r="F10" s="129"/>
      <c r="G10" s="139"/>
      <c r="H10" s="129"/>
      <c r="I10" s="129"/>
      <c r="J10" s="129"/>
    </row>
    <row r="11" spans="1:10">
      <c r="A11" s="140" t="s">
        <v>90</v>
      </c>
      <c r="B11" s="141">
        <v>1</v>
      </c>
      <c r="C11" s="140" t="s">
        <v>101</v>
      </c>
      <c r="D11" s="140" t="s">
        <v>9</v>
      </c>
      <c r="E11" s="142"/>
      <c r="F11" s="143">
        <v>0</v>
      </c>
      <c r="G11" s="143">
        <f>((G12*E12)+(G13*E13)+(G14*E14)+(G15*E15)+(G16*E16))</f>
        <v>121.29719</v>
      </c>
      <c r="H11" s="129"/>
      <c r="I11" s="129"/>
      <c r="J11" s="129"/>
    </row>
    <row r="12" spans="1:10" ht="45">
      <c r="A12" s="144" t="s">
        <v>91</v>
      </c>
      <c r="B12" s="145">
        <v>94970</v>
      </c>
      <c r="C12" s="146" t="s">
        <v>92</v>
      </c>
      <c r="D12" s="147" t="s">
        <v>8</v>
      </c>
      <c r="E12" s="145">
        <v>6.3E-2</v>
      </c>
      <c r="F12" s="148">
        <v>0</v>
      </c>
      <c r="G12" s="150">
        <v>532.08000000000004</v>
      </c>
      <c r="H12" s="149"/>
      <c r="I12" s="129"/>
      <c r="J12" s="129"/>
    </row>
    <row r="13" spans="1:10" ht="33.75">
      <c r="A13" s="144" t="s">
        <v>91</v>
      </c>
      <c r="B13" s="145">
        <v>93358</v>
      </c>
      <c r="C13" s="146" t="s">
        <v>93</v>
      </c>
      <c r="D13" s="147" t="s">
        <v>8</v>
      </c>
      <c r="E13" s="145">
        <v>6.3E-2</v>
      </c>
      <c r="F13" s="148">
        <v>0</v>
      </c>
      <c r="G13" s="150">
        <v>89.55</v>
      </c>
      <c r="H13" s="149"/>
      <c r="I13" s="129"/>
      <c r="J13" s="129"/>
    </row>
    <row r="14" spans="1:10" ht="22.5">
      <c r="A14" s="144" t="s">
        <v>91</v>
      </c>
      <c r="B14" s="145">
        <v>92802</v>
      </c>
      <c r="C14" s="146" t="s">
        <v>94</v>
      </c>
      <c r="D14" s="147" t="s">
        <v>95</v>
      </c>
      <c r="E14" s="145">
        <v>2.2120000000000002</v>
      </c>
      <c r="F14" s="148">
        <v>0</v>
      </c>
      <c r="G14" s="150">
        <v>9.4499999999999993</v>
      </c>
      <c r="H14" s="149"/>
      <c r="I14" s="129"/>
      <c r="J14" s="151"/>
    </row>
    <row r="15" spans="1:10" ht="22.5">
      <c r="A15" s="144" t="s">
        <v>91</v>
      </c>
      <c r="B15" s="145">
        <v>92800</v>
      </c>
      <c r="C15" s="146" t="s">
        <v>96</v>
      </c>
      <c r="D15" s="147" t="s">
        <v>95</v>
      </c>
      <c r="E15" s="145">
        <v>1.0780000000000001</v>
      </c>
      <c r="F15" s="148">
        <v>0</v>
      </c>
      <c r="G15" s="150">
        <v>9.65</v>
      </c>
      <c r="H15" s="149"/>
      <c r="I15" s="129"/>
      <c r="J15" s="129"/>
    </row>
    <row r="16" spans="1:10" ht="33.75">
      <c r="A16" s="152" t="s">
        <v>91</v>
      </c>
      <c r="B16" s="153">
        <v>103796</v>
      </c>
      <c r="C16" s="154" t="s">
        <v>97</v>
      </c>
      <c r="D16" s="155" t="s">
        <v>7</v>
      </c>
      <c r="E16" s="153">
        <v>0.84</v>
      </c>
      <c r="F16" s="156">
        <v>0</v>
      </c>
      <c r="G16" s="150">
        <v>60.51</v>
      </c>
      <c r="H16" s="149"/>
      <c r="I16" s="129"/>
      <c r="J16" s="129"/>
    </row>
    <row r="17" spans="1:8">
      <c r="A17" s="157"/>
      <c r="B17" s="158"/>
      <c r="C17" s="159"/>
      <c r="D17" s="159"/>
      <c r="E17" s="160"/>
      <c r="F17" s="161"/>
      <c r="G17" s="162"/>
      <c r="H17" s="149"/>
    </row>
    <row r="18" spans="1:8">
      <c r="A18" s="138"/>
      <c r="B18" s="129"/>
      <c r="C18" s="129"/>
      <c r="D18" s="129"/>
      <c r="E18" s="129"/>
      <c r="F18" s="129"/>
      <c r="G18" s="139"/>
      <c r="H18" s="149"/>
    </row>
    <row r="19" spans="1:8">
      <c r="A19" s="138"/>
      <c r="B19" s="129"/>
      <c r="D19" s="129"/>
      <c r="E19" s="129"/>
      <c r="F19" s="129"/>
      <c r="G19" s="139"/>
      <c r="H19" s="129"/>
    </row>
    <row r="20" spans="1:8">
      <c r="G20" s="181"/>
    </row>
    <row r="21" spans="1:8">
      <c r="A21" s="138"/>
      <c r="B21" s="129"/>
      <c r="C21" s="129"/>
      <c r="D21" s="129"/>
      <c r="E21" s="129"/>
      <c r="F21" s="129"/>
      <c r="G21" s="139"/>
    </row>
    <row r="22" spans="1:8">
      <c r="A22" s="138"/>
      <c r="B22" s="129"/>
      <c r="C22" s="129"/>
      <c r="D22" s="129"/>
      <c r="E22" s="129"/>
      <c r="F22" s="129"/>
      <c r="G22" s="139"/>
    </row>
    <row r="23" spans="1:8">
      <c r="A23" s="138"/>
      <c r="B23" s="129"/>
      <c r="C23" s="129"/>
      <c r="D23" s="129"/>
      <c r="E23" s="129"/>
      <c r="F23" s="129"/>
      <c r="G23" s="139"/>
    </row>
    <row r="24" spans="1:8">
      <c r="A24" s="345" t="s">
        <v>98</v>
      </c>
      <c r="B24" s="338"/>
      <c r="C24" s="338"/>
      <c r="D24" s="338"/>
      <c r="E24" s="338"/>
      <c r="F24" s="338"/>
      <c r="G24" s="339"/>
    </row>
    <row r="25" spans="1:8">
      <c r="A25" s="333" t="s">
        <v>114</v>
      </c>
      <c r="B25" s="334"/>
      <c r="C25" s="334"/>
      <c r="D25" s="334"/>
      <c r="E25" s="334"/>
      <c r="F25" s="334"/>
      <c r="G25" s="335"/>
    </row>
    <row r="26" spans="1:8">
      <c r="A26" s="333" t="s">
        <v>120</v>
      </c>
      <c r="B26" s="334"/>
      <c r="C26" s="334"/>
      <c r="D26" s="334"/>
      <c r="E26" s="334"/>
      <c r="F26" s="334"/>
      <c r="G26" s="335"/>
    </row>
    <row r="27" spans="1:8">
      <c r="A27" s="138"/>
      <c r="B27" s="129"/>
      <c r="C27" s="129"/>
      <c r="D27" s="129"/>
      <c r="E27" s="129"/>
      <c r="F27" s="129"/>
      <c r="G27" s="139"/>
    </row>
    <row r="28" spans="1:8">
      <c r="A28" s="138"/>
      <c r="B28" s="129"/>
      <c r="C28" s="129"/>
      <c r="D28" s="129"/>
      <c r="E28" s="129"/>
      <c r="F28" s="129"/>
      <c r="G28" s="139"/>
    </row>
    <row r="29" spans="1:8">
      <c r="A29" s="163"/>
      <c r="B29" s="135"/>
      <c r="C29" s="135"/>
      <c r="D29" s="135"/>
      <c r="E29" s="135"/>
      <c r="F29" s="135"/>
      <c r="G29" s="136"/>
    </row>
  </sheetData>
  <mergeCells count="8">
    <mergeCell ref="A25:G25"/>
    <mergeCell ref="A26:G26"/>
    <mergeCell ref="B1:G3"/>
    <mergeCell ref="A4:G4"/>
    <mergeCell ref="A5:G5"/>
    <mergeCell ref="A6:G6"/>
    <mergeCell ref="A9:G9"/>
    <mergeCell ref="A24:G24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showGridLines="0" showZeros="0" view="pageBreakPreview" zoomScaleSheetLayoutView="100" workbookViewId="0">
      <selection activeCell="H4" sqref="H4"/>
    </sheetView>
  </sheetViews>
  <sheetFormatPr defaultColWidth="9.140625" defaultRowHeight="12.75"/>
  <cols>
    <col min="1" max="1" width="5.7109375" style="1" customWidth="1"/>
    <col min="2" max="2" width="14.140625" style="65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224"/>
      <c r="B1" s="225"/>
      <c r="C1" s="226"/>
      <c r="D1" s="226"/>
      <c r="E1" s="226"/>
      <c r="F1" s="227"/>
      <c r="G1" s="59"/>
      <c r="H1" s="59"/>
    </row>
    <row r="2" spans="1:8" s="16" customFormat="1" ht="20.100000000000001" customHeight="1">
      <c r="A2" s="319" t="s">
        <v>23</v>
      </c>
      <c r="B2" s="320"/>
      <c r="C2" s="320"/>
      <c r="D2" s="320"/>
      <c r="E2" s="320"/>
      <c r="F2" s="321"/>
    </row>
    <row r="3" spans="1:8" s="19" customFormat="1" ht="20.100000000000001" customHeight="1">
      <c r="A3" s="327" t="s">
        <v>38</v>
      </c>
      <c r="B3" s="328"/>
      <c r="C3" s="328"/>
      <c r="D3" s="328"/>
      <c r="E3" s="22"/>
      <c r="F3" s="228"/>
    </row>
    <row r="4" spans="1:8" s="19" customFormat="1" ht="20.100000000000001" customHeight="1">
      <c r="A4" s="324" t="str">
        <f>'Planilha Orcamentária'!A4</f>
        <v>OBRA: PAVIMENTAÇÃO MORRO CÓRREGO DAS PALMEIRAS</v>
      </c>
      <c r="B4" s="325"/>
      <c r="C4" s="325"/>
      <c r="D4" s="326"/>
      <c r="E4" s="23" t="s">
        <v>39</v>
      </c>
      <c r="F4" s="229" t="s">
        <v>33</v>
      </c>
    </row>
    <row r="5" spans="1:8" s="19" customFormat="1" ht="20.100000000000001" customHeight="1">
      <c r="A5" s="306" t="str">
        <f>'Planilha Orcamentária'!A5</f>
        <v>LOCAL: CÓRREGO DAS PALMEIRAS - INHAPIM/MG - CEP: 35330-000</v>
      </c>
      <c r="B5" s="307"/>
      <c r="C5" s="307"/>
      <c r="D5" s="307"/>
      <c r="E5" s="168" t="s">
        <v>20</v>
      </c>
      <c r="F5" s="230">
        <v>45847</v>
      </c>
    </row>
    <row r="6" spans="1:8" ht="3.75" customHeight="1">
      <c r="A6" s="311"/>
      <c r="B6" s="312"/>
      <c r="C6" s="312"/>
      <c r="D6" s="312"/>
      <c r="E6" s="312"/>
      <c r="F6" s="313"/>
    </row>
    <row r="7" spans="1:8" s="10" customFormat="1" ht="35.1" customHeight="1">
      <c r="A7" s="202" t="s">
        <v>0</v>
      </c>
      <c r="B7" s="20" t="s">
        <v>25</v>
      </c>
      <c r="C7" s="20" t="s">
        <v>26</v>
      </c>
      <c r="D7" s="20" t="s">
        <v>2</v>
      </c>
      <c r="E7" s="20" t="s">
        <v>1</v>
      </c>
      <c r="F7" s="231" t="s">
        <v>35</v>
      </c>
    </row>
    <row r="8" spans="1:8" s="10" customFormat="1" ht="20.100000000000001" customHeight="1">
      <c r="A8" s="232">
        <v>1</v>
      </c>
      <c r="B8" s="11"/>
      <c r="C8" s="50" t="str">
        <f>'Planilha Orcamentária'!C10</f>
        <v>SERVIÇOS PRELIMINARES</v>
      </c>
      <c r="D8" s="12"/>
      <c r="E8" s="13"/>
      <c r="F8" s="233"/>
    </row>
    <row r="9" spans="1:8" s="10" customFormat="1" ht="56.25">
      <c r="A9" s="234">
        <v>1.1000000000000001</v>
      </c>
      <c r="B9" s="47" t="str">
        <f>'Planilha Orcamentária'!B11</f>
        <v>SINAPI-103689</v>
      </c>
      <c r="C9" s="47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7" t="str">
        <f>'Planilha Orcamentária'!D11</f>
        <v>M²</v>
      </c>
      <c r="E9" s="66">
        <f>'Planilha Orcamentária'!E11</f>
        <v>1</v>
      </c>
      <c r="F9" s="235" t="s">
        <v>52</v>
      </c>
    </row>
    <row r="10" spans="1:8" s="41" customFormat="1" ht="20.100000000000001" customHeight="1">
      <c r="A10" s="236" t="s">
        <v>22</v>
      </c>
      <c r="B10" s="11"/>
      <c r="C10" s="50" t="str">
        <f>'Planilha Orcamentária'!C12</f>
        <v>CALÇAMENTO DE VIA</v>
      </c>
      <c r="D10" s="12"/>
      <c r="E10" s="9"/>
      <c r="F10" s="233"/>
    </row>
    <row r="11" spans="1:8" s="41" customFormat="1" ht="20.100000000000001" customHeight="1">
      <c r="A11" s="234" t="str">
        <f>'Planilha Orcamentária'!A13</f>
        <v>2.1</v>
      </c>
      <c r="B11" s="49" t="s">
        <v>119</v>
      </c>
      <c r="C11" s="45" t="s">
        <v>118</v>
      </c>
      <c r="D11" s="49" t="s">
        <v>7</v>
      </c>
      <c r="E11" s="190">
        <v>1140.1400000000001</v>
      </c>
      <c r="F11" s="237" t="s">
        <v>102</v>
      </c>
    </row>
    <row r="12" spans="1:8" s="10" customFormat="1" ht="45" customHeight="1">
      <c r="A12" s="234" t="str">
        <f>'Planilha Orcamentária'!A14</f>
        <v>2.2</v>
      </c>
      <c r="B12" s="47" t="str">
        <f>'Planilha Orcamentária'!B14</f>
        <v>SINAPI-94273</v>
      </c>
      <c r="C12" s="47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47" t="str">
        <f>'Planilha Orcamentária'!D14</f>
        <v>M</v>
      </c>
      <c r="E12" s="66">
        <f>'Planilha Orcamentária'!E14</f>
        <v>318.77</v>
      </c>
      <c r="F12" s="237" t="s">
        <v>123</v>
      </c>
    </row>
    <row r="13" spans="1:8" s="10" customFormat="1" ht="45" customHeight="1">
      <c r="A13" s="234" t="str">
        <f>'Planilha Orcamentária'!A15</f>
        <v>2.3</v>
      </c>
      <c r="B13" s="47" t="str">
        <f>'Planilha Orcamentária'!B15</f>
        <v>SINAPI-92394</v>
      </c>
      <c r="C13" s="47" t="str">
        <f>'Planilha Orcamentária'!C15</f>
        <v>EXECUÇÃO DE PAVIMENTO EM PISO INTERTRAVADO, COM BLOCO SEXTAVADO DE 25 X 25 CM, ESPESSURA 8 CM. AF_10/2022</v>
      </c>
      <c r="D13" s="47" t="str">
        <f>'Planilha Orcamentária'!D15</f>
        <v>M²</v>
      </c>
      <c r="E13" s="66">
        <f>'Planilha Orcamentária'!E15</f>
        <v>987.11</v>
      </c>
      <c r="F13" s="237" t="s">
        <v>124</v>
      </c>
    </row>
    <row r="14" spans="1:8" s="10" customFormat="1" ht="45" customHeight="1">
      <c r="A14" s="234" t="str">
        <f>'Planilha Orcamentária'!A16</f>
        <v>2.4</v>
      </c>
      <c r="B14" s="47" t="str">
        <f>'Planilha Orcamentária'!B16</f>
        <v>SINAPI-94287</v>
      </c>
      <c r="C14" s="47" t="str">
        <f>'Planilha Orcamentária'!C16</f>
        <v>EXECUÇÃO DE SARJETA DE CONCRETO USINADO, MOLDADA  IN LOCO  EM TRECHO RETO, 30 CM BASE X 10 CM ALTURA. AF_06/2016</v>
      </c>
      <c r="D14" s="47" t="str">
        <f>'Planilha Orcamentária'!D16</f>
        <v>M</v>
      </c>
      <c r="E14" s="66">
        <f>'Planilha Orcamentária'!E16</f>
        <v>279.45</v>
      </c>
      <c r="F14" s="237" t="s">
        <v>125</v>
      </c>
    </row>
    <row r="15" spans="1:8" s="10" customFormat="1" ht="90" customHeight="1">
      <c r="A15" s="234" t="str">
        <f>'Planilha Orcamentária'!A17</f>
        <v>2.5</v>
      </c>
      <c r="B15" s="47" t="str">
        <f>'Planilha Orcamentária'!B17</f>
        <v>SINAPI-95429</v>
      </c>
      <c r="C15" s="47" t="str">
        <f>'Planilha Orcamentária'!C17</f>
        <v>TRANSPORTE COM CAMINHÃO BASCULANTE DE 18 M³, EM VIA URBANA EM REVESTIMENTO PRIMÁRIO. AF_07/2020</v>
      </c>
      <c r="D15" s="47" t="str">
        <f>'Planilha Orcamentária'!D17</f>
        <v>TXKM</v>
      </c>
      <c r="E15" s="66">
        <f>'Planilha Orcamentária'!E17</f>
        <v>8866.2800000000007</v>
      </c>
      <c r="F15" s="237" t="s">
        <v>126</v>
      </c>
    </row>
    <row r="16" spans="1:8" s="8" customFormat="1" ht="22.5">
      <c r="A16" s="234" t="str">
        <f>'Planilha Orcamentária'!A18</f>
        <v>2.6</v>
      </c>
      <c r="B16" s="47" t="str">
        <f>'Planilha Orcamentária'!B18</f>
        <v>COMPOSIÇÃO-001</v>
      </c>
      <c r="C16" s="47" t="str">
        <f>'Planilha Orcamentária'!C18</f>
        <v>VIGA EM CONCRETO ARMADO (1,0M)</v>
      </c>
      <c r="D16" s="47" t="str">
        <f>'Planilha Orcamentária'!D18</f>
        <v>M</v>
      </c>
      <c r="E16" s="66">
        <f>'Planilha Orcamentária'!E18</f>
        <v>36</v>
      </c>
      <c r="F16" s="238" t="s">
        <v>113</v>
      </c>
    </row>
    <row r="17" spans="1:6" s="8" customFormat="1" ht="30" customHeight="1">
      <c r="A17" s="239"/>
      <c r="B17" s="65"/>
      <c r="C17" s="240"/>
      <c r="D17" s="1"/>
      <c r="E17" s="1"/>
      <c r="F17" s="241"/>
    </row>
    <row r="18" spans="1:6" s="8" customFormat="1" ht="30" customHeight="1">
      <c r="A18" s="239"/>
      <c r="B18" s="65"/>
      <c r="C18" s="180"/>
      <c r="D18" s="1"/>
      <c r="E18" s="1"/>
      <c r="F18" s="241"/>
    </row>
    <row r="19" spans="1:6" s="8" customFormat="1" ht="12.95" customHeight="1">
      <c r="A19" s="239"/>
      <c r="B19" s="65"/>
      <c r="C19" s="44" t="s">
        <v>114</v>
      </c>
      <c r="D19" s="1"/>
      <c r="E19" s="1"/>
      <c r="F19" s="241"/>
    </row>
    <row r="20" spans="1:6" s="8" customFormat="1" ht="12.95" customHeight="1">
      <c r="A20" s="239"/>
      <c r="B20" s="65"/>
      <c r="C20" s="44" t="s">
        <v>115</v>
      </c>
      <c r="D20" s="1"/>
      <c r="E20" s="1"/>
      <c r="F20" s="241"/>
    </row>
    <row r="21" spans="1:6" s="8" customFormat="1" ht="12.75" customHeight="1">
      <c r="A21" s="239"/>
      <c r="B21" s="65"/>
      <c r="C21" s="4"/>
      <c r="D21" s="1"/>
      <c r="E21" s="1"/>
      <c r="F21" s="241"/>
    </row>
    <row r="22" spans="1:6" s="8" customFormat="1" ht="12.95" customHeight="1">
      <c r="A22" s="239"/>
      <c r="B22" s="65"/>
      <c r="C22" s="4"/>
      <c r="D22" s="1"/>
      <c r="E22" s="1"/>
      <c r="F22" s="241"/>
    </row>
    <row r="23" spans="1:6" s="8" customFormat="1" ht="12.95" customHeight="1">
      <c r="A23" s="239"/>
      <c r="B23" s="65"/>
      <c r="C23" s="7"/>
      <c r="D23" s="1"/>
      <c r="E23" s="1"/>
      <c r="F23" s="241"/>
    </row>
    <row r="24" spans="1:6" s="8" customFormat="1" ht="12.95" customHeight="1">
      <c r="A24" s="239"/>
      <c r="B24" s="65"/>
      <c r="C24" s="43" t="s">
        <v>54</v>
      </c>
      <c r="D24" s="1"/>
      <c r="E24" s="1"/>
      <c r="F24" s="241"/>
    </row>
    <row r="25" spans="1:6" s="8" customFormat="1" ht="12" customHeight="1" thickBot="1">
      <c r="A25" s="242"/>
      <c r="B25" s="243"/>
      <c r="C25" s="244" t="s">
        <v>116</v>
      </c>
      <c r="D25" s="245"/>
      <c r="E25" s="246"/>
      <c r="F25" s="247"/>
    </row>
    <row r="26" spans="1:6">
      <c r="C26" s="44"/>
    </row>
    <row r="33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conditionalFormatting sqref="F9 F11:F14">
    <cfRule type="expression" dxfId="3" priority="7" stopIfTrue="1">
      <formula>$B9=1</formula>
    </cfRule>
    <cfRule type="expression" dxfId="2" priority="8" stopIfTrue="1">
      <formula>OR($B9=0,$B9=2,$B9=3,$B9=4)</formula>
    </cfRule>
  </conditionalFormatting>
  <printOptions horizontalCentered="1"/>
  <pageMargins left="0.25" right="0.25" top="0.75" bottom="0.75" header="0.3" footer="0.3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5"/>
  <sheetViews>
    <sheetView showGridLines="0" showZeros="0" zoomScale="80" zoomScaleNormal="80" zoomScaleSheetLayoutView="90" workbookViewId="0">
      <selection activeCell="O2" sqref="O2"/>
    </sheetView>
  </sheetViews>
  <sheetFormatPr defaultColWidth="9.140625" defaultRowHeight="12.75"/>
  <cols>
    <col min="1" max="1" width="10.7109375" style="24" customWidth="1"/>
    <col min="2" max="2" width="46.7109375" style="24" customWidth="1"/>
    <col min="3" max="3" width="20.7109375" style="27" customWidth="1"/>
    <col min="4" max="4" width="16.42578125" style="27" customWidth="1"/>
    <col min="5" max="5" width="8.140625" style="24" bestFit="1" customWidth="1"/>
    <col min="6" max="6" width="7.28515625" style="24" customWidth="1"/>
    <col min="7" max="7" width="13" style="24" bestFit="1" customWidth="1"/>
    <col min="8" max="8" width="3.7109375" style="24" customWidth="1"/>
    <col min="9" max="9" width="8.85546875" style="24" customWidth="1"/>
    <col min="10" max="10" width="7.140625" style="24" customWidth="1"/>
    <col min="11" max="11" width="12.5703125" style="24" customWidth="1"/>
    <col min="12" max="12" width="12.85546875" style="24" bestFit="1" customWidth="1"/>
    <col min="13" max="16384" width="9.140625" style="24"/>
  </cols>
  <sheetData>
    <row r="1" spans="1:12" s="4" customFormat="1" ht="87" customHeight="1">
      <c r="A1" s="224"/>
      <c r="B1" s="256"/>
      <c r="C1" s="226"/>
      <c r="D1" s="226"/>
      <c r="E1" s="226"/>
      <c r="F1" s="226"/>
      <c r="G1" s="257"/>
      <c r="H1" s="257"/>
      <c r="I1" s="257"/>
      <c r="J1" s="258"/>
      <c r="K1" s="248"/>
      <c r="L1" s="67"/>
    </row>
    <row r="2" spans="1:12" ht="30" customHeight="1">
      <c r="A2" s="360" t="s">
        <v>11</v>
      </c>
      <c r="B2" s="361"/>
      <c r="C2" s="361"/>
      <c r="D2" s="361"/>
      <c r="E2" s="361"/>
      <c r="F2" s="361"/>
      <c r="G2" s="361"/>
      <c r="H2" s="361"/>
      <c r="I2" s="361"/>
      <c r="J2" s="362"/>
      <c r="K2" s="33"/>
      <c r="L2" s="68"/>
    </row>
    <row r="3" spans="1:12" ht="30" customHeight="1">
      <c r="A3" s="365" t="str">
        <f>'Planilha Orcamentária'!A3</f>
        <v>PREFEITURA MUNICIPAL DE INHAPIM-MG</v>
      </c>
      <c r="B3" s="366"/>
      <c r="C3" s="386" t="s">
        <v>21</v>
      </c>
      <c r="D3" s="379">
        <f>D12</f>
        <v>188638.33</v>
      </c>
      <c r="E3" s="79" t="s">
        <v>20</v>
      </c>
      <c r="F3" s="166"/>
      <c r="G3" s="182">
        <v>45847</v>
      </c>
      <c r="H3" s="167"/>
      <c r="I3" s="354" t="s">
        <v>129</v>
      </c>
      <c r="J3" s="355"/>
      <c r="K3" s="78"/>
      <c r="L3" s="68"/>
    </row>
    <row r="4" spans="1:12" ht="20.100000000000001" customHeight="1">
      <c r="A4" s="260" t="str">
        <f>'Planilha Orcamentária'!A4</f>
        <v>OBRA: PAVIMENTAÇÃO MORRO CÓRREGO DAS PALMEIRAS</v>
      </c>
      <c r="B4" s="37"/>
      <c r="C4" s="380"/>
      <c r="D4" s="380"/>
      <c r="E4" s="373" t="s">
        <v>104</v>
      </c>
      <c r="F4" s="374"/>
      <c r="G4" s="374"/>
      <c r="H4" s="374"/>
      <c r="I4" s="374"/>
      <c r="J4" s="375"/>
      <c r="K4" s="33"/>
      <c r="L4" s="68"/>
    </row>
    <row r="5" spans="1:12" ht="24" customHeight="1">
      <c r="A5" s="367" t="str">
        <f>'Planilha Orcamentária'!A5</f>
        <v>LOCAL: CÓRREGO DAS PALMEIRAS - INHAPIM/MG - CEP: 35330-000</v>
      </c>
      <c r="B5" s="368"/>
      <c r="C5" s="381"/>
      <c r="D5" s="381"/>
      <c r="E5" s="376"/>
      <c r="F5" s="377"/>
      <c r="G5" s="377"/>
      <c r="H5" s="377"/>
      <c r="I5" s="377"/>
      <c r="J5" s="378"/>
      <c r="K5" s="33"/>
      <c r="L5" s="68"/>
    </row>
    <row r="6" spans="1:12" ht="25.5" customHeight="1">
      <c r="A6" s="261" t="s">
        <v>37</v>
      </c>
      <c r="B6" s="30" t="s">
        <v>12</v>
      </c>
      <c r="C6" s="76" t="s">
        <v>13</v>
      </c>
      <c r="D6" s="76" t="s">
        <v>14</v>
      </c>
      <c r="E6" s="369" t="s">
        <v>41</v>
      </c>
      <c r="F6" s="359"/>
      <c r="G6" s="369" t="s">
        <v>42</v>
      </c>
      <c r="H6" s="359"/>
      <c r="I6" s="370" t="s">
        <v>49</v>
      </c>
      <c r="J6" s="355"/>
      <c r="K6" s="80" t="s">
        <v>58</v>
      </c>
      <c r="L6" s="68"/>
    </row>
    <row r="7" spans="1:12">
      <c r="A7" s="382">
        <f>'Planilha Orcamentária'!A10</f>
        <v>1</v>
      </c>
      <c r="B7" s="384" t="str">
        <f>'Planilha Orcamentária'!C10</f>
        <v>SERVIÇOS PRELIMINARES</v>
      </c>
      <c r="C7" s="38" t="s">
        <v>15</v>
      </c>
      <c r="D7" s="57">
        <f>D8/$D$12</f>
        <v>7.6264988138942929E-3</v>
      </c>
      <c r="E7" s="350">
        <v>1</v>
      </c>
      <c r="F7" s="351"/>
      <c r="G7" s="77"/>
      <c r="H7" s="78"/>
      <c r="I7" s="79"/>
      <c r="J7" s="259"/>
      <c r="K7" s="249"/>
      <c r="L7" s="68"/>
    </row>
    <row r="8" spans="1:12">
      <c r="A8" s="383"/>
      <c r="B8" s="385"/>
      <c r="C8" s="39" t="s">
        <v>16</v>
      </c>
      <c r="D8" s="60">
        <f>'Planilha Orcamentária'!H10</f>
        <v>1438.65</v>
      </c>
      <c r="E8" s="352">
        <f>E7*$D$8</f>
        <v>1438.65</v>
      </c>
      <c r="F8" s="353"/>
      <c r="G8" s="77"/>
      <c r="H8" s="78"/>
      <c r="I8" s="79"/>
      <c r="J8" s="259"/>
      <c r="K8" s="249"/>
      <c r="L8" s="68"/>
    </row>
    <row r="9" spans="1:12" s="25" customFormat="1" ht="15" customHeight="1">
      <c r="A9" s="363">
        <f>'Planilha Orcamentária'!A12</f>
        <v>2</v>
      </c>
      <c r="B9" s="364" t="str">
        <f>'Planilha Orcamentária'!C12</f>
        <v>CALÇAMENTO DE VIA</v>
      </c>
      <c r="C9" s="38" t="s">
        <v>15</v>
      </c>
      <c r="D9" s="57">
        <f>D10/$D$12</f>
        <v>0.99237350118610579</v>
      </c>
      <c r="E9" s="350">
        <v>0.6</v>
      </c>
      <c r="F9" s="351"/>
      <c r="G9" s="346">
        <v>0.2</v>
      </c>
      <c r="H9" s="358"/>
      <c r="I9" s="350">
        <v>0.2</v>
      </c>
      <c r="J9" s="371"/>
      <c r="K9" s="250">
        <v>0</v>
      </c>
      <c r="L9" s="69"/>
    </row>
    <row r="10" spans="1:12" s="25" customFormat="1" ht="15" customHeight="1">
      <c r="A10" s="363"/>
      <c r="B10" s="364"/>
      <c r="C10" s="39" t="s">
        <v>16</v>
      </c>
      <c r="D10" s="58">
        <f>'Planilha Orcamentária'!H12</f>
        <v>187199.68</v>
      </c>
      <c r="E10" s="352">
        <f>E9*$D$10</f>
        <v>112319.80799999999</v>
      </c>
      <c r="F10" s="353"/>
      <c r="G10" s="356">
        <f>G9*$D10</f>
        <v>37439.936000000002</v>
      </c>
      <c r="H10" s="357"/>
      <c r="I10" s="352">
        <f>I9*$D$10</f>
        <v>37439.936000000002</v>
      </c>
      <c r="J10" s="372"/>
      <c r="K10" s="251">
        <f>K9*$D$10</f>
        <v>0</v>
      </c>
      <c r="L10" s="69"/>
    </row>
    <row r="11" spans="1:12" s="25" customFormat="1" ht="15" customHeight="1">
      <c r="A11" s="387" t="s">
        <v>17</v>
      </c>
      <c r="B11" s="388"/>
      <c r="C11" s="38" t="s">
        <v>15</v>
      </c>
      <c r="D11" s="57">
        <f>D9+D7</f>
        <v>1</v>
      </c>
      <c r="E11" s="346">
        <f>E12/$D$12</f>
        <v>0.60305059952555773</v>
      </c>
      <c r="F11" s="358"/>
      <c r="G11" s="346">
        <f>G12/$D$12</f>
        <v>0.19847470023722116</v>
      </c>
      <c r="H11" s="358"/>
      <c r="I11" s="346">
        <f>I12/$D$12</f>
        <v>0.19847470023722116</v>
      </c>
      <c r="J11" s="347"/>
      <c r="K11" s="252">
        <f>K12/$D$12</f>
        <v>0</v>
      </c>
      <c r="L11" s="69"/>
    </row>
    <row r="12" spans="1:12" s="25" customFormat="1" ht="15" customHeight="1">
      <c r="A12" s="387"/>
      <c r="B12" s="388"/>
      <c r="C12" s="38" t="s">
        <v>16</v>
      </c>
      <c r="D12" s="75">
        <f>D10+D8</f>
        <v>188638.33</v>
      </c>
      <c r="E12" s="389">
        <f>E8+E10</f>
        <v>113758.45799999998</v>
      </c>
      <c r="F12" s="390"/>
      <c r="G12" s="348">
        <f>G10</f>
        <v>37439.936000000002</v>
      </c>
      <c r="H12" s="359"/>
      <c r="I12" s="348">
        <f>I10</f>
        <v>37439.936000000002</v>
      </c>
      <c r="J12" s="349"/>
      <c r="K12" s="253">
        <f>K10</f>
        <v>0</v>
      </c>
      <c r="L12" s="69"/>
    </row>
    <row r="13" spans="1:12" s="25" customFormat="1" ht="15" customHeight="1">
      <c r="A13" s="262"/>
      <c r="B13" s="263"/>
      <c r="C13" s="263"/>
      <c r="D13" s="263"/>
      <c r="E13" s="263"/>
      <c r="F13" s="263"/>
      <c r="G13" s="263"/>
      <c r="H13" s="263"/>
      <c r="I13" s="73" t="s">
        <v>18</v>
      </c>
      <c r="J13" s="264"/>
      <c r="K13" s="254"/>
      <c r="L13" s="69"/>
    </row>
    <row r="14" spans="1:12" s="25" customFormat="1" ht="15" customHeight="1">
      <c r="A14" s="265"/>
      <c r="B14" s="263"/>
      <c r="C14" s="263"/>
      <c r="D14" s="263"/>
      <c r="E14" s="263"/>
      <c r="F14" s="263"/>
      <c r="G14" s="263"/>
      <c r="H14" s="263"/>
      <c r="I14" s="35"/>
      <c r="J14" s="266"/>
      <c r="K14" s="255"/>
      <c r="L14" s="69"/>
    </row>
    <row r="15" spans="1:12" s="25" customFormat="1" ht="19.5" customHeight="1">
      <c r="A15" s="265"/>
      <c r="B15" s="26"/>
      <c r="C15" s="263"/>
      <c r="D15" s="27"/>
      <c r="E15" s="24"/>
      <c r="F15" s="24"/>
      <c r="G15" s="24"/>
      <c r="H15" s="24"/>
      <c r="I15" s="28"/>
      <c r="J15" s="267"/>
      <c r="K15" s="179"/>
      <c r="L15" s="69"/>
    </row>
    <row r="16" spans="1:12" s="25" customFormat="1" ht="19.5" customHeight="1">
      <c r="A16" s="268"/>
      <c r="B16" s="269" t="str">
        <f>'Memória de Cálculo'!C19</f>
        <v>Sebastião Barbosa Pinto Filho</v>
      </c>
      <c r="C16" s="270"/>
      <c r="D16" s="270"/>
      <c r="E16" s="31"/>
      <c r="F16" s="31"/>
      <c r="G16" s="31"/>
      <c r="H16" s="31"/>
      <c r="I16" s="32"/>
      <c r="J16" s="271"/>
      <c r="K16" s="34"/>
      <c r="L16" s="72">
        <f>SUM(E11:J11)</f>
        <v>1</v>
      </c>
    </row>
    <row r="17" spans="1:12" ht="14.25" customHeight="1">
      <c r="A17" s="268"/>
      <c r="B17" s="269" t="str">
        <f>'Memória de Cálculo'!C20</f>
        <v>CREA/MG Nº: MG 249.547/D</v>
      </c>
      <c r="C17" s="270"/>
      <c r="D17" s="270"/>
      <c r="E17" s="31"/>
      <c r="F17" s="31"/>
      <c r="G17" s="31"/>
      <c r="H17" s="31"/>
      <c r="I17" s="32"/>
      <c r="J17" s="271"/>
      <c r="K17" s="34"/>
      <c r="L17" s="74">
        <f>SUM(E12:K12)</f>
        <v>188638.32999999996</v>
      </c>
    </row>
    <row r="18" spans="1:12" s="31" customFormat="1" ht="19.5" customHeight="1">
      <c r="A18" s="272"/>
      <c r="B18" s="273"/>
      <c r="C18" s="27"/>
      <c r="D18" s="27"/>
      <c r="E18" s="24"/>
      <c r="F18" s="24"/>
      <c r="G18" s="24"/>
      <c r="H18" s="24"/>
      <c r="I18" s="28"/>
      <c r="J18" s="267"/>
      <c r="K18" s="33"/>
      <c r="L18" s="70"/>
    </row>
    <row r="19" spans="1:12" s="31" customFormat="1" ht="19.5" customHeight="1">
      <c r="A19" s="274"/>
      <c r="B19" s="29"/>
      <c r="C19" s="275"/>
      <c r="D19" s="275"/>
      <c r="E19" s="276"/>
      <c r="F19" s="276"/>
      <c r="G19" s="276"/>
      <c r="H19" s="276"/>
      <c r="I19" s="36"/>
      <c r="J19" s="267"/>
      <c r="K19" s="33"/>
      <c r="L19" s="70"/>
    </row>
    <row r="20" spans="1:12" s="31" customFormat="1" ht="19.5" customHeight="1">
      <c r="A20" s="268"/>
      <c r="B20" s="40" t="str">
        <f>'Memória de Cálculo'!C24</f>
        <v>Prefeito Municipal de Inhapim-MG</v>
      </c>
      <c r="C20" s="270"/>
      <c r="D20" s="270"/>
      <c r="I20" s="32"/>
      <c r="J20" s="271"/>
      <c r="K20" s="34"/>
      <c r="L20" s="70"/>
    </row>
    <row r="21" spans="1:12" s="31" customFormat="1" ht="19.5" customHeight="1" thickBot="1">
      <c r="A21" s="277"/>
      <c r="B21" s="278" t="str">
        <f>'Memória de Cálculo'!C25</f>
        <v>Sandro Adriano Oliveira Silva</v>
      </c>
      <c r="C21" s="279"/>
      <c r="D21" s="279"/>
      <c r="E21" s="280"/>
      <c r="F21" s="280"/>
      <c r="G21" s="280"/>
      <c r="H21" s="280"/>
      <c r="I21" s="281"/>
      <c r="J21" s="282"/>
      <c r="K21" s="34"/>
      <c r="L21" s="70"/>
    </row>
    <row r="22" spans="1:12" s="31" customFormat="1" ht="14.1" customHeight="1">
      <c r="A22" s="24"/>
      <c r="B22" s="24"/>
      <c r="C22" s="27"/>
      <c r="D22" s="27"/>
      <c r="E22" s="24"/>
      <c r="F22" s="24"/>
      <c r="G22" s="24"/>
      <c r="H22" s="24"/>
      <c r="I22" s="24"/>
      <c r="J22" s="24"/>
      <c r="K22" s="24"/>
      <c r="L22" s="70"/>
    </row>
    <row r="23" spans="1:12" ht="14.1" customHeight="1">
      <c r="L23" s="68"/>
    </row>
    <row r="24" spans="1:12" ht="14.1" customHeight="1">
      <c r="L24" s="68"/>
    </row>
    <row r="25" spans="1:12">
      <c r="L25" s="71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29">
    <mergeCell ref="B7:B8"/>
    <mergeCell ref="C3:C5"/>
    <mergeCell ref="A11:B12"/>
    <mergeCell ref="E11:F11"/>
    <mergeCell ref="E12:F12"/>
    <mergeCell ref="A2:J2"/>
    <mergeCell ref="A9:A10"/>
    <mergeCell ref="B9:B10"/>
    <mergeCell ref="A3:B3"/>
    <mergeCell ref="A5:B5"/>
    <mergeCell ref="E6:F6"/>
    <mergeCell ref="E9:F9"/>
    <mergeCell ref="E10:F10"/>
    <mergeCell ref="I6:J6"/>
    <mergeCell ref="I9:J9"/>
    <mergeCell ref="I10:J10"/>
    <mergeCell ref="G6:H6"/>
    <mergeCell ref="G9:H9"/>
    <mergeCell ref="E4:J5"/>
    <mergeCell ref="D3:D5"/>
    <mergeCell ref="A7:A8"/>
    <mergeCell ref="I11:J11"/>
    <mergeCell ref="I12:J12"/>
    <mergeCell ref="E7:F7"/>
    <mergeCell ref="E8:F8"/>
    <mergeCell ref="I3:J3"/>
    <mergeCell ref="G10:H10"/>
    <mergeCell ref="G11:H11"/>
    <mergeCell ref="G12:H12"/>
  </mergeCells>
  <phoneticPr fontId="14" type="noConversion"/>
  <printOptions horizontalCentered="1"/>
  <pageMargins left="0.25" right="0.25" top="0.75" bottom="0.75" header="0.3" footer="0.3"/>
  <pageSetup paperSize="9" orientation="landscape" blackAndWhite="1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F30"/>
  <sheetViews>
    <sheetView showGridLines="0" zoomScale="90" zoomScaleNormal="90" zoomScaleSheetLayoutView="90" workbookViewId="0">
      <selection activeCell="H17" sqref="H17"/>
    </sheetView>
  </sheetViews>
  <sheetFormatPr defaultColWidth="9.140625" defaultRowHeight="12.75"/>
  <cols>
    <col min="1" max="1" width="5.7109375" style="1" customWidth="1"/>
    <col min="2" max="2" width="13.14062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6" ht="84.95" customHeight="1">
      <c r="A1" s="411"/>
      <c r="B1" s="412"/>
      <c r="C1" s="302"/>
      <c r="D1" s="302"/>
      <c r="E1" s="302"/>
      <c r="F1" s="303"/>
    </row>
    <row r="2" spans="1:6" s="16" customFormat="1" ht="20.100000000000001" customHeight="1">
      <c r="A2" s="319" t="s">
        <v>44</v>
      </c>
      <c r="B2" s="320"/>
      <c r="C2" s="320"/>
      <c r="D2" s="320"/>
      <c r="E2" s="320"/>
      <c r="F2" s="321"/>
    </row>
    <row r="3" spans="1:6" s="19" customFormat="1" ht="20.100000000000001" customHeight="1">
      <c r="A3" s="327" t="s">
        <v>38</v>
      </c>
      <c r="B3" s="328"/>
      <c r="C3" s="328"/>
      <c r="D3" s="328"/>
      <c r="E3" s="22"/>
      <c r="F3" s="228"/>
    </row>
    <row r="4" spans="1:6" s="19" customFormat="1" ht="20.100000000000001" customHeight="1">
      <c r="A4" s="324" t="str">
        <f>'Planilha Orcamentária'!A4</f>
        <v>OBRA: PAVIMENTAÇÃO MORRO CÓRREGO DAS PALMEIRAS</v>
      </c>
      <c r="B4" s="325"/>
      <c r="C4" s="325"/>
      <c r="D4" s="326"/>
      <c r="E4" s="23" t="s">
        <v>39</v>
      </c>
      <c r="F4" s="229" t="s">
        <v>33</v>
      </c>
    </row>
    <row r="5" spans="1:6" s="19" customFormat="1" ht="20.100000000000001" customHeight="1">
      <c r="A5" s="306" t="str">
        <f>'Planilha Orcamentária'!A5</f>
        <v>LOCAL: CÓRREGO DAS PALMEIRAS - INHAPIM/MG - CEP: 35330-000</v>
      </c>
      <c r="B5" s="307"/>
      <c r="C5" s="307"/>
      <c r="D5" s="307"/>
      <c r="E5" s="168" t="s">
        <v>20</v>
      </c>
      <c r="F5" s="230">
        <v>45847</v>
      </c>
    </row>
    <row r="6" spans="1:6" ht="3.75" customHeight="1">
      <c r="A6" s="311"/>
      <c r="B6" s="312"/>
      <c r="C6" s="312"/>
      <c r="D6" s="312"/>
      <c r="E6" s="312"/>
      <c r="F6" s="313"/>
    </row>
    <row r="7" spans="1:6" s="10" customFormat="1" ht="35.1" customHeight="1">
      <c r="A7" s="202" t="s">
        <v>0</v>
      </c>
      <c r="B7" s="169" t="s">
        <v>25</v>
      </c>
      <c r="C7" s="169" t="s">
        <v>26</v>
      </c>
      <c r="D7" s="405" t="s">
        <v>43</v>
      </c>
      <c r="E7" s="406"/>
      <c r="F7" s="407"/>
    </row>
    <row r="8" spans="1:6" s="10" customFormat="1" ht="20.100000000000001" customHeight="1">
      <c r="A8" s="232">
        <f>'Planilha Orcamentária'!A10</f>
        <v>1</v>
      </c>
      <c r="B8" s="170"/>
      <c r="C8" s="171" t="str">
        <f>'Planilha Orcamentária'!C10</f>
        <v>SERVIÇOS PRELIMINARES</v>
      </c>
      <c r="D8" s="172"/>
      <c r="E8" s="173"/>
      <c r="F8" s="283"/>
    </row>
    <row r="9" spans="1:6" s="10" customFormat="1" ht="76.5">
      <c r="A9" s="236">
        <f>'Planilha Orcamentária'!A11</f>
        <v>1.1000000000000001</v>
      </c>
      <c r="B9" s="174" t="str">
        <f>'Planilha Orcamentária'!B11</f>
        <v>SINAPI-103689</v>
      </c>
      <c r="C9" s="175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08" t="s">
        <v>53</v>
      </c>
      <c r="E9" s="409"/>
      <c r="F9" s="410"/>
    </row>
    <row r="10" spans="1:6" s="10" customFormat="1" ht="20.100000000000001" customHeight="1">
      <c r="A10" s="236" t="s">
        <v>22</v>
      </c>
      <c r="B10" s="170"/>
      <c r="C10" s="171" t="str">
        <f>'Planilha Orcamentária'!C12</f>
        <v>CALÇAMENTO DE VIA</v>
      </c>
      <c r="D10" s="176"/>
      <c r="E10" s="177"/>
      <c r="F10" s="284"/>
    </row>
    <row r="11" spans="1:6" s="10" customFormat="1" ht="33.75">
      <c r="A11" s="234" t="str">
        <f>'Planilha Orcamentária'!A13</f>
        <v>2.1</v>
      </c>
      <c r="B11" s="49" t="s">
        <v>119</v>
      </c>
      <c r="C11" s="45" t="s">
        <v>118</v>
      </c>
      <c r="D11" s="397" t="s">
        <v>127</v>
      </c>
      <c r="E11" s="397"/>
      <c r="F11" s="398"/>
    </row>
    <row r="12" spans="1:6" s="10" customFormat="1" ht="65.099999999999994" customHeight="1">
      <c r="A12" s="234" t="str">
        <f>'Planilha Orcamentária'!A14</f>
        <v>2.2</v>
      </c>
      <c r="B12" s="174" t="str">
        <f>'Planilha Orcamentária'!B14</f>
        <v>SINAPI-94273</v>
      </c>
      <c r="C12" s="178" t="str">
        <f>'Planilha Orcamentária'!C14</f>
        <v>ASSENTAMENTO DE GUIA (MEIO-FIO) EM TRECHO RETO, CONFECCIONADA EM CONCRETO PRÉ-FABRICADO, DIMENSÕES 100X15X13X30 CM (COMPRIMENTO X BASE INFERIOR X BASE SUPERIOR X ALTURA), PARA VIAS URBANAS (USO VIÁRIO). AF_06/2016</v>
      </c>
      <c r="D12" s="397" t="s">
        <v>61</v>
      </c>
      <c r="E12" s="397"/>
      <c r="F12" s="398"/>
    </row>
    <row r="13" spans="1:6" s="10" customFormat="1" ht="60" customHeight="1">
      <c r="A13" s="234" t="str">
        <f>'Planilha Orcamentária'!A15</f>
        <v>2.3</v>
      </c>
      <c r="B13" s="174" t="str">
        <f>'Planilha Orcamentária'!B15</f>
        <v>SINAPI-92394</v>
      </c>
      <c r="C13" s="178" t="str">
        <f>'Planilha Orcamentária'!C15</f>
        <v>EXECUÇÃO DE PAVIMENTO EM PISO INTERTRAVADO, COM BLOCO SEXTAVADO DE 25 X 25 CM, ESPESSURA 8 CM. AF_10/2022</v>
      </c>
      <c r="D13" s="397" t="s">
        <v>62</v>
      </c>
      <c r="E13" s="397"/>
      <c r="F13" s="398"/>
    </row>
    <row r="14" spans="1:6" s="10" customFormat="1" ht="77.25" customHeight="1">
      <c r="A14" s="234" t="str">
        <f>'Planilha Orcamentária'!A16</f>
        <v>2.4</v>
      </c>
      <c r="B14" s="174" t="str">
        <f>'Planilha Orcamentária'!B16</f>
        <v>SINAPI-94287</v>
      </c>
      <c r="C14" s="178" t="str">
        <f>'Planilha Orcamentária'!C16</f>
        <v>EXECUÇÃO DE SARJETA DE CONCRETO USINADO, MOLDADA  IN LOCO  EM TRECHO RETO, 30 CM BASE X 10 CM ALTURA. AF_06/2016</v>
      </c>
      <c r="D14" s="397" t="s">
        <v>63</v>
      </c>
      <c r="E14" s="397"/>
      <c r="F14" s="398"/>
    </row>
    <row r="15" spans="1:6" s="10" customFormat="1" ht="91.5" customHeight="1">
      <c r="A15" s="234" t="str">
        <f>'Planilha Orcamentária'!A17</f>
        <v>2.5</v>
      </c>
      <c r="B15" s="174" t="str">
        <f>'Planilha Orcamentária'!B17</f>
        <v>SINAPI-95429</v>
      </c>
      <c r="C15" s="178" t="str">
        <f>'Planilha Orcamentária'!C17</f>
        <v>TRANSPORTE COM CAMINHÃO BASCULANTE DE 18 M³, EM VIA URBANA EM REVESTIMENTO PRIMÁRIO. AF_07/2020</v>
      </c>
      <c r="D15" s="399" t="s">
        <v>128</v>
      </c>
      <c r="E15" s="400"/>
      <c r="F15" s="401"/>
    </row>
    <row r="16" spans="1:6" ht="159.94999999999999" customHeight="1">
      <c r="A16" s="234" t="str">
        <f>'Planilha Orcamentária'!A18</f>
        <v>2.6</v>
      </c>
      <c r="B16" s="174" t="str">
        <f>'Planilha Orcamentária'!B18</f>
        <v>COMPOSIÇÃO-001</v>
      </c>
      <c r="C16" s="175" t="str">
        <f>'Planilha Orcamentária'!C18</f>
        <v>VIGA EM CONCRETO ARMADO (1,0M)</v>
      </c>
      <c r="D16" s="402" t="s">
        <v>100</v>
      </c>
      <c r="E16" s="403"/>
      <c r="F16" s="404"/>
    </row>
    <row r="17" spans="1:6" ht="39.950000000000003" customHeight="1">
      <c r="A17" s="285"/>
      <c r="B17" s="240"/>
      <c r="C17" s="240"/>
      <c r="D17" s="165"/>
      <c r="E17" s="165"/>
      <c r="F17" s="286"/>
    </row>
    <row r="18" spans="1:6" ht="39.950000000000003" customHeight="1">
      <c r="A18" s="287"/>
      <c r="B18" s="288"/>
      <c r="C18" s="52"/>
      <c r="D18" s="395"/>
      <c r="E18" s="395"/>
      <c r="F18" s="396"/>
    </row>
    <row r="19" spans="1:6" ht="12.95" customHeight="1">
      <c r="A19" s="289"/>
      <c r="B19" s="290"/>
      <c r="C19" s="53" t="s">
        <v>28</v>
      </c>
      <c r="D19" s="291"/>
      <c r="E19" s="391"/>
      <c r="F19" s="392"/>
    </row>
    <row r="20" spans="1:6" ht="12.95" customHeight="1">
      <c r="A20" s="292"/>
      <c r="B20" s="290"/>
      <c r="C20" s="293" t="str">
        <f>'Planilha Orcamentária'!C22</f>
        <v>Sebastião Barbosa Pinto Filho</v>
      </c>
      <c r="D20" s="290"/>
      <c r="E20" s="293"/>
      <c r="F20" s="294"/>
    </row>
    <row r="21" spans="1:6" ht="12.95" customHeight="1">
      <c r="A21" s="295"/>
      <c r="B21" s="288"/>
      <c r="C21" s="293" t="str">
        <f>'Planilha Orcamentária'!C23</f>
        <v>CREA/MG Nº: MG 249.547/D</v>
      </c>
      <c r="D21" s="288"/>
      <c r="E21" s="288"/>
      <c r="F21" s="296"/>
    </row>
    <row r="22" spans="1:6" ht="12.95" customHeight="1">
      <c r="A22" s="295"/>
      <c r="B22" s="288"/>
      <c r="C22" s="288"/>
      <c r="D22" s="288"/>
      <c r="E22" s="288"/>
      <c r="F22" s="296"/>
    </row>
    <row r="23" spans="1:6" ht="12.95" customHeight="1">
      <c r="A23" s="295"/>
      <c r="B23" s="288"/>
      <c r="C23" s="288"/>
      <c r="D23" s="288"/>
      <c r="E23" s="288"/>
      <c r="F23" s="296"/>
    </row>
    <row r="24" spans="1:6" ht="12.95" customHeight="1">
      <c r="A24" s="295"/>
      <c r="B24" s="288"/>
      <c r="C24" s="288"/>
      <c r="D24" s="288"/>
      <c r="E24" s="288"/>
      <c r="F24" s="296"/>
    </row>
    <row r="25" spans="1:6" ht="12.95" customHeight="1">
      <c r="A25" s="287"/>
      <c r="B25" s="288"/>
      <c r="C25" s="52"/>
      <c r="D25" s="297"/>
      <c r="E25" s="393"/>
      <c r="F25" s="394"/>
    </row>
    <row r="26" spans="1:6" ht="12.95" customHeight="1">
      <c r="A26" s="289"/>
      <c r="B26" s="290"/>
      <c r="C26" s="53" t="s">
        <v>29</v>
      </c>
      <c r="D26" s="291"/>
      <c r="E26" s="391"/>
      <c r="F26" s="392"/>
    </row>
    <row r="27" spans="1:6" ht="12.95" customHeight="1">
      <c r="A27" s="292"/>
      <c r="B27" s="290"/>
      <c r="C27" s="293" t="s">
        <v>40</v>
      </c>
      <c r="D27" s="290"/>
      <c r="E27" s="290"/>
      <c r="F27" s="294"/>
    </row>
    <row r="28" spans="1:6" s="8" customFormat="1" thickBot="1">
      <c r="A28" s="298"/>
      <c r="B28" s="299"/>
      <c r="C28" s="300"/>
      <c r="D28" s="299"/>
      <c r="E28" s="299"/>
      <c r="F28" s="301"/>
    </row>
    <row r="29" spans="1:6" s="8" customFormat="1" ht="12" customHeight="1">
      <c r="A29" s="54"/>
      <c r="B29" s="55"/>
      <c r="C29" s="55"/>
      <c r="D29" s="55"/>
      <c r="E29" s="55"/>
      <c r="F29" s="56"/>
    </row>
    <row r="30" spans="1:6" s="8" customFormat="1" ht="12" customHeight="1">
      <c r="A30" s="1"/>
      <c r="B30" s="1"/>
      <c r="C30" s="1"/>
      <c r="D30" s="1"/>
      <c r="E30" s="1"/>
      <c r="F30" s="2"/>
    </row>
  </sheetData>
  <protectedRanges>
    <protectedRange sqref="D12" name="Intervalo1_2_4_1"/>
  </protectedRanges>
  <mergeCells count="19">
    <mergeCell ref="D7:F7"/>
    <mergeCell ref="D9:F9"/>
    <mergeCell ref="D12:F12"/>
    <mergeCell ref="A6:F6"/>
    <mergeCell ref="A1:B1"/>
    <mergeCell ref="A2:F2"/>
    <mergeCell ref="A3:D3"/>
    <mergeCell ref="A4:D4"/>
    <mergeCell ref="A5:D5"/>
    <mergeCell ref="C1:F1"/>
    <mergeCell ref="E26:F26"/>
    <mergeCell ref="E19:F19"/>
    <mergeCell ref="E25:F25"/>
    <mergeCell ref="D18:F18"/>
    <mergeCell ref="D11:F11"/>
    <mergeCell ref="D13:F13"/>
    <mergeCell ref="D14:F14"/>
    <mergeCell ref="D15:F15"/>
    <mergeCell ref="D16:F16"/>
  </mergeCells>
  <conditionalFormatting sqref="D11:D12 D15:D16">
    <cfRule type="expression" dxfId="1" priority="36" stopIfTrue="1">
      <formula>OR($M11="M",$M11="A")</formula>
    </cfRule>
  </conditionalFormatting>
  <conditionalFormatting sqref="D17">
    <cfRule type="expression" dxfId="0" priority="48" stopIfTrue="1">
      <formula>OR($M27="M",$M27="A")</formula>
    </cfRule>
  </conditionalFormatting>
  <pageMargins left="0.25" right="0.25" top="0.75" bottom="0.75" header="0.3" footer="0.3"/>
  <pageSetup paperSize="9" scale="65" fitToHeight="0" orientation="portrait" r:id="rId1"/>
  <rowBreaks count="1" manualBreakCount="1">
    <brk id="29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topLeftCell="A30" zoomScale="80" zoomScaleNormal="80" workbookViewId="0">
      <selection activeCell="F45" sqref="A1:F45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20"/>
      <c r="B1" s="336"/>
      <c r="C1" s="336"/>
      <c r="D1" s="336"/>
      <c r="E1" s="336"/>
      <c r="F1" s="337"/>
      <c r="G1" s="81"/>
      <c r="H1" s="81"/>
    </row>
    <row r="2" spans="1:8">
      <c r="A2" s="345"/>
      <c r="B2" s="421"/>
      <c r="C2" s="421"/>
      <c r="D2" s="421"/>
      <c r="E2" s="421"/>
      <c r="F2" s="339"/>
      <c r="G2" s="82"/>
      <c r="H2" s="82"/>
    </row>
    <row r="3" spans="1:8">
      <c r="A3" s="422"/>
      <c r="B3" s="340"/>
      <c r="C3" s="340"/>
      <c r="D3" s="340"/>
      <c r="E3" s="340"/>
      <c r="F3" s="341"/>
      <c r="G3" s="83"/>
      <c r="H3" s="83"/>
    </row>
    <row r="4" spans="1:8">
      <c r="A4" s="307" t="str">
        <f>'Planilha Orcamentária'!A4</f>
        <v>OBRA: PAVIMENTAÇÃO MORRO CÓRREGO DAS PALMEIRAS</v>
      </c>
      <c r="B4" s="307"/>
      <c r="C4" s="307"/>
      <c r="D4" s="307"/>
      <c r="E4" s="307"/>
      <c r="F4" s="307"/>
    </row>
    <row r="5" spans="1:8">
      <c r="A5" s="307" t="str">
        <f>'Planilha Orcamentária'!A5</f>
        <v>LOCAL: CÓRREGO DAS PALMEIRAS - INHAPIM/MG - CEP: 35330-000</v>
      </c>
      <c r="B5" s="307"/>
      <c r="C5" s="307"/>
      <c r="D5" s="307"/>
      <c r="E5" s="307"/>
      <c r="F5" s="307"/>
    </row>
    <row r="6" spans="1:8">
      <c r="A6" s="418" t="s">
        <v>65</v>
      </c>
      <c r="B6" s="418"/>
      <c r="C6" s="418"/>
      <c r="D6" s="418"/>
      <c r="E6" s="418"/>
      <c r="F6" s="418"/>
    </row>
    <row r="7" spans="1:8">
      <c r="A7" s="84" t="s">
        <v>57</v>
      </c>
      <c r="B7" s="85">
        <v>45847</v>
      </c>
      <c r="C7" s="86"/>
      <c r="D7" s="86"/>
      <c r="E7" s="87"/>
      <c r="F7" s="88"/>
    </row>
    <row r="8" spans="1:8">
      <c r="A8" s="89"/>
      <c r="B8" s="423"/>
      <c r="C8" s="424"/>
      <c r="D8" s="424"/>
      <c r="E8" s="424"/>
      <c r="F8" s="419"/>
    </row>
    <row r="9" spans="1:8" ht="15.75">
      <c r="A9" s="90"/>
      <c r="B9" s="425" t="s">
        <v>66</v>
      </c>
      <c r="C9" s="425"/>
      <c r="D9" s="425"/>
      <c r="E9" s="426"/>
      <c r="F9" s="91"/>
    </row>
    <row r="10" spans="1:8">
      <c r="A10" s="92"/>
      <c r="B10" s="427"/>
      <c r="C10" s="427"/>
      <c r="D10" s="428"/>
      <c r="E10" s="93"/>
      <c r="F10" s="94"/>
    </row>
    <row r="11" spans="1:8" ht="12.75" customHeight="1">
      <c r="A11" s="3"/>
      <c r="B11" s="95" t="s">
        <v>67</v>
      </c>
      <c r="C11" s="96"/>
      <c r="D11" s="97" t="s">
        <v>68</v>
      </c>
      <c r="E11" s="98"/>
      <c r="F11" s="6"/>
    </row>
    <row r="12" spans="1:8" ht="12.75" customHeight="1">
      <c r="A12" s="3"/>
      <c r="B12" s="99" t="s">
        <v>69</v>
      </c>
      <c r="C12" s="100" t="s">
        <v>70</v>
      </c>
      <c r="D12" s="101">
        <v>4.67</v>
      </c>
      <c r="E12" s="98"/>
      <c r="F12" s="102"/>
      <c r="H12" s="83">
        <v>3.7999999999999999E-2</v>
      </c>
    </row>
    <row r="13" spans="1:8" ht="12.75" customHeight="1">
      <c r="A13" s="3"/>
      <c r="B13" s="103" t="s">
        <v>71</v>
      </c>
      <c r="C13" s="104" t="s">
        <v>72</v>
      </c>
      <c r="D13" s="101">
        <v>1.71</v>
      </c>
      <c r="E13" s="98"/>
      <c r="F13" s="102"/>
      <c r="H13" s="83">
        <v>3.2000000000000002E-3</v>
      </c>
    </row>
    <row r="14" spans="1:8" ht="12.75" customHeight="1">
      <c r="A14" s="3"/>
      <c r="B14" s="99" t="s">
        <v>73</v>
      </c>
      <c r="C14" s="100" t="s">
        <v>74</v>
      </c>
      <c r="D14" s="101">
        <v>0.97</v>
      </c>
      <c r="E14" s="98"/>
      <c r="F14" s="102"/>
      <c r="H14" s="83">
        <v>5.0000000000000001E-3</v>
      </c>
    </row>
    <row r="15" spans="1:8" ht="12.75" customHeight="1">
      <c r="A15" s="3"/>
      <c r="B15" s="103" t="s">
        <v>75</v>
      </c>
      <c r="C15" s="104" t="s">
        <v>76</v>
      </c>
      <c r="D15" s="101">
        <v>1</v>
      </c>
      <c r="E15" s="98"/>
      <c r="F15" s="102"/>
      <c r="H15" s="83">
        <v>1.0200000000000001E-2</v>
      </c>
    </row>
    <row r="16" spans="1:8" ht="12.75" customHeight="1">
      <c r="A16" s="3"/>
      <c r="B16" s="103" t="s">
        <v>77</v>
      </c>
      <c r="C16" s="104" t="s">
        <v>78</v>
      </c>
      <c r="D16" s="101">
        <v>7.53</v>
      </c>
      <c r="E16" s="98"/>
      <c r="F16" s="102"/>
      <c r="H16" s="83">
        <v>6.6400000000000001E-2</v>
      </c>
    </row>
    <row r="17" spans="1:8" ht="12.75" customHeight="1">
      <c r="A17" s="3"/>
      <c r="B17" s="99" t="s">
        <v>79</v>
      </c>
      <c r="C17" s="100" t="s">
        <v>80</v>
      </c>
      <c r="D17" s="101">
        <v>7.15</v>
      </c>
      <c r="E17" s="98"/>
      <c r="F17" s="102"/>
      <c r="H17" s="83">
        <v>3.6499999999999998E-2</v>
      </c>
    </row>
    <row r="18" spans="1:8" ht="12.75" customHeight="1">
      <c r="A18" s="3"/>
      <c r="B18" s="103" t="s">
        <v>81</v>
      </c>
      <c r="C18" s="104" t="s">
        <v>82</v>
      </c>
      <c r="D18" s="101">
        <v>3.5</v>
      </c>
      <c r="E18" s="98"/>
      <c r="F18" s="102"/>
      <c r="H18" s="83">
        <v>2.5000000000000001E-2</v>
      </c>
    </row>
    <row r="19" spans="1:8" ht="12.75" customHeight="1">
      <c r="A19" s="3"/>
      <c r="B19" s="105" t="s">
        <v>83</v>
      </c>
      <c r="C19" s="106" t="s">
        <v>84</v>
      </c>
      <c r="D19" s="107">
        <v>0</v>
      </c>
      <c r="E19" s="98"/>
      <c r="F19" s="102"/>
      <c r="H19" s="83">
        <v>0</v>
      </c>
    </row>
    <row r="20" spans="1:8" ht="14.25">
      <c r="A20" s="108"/>
      <c r="B20" s="429"/>
      <c r="C20" s="429"/>
      <c r="D20" s="430"/>
      <c r="E20" s="109"/>
      <c r="F20" s="110"/>
    </row>
    <row r="21" spans="1:8" ht="14.25">
      <c r="A21" s="108"/>
      <c r="B21" s="431"/>
      <c r="C21" s="111"/>
      <c r="D21" s="430"/>
      <c r="E21" s="430"/>
      <c r="F21" s="110"/>
    </row>
    <row r="22" spans="1:8" ht="14.25">
      <c r="A22" s="108"/>
      <c r="B22" s="429"/>
      <c r="C22" s="429"/>
      <c r="D22" s="430"/>
      <c r="E22" s="430"/>
      <c r="F22" s="112"/>
    </row>
    <row r="23" spans="1:8" ht="14.25">
      <c r="A23" s="413" t="s">
        <v>85</v>
      </c>
      <c r="B23" s="432"/>
      <c r="C23" s="432"/>
      <c r="D23" s="432"/>
      <c r="E23" s="432"/>
      <c r="F23" s="414"/>
    </row>
    <row r="24" spans="1:8" ht="14.25">
      <c r="A24" s="108"/>
      <c r="B24" s="429"/>
      <c r="C24" s="429"/>
      <c r="D24" s="109"/>
      <c r="E24" s="109"/>
      <c r="F24" s="112"/>
    </row>
    <row r="25" spans="1:8" ht="14.25">
      <c r="A25" s="108"/>
      <c r="B25" s="433"/>
      <c r="C25" s="433" t="s">
        <v>86</v>
      </c>
      <c r="D25" s="113">
        <v>0.20090302646350544</v>
      </c>
      <c r="E25" s="109"/>
      <c r="F25" s="112"/>
    </row>
    <row r="26" spans="1:8" ht="14.25">
      <c r="A26" s="108"/>
      <c r="B26" s="429"/>
      <c r="C26" s="434"/>
      <c r="D26" s="435"/>
      <c r="E26" s="109"/>
      <c r="F26" s="112"/>
    </row>
    <row r="27" spans="1:8" ht="15" thickBot="1">
      <c r="A27" s="108"/>
      <c r="B27" s="429"/>
      <c r="C27" s="434"/>
      <c r="D27" s="429"/>
      <c r="E27" s="109"/>
      <c r="F27" s="112"/>
    </row>
    <row r="28" spans="1:8" ht="15" thickBot="1">
      <c r="A28" s="108"/>
      <c r="B28" s="429"/>
      <c r="C28" s="114" t="s">
        <v>87</v>
      </c>
      <c r="D28" s="115">
        <v>0.24429999999999999</v>
      </c>
      <c r="E28" s="109"/>
      <c r="F28" s="112"/>
    </row>
    <row r="29" spans="1:8" ht="14.25">
      <c r="A29" s="108"/>
      <c r="B29" s="429"/>
      <c r="C29" s="429"/>
      <c r="D29" s="430"/>
      <c r="E29" s="109"/>
      <c r="F29" s="112"/>
    </row>
    <row r="30" spans="1:8" ht="14.25">
      <c r="A30" s="116"/>
      <c r="B30" s="436"/>
      <c r="C30" s="437"/>
      <c r="D30" s="437"/>
      <c r="E30" s="437"/>
      <c r="F30" s="117"/>
    </row>
    <row r="31" spans="1:8" ht="14.25">
      <c r="A31" s="116"/>
      <c r="B31" s="436"/>
      <c r="C31" s="438"/>
      <c r="D31" s="438"/>
      <c r="E31" s="438"/>
      <c r="F31" s="117"/>
    </row>
    <row r="32" spans="1:8" ht="14.25">
      <c r="A32" s="116"/>
      <c r="B32" s="436"/>
      <c r="C32" s="438"/>
      <c r="D32" s="438"/>
      <c r="E32" s="438"/>
      <c r="F32" s="117"/>
    </row>
    <row r="33" spans="1:6" ht="14.25">
      <c r="A33" s="116"/>
      <c r="B33" s="436"/>
      <c r="C33" s="438"/>
      <c r="D33" s="438"/>
      <c r="E33" s="438"/>
      <c r="F33" s="117"/>
    </row>
    <row r="34" spans="1:6" ht="14.25">
      <c r="A34" s="116"/>
      <c r="B34" s="436"/>
      <c r="C34" s="438"/>
      <c r="D34" s="438"/>
      <c r="E34" s="438"/>
      <c r="F34" s="117"/>
    </row>
    <row r="35" spans="1:6" ht="14.25">
      <c r="A35" s="116"/>
      <c r="B35" s="436"/>
      <c r="C35" s="438"/>
      <c r="D35" s="438"/>
      <c r="E35" s="438"/>
      <c r="F35" s="117"/>
    </row>
    <row r="36" spans="1:6" ht="14.25">
      <c r="A36" s="116"/>
      <c r="B36" s="436"/>
      <c r="C36" s="438"/>
      <c r="D36" s="438"/>
      <c r="E36" s="438"/>
      <c r="F36" s="117"/>
    </row>
    <row r="37" spans="1:6" ht="14.25">
      <c r="A37" s="116"/>
      <c r="B37" s="436"/>
      <c r="C37" s="436"/>
      <c r="D37" s="439"/>
      <c r="E37" s="440"/>
      <c r="F37" s="118"/>
    </row>
    <row r="38" spans="1:6" ht="14.25">
      <c r="A38" s="116"/>
      <c r="B38" s="436"/>
      <c r="C38" s="436"/>
      <c r="D38" s="439"/>
      <c r="E38" s="440"/>
      <c r="F38" s="118"/>
    </row>
    <row r="39" spans="1:6">
      <c r="A39" s="415" t="s">
        <v>117</v>
      </c>
      <c r="B39" s="441"/>
      <c r="C39" s="441"/>
      <c r="D39" s="441"/>
      <c r="E39" s="441"/>
      <c r="F39" s="416"/>
    </row>
    <row r="40" spans="1:6">
      <c r="A40" s="417"/>
      <c r="B40" s="441"/>
      <c r="C40" s="441"/>
      <c r="D40" s="441"/>
      <c r="E40" s="441"/>
      <c r="F40" s="416"/>
    </row>
    <row r="41" spans="1:6">
      <c r="A41" s="417"/>
      <c r="B41" s="441"/>
      <c r="C41" s="441"/>
      <c r="D41" s="441"/>
      <c r="E41" s="441"/>
      <c r="F41" s="416"/>
    </row>
    <row r="42" spans="1:6">
      <c r="A42" s="417"/>
      <c r="B42" s="441"/>
      <c r="C42" s="441"/>
      <c r="D42" s="441"/>
      <c r="E42" s="441"/>
      <c r="F42" s="416"/>
    </row>
    <row r="43" spans="1:6" ht="14.25">
      <c r="A43" s="116"/>
      <c r="B43" s="436"/>
      <c r="C43" s="436"/>
      <c r="D43" s="439"/>
      <c r="E43" s="440"/>
      <c r="F43" s="118"/>
    </row>
    <row r="44" spans="1:6" ht="14.25">
      <c r="A44" s="116"/>
      <c r="B44" s="436"/>
      <c r="C44" s="436"/>
      <c r="D44" s="439"/>
      <c r="E44" s="440"/>
      <c r="F44" s="118"/>
    </row>
    <row r="45" spans="1:6" ht="14.25">
      <c r="A45" s="119"/>
      <c r="B45" s="120"/>
      <c r="C45" s="120"/>
      <c r="D45" s="121"/>
      <c r="E45" s="122"/>
      <c r="F45" s="123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2025-07-14T12:27:52Z</cp:lastPrinted>
  <dcterms:created xsi:type="dcterms:W3CDTF">2006-09-22T13:55:22Z</dcterms:created>
  <dcterms:modified xsi:type="dcterms:W3CDTF">2025-07-14T12:49:36Z</dcterms:modified>
</cp:coreProperties>
</file>