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C:\Users\User\Desktop\BACKUP\SEBASTIÃO\SECRETARIA PLANEJAMENTO  E ENGENHARIA\2026\07 - CALÇAMENTO DA RUA HOLT DE PAULO VALVERDE - Novo Horizonte\"/>
    </mc:Choice>
  </mc:AlternateContent>
  <xr:revisionPtr revIDLastSave="0" documentId="13_ncr:1_{CFECE6CB-05BA-48C2-AEEB-BDF42271C6CD}" xr6:coauthVersionLast="47" xr6:coauthVersionMax="47" xr10:uidLastSave="{00000000-0000-0000-0000-000000000000}"/>
  <bookViews>
    <workbookView xWindow="-120" yWindow="-120" windowWidth="29040" windowHeight="15840" tabRatio="628" xr2:uid="{00000000-000D-0000-FFFF-FFFF00000000}"/>
  </bookViews>
  <sheets>
    <sheet name="Planilha Orcamentária" sheetId="5" r:id="rId1"/>
    <sheet name="COMPOSIÇÃO" sheetId="18" r:id="rId2"/>
    <sheet name="Memória de Cálculo" sheetId="13" r:id="rId3"/>
    <sheet name="Cronograma" sheetId="10" r:id="rId4"/>
    <sheet name="Memorial Descritivo" sheetId="14" r:id="rId5"/>
    <sheet name="BDI" sheetId="17" r:id="rId6"/>
  </sheets>
  <externalReferences>
    <externalReference r:id="rId7"/>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5">BDI!$A$1:$F$45</definedName>
    <definedName name="_xlnm.Print_Area" localSheetId="1">COMPOSIÇÃO!$A$1:$G$29</definedName>
    <definedName name="_xlnm.Print_Area" localSheetId="3">Cronograma!$A$1:$J$23</definedName>
    <definedName name="_xlnm.Print_Area" localSheetId="2">'Memória de Cálculo'!$A$1:$F$30</definedName>
    <definedName name="_xlnm.Print_Area" localSheetId="4">'Memorial Descritivo'!$A$1:$F$32</definedName>
    <definedName name="_xlnm.Print_Area" localSheetId="0">'Planilha Orcamentária'!$A$1:$H$33</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ORÇAMENTO.BancoRef" hidden="1">'Planilha Orcamentária'!$F$8</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REFERENCIA.Descricao" hidden="1">IF(ISNUMBER('Planilha Orcamentária'!$AF1),OFFSET(INDIRECT(ORÇAMENTO.BancoRef),'Planilha Orcamentária'!$AF1-1,3,1),'Planilha Orcamentária'!$AF1)</definedName>
    <definedName name="REFERENCIA.Unidade" hidden="1">IF(ISNUMBER('Planilha Orcamentária'!$AF1),OFFSET(INDIRECT(ORÇAMENTO.BancoRef),'Planilha Orcamentária'!$AF1-1,4,1),"-")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2">'Memória de Cálculo'!$1:$7</definedName>
    <definedName name="_xlnm.Print_Titles" localSheetId="4">'Memorial Descritivo'!$1:$7</definedName>
    <definedName name="_xlnm.Print_Titles" localSheetId="0">'Planilha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3" hidden="1">Cronograma!$A$1:$J$23</definedName>
    <definedName name="Z_46B44D95_2370_4419_BD85_88291A251F92_.wvu.PrintArea" localSheetId="2" hidden="1">'Memória de Cálculo'!$A$1:$F$9</definedName>
    <definedName name="Z_46B44D95_2370_4419_BD85_88291A251F92_.wvu.PrintArea" localSheetId="0" hidden="1">'Planilha Orcamentária'!$A$1:$H$33</definedName>
    <definedName name="Z_46B44D95_2370_4419_BD85_88291A251F92_.wvu.PrintTitles" localSheetId="2" hidden="1">'Memória de Cálculo'!$1:$7</definedName>
    <definedName name="Z_46B44D95_2370_4419_BD85_88291A251F92_.wvu.PrintTitles" localSheetId="0" hidden="1">'Planilha Orcamentária'!$1:$9</definedName>
  </definedNames>
  <calcPr calcId="181029"/>
  <customWorkbookViews>
    <customWorkbookView name="Observações" guid="{46B44D95-2370-4419-BD85-88291A251F92}" maximized="1" xWindow="-8" yWindow="-8" windowWidth="1382" windowHeight="744" activeSheetId="5"/>
  </customWorkbookViews>
</workbook>
</file>

<file path=xl/calcChain.xml><?xml version="1.0" encoding="utf-8"?>
<calcChain xmlns="http://schemas.openxmlformats.org/spreadsheetml/2006/main">
  <c r="E15" i="5" l="1"/>
  <c r="C12" i="14"/>
  <c r="E22" i="5"/>
  <c r="E16" i="13"/>
  <c r="E17" i="13"/>
  <c r="E18" i="13"/>
  <c r="E15" i="13"/>
  <c r="D15" i="13"/>
  <c r="D16" i="13"/>
  <c r="D17" i="13"/>
  <c r="D18" i="13"/>
  <c r="C15" i="13"/>
  <c r="C16" i="13"/>
  <c r="C17" i="13"/>
  <c r="C18" i="13"/>
  <c r="B15" i="13"/>
  <c r="B16" i="13"/>
  <c r="B17" i="13"/>
  <c r="B18" i="13"/>
  <c r="A15" i="13"/>
  <c r="A16" i="13"/>
  <c r="A17" i="13"/>
  <c r="A18" i="13"/>
  <c r="C14" i="13"/>
  <c r="A14" i="13"/>
  <c r="E12" i="13"/>
  <c r="E13" i="13"/>
  <c r="D12" i="13"/>
  <c r="D13" i="13"/>
  <c r="C12" i="13"/>
  <c r="C13" i="13"/>
  <c r="B12" i="13"/>
  <c r="B13" i="13"/>
  <c r="B12" i="14"/>
  <c r="A12" i="14"/>
  <c r="A13" i="14"/>
  <c r="B13" i="14"/>
  <c r="C13" i="14"/>
  <c r="A14" i="14"/>
  <c r="C14" i="14"/>
  <c r="A15" i="14"/>
  <c r="B15" i="14"/>
  <c r="C15" i="14"/>
  <c r="A16" i="14"/>
  <c r="B16" i="14"/>
  <c r="C16" i="14"/>
  <c r="A17" i="14"/>
  <c r="B17" i="14"/>
  <c r="C17" i="14"/>
  <c r="A18" i="14"/>
  <c r="B18" i="14"/>
  <c r="C18" i="14"/>
  <c r="C10" i="14"/>
  <c r="C11" i="14"/>
  <c r="B11" i="14"/>
  <c r="A10" i="14"/>
  <c r="A11" i="14"/>
  <c r="H7" i="5"/>
  <c r="G14" i="5" s="1"/>
  <c r="H14" i="5" s="1"/>
  <c r="K19" i="5"/>
  <c r="B9" i="10"/>
  <c r="A9" i="10"/>
  <c r="E11" i="13"/>
  <c r="C10" i="13"/>
  <c r="D11" i="13"/>
  <c r="C11" i="13"/>
  <c r="B11" i="13"/>
  <c r="E20" i="5"/>
  <c r="A4" i="14" l="1"/>
  <c r="C20" i="14"/>
  <c r="B20" i="14"/>
  <c r="A20" i="14"/>
  <c r="D20" i="13"/>
  <c r="C20" i="13"/>
  <c r="B20" i="13"/>
  <c r="A20" i="13"/>
  <c r="A5" i="17"/>
  <c r="A19" i="14"/>
  <c r="B19" i="14"/>
  <c r="C19" i="14"/>
  <c r="A9" i="14" l="1"/>
  <c r="B9" i="14"/>
  <c r="C9" i="14"/>
  <c r="C8" i="14"/>
  <c r="E9" i="13"/>
  <c r="B11" i="10"/>
  <c r="A11" i="10"/>
  <c r="B7" i="10"/>
  <c r="D19" i="13"/>
  <c r="C19" i="13"/>
  <c r="C21" i="13"/>
  <c r="B19" i="13"/>
  <c r="B21" i="13"/>
  <c r="A19" i="13"/>
  <c r="A21" i="13"/>
  <c r="D9" i="13"/>
  <c r="B9" i="13"/>
  <c r="C9" i="13"/>
  <c r="G15" i="5" l="1"/>
  <c r="H15" i="5" s="1"/>
  <c r="G13" i="5"/>
  <c r="H13" i="5" s="1"/>
  <c r="A4" i="17"/>
  <c r="C31" i="14"/>
  <c r="H12" i="5" l="1"/>
  <c r="D10" i="10" s="1"/>
  <c r="C26" i="5"/>
  <c r="C27" i="5"/>
  <c r="I10" i="10" l="1"/>
  <c r="E10" i="10"/>
  <c r="G10" i="10"/>
  <c r="G11" i="18" l="1"/>
  <c r="F22" i="5" s="1"/>
  <c r="G22" i="5" s="1"/>
  <c r="H22" i="5" s="1"/>
  <c r="C31" i="5"/>
  <c r="G20" i="5" l="1"/>
  <c r="H20" i="5" s="1"/>
  <c r="G17" i="5"/>
  <c r="H17" i="5" s="1"/>
  <c r="G18" i="5"/>
  <c r="H18" i="5" s="1"/>
  <c r="G19" i="5"/>
  <c r="H19" i="5" s="1"/>
  <c r="G21" i="5"/>
  <c r="G11" i="5"/>
  <c r="A5" i="18" l="1"/>
  <c r="A5" i="13" l="1"/>
  <c r="A5" i="14"/>
  <c r="A5" i="10" l="1"/>
  <c r="C8" i="13" l="1"/>
  <c r="B23" i="10" l="1"/>
  <c r="B22" i="10"/>
  <c r="B19" i="10"/>
  <c r="B18" i="10"/>
  <c r="C25" i="14" l="1"/>
  <c r="C24" i="14"/>
  <c r="A3" i="10" l="1"/>
  <c r="H11" i="5" l="1"/>
  <c r="H10" i="5" s="1"/>
  <c r="D8" i="10" l="1"/>
  <c r="E8" i="10" l="1"/>
  <c r="K14" i="10" l="1"/>
  <c r="A4" i="10" l="1"/>
  <c r="A4" i="18"/>
  <c r="A4" i="13"/>
  <c r="E21" i="5"/>
  <c r="H21" i="5" s="1"/>
  <c r="H16" i="5" s="1"/>
  <c r="D12" i="10" l="1"/>
  <c r="H23" i="5"/>
  <c r="K13" i="5" s="1"/>
  <c r="D14" i="10" l="1"/>
  <c r="G12" i="10"/>
  <c r="G14" i="10" s="1"/>
  <c r="I12" i="10"/>
  <c r="I14" i="10" s="1"/>
  <c r="I13" i="10" s="1"/>
  <c r="E12" i="10"/>
  <c r="E14" i="10" s="1"/>
  <c r="D11" i="10"/>
  <c r="G13" i="10" l="1"/>
  <c r="L19" i="10"/>
  <c r="E13" i="10"/>
  <c r="K13" i="10"/>
  <c r="D9" i="10"/>
  <c r="D7" i="10"/>
  <c r="D3" i="10"/>
  <c r="L18" i="10" l="1"/>
  <c r="D13" i="10"/>
</calcChain>
</file>

<file path=xl/sharedStrings.xml><?xml version="1.0" encoding="utf-8"?>
<sst xmlns="http://schemas.openxmlformats.org/spreadsheetml/2006/main" count="176" uniqueCount="126">
  <si>
    <t>ITEM</t>
  </si>
  <si>
    <t>QUANTIDADE</t>
  </si>
  <si>
    <t>UNIDADE</t>
  </si>
  <si>
    <t>DIRETA</t>
  </si>
  <si>
    <t>INDIRETA</t>
  </si>
  <si>
    <t>PREÇO TOTAL</t>
  </si>
  <si>
    <t xml:space="preserve">FORMA DE EXECUÇÃO: </t>
  </si>
  <si>
    <t>M2</t>
  </si>
  <si>
    <t>M3</t>
  </si>
  <si>
    <t>M</t>
  </si>
  <si>
    <t>SERVIÇOS PRELIMINARES</t>
  </si>
  <si>
    <t>CRONOGRAMA FÍSICO-FINANCEIRO</t>
  </si>
  <si>
    <t>ETAPAS/DESCRIÇÃO</t>
  </si>
  <si>
    <t>FÍSICO/ FINANCEIRO</t>
  </si>
  <si>
    <t>TOTAL  ETAPAS</t>
  </si>
  <si>
    <t>Físico %</t>
  </si>
  <si>
    <t>Financeiro</t>
  </si>
  <si>
    <t>TOTAL</t>
  </si>
  <si>
    <t>Observações:</t>
  </si>
  <si>
    <t>(    )</t>
  </si>
  <si>
    <t>DATA:</t>
  </si>
  <si>
    <t>VALOR DO CONVÊNIO:</t>
  </si>
  <si>
    <t>2.0</t>
  </si>
  <si>
    <t>MEMÓRIA DE CÁLCULO DE QUANTITATIVOS</t>
  </si>
  <si>
    <t>% ISS MUNICIPAL:</t>
  </si>
  <si>
    <t>CÓDIGO</t>
  </si>
  <si>
    <t>DESCRIÇÃO</t>
  </si>
  <si>
    <t>PLANILHA ORÇAMENTÁRIA DE CUSTOS</t>
  </si>
  <si>
    <t>Nome do(a) Responsável Técnico(a)</t>
  </si>
  <si>
    <t>Nome do(a) Prefeito(a) Municipal</t>
  </si>
  <si>
    <t>PREÇO UNITÁRIO S/ BDI</t>
  </si>
  <si>
    <t>PREÇO UNITÁRIO C/ BDI</t>
  </si>
  <si>
    <t>BDI:</t>
  </si>
  <si>
    <t>01/01.</t>
  </si>
  <si>
    <t>( X )</t>
  </si>
  <si>
    <t>FÓRMULA DO CÁLCULO</t>
  </si>
  <si>
    <t>COMPOSIÇÃO/DEMONSTRATIVO DE BDI - EM ANEXO</t>
  </si>
  <si>
    <t>ITENS</t>
  </si>
  <si>
    <t>PREFEITURA MUNICIPAL DE INHAPIM-MG</t>
  </si>
  <si>
    <r>
      <t xml:space="preserve">FOLHA N </t>
    </r>
    <r>
      <rPr>
        <b/>
        <sz val="8"/>
        <rFont val="Calibri"/>
        <family val="2"/>
        <scheme val="minor"/>
      </rPr>
      <t>º</t>
    </r>
    <r>
      <rPr>
        <b/>
        <sz val="8"/>
        <rFont val="Arial Nova"/>
        <family val="2"/>
      </rPr>
      <t xml:space="preserve">: </t>
    </r>
  </si>
  <si>
    <t>MÊS 1</t>
  </si>
  <si>
    <t>MÊS 2</t>
  </si>
  <si>
    <t>DETALHAMENTO</t>
  </si>
  <si>
    <t>MEMORIAL DESCRITIVO</t>
  </si>
  <si>
    <t>ASSENTAMENTO DE GUIA (MEIO-FIO) EM TRECHO RETO, CONFECCIONADA EM CONCRETO PRÉ-FABRICADO, DIMENSÕES 100X15X13X30 CM (COMPRIMENTO X BASE INFERIOR X BASE SUPERIOR X ALTURA), PARA VIAS URBANAS (USO VIÁRIO). AF_06/2016</t>
  </si>
  <si>
    <t>SINAPI-94273</t>
  </si>
  <si>
    <t>EXECUÇÃO DE PAVIMENTO EM PISO INTERTRAVADO, COM BLOCO SEXTAVADO DE 25 X 25 CM, ESPESSURA 8 CM. AF_10/2022</t>
  </si>
  <si>
    <t>SINAPI-92394</t>
  </si>
  <si>
    <t>MÊS 3</t>
  </si>
  <si>
    <t>CALÇAMENTO DE VIA</t>
  </si>
  <si>
    <t>placa de obra de acordo com as exisgências do CREA-MG</t>
  </si>
  <si>
    <t>Para a execução da placa de obras a empresa ganhadora deverá atender a especificação do manual de placa de obra de acordo com a descrição e as especificações do CREA.</t>
  </si>
  <si>
    <t>Prefeito Municipal de Inhapim-MG</t>
  </si>
  <si>
    <t>EXECUÇÃO DE SARJETA DE CONCRETO USINADO, MOLDADA  IN LOCO  EM TRECHO RETO, 30 CM BASE X 10 CM ALTURA. AF_06/2016</t>
  </si>
  <si>
    <t>SINAPI-94287</t>
  </si>
  <si>
    <r>
      <rPr>
        <b/>
        <sz val="8"/>
        <rFont val="Arial Nova"/>
        <family val="2"/>
      </rPr>
      <t>DATA:</t>
    </r>
    <r>
      <rPr>
        <sz val="10"/>
        <rFont val="Arial Nova"/>
        <family val="2"/>
      </rPr>
      <t xml:space="preserve"> </t>
    </r>
  </si>
  <si>
    <t>MÊS 4</t>
  </si>
  <si>
    <t>TXKM</t>
  </si>
  <si>
    <t>TRANSPORTE COM CAMINHÃO BASCULANTE DE 18 M³, EM VIA URBANA EM REVESTIMENTO PRIMÁRIO. AF_07/2020</t>
  </si>
  <si>
    <t>SINAPI-95429</t>
  </si>
  <si>
    <r>
      <rPr>
        <b/>
        <sz val="8"/>
        <rFont val="Arial Nova"/>
        <family val="2"/>
      </rPr>
      <t>MUNICIPIO:</t>
    </r>
    <r>
      <rPr>
        <sz val="8"/>
        <rFont val="Arial Nova"/>
        <family val="2"/>
      </rPr>
      <t xml:space="preserve">  INHAPIM/MG - CEP: 35330-000</t>
    </r>
  </si>
  <si>
    <t xml:space="preserve"> BDI =</t>
  </si>
  <si>
    <r>
      <rPr>
        <b/>
        <sz val="8"/>
        <rFont val="Arial Nova"/>
        <family val="2"/>
      </rPr>
      <t>MUNICIPIO:</t>
    </r>
    <r>
      <rPr>
        <sz val="8"/>
        <rFont val="Arial Nova"/>
        <family val="2"/>
      </rPr>
      <t xml:space="preserve"> INHAPIM/MG - CEP: 35330-000</t>
    </r>
  </si>
  <si>
    <t xml:space="preserve">QUADRO DE COMPOSIÇÕES </t>
  </si>
  <si>
    <t>COMPOSIÇÃO</t>
  </si>
  <si>
    <t>SINAPI</t>
  </si>
  <si>
    <t>CONCRETO FCK = 20MPA, TRAÇO 1:2,7:3 (EM MASSA SECA DE CIMENTO/ AREIA MÉDIA/ BRITA 1) - PREPARO MECÂNICO COM BETONEIRA 600 L. AF_05/2021</t>
  </si>
  <si>
    <t>ESCAVAÇÃO MANUAL DE VALA COM PROFUNDIDADE MENOR OU IGUAL A 1,30 M. AF_02/2021</t>
  </si>
  <si>
    <t>CORTE E DOBRA DE AÇO CA-50, DIÂMETRO DE 8,0 MM. AF_06/2022</t>
  </si>
  <si>
    <t>KG</t>
  </si>
  <si>
    <t>CORTE E DOBRA DE AÇO CA-60, DIÂMETRO DE 5,0 MM. AF_06/2022</t>
  </si>
  <si>
    <t>FABRICAÇÃO, MONTAGEM E DESMONTAGEM DE FÔRMA PARA BACIA DE DISSIPAÇÃO, EM MADEIRA SERRADA, E = 25 MM, 2 UTILIZAÇÕES. AF_08/2022</t>
  </si>
  <si>
    <t>_________________________________</t>
  </si>
  <si>
    <t>VIGA EM CONCRETO ARMADO (1,0M)</t>
  </si>
  <si>
    <t>PREVISÃO DE EXECUÇÃO DAS OBRAS: 3 MESES</t>
  </si>
  <si>
    <t>2.1</t>
  </si>
  <si>
    <t>2.2</t>
  </si>
  <si>
    <t>2.3</t>
  </si>
  <si>
    <t>M²</t>
  </si>
  <si>
    <t>Sebastião Barbosa Pinto Filho</t>
  </si>
  <si>
    <t>CREA/MG Nº: MG 249.547/D</t>
  </si>
  <si>
    <t>Sandro Adriano Oliveira Silva</t>
  </si>
  <si>
    <t>___________________________                
Sebastião Barbosa Pinto Filho                       
Engenheiro Civil                                 
Crea-MG 249.547/D</t>
  </si>
  <si>
    <r>
      <t>CREA/MG N</t>
    </r>
    <r>
      <rPr>
        <sz val="9"/>
        <color theme="1"/>
        <rFont val="Calibri"/>
        <family val="2"/>
        <scheme val="minor"/>
      </rPr>
      <t>º</t>
    </r>
    <r>
      <rPr>
        <sz val="9"/>
        <color theme="1"/>
        <rFont val="Arial Nova"/>
        <family val="2"/>
      </rPr>
      <t>: MG 249.547/D</t>
    </r>
  </si>
  <si>
    <t>FOLHA Nº:01/01</t>
  </si>
  <si>
    <t>1.0</t>
  </si>
  <si>
    <t>Executa-se a regularização do terreno e compactação mecânica com rolo vibratório, garantindo uniformidade e densidade adequada.</t>
  </si>
  <si>
    <t>Executa-se a abertura de vala, preparação da base e assentamento das guias pré-fabricadas 100x15x13x30 cm, garantindo alinhamento e nivelamento conforme projeto viário.</t>
  </si>
  <si>
    <t>Prepara-se a base compactada e regularizada, seguida do assentamento dos blocos sextavados 25x25 cm, 8 cm de espessura, garantindo alinhamento e nivelamento do pavimento.</t>
  </si>
  <si>
    <t>Prepara-se a base e executa-se a moldagem in loco da sarjeta de concreto 30x10 cm, garantindo alinhamento, nivelamento e acabamento conforme projeto.</t>
  </si>
  <si>
    <t>Realiza-se o carregamento e transporte do material com caminhão basculante de 18 m³, circulando sobre via urbana com revestimento primário, garantindo segurança e fluxo adequado.</t>
  </si>
  <si>
    <t xml:space="preserve">                                                   </t>
  </si>
  <si>
    <t>COMPOSIÇÃO-001</t>
  </si>
  <si>
    <r>
      <rPr>
        <b/>
        <sz val="8"/>
        <color theme="1"/>
        <rFont val="Arial Nova"/>
        <family val="2"/>
      </rPr>
      <t>LOCAL:</t>
    </r>
    <r>
      <rPr>
        <sz val="8"/>
        <color theme="1"/>
        <rFont val="Arial Nova"/>
        <family val="2"/>
      </rPr>
      <t xml:space="preserve"> PERÍMETRO URBANO - INHAPIM/MG - CEP: 35330-000</t>
    </r>
  </si>
  <si>
    <t>Será executada sobre base regularizada e compactada, com fôrmas de madeira niveladas e armadura conforme projeto estrutural. O concreto será dosado em traço estrutural adequado (fck ≥ 20 MPa), lançado e adensado mecanicamente para evitar vazios. Após o acabamento superficial, a viga será curada por umidade mínima de 7 dias, garantindo resistência e integridade do conjunto do pavimento intertravado.</t>
  </si>
  <si>
    <t>REGULARIZAÇÃO E COMPACTAÇÃO DE SUBLEITO DE SOLO PREDOMINANTEMENTE ARGILOSO, PARA OBRAS DE
CONSTRUÇÃO DE PAVIMENTOS. AF_09/2024</t>
  </si>
  <si>
    <t>SINAPI-100576</t>
  </si>
  <si>
    <t>3.0</t>
  </si>
  <si>
    <t>3.1</t>
  </si>
  <si>
    <t>3.2</t>
  </si>
  <si>
    <t>3.3</t>
  </si>
  <si>
    <t>3.4</t>
  </si>
  <si>
    <t>3.5</t>
  </si>
  <si>
    <t>3.6</t>
  </si>
  <si>
    <t>REDE PLUVIAL</t>
  </si>
  <si>
    <t>REATERRO MANUAL DE VALA, INCLUSIVE
ESPALHAMENTO E COMPACTAÇÃO MECANIZADA COM PLACA
VIBRATÓRIA</t>
  </si>
  <si>
    <t>ED-51121</t>
  </si>
  <si>
    <t>M³</t>
  </si>
  <si>
    <t>Escavação realizada com equipamento mecânico (ex.: retroescavadeira), abrindo valas com profundidade entre 1,50 m e 3,00 m conforme dimensões do projeto. O material escavado é carregado diretamente em caminhão para remoção, não incluindo transporte e descarga.</t>
  </si>
  <si>
    <t>Execução de reaterro manual de vala com reaproveitamento ou substituição de material, realizando espalhamento em camadas. Inclui compactação mecanizada com placa vibratória para garantir a adequada densificação do solo.</t>
  </si>
  <si>
    <t>1.1</t>
  </si>
  <si>
    <t>ACRÉSCIMO PARA POÇO DE VISITA CIRCULAR PARA ESGOTO, EM CONCRETO PRÉ-MOLDADO, DIÂMETRO INTERNO
= 0,8 M. AF_12/2020</t>
  </si>
  <si>
    <t>Peso do bloquete = (Área do calçamento x espessura do bloquete x massa específica) 1000 x km; Peso do meio-fio = {[(B+b)/2xhxH] x massa específica}/1000 x km; [662,22x0,08x2400)/1000]x51,40 =6.535,32 TXKM</t>
  </si>
  <si>
    <t>Somatória dos meios-fios (bordas) = 26,06 m</t>
  </si>
  <si>
    <t>ESCAVAÇÃO MECANIZADA DE VALA COM PROF. DE 3,0 M ATÉ 4,5 M (MÉDIA MONTANTE E JUSANTE/UMA
COMPOSIÇÃO POR TRECHO), ESCAVADEIRA (1,2 M3), LARG. DE 1,5 M A 2,5 M, EM SOLO DE 2A CATEGORIA, EM
LOCAIS COM ALTO NÍVEL DE INTERFERÊNCIA. AF_09/2024</t>
  </si>
  <si>
    <t>SINAPI-102312</t>
  </si>
  <si>
    <t>SINAPI-98409</t>
  </si>
  <si>
    <t>Execução de acréscimo em poço de visita de esgoto circular (Ø 0,80 m) com anéis pré-moldados, incluindo escavação complementar, assentamento, alinhamento e vedação das juntas.
Finaliza-se com reaterro compactado e recomposição da superfície, garantindo a estanqueidade e o funcionamento hidráulico adequado.</t>
  </si>
  <si>
    <t>FORNECIMENTO E COLOCAÇÃO DE PLACA DE
OBRA EM CHAPA GALVANIZADA #26, ESP. 0,45MM, DIMENSÃO (3X1,5)
M, PLOTADA COM ADESIVO VINÍLICO, AFIXADA COM REBITES 4,
8X40MM, EM ESTRUTURA METÁLICA DE METALON 20X20MM, ESP. 1,
25MM, INCLUSIVE SUPORTE EM EUCALIPTO AUTOCLAVADO PINTADO
COM TINTA PVA DUAS (2) DEMÃOS</t>
  </si>
  <si>
    <t>ED-28427</t>
  </si>
  <si>
    <t>Acréscimo de poço de visita: (1,00+1,00+1,00)= 3,00 M</t>
  </si>
  <si>
    <t>Escavação de poço de Visita: ((0,80x0,80x1,00)x3,00)=1,92m³</t>
  </si>
  <si>
    <t>Reaterro de poço de Visita; ((0,80x0,80x1,00)x3,00)=1,92m³</t>
  </si>
  <si>
    <t>De acrodo com o projeto</t>
  </si>
  <si>
    <r>
      <rPr>
        <b/>
        <sz val="8"/>
        <color theme="1"/>
        <rFont val="Arial Nova"/>
        <family val="2"/>
      </rPr>
      <t>OBRA:</t>
    </r>
    <r>
      <rPr>
        <sz val="8"/>
        <color theme="1"/>
        <rFont val="Arial Nova"/>
        <family val="2"/>
      </rPr>
      <t xml:space="preserve"> CALÇAMENTO DE BLOCOS DE CONCRETO SEXTAVADOS NA RUA HOLT DE PAULA VALVERDE, DISTRITO DE NOVO HORIZONTE</t>
    </r>
  </si>
  <si>
    <r>
      <rPr>
        <b/>
        <sz val="8"/>
        <color theme="1"/>
        <rFont val="Arial Nova"/>
        <family val="2"/>
      </rPr>
      <t>REGIÃO/MÊS DE REFERÊNCIA:</t>
    </r>
    <r>
      <rPr>
        <sz val="8"/>
        <color theme="1"/>
        <rFont val="Arial Nova"/>
        <family val="2"/>
      </rPr>
      <t xml:space="preserve"> SINAPI 03/2026 - SEM DESONERAÇÃO - SICOR 01/2026 -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</si>
</sst>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 numFmtId="176" formatCode="&quot;Verdadeiro&quot;;&quot;Verdadeiro&quot;;&quot;Falso&quot;"/>
    <numFmt numFmtId="177" formatCode="_-* #,##0.00_-;\-* #,##0.00_-;_-* \-??_-;_-@_-"/>
    <numFmt numFmtId="178" formatCode="_(* #,##0.00_);_(* \(#,##0.00\);_(* \-??_);_(@_)"/>
    <numFmt numFmtId="179" formatCode="_-&quot;R$ &quot;* #,##0.00_-;&quot;-R$ &quot;* #,##0.00_-;_-&quot;R$ &quot;* \-??_-;_-@_-"/>
    <numFmt numFmtId="180" formatCode="mmm/yyyy"/>
    <numFmt numFmtId="181" formatCode="0.0"/>
    <numFmt numFmtId="182" formatCode="_(* #,##0.00000_);_(* \(#,##0.00000\);_(* &quot;-&quot;??_);_(@_)"/>
    <numFmt numFmtId="183" formatCode="_(* #,##0_);_(* \(#,##0\);_(* &quot;-&quot;??_);_(@_)"/>
    <numFmt numFmtId="184" formatCode="_(* #,##0.0000_);_(* \(#,##0.0000\);_(* &quot;-&quot;??_);_(@_)"/>
    <numFmt numFmtId="185" formatCode="_-* #,##0.00000_-;\-* #,##0.00000_-;_-* &quot;-&quot;?????_-;_-@_-"/>
    <numFmt numFmtId="186" formatCode="_-[$R$-416]\ * #,##0.00_-;\-[$R$-416]\ * #,##0.00_-;_-[$R$-416]\ * &quot;-&quot;??_-;_-@_-"/>
  </numFmts>
  <fonts count="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sz val="9"/>
      <color indexed="8"/>
      <name val="Arial Nova"/>
      <family val="2"/>
    </font>
    <font>
      <sz val="8"/>
      <color indexed="8"/>
      <name val="Arial Nova"/>
      <family val="2"/>
    </font>
    <font>
      <sz val="8"/>
      <color rgb="FFFF0000"/>
      <name val="Arial Nova"/>
      <family val="2"/>
    </font>
    <font>
      <sz val="8"/>
      <color theme="1"/>
      <name val="Arial Nova"/>
      <family val="2"/>
    </font>
    <font>
      <b/>
      <sz val="8"/>
      <color theme="1"/>
      <name val="Arial Nova"/>
      <family val="2"/>
    </font>
    <font>
      <sz val="9"/>
      <color theme="1"/>
      <name val="Arial Nova"/>
      <family val="2"/>
    </font>
    <font>
      <b/>
      <sz val="9"/>
      <color theme="1"/>
      <name val="Arial Nova"/>
      <family val="2"/>
    </font>
    <font>
      <sz val="10"/>
      <color theme="1"/>
      <name val="Arial Nova"/>
      <family val="2"/>
    </font>
    <font>
      <b/>
      <sz val="10"/>
      <color theme="1"/>
      <name val="Arial Nova"/>
      <family val="2"/>
    </font>
    <font>
      <b/>
      <sz val="11"/>
      <color indexed="52"/>
      <name val="Calibri"/>
      <family val="2"/>
    </font>
    <font>
      <b/>
      <sz val="11"/>
      <color indexed="63"/>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8"/>
      <name val="Calibri"/>
      <family val="2"/>
    </font>
    <font>
      <sz val="8"/>
      <name val="Calibri"/>
      <family val="2"/>
      <scheme val="minor"/>
    </font>
    <font>
      <sz val="8"/>
      <color indexed="8"/>
      <name val="Calibri"/>
      <family val="2"/>
    </font>
    <font>
      <b/>
      <sz val="26"/>
      <color theme="1"/>
      <name val="Arial Black"/>
      <family val="2"/>
    </font>
    <font>
      <b/>
      <sz val="12"/>
      <name val="Arial"/>
      <family val="2"/>
    </font>
    <font>
      <b/>
      <sz val="10"/>
      <name val="Arial"/>
      <family val="2"/>
    </font>
    <font>
      <sz val="10"/>
      <color indexed="20"/>
      <name val="Arial"/>
      <family val="2"/>
    </font>
    <font>
      <b/>
      <sz val="9"/>
      <color indexed="23"/>
      <name val="Arial Nova"/>
      <family val="2"/>
    </font>
    <font>
      <sz val="10"/>
      <color indexed="20"/>
      <name val="Arial Nova"/>
      <family val="2"/>
    </font>
    <font>
      <sz val="11"/>
      <name val="Arial Nova"/>
      <family val="2"/>
    </font>
    <font>
      <sz val="11"/>
      <color indexed="20"/>
      <name val="Arial Nova"/>
      <family val="2"/>
    </font>
    <font>
      <b/>
      <sz val="11"/>
      <name val="Arial Nova"/>
      <family val="2"/>
    </font>
    <font>
      <sz val="11"/>
      <name val="Arial"/>
      <family val="2"/>
    </font>
    <font>
      <b/>
      <sz val="9"/>
      <name val="Arial"/>
      <family val="2"/>
    </font>
    <font>
      <sz val="11"/>
      <color indexed="20"/>
      <name val="Arial"/>
      <family val="2"/>
    </font>
    <font>
      <b/>
      <sz val="8"/>
      <name val="Calibri"/>
      <family val="2"/>
    </font>
    <font>
      <sz val="9"/>
      <color theme="1"/>
      <name val="Calibri"/>
      <family val="2"/>
      <scheme val="minor"/>
    </font>
    <font>
      <b/>
      <sz val="8"/>
      <color theme="1"/>
      <name val="Arial"/>
      <family val="2"/>
    </font>
    <font>
      <sz val="10"/>
      <color theme="1"/>
      <name val="Arial"/>
      <family val="2"/>
    </font>
    <font>
      <b/>
      <sz val="8"/>
      <name val="Arial"/>
      <family val="2"/>
    </font>
    <font>
      <sz val="8"/>
      <color theme="1"/>
      <name val="Arial"/>
      <family val="2"/>
    </font>
    <font>
      <sz val="10"/>
      <color indexed="8"/>
      <name val="Arial"/>
      <family val="2"/>
    </font>
    <font>
      <sz val="8"/>
      <name val="Arial"/>
    </font>
  </fonts>
  <fills count="29">
    <fill>
      <patternFill patternType="none"/>
    </fill>
    <fill>
      <patternFill patternType="gray125"/>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43"/>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s>
  <borders count="51">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thin">
        <color indexed="64"/>
      </left>
      <right/>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s>
  <cellStyleXfs count="196">
    <xf numFmtId="0" fontId="0" fillId="0" borderId="0"/>
    <xf numFmtId="9" fontId="13" fillId="0" borderId="0" applyFont="0" applyFill="0" applyBorder="0" applyAlignment="0" applyProtection="0"/>
    <xf numFmtId="165" fontId="13" fillId="0" borderId="0" applyFont="0" applyFill="0" applyBorder="0" applyAlignment="0" applyProtection="0"/>
    <xf numFmtId="0" fontId="15" fillId="0" borderId="0"/>
    <xf numFmtId="168" fontId="15" fillId="0" borderId="0" applyFont="0" applyFill="0" applyBorder="0" applyAlignment="0" applyProtection="0"/>
    <xf numFmtId="9" fontId="15"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0" fontId="16" fillId="4" borderId="0" applyNumberFormat="0" applyBorder="0" applyAlignment="0" applyProtection="0"/>
    <xf numFmtId="0" fontId="16" fillId="5" borderId="0" applyNumberFormat="0" applyBorder="0" applyAlignment="0" applyProtection="0"/>
    <xf numFmtId="0" fontId="17" fillId="6" borderId="16" applyNumberFormat="0" applyAlignment="0" applyProtection="0"/>
    <xf numFmtId="0" fontId="18" fillId="0" borderId="0">
      <protection locked="0"/>
    </xf>
    <xf numFmtId="166" fontId="15" fillId="0" borderId="0" applyFont="0" applyFill="0" applyBorder="0" applyAlignment="0" applyProtection="0"/>
    <xf numFmtId="0" fontId="19" fillId="0" borderId="0"/>
    <xf numFmtId="0" fontId="19" fillId="0" borderId="0"/>
    <xf numFmtId="165" fontId="20" fillId="0" borderId="0" applyBorder="0" applyProtection="0"/>
    <xf numFmtId="167" fontId="18" fillId="0" borderId="0">
      <protection locked="0"/>
    </xf>
    <xf numFmtId="0" fontId="21" fillId="7" borderId="0" applyNumberFormat="0" applyBorder="0" applyAlignment="0" applyProtection="0"/>
    <xf numFmtId="0" fontId="22" fillId="0" borderId="0">
      <alignment horizontal="left"/>
    </xf>
    <xf numFmtId="0" fontId="23" fillId="8" borderId="17" applyNumberFormat="0" applyAlignment="0" applyProtection="0"/>
    <xf numFmtId="0" fontId="24" fillId="0" borderId="18" applyNumberFormat="0" applyFill="0" applyAlignment="0" applyProtection="0"/>
    <xf numFmtId="38" fontId="25" fillId="0" borderId="0" applyFont="0" applyFill="0" applyBorder="0" applyAlignment="0" applyProtection="0"/>
    <xf numFmtId="40" fontId="25" fillId="0" borderId="0" applyFont="0" applyFill="0" applyBorder="0" applyAlignment="0" applyProtection="0"/>
    <xf numFmtId="0" fontId="26" fillId="0" borderId="7"/>
    <xf numFmtId="168" fontId="15" fillId="0" borderId="0" applyFont="0" applyFill="0" applyBorder="0" applyAlignment="0" applyProtection="0"/>
    <xf numFmtId="168" fontId="15" fillId="0" borderId="0" applyFont="0" applyFill="0" applyBorder="0" applyAlignment="0" applyProtection="0"/>
    <xf numFmtId="169" fontId="15" fillId="0" borderId="0" applyFont="0" applyFill="0" applyBorder="0" applyAlignment="0" applyProtection="0"/>
    <xf numFmtId="170" fontId="15" fillId="0" borderId="0" applyFont="0" applyFill="0" applyBorder="0" applyAlignment="0" applyProtection="0"/>
    <xf numFmtId="0" fontId="27" fillId="9" borderId="0" applyNumberFormat="0" applyBorder="0" applyAlignment="0" applyProtection="0"/>
    <xf numFmtId="0" fontId="15" fillId="0" borderId="0"/>
    <xf numFmtId="0" fontId="15" fillId="0" borderId="0"/>
    <xf numFmtId="0" fontId="12" fillId="0" borderId="0"/>
    <xf numFmtId="0" fontId="15" fillId="10" borderId="19" applyNumberFormat="0" applyAlignment="0" applyProtection="0"/>
    <xf numFmtId="40" fontId="28" fillId="0" borderId="0" applyFont="0" applyFill="0" applyBorder="0" applyAlignment="0" applyProtection="0"/>
    <xf numFmtId="38" fontId="28" fillId="0" borderId="0" applyFont="0" applyFill="0" applyBorder="0" applyAlignment="0" applyProtection="0"/>
    <xf numFmtId="171" fontId="18" fillId="0" borderId="0">
      <protection locked="0"/>
    </xf>
    <xf numFmtId="172" fontId="18" fillId="0" borderId="0">
      <protection locked="0"/>
    </xf>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73" fontId="29" fillId="0" borderId="0">
      <protection locked="0"/>
    </xf>
    <xf numFmtId="165" fontId="15" fillId="0" borderId="0" applyFont="0" applyFill="0" applyBorder="0" applyAlignment="0" applyProtection="0"/>
    <xf numFmtId="165" fontId="30"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43" fontId="12" fillId="0" borderId="0" applyFont="0" applyFill="0" applyBorder="0" applyAlignment="0" applyProtection="0"/>
    <xf numFmtId="0" fontId="26" fillId="0" borderId="0"/>
    <xf numFmtId="0" fontId="31" fillId="3" borderId="4">
      <alignment wrapText="1"/>
    </xf>
    <xf numFmtId="0" fontId="31" fillId="3" borderId="4">
      <alignment wrapText="1"/>
    </xf>
    <xf numFmtId="0" fontId="32" fillId="0" borderId="20" applyNumberFormat="0" applyFill="0" applyAlignment="0" applyProtection="0"/>
    <xf numFmtId="173" fontId="33" fillId="0" borderId="0">
      <protection locked="0"/>
    </xf>
    <xf numFmtId="173" fontId="33" fillId="0" borderId="0">
      <protection locked="0"/>
    </xf>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0" fontId="34" fillId="0" borderId="0" applyNumberFormat="0" applyFill="0" applyBorder="0" applyAlignment="0" applyProtection="0"/>
    <xf numFmtId="0" fontId="11" fillId="0" borderId="0"/>
    <xf numFmtId="0" fontId="11" fillId="0" borderId="0"/>
    <xf numFmtId="43" fontId="15" fillId="0" borderId="0" applyFont="0" applyFill="0" applyBorder="0" applyAlignment="0" applyProtection="0"/>
    <xf numFmtId="164" fontId="35" fillId="0" borderId="0" applyFont="0" applyFill="0" applyBorder="0" applyAlignment="0" applyProtection="0"/>
    <xf numFmtId="176" fontId="19" fillId="0" borderId="0" applyFont="0" applyFill="0" applyBorder="0" applyAlignment="0" applyProtection="0"/>
    <xf numFmtId="0" fontId="13" fillId="0" borderId="0"/>
    <xf numFmtId="0" fontId="10" fillId="0" borderId="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0" borderId="0" applyNumberFormat="0" applyBorder="0" applyAlignment="0" applyProtection="0"/>
    <xf numFmtId="0" fontId="19" fillId="15"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9" borderId="0" applyNumberFormat="0" applyBorder="0" applyAlignment="0" applyProtection="0"/>
    <xf numFmtId="0" fontId="19" fillId="16" borderId="0" applyNumberFormat="0" applyBorder="0" applyAlignment="0" applyProtection="0"/>
    <xf numFmtId="0" fontId="19" fillId="9" borderId="0" applyNumberFormat="0" applyBorder="0" applyAlignment="0" applyProtection="0"/>
    <xf numFmtId="0" fontId="16" fillId="16" borderId="0" applyNumberFormat="0" applyBorder="0" applyAlignment="0" applyProtection="0"/>
    <xf numFmtId="0" fontId="16" fillId="14" borderId="0" applyNumberFormat="0" applyBorder="0" applyAlignment="0" applyProtection="0"/>
    <xf numFmtId="0" fontId="16" fillId="17" borderId="0" applyNumberFormat="0" applyBorder="0" applyAlignment="0" applyProtection="0"/>
    <xf numFmtId="0" fontId="16" fillId="9"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21" fillId="13" borderId="0" applyNumberFormat="0" applyBorder="0" applyAlignment="0" applyProtection="0"/>
    <xf numFmtId="0" fontId="55" fillId="20" borderId="17" applyNumberFormat="0" applyAlignment="0" applyProtection="0"/>
    <xf numFmtId="0" fontId="17" fillId="21" borderId="16" applyNumberFormat="0" applyAlignment="0" applyProtection="0"/>
    <xf numFmtId="0" fontId="24" fillId="0" borderId="18" applyNumberFormat="0" applyFill="0" applyAlignment="0" applyProtection="0"/>
    <xf numFmtId="0" fontId="16" fillId="18" borderId="0" applyNumberFormat="0" applyBorder="0" applyAlignment="0" applyProtection="0"/>
    <xf numFmtId="0" fontId="16" fillId="22" borderId="0" applyNumberFormat="0" applyBorder="0" applyAlignment="0" applyProtection="0"/>
    <xf numFmtId="0" fontId="16" fillId="21"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19" borderId="0" applyNumberFormat="0" applyBorder="0" applyAlignment="0" applyProtection="0"/>
    <xf numFmtId="0" fontId="23" fillId="14" borderId="17" applyNumberFormat="0" applyAlignment="0" applyProtection="0"/>
    <xf numFmtId="179" fontId="13" fillId="0" borderId="0" applyFill="0" applyBorder="0" applyAlignment="0" applyProtection="0"/>
    <xf numFmtId="0" fontId="13" fillId="0" borderId="0"/>
    <xf numFmtId="0" fontId="19" fillId="0" borderId="0"/>
    <xf numFmtId="0" fontId="13" fillId="10" borderId="22" applyNumberFormat="0" applyAlignment="0" applyProtection="0"/>
    <xf numFmtId="9" fontId="13" fillId="0" borderId="0" applyFill="0" applyBorder="0" applyAlignment="0" applyProtection="0"/>
    <xf numFmtId="9" fontId="13" fillId="0" borderId="0" applyFill="0" applyBorder="0" applyAlignment="0" applyProtection="0"/>
    <xf numFmtId="0" fontId="56" fillId="20" borderId="23" applyNumberFormat="0" applyAlignment="0" applyProtection="0"/>
    <xf numFmtId="0" fontId="34" fillId="0" borderId="0" applyNumberFormat="0" applyFill="0" applyBorder="0" applyAlignment="0" applyProtection="0"/>
    <xf numFmtId="0" fontId="57" fillId="0" borderId="0" applyNumberFormat="0" applyFill="0" applyBorder="0" applyAlignment="0" applyProtection="0"/>
    <xf numFmtId="0" fontId="59" fillId="0" borderId="20" applyNumberFormat="0" applyFill="0" applyAlignment="0" applyProtection="0"/>
    <xf numFmtId="0" fontId="60" fillId="0" borderId="24" applyNumberFormat="0" applyFill="0" applyAlignment="0" applyProtection="0"/>
    <xf numFmtId="0" fontId="61" fillId="0" borderId="25" applyNumberFormat="0" applyFill="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58" fillId="0" borderId="26" applyNumberFormat="0" applyFill="0" applyAlignment="0" applyProtection="0"/>
    <xf numFmtId="178" fontId="13" fillId="0" borderId="0" applyFill="0" applyBorder="0" applyAlignment="0" applyProtection="0"/>
    <xf numFmtId="177" fontId="13" fillId="0" borderId="0" applyFill="0" applyBorder="0" applyAlignment="0" applyProtection="0"/>
    <xf numFmtId="180" fontId="19" fillId="0" borderId="0" applyFont="0" applyFill="0" applyBorder="0" applyAlignment="0" applyProtection="0"/>
    <xf numFmtId="43" fontId="13"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168" fontId="13" fillId="0" borderId="0" applyFont="0" applyFill="0" applyBorder="0" applyAlignment="0" applyProtection="0"/>
    <xf numFmtId="168" fontId="13" fillId="0" borderId="0" applyFont="0" applyFill="0" applyBorder="0" applyAlignment="0" applyProtection="0"/>
    <xf numFmtId="166" fontId="13" fillId="0" borderId="0" applyFont="0" applyFill="0" applyBorder="0" applyAlignment="0" applyProtection="0"/>
    <xf numFmtId="168" fontId="13" fillId="0" borderId="0" applyFont="0" applyFill="0" applyBorder="0" applyAlignment="0" applyProtection="0"/>
    <xf numFmtId="168" fontId="13" fillId="0" borderId="0" applyFont="0" applyFill="0" applyBorder="0" applyAlignment="0" applyProtection="0"/>
    <xf numFmtId="0" fontId="13" fillId="0" borderId="0"/>
    <xf numFmtId="0" fontId="13" fillId="0" borderId="0"/>
    <xf numFmtId="0" fontId="9" fillId="0" borderId="0"/>
    <xf numFmtId="0" fontId="13" fillId="10" borderId="19"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30"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9" fillId="0" borderId="0"/>
    <xf numFmtId="0" fontId="9" fillId="0" borderId="0"/>
    <xf numFmtId="43" fontId="13" fillId="0" borderId="0" applyFont="0" applyFill="0" applyBorder="0" applyAlignment="0" applyProtection="0"/>
    <xf numFmtId="164" fontId="13" fillId="0" borderId="0" applyFont="0" applyFill="0" applyBorder="0" applyAlignment="0" applyProtection="0"/>
    <xf numFmtId="0" fontId="9" fillId="0" borderId="0"/>
    <xf numFmtId="0" fontId="8" fillId="0" borderId="0"/>
    <xf numFmtId="43" fontId="8" fillId="0" borderId="0" applyFont="0" applyFill="0" applyBorder="0" applyAlignment="0" applyProtection="0"/>
    <xf numFmtId="0" fontId="8" fillId="0" borderId="0"/>
    <xf numFmtId="0" fontId="8" fillId="0" borderId="0"/>
    <xf numFmtId="43" fontId="13" fillId="0" borderId="0" applyFont="0" applyFill="0" applyBorder="0" applyAlignment="0" applyProtection="0"/>
    <xf numFmtId="0" fontId="8" fillId="0" borderId="0"/>
    <xf numFmtId="0" fontId="7" fillId="0" borderId="0"/>
    <xf numFmtId="43" fontId="7" fillId="0" borderId="0" applyFont="0" applyFill="0" applyBorder="0" applyAlignment="0" applyProtection="0"/>
    <xf numFmtId="0" fontId="7" fillId="0" borderId="0"/>
    <xf numFmtId="0" fontId="7" fillId="0" borderId="0"/>
    <xf numFmtId="43" fontId="13" fillId="0" borderId="0" applyFont="0" applyFill="0" applyBorder="0" applyAlignment="0" applyProtection="0"/>
    <xf numFmtId="0" fontId="7" fillId="0" borderId="0"/>
    <xf numFmtId="0" fontId="6" fillId="0" borderId="0"/>
    <xf numFmtId="43" fontId="6" fillId="0" borderId="0" applyFont="0" applyFill="0" applyBorder="0" applyAlignment="0" applyProtection="0"/>
    <xf numFmtId="0" fontId="6" fillId="0" borderId="0"/>
    <xf numFmtId="0" fontId="6" fillId="0" borderId="0"/>
    <xf numFmtId="43" fontId="13" fillId="0" borderId="0" applyFont="0" applyFill="0" applyBorder="0" applyAlignment="0" applyProtection="0"/>
    <xf numFmtId="0" fontId="6" fillId="0" borderId="0"/>
    <xf numFmtId="0" fontId="5" fillId="0" borderId="0"/>
    <xf numFmtId="43" fontId="5"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0" fontId="5" fillId="0" borderId="0"/>
    <xf numFmtId="0" fontId="4" fillId="0" borderId="0"/>
    <xf numFmtId="43" fontId="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0" fontId="3" fillId="0" borderId="0"/>
    <xf numFmtId="43" fontId="3"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cellStyleXfs>
  <cellXfs count="450">
    <xf numFmtId="0" fontId="0" fillId="0" borderId="0" xfId="0"/>
    <xf numFmtId="0" fontId="39" fillId="0" borderId="0" xfId="0" applyFont="1"/>
    <xf numFmtId="4" fontId="39" fillId="0" borderId="0" xfId="0" applyNumberFormat="1" applyFont="1"/>
    <xf numFmtId="0" fontId="37" fillId="0" borderId="11" xfId="0" applyFont="1" applyBorder="1"/>
    <xf numFmtId="0" fontId="37" fillId="0" borderId="0" xfId="0" applyFont="1"/>
    <xf numFmtId="4" fontId="37" fillId="0" borderId="0" xfId="0" applyNumberFormat="1" applyFont="1"/>
    <xf numFmtId="0" fontId="37" fillId="0" borderId="10" xfId="0" applyFont="1" applyBorder="1"/>
    <xf numFmtId="0" fontId="37" fillId="0" borderId="9" xfId="0" applyFont="1" applyBorder="1" applyAlignment="1">
      <alignment vertical="center"/>
    </xf>
    <xf numFmtId="0" fontId="46" fillId="0" borderId="0" xfId="0" applyFont="1"/>
    <xf numFmtId="0" fontId="47" fillId="0" borderId="0" xfId="0" applyFont="1"/>
    <xf numFmtId="49" fontId="41" fillId="2" borderId="1" xfId="0" applyNumberFormat="1" applyFont="1" applyFill="1" applyBorder="1" applyAlignment="1">
      <alignment horizontal="center" vertical="center" wrapText="1"/>
    </xf>
    <xf numFmtId="2" fontId="43" fillId="2" borderId="1" xfId="2" applyNumberFormat="1" applyFont="1" applyFill="1" applyBorder="1" applyAlignment="1">
      <alignment horizontal="center" vertical="center" wrapText="1"/>
    </xf>
    <xf numFmtId="4" fontId="43" fillId="2" borderId="1" xfId="0" applyNumberFormat="1" applyFont="1" applyFill="1" applyBorder="1" applyAlignment="1">
      <alignment horizontal="center" vertical="center" wrapText="1"/>
    </xf>
    <xf numFmtId="0" fontId="41" fillId="0" borderId="4" xfId="0" applyFont="1" applyBorder="1" applyAlignment="1">
      <alignment horizontal="center" vertical="center" wrapText="1"/>
    </xf>
    <xf numFmtId="0" fontId="44" fillId="0" borderId="0" xfId="0" applyFont="1"/>
    <xf numFmtId="0" fontId="42" fillId="0" borderId="0" xfId="0" applyFont="1"/>
    <xf numFmtId="4" fontId="42" fillId="0" borderId="0" xfId="0" applyNumberFormat="1" applyFont="1"/>
    <xf numFmtId="0" fontId="48" fillId="0" borderId="0" xfId="0" applyFont="1"/>
    <xf numFmtId="0" fontId="41" fillId="0" borderId="4" xfId="0" applyFont="1" applyBorder="1" applyAlignment="1">
      <alignment horizontal="center" vertical="center"/>
    </xf>
    <xf numFmtId="4" fontId="41" fillId="0" borderId="4" xfId="0" applyNumberFormat="1" applyFont="1" applyBorder="1" applyAlignment="1">
      <alignment horizontal="center" vertical="center"/>
    </xf>
    <xf numFmtId="0" fontId="48" fillId="0" borderId="1" xfId="0" applyFont="1" applyBorder="1"/>
    <xf numFmtId="0" fontId="41" fillId="0" borderId="5" xfId="0" applyFont="1" applyBorder="1" applyAlignment="1">
      <alignment horizontal="right" vertical="center"/>
    </xf>
    <xf numFmtId="0" fontId="37" fillId="11" borderId="0" xfId="3" applyFont="1" applyFill="1"/>
    <xf numFmtId="0" fontId="37" fillId="11" borderId="0" xfId="3" applyFont="1" applyFill="1" applyAlignment="1">
      <alignment vertical="center"/>
    </xf>
    <xf numFmtId="0" fontId="37" fillId="0" borderId="9" xfId="3" applyFont="1" applyBorder="1" applyAlignment="1">
      <alignment vertical="center"/>
    </xf>
    <xf numFmtId="0" fontId="37" fillId="11" borderId="0" xfId="3" applyFont="1" applyFill="1" applyAlignment="1">
      <alignment wrapText="1"/>
    </xf>
    <xf numFmtId="0" fontId="37" fillId="11" borderId="11" xfId="3" applyFont="1" applyFill="1" applyBorder="1"/>
    <xf numFmtId="0" fontId="37" fillId="0" borderId="9" xfId="3" applyFont="1" applyBorder="1" applyAlignment="1">
      <alignment horizontal="center" vertical="center"/>
    </xf>
    <xf numFmtId="0" fontId="40" fillId="11" borderId="4" xfId="3" applyFont="1" applyFill="1" applyBorder="1" applyAlignment="1">
      <alignment horizontal="center" vertical="center"/>
    </xf>
    <xf numFmtId="0" fontId="42" fillId="11" borderId="0" xfId="3" applyFont="1" applyFill="1"/>
    <xf numFmtId="0" fontId="42" fillId="11" borderId="11" xfId="3" applyFont="1" applyFill="1" applyBorder="1"/>
    <xf numFmtId="0" fontId="37" fillId="11" borderId="10" xfId="3" applyFont="1" applyFill="1" applyBorder="1"/>
    <xf numFmtId="0" fontId="42" fillId="11" borderId="10" xfId="3" applyFont="1" applyFill="1" applyBorder="1"/>
    <xf numFmtId="0" fontId="40" fillId="0" borderId="11" xfId="3" applyFont="1" applyBorder="1" applyAlignment="1">
      <alignment vertical="center"/>
    </xf>
    <xf numFmtId="0" fontId="38" fillId="11" borderId="11" xfId="3" applyFont="1" applyFill="1" applyBorder="1" applyAlignment="1">
      <alignment horizontal="right"/>
    </xf>
    <xf numFmtId="0" fontId="42" fillId="11" borderId="6" xfId="3" applyFont="1" applyFill="1" applyBorder="1" applyAlignment="1">
      <alignment vertical="center"/>
    </xf>
    <xf numFmtId="49" fontId="40" fillId="11" borderId="4" xfId="3" applyNumberFormat="1" applyFont="1" applyFill="1" applyBorder="1" applyAlignment="1">
      <alignment horizontal="center" vertical="center" wrapText="1"/>
    </xf>
    <xf numFmtId="49" fontId="42" fillId="11" borderId="4" xfId="3" applyNumberFormat="1" applyFont="1" applyFill="1" applyBorder="1" applyAlignment="1">
      <alignment horizontal="center" vertical="center" wrapText="1"/>
    </xf>
    <xf numFmtId="0" fontId="40" fillId="0" borderId="8" xfId="3" applyFont="1" applyBorder="1" applyAlignment="1">
      <alignment horizontal="center" vertical="center"/>
    </xf>
    <xf numFmtId="0" fontId="43" fillId="0" borderId="0" xfId="0" applyFont="1"/>
    <xf numFmtId="9" fontId="37" fillId="0" borderId="0" xfId="1" applyFont="1"/>
    <xf numFmtId="0" fontId="40" fillId="0" borderId="8" xfId="0" applyFont="1" applyBorder="1" applyAlignment="1">
      <alignment horizontal="center" vertical="center"/>
    </xf>
    <xf numFmtId="0" fontId="42" fillId="0" borderId="0" xfId="0" applyFont="1" applyAlignment="1">
      <alignment horizontal="center"/>
    </xf>
    <xf numFmtId="0" fontId="43" fillId="0" borderId="4" xfId="0" applyFont="1" applyBorder="1" applyAlignment="1">
      <alignment horizontal="center" vertical="center" wrapText="1"/>
    </xf>
    <xf numFmtId="10" fontId="50" fillId="12" borderId="4" xfId="0" applyNumberFormat="1" applyFont="1" applyFill="1" applyBorder="1" applyAlignment="1">
      <alignment horizontal="center" vertical="center"/>
    </xf>
    <xf numFmtId="0" fontId="49" fillId="0" borderId="4" xfId="0" applyFont="1" applyBorder="1" applyAlignment="1">
      <alignment horizontal="center" vertical="center" wrapText="1"/>
    </xf>
    <xf numFmtId="174" fontId="49" fillId="0" borderId="4" xfId="0" applyNumberFormat="1" applyFont="1" applyBorder="1" applyAlignment="1">
      <alignment horizontal="center" vertical="center" wrapText="1"/>
    </xf>
    <xf numFmtId="0" fontId="43" fillId="0" borderId="4" xfId="0" applyFont="1" applyBorder="1" applyAlignment="1">
      <alignment horizontal="center" vertical="center"/>
    </xf>
    <xf numFmtId="0" fontId="50" fillId="2" borderId="1" xfId="0" applyFont="1" applyFill="1" applyBorder="1" applyAlignment="1">
      <alignment horizontal="center" vertical="center" wrapText="1"/>
    </xf>
    <xf numFmtId="174" fontId="43" fillId="0" borderId="0" xfId="0" applyNumberFormat="1" applyFont="1"/>
    <xf numFmtId="0" fontId="53" fillId="0" borderId="9" xfId="0" applyFont="1" applyBorder="1" applyAlignment="1">
      <alignment vertical="center"/>
    </xf>
    <xf numFmtId="0" fontId="52" fillId="0" borderId="8" xfId="0" applyFont="1" applyBorder="1" applyAlignment="1">
      <alignment horizontal="center" vertical="center"/>
    </xf>
    <xf numFmtId="10" fontId="40" fillId="11" borderId="4" xfId="3" applyNumberFormat="1" applyFont="1" applyFill="1" applyBorder="1" applyAlignment="1">
      <alignment horizontal="center" vertical="center" wrapText="1"/>
    </xf>
    <xf numFmtId="174" fontId="42" fillId="11" borderId="4" xfId="64" applyNumberFormat="1" applyFont="1" applyFill="1" applyBorder="1" applyAlignment="1">
      <alignment horizontal="center" vertical="center" wrapText="1"/>
    </xf>
    <xf numFmtId="0" fontId="38" fillId="0" borderId="0" xfId="0" applyFont="1" applyAlignment="1">
      <alignment vertical="center" wrapText="1"/>
    </xf>
    <xf numFmtId="0" fontId="63" fillId="0" borderId="4" xfId="0" applyFont="1" applyBorder="1" applyAlignment="1">
      <alignment horizontal="center" vertical="center"/>
    </xf>
    <xf numFmtId="175" fontId="63" fillId="0" borderId="4" xfId="0" applyNumberFormat="1" applyFont="1" applyBorder="1" applyAlignment="1">
      <alignment horizontal="center" vertical="center"/>
    </xf>
    <xf numFmtId="0" fontId="43" fillId="0" borderId="0" xfId="0" applyFont="1" applyAlignment="1">
      <alignment horizontal="center" vertical="center"/>
    </xf>
    <xf numFmtId="0" fontId="39" fillId="0" borderId="0" xfId="0" applyFont="1" applyAlignment="1">
      <alignment horizontal="center" vertical="center"/>
    </xf>
    <xf numFmtId="4" fontId="50" fillId="0" borderId="5" xfId="0" applyNumberFormat="1" applyFont="1" applyBorder="1" applyAlignment="1">
      <alignment horizontal="center" vertical="center" wrapText="1"/>
    </xf>
    <xf numFmtId="0" fontId="37" fillId="12" borderId="13" xfId="0" applyFont="1" applyFill="1" applyBorder="1"/>
    <xf numFmtId="0" fontId="37" fillId="12" borderId="21" xfId="3" applyFont="1" applyFill="1" applyBorder="1"/>
    <xf numFmtId="0" fontId="37" fillId="12" borderId="21" xfId="3" applyFont="1" applyFill="1" applyBorder="1" applyAlignment="1">
      <alignment vertical="center"/>
    </xf>
    <xf numFmtId="0" fontId="42" fillId="12" borderId="21" xfId="3" applyFont="1" applyFill="1" applyBorder="1"/>
    <xf numFmtId="0" fontId="37" fillId="12" borderId="12" xfId="3" applyFont="1" applyFill="1" applyBorder="1"/>
    <xf numFmtId="10" fontId="42" fillId="12" borderId="21" xfId="3" applyNumberFormat="1" applyFont="1" applyFill="1" applyBorder="1" applyAlignment="1">
      <alignment vertical="center"/>
    </xf>
    <xf numFmtId="174" fontId="42" fillId="12" borderId="12" xfId="3" applyNumberFormat="1" applyFont="1" applyFill="1" applyBorder="1"/>
    <xf numFmtId="174" fontId="52" fillId="11" borderId="4" xfId="3" applyNumberFormat="1" applyFont="1" applyFill="1" applyBorder="1" applyAlignment="1">
      <alignment horizontal="center" vertical="center" wrapText="1"/>
    </xf>
    <xf numFmtId="0" fontId="40" fillId="11" borderId="4" xfId="3" applyFont="1" applyFill="1" applyBorder="1" applyAlignment="1">
      <alignment horizontal="center" vertical="center" wrapText="1"/>
    </xf>
    <xf numFmtId="0" fontId="40" fillId="11" borderId="5" xfId="3" applyFont="1" applyFill="1" applyBorder="1" applyAlignment="1">
      <alignment horizontal="center" vertical="center" wrapText="1"/>
    </xf>
    <xf numFmtId="0" fontId="40" fillId="11" borderId="6" xfId="3" applyFont="1" applyFill="1" applyBorder="1" applyAlignment="1">
      <alignment horizontal="center" vertical="center" wrapText="1"/>
    </xf>
    <xf numFmtId="0" fontId="40" fillId="11" borderId="5" xfId="3" applyFont="1" applyFill="1" applyBorder="1" applyAlignment="1">
      <alignment horizontal="center" vertical="center"/>
    </xf>
    <xf numFmtId="0" fontId="40" fillId="11" borderId="6" xfId="3" applyFont="1" applyFill="1" applyBorder="1" applyAlignment="1">
      <alignment horizontal="center" vertical="center"/>
    </xf>
    <xf numFmtId="0" fontId="66" fillId="0" borderId="0" xfId="0" applyFont="1" applyAlignment="1">
      <alignment horizontal="left"/>
    </xf>
    <xf numFmtId="0" fontId="0" fillId="0" borderId="0" xfId="0" applyAlignment="1">
      <alignment horizontal="left" vertical="top"/>
    </xf>
    <xf numFmtId="0" fontId="0" fillId="0" borderId="0" xfId="0" applyAlignment="1">
      <alignment horizontal="center"/>
    </xf>
    <xf numFmtId="0" fontId="37" fillId="0" borderId="14" xfId="0" applyFont="1" applyBorder="1" applyAlignment="1">
      <alignment vertical="top"/>
    </xf>
    <xf numFmtId="14" fontId="43" fillId="0" borderId="9" xfId="0" applyNumberFormat="1" applyFont="1" applyBorder="1" applyAlignment="1">
      <alignment horizontal="left" vertical="top"/>
    </xf>
    <xf numFmtId="0" fontId="37" fillId="0" borderId="9" xfId="0" applyFont="1" applyBorder="1" applyAlignment="1">
      <alignment vertical="top"/>
    </xf>
    <xf numFmtId="0" fontId="0" fillId="0" borderId="9" xfId="0" applyBorder="1"/>
    <xf numFmtId="0" fontId="0" fillId="0" borderId="15" xfId="0" applyBorder="1"/>
    <xf numFmtId="0" fontId="68" fillId="0" borderId="11" xfId="0" applyFont="1" applyBorder="1" applyAlignment="1">
      <alignment vertical="distributed"/>
    </xf>
    <xf numFmtId="0" fontId="67" fillId="0" borderId="11" xfId="0" applyFont="1" applyBorder="1" applyAlignment="1">
      <alignment vertical="distributed"/>
    </xf>
    <xf numFmtId="0" fontId="67" fillId="0" borderId="10" xfId="0" applyFont="1" applyBorder="1" applyAlignment="1">
      <alignment vertical="distributed"/>
    </xf>
    <xf numFmtId="0" fontId="13" fillId="0" borderId="11" xfId="0" applyFont="1" applyBorder="1"/>
    <xf numFmtId="43" fontId="13" fillId="0" borderId="0" xfId="139" applyFont="1" applyBorder="1"/>
    <xf numFmtId="0" fontId="13" fillId="0" borderId="10" xfId="0" applyFont="1" applyBorder="1"/>
    <xf numFmtId="43" fontId="37" fillId="0" borderId="0" xfId="139" applyFont="1" applyBorder="1"/>
    <xf numFmtId="0" fontId="71" fillId="0" borderId="10" xfId="0" applyFont="1" applyBorder="1"/>
    <xf numFmtId="0" fontId="72" fillId="0" borderId="11" xfId="0" applyFont="1" applyBorder="1"/>
    <xf numFmtId="43" fontId="72" fillId="0" borderId="0" xfId="139" applyFont="1" applyBorder="1"/>
    <xf numFmtId="0" fontId="73" fillId="0" borderId="10" xfId="0" applyFont="1" applyBorder="1"/>
    <xf numFmtId="183" fontId="72" fillId="0" borderId="0" xfId="139" applyNumberFormat="1" applyFont="1" applyBorder="1"/>
    <xf numFmtId="0" fontId="72" fillId="0" borderId="10" xfId="0" applyFont="1" applyBorder="1"/>
    <xf numFmtId="184" fontId="72" fillId="0" borderId="0" xfId="139" applyNumberFormat="1" applyFont="1" applyBorder="1" applyAlignment="1">
      <alignment horizontal="center" vertical="center"/>
    </xf>
    <xf numFmtId="0" fontId="74" fillId="0" borderId="27" xfId="0" applyFont="1" applyBorder="1" applyAlignment="1">
      <alignment horizontal="right"/>
    </xf>
    <xf numFmtId="10" fontId="74" fillId="0" borderId="28" xfId="0" applyNumberFormat="1" applyFont="1" applyBorder="1" applyAlignment="1">
      <alignment horizontal="center" vertical="center"/>
    </xf>
    <xf numFmtId="0" fontId="75" fillId="0" borderId="11" xfId="0" applyFont="1" applyBorder="1"/>
    <xf numFmtId="0" fontId="76" fillId="0" borderId="10" xfId="0" applyFont="1" applyBorder="1" applyAlignment="1">
      <alignment vertical="distributed"/>
    </xf>
    <xf numFmtId="0" fontId="75" fillId="0" borderId="10" xfId="0" applyFont="1" applyBorder="1"/>
    <xf numFmtId="0" fontId="75" fillId="0" borderId="14" xfId="0" applyFont="1" applyBorder="1"/>
    <xf numFmtId="0" fontId="75" fillId="0" borderId="9" xfId="0" applyFont="1" applyBorder="1"/>
    <xf numFmtId="0" fontId="77" fillId="0" borderId="9" xfId="0" applyFont="1" applyBorder="1"/>
    <xf numFmtId="43" fontId="75" fillId="0" borderId="9" xfId="139" applyFont="1" applyBorder="1"/>
    <xf numFmtId="0" fontId="75" fillId="0" borderId="15" xfId="0" applyFont="1" applyBorder="1"/>
    <xf numFmtId="4" fontId="49" fillId="0" borderId="4" xfId="0" applyNumberFormat="1" applyFont="1" applyBorder="1" applyAlignment="1">
      <alignment horizontal="center" vertical="center" wrapText="1"/>
    </xf>
    <xf numFmtId="0" fontId="13" fillId="0" borderId="0" xfId="123" applyAlignment="1">
      <alignment horizontal="center"/>
    </xf>
    <xf numFmtId="0" fontId="66" fillId="0" borderId="0" xfId="123" applyFont="1" applyAlignment="1">
      <alignment horizontal="left"/>
    </xf>
    <xf numFmtId="0" fontId="13" fillId="0" borderId="0" xfId="123"/>
    <xf numFmtId="0" fontId="13" fillId="0" borderId="0" xfId="123" applyAlignment="1">
      <alignment horizontal="left" vertical="top"/>
    </xf>
    <xf numFmtId="14" fontId="43" fillId="0" borderId="9" xfId="123" applyNumberFormat="1" applyFont="1" applyBorder="1" applyAlignment="1">
      <alignment horizontal="left" vertical="top"/>
    </xf>
    <xf numFmtId="0" fontId="37" fillId="0" borderId="9" xfId="123" applyFont="1" applyBorder="1" applyAlignment="1">
      <alignment vertical="top"/>
    </xf>
    <xf numFmtId="0" fontId="13" fillId="0" borderId="9" xfId="123" applyBorder="1"/>
    <xf numFmtId="14" fontId="37" fillId="0" borderId="9" xfId="123" applyNumberFormat="1" applyFont="1" applyBorder="1" applyAlignment="1">
      <alignment horizontal="left" vertical="top"/>
    </xf>
    <xf numFmtId="49" fontId="78" fillId="25" borderId="4" xfId="123" applyNumberFormat="1" applyFont="1" applyFill="1" applyBorder="1" applyAlignment="1" applyProtection="1">
      <alignment horizontal="center" vertical="center" wrapText="1"/>
      <protection locked="0"/>
    </xf>
    <xf numFmtId="0" fontId="78" fillId="25" borderId="4" xfId="123" applyFont="1" applyFill="1" applyBorder="1" applyAlignment="1" applyProtection="1">
      <alignment horizontal="center" vertical="center" wrapText="1"/>
      <protection locked="0"/>
    </xf>
    <xf numFmtId="0" fontId="78" fillId="3" borderId="4" xfId="123" applyFont="1" applyFill="1" applyBorder="1" applyAlignment="1">
      <alignment horizontal="center" vertical="center"/>
    </xf>
    <xf numFmtId="4" fontId="78" fillId="3" borderId="4" xfId="123" applyNumberFormat="1" applyFont="1" applyFill="1" applyBorder="1" applyAlignment="1">
      <alignment horizontal="center" vertical="center"/>
    </xf>
    <xf numFmtId="0" fontId="63" fillId="25" borderId="4" xfId="123" applyFont="1" applyFill="1" applyBorder="1" applyAlignment="1" applyProtection="1">
      <alignment horizontal="center" vertical="center" wrapText="1"/>
      <protection locked="0"/>
    </xf>
    <xf numFmtId="0" fontId="63" fillId="0" borderId="4" xfId="123" applyFont="1" applyBorder="1" applyAlignment="1">
      <alignment horizontal="center" vertical="center" wrapText="1"/>
    </xf>
    <xf numFmtId="4" fontId="63" fillId="0" borderId="4" xfId="123" applyNumberFormat="1" applyFont="1" applyBorder="1" applyAlignment="1">
      <alignment horizontal="center" vertical="center" wrapText="1"/>
    </xf>
    <xf numFmtId="2" fontId="13" fillId="0" borderId="0" xfId="123" applyNumberFormat="1"/>
    <xf numFmtId="4" fontId="13" fillId="0" borderId="0" xfId="123" applyNumberFormat="1"/>
    <xf numFmtId="0" fontId="63" fillId="25" borderId="13" xfId="123" applyFont="1" applyFill="1" applyBorder="1" applyAlignment="1" applyProtection="1">
      <alignment horizontal="center" vertical="center" wrapText="1"/>
      <protection locked="0"/>
    </xf>
    <xf numFmtId="0" fontId="63" fillId="0" borderId="13" xfId="123" applyFont="1" applyBorder="1" applyAlignment="1">
      <alignment horizontal="center" vertical="center" wrapText="1"/>
    </xf>
    <xf numFmtId="4" fontId="63" fillId="0" borderId="13" xfId="123" applyNumberFormat="1" applyFont="1" applyBorder="1" applyAlignment="1">
      <alignment horizontal="center" vertical="center" wrapText="1"/>
    </xf>
    <xf numFmtId="49" fontId="63" fillId="12" borderId="8" xfId="123" applyNumberFormat="1" applyFont="1" applyFill="1" applyBorder="1" applyAlignment="1" applyProtection="1">
      <alignment horizontal="center" vertical="center" wrapText="1"/>
      <protection locked="0"/>
    </xf>
    <xf numFmtId="0" fontId="63" fillId="0" borderId="8" xfId="123" applyFont="1" applyBorder="1" applyAlignment="1">
      <alignment horizontal="center" vertical="center" wrapText="1"/>
    </xf>
    <xf numFmtId="0" fontId="63" fillId="12" borderId="8" xfId="123" applyFont="1" applyFill="1" applyBorder="1" applyAlignment="1" applyProtection="1">
      <alignment horizontal="center" vertical="center" wrapText="1"/>
      <protection locked="0"/>
    </xf>
    <xf numFmtId="4" fontId="63" fillId="0" borderId="8" xfId="123" applyNumberFormat="1" applyFont="1" applyBorder="1" applyAlignment="1">
      <alignment horizontal="center" vertical="center" wrapText="1"/>
    </xf>
    <xf numFmtId="2" fontId="65" fillId="12" borderId="0" xfId="114" applyNumberFormat="1" applyFont="1" applyFill="1" applyBorder="1" applyAlignment="1" applyProtection="1">
      <alignment horizontal="center" vertical="center" wrapText="1"/>
      <protection locked="0"/>
    </xf>
    <xf numFmtId="0" fontId="40" fillId="11" borderId="1" xfId="3" applyFont="1" applyFill="1" applyBorder="1" applyAlignment="1">
      <alignment horizontal="center" vertical="center"/>
    </xf>
    <xf numFmtId="14" fontId="40" fillId="11" borderId="1" xfId="3" applyNumberFormat="1" applyFont="1" applyFill="1" applyBorder="1" applyAlignment="1">
      <alignment vertical="center"/>
    </xf>
    <xf numFmtId="0" fontId="41" fillId="0" borderId="5" xfId="0" applyFont="1" applyBorder="1" applyAlignment="1">
      <alignment horizontal="center" vertical="center"/>
    </xf>
    <xf numFmtId="0" fontId="82" fillId="0" borderId="4" xfId="0" applyFont="1" applyBorder="1" applyAlignment="1">
      <alignment horizontal="center" vertical="center"/>
    </xf>
    <xf numFmtId="0" fontId="81" fillId="0" borderId="4" xfId="0" applyFont="1" applyBorder="1" applyAlignment="1">
      <alignment horizontal="center" vertical="center" wrapText="1"/>
    </xf>
    <xf numFmtId="0" fontId="37" fillId="11" borderId="2" xfId="3" applyFont="1" applyFill="1" applyBorder="1"/>
    <xf numFmtId="0" fontId="49" fillId="0" borderId="9" xfId="0" applyFont="1" applyBorder="1" applyAlignment="1">
      <alignment horizontal="center" vertical="center" wrapText="1"/>
    </xf>
    <xf numFmtId="14" fontId="40" fillId="11" borderId="1" xfId="3" applyNumberFormat="1" applyFont="1" applyFill="1" applyBorder="1" applyAlignment="1">
      <alignment horizontal="center" vertical="center"/>
    </xf>
    <xf numFmtId="0" fontId="41" fillId="0" borderId="35" xfId="0" applyFont="1" applyBorder="1" applyAlignment="1">
      <alignment horizontal="center" vertical="center"/>
    </xf>
    <xf numFmtId="10" fontId="50" fillId="12" borderId="35" xfId="1" applyNumberFormat="1" applyFont="1" applyFill="1" applyBorder="1" applyAlignment="1">
      <alignment horizontal="center" vertical="center"/>
    </xf>
    <xf numFmtId="0" fontId="41" fillId="0" borderId="34" xfId="0" applyFont="1" applyBorder="1" applyAlignment="1">
      <alignment horizontal="center" vertical="center"/>
    </xf>
    <xf numFmtId="0" fontId="43" fillId="0" borderId="34" xfId="0" applyFont="1" applyBorder="1" applyAlignment="1">
      <alignment horizontal="center" vertical="center" wrapText="1"/>
    </xf>
    <xf numFmtId="174" fontId="49" fillId="0" borderId="35" xfId="0" applyNumberFormat="1" applyFont="1" applyBorder="1" applyAlignment="1">
      <alignment horizontal="center" vertical="center" wrapText="1"/>
    </xf>
    <xf numFmtId="0" fontId="41" fillId="0" borderId="36" xfId="0" applyFont="1" applyBorder="1" applyAlignment="1">
      <alignment horizontal="center" vertical="center" wrapText="1"/>
    </xf>
    <xf numFmtId="4" fontId="41" fillId="0" borderId="37" xfId="0" applyNumberFormat="1" applyFont="1" applyBorder="1" applyAlignment="1">
      <alignment horizontal="center" vertical="center" wrapText="1"/>
    </xf>
    <xf numFmtId="0" fontId="42" fillId="0" borderId="36" xfId="0" applyFont="1" applyBorder="1" applyAlignment="1">
      <alignment vertical="center"/>
    </xf>
    <xf numFmtId="0" fontId="37" fillId="0" borderId="37" xfId="0" applyFont="1" applyBorder="1" applyAlignment="1">
      <alignment vertical="center"/>
    </xf>
    <xf numFmtId="0" fontId="37" fillId="0" borderId="36" xfId="0" applyFont="1" applyBorder="1"/>
    <xf numFmtId="0" fontId="42" fillId="0" borderId="37" xfId="0" applyFont="1" applyBorder="1"/>
    <xf numFmtId="0" fontId="37" fillId="0" borderId="37" xfId="0" applyFont="1" applyBorder="1"/>
    <xf numFmtId="0" fontId="42" fillId="0" borderId="36" xfId="0" applyFont="1" applyBorder="1"/>
    <xf numFmtId="0" fontId="42" fillId="0" borderId="37" xfId="0" applyFont="1" applyBorder="1" applyAlignment="1">
      <alignment vertical="center"/>
    </xf>
    <xf numFmtId="0" fontId="37" fillId="0" borderId="38" xfId="0" applyFont="1" applyBorder="1"/>
    <xf numFmtId="0" fontId="37" fillId="0" borderId="7" xfId="0" applyFont="1" applyBorder="1"/>
    <xf numFmtId="4" fontId="37" fillId="0" borderId="7" xfId="0" applyNumberFormat="1" applyFont="1" applyBorder="1"/>
    <xf numFmtId="0" fontId="37" fillId="0" borderId="39" xfId="0" applyFont="1" applyBorder="1"/>
    <xf numFmtId="0" fontId="37" fillId="0" borderId="29" xfId="0" applyFont="1" applyBorder="1"/>
    <xf numFmtId="0" fontId="37" fillId="0" borderId="30" xfId="0" applyFont="1" applyBorder="1" applyAlignment="1">
      <alignment horizontal="center" vertical="center"/>
    </xf>
    <xf numFmtId="0" fontId="38" fillId="0" borderId="30" xfId="0" applyFont="1" applyBorder="1" applyAlignment="1">
      <alignment vertical="center" wrapText="1"/>
    </xf>
    <xf numFmtId="0" fontId="38" fillId="0" borderId="31" xfId="0" applyFont="1" applyBorder="1" applyAlignment="1">
      <alignment vertical="center" wrapText="1"/>
    </xf>
    <xf numFmtId="0" fontId="48" fillId="0" borderId="37" xfId="0" applyFont="1" applyBorder="1"/>
    <xf numFmtId="0" fontId="50" fillId="0" borderId="33" xfId="0" applyFont="1" applyBorder="1" applyAlignment="1">
      <alignment vertical="center"/>
    </xf>
    <xf numFmtId="14" fontId="41" fillId="0" borderId="33" xfId="0" applyNumberFormat="1" applyFont="1" applyBorder="1" applyAlignment="1">
      <alignment horizontal="left" vertical="center"/>
    </xf>
    <xf numFmtId="4" fontId="41" fillId="0" borderId="35" xfId="0" applyNumberFormat="1" applyFont="1" applyBorder="1" applyAlignment="1">
      <alignment horizontal="center" vertical="center" wrapText="1"/>
    </xf>
    <xf numFmtId="181" fontId="41" fillId="2" borderId="32" xfId="0" applyNumberFormat="1" applyFont="1" applyFill="1" applyBorder="1" applyAlignment="1">
      <alignment horizontal="center" vertical="center" wrapText="1"/>
    </xf>
    <xf numFmtId="4" fontId="43" fillId="2" borderId="33" xfId="0" applyNumberFormat="1" applyFont="1" applyFill="1" applyBorder="1" applyAlignment="1">
      <alignment horizontal="center" vertical="center" wrapText="1"/>
    </xf>
    <xf numFmtId="0" fontId="49" fillId="0" borderId="34" xfId="0" applyFont="1" applyBorder="1" applyAlignment="1">
      <alignment horizontal="center" vertical="center" wrapText="1"/>
    </xf>
    <xf numFmtId="49" fontId="43" fillId="0" borderId="35" xfId="2" applyNumberFormat="1" applyFont="1" applyFill="1" applyBorder="1" applyAlignment="1" applyProtection="1">
      <alignment horizontal="center" vertical="center" wrapText="1" shrinkToFit="1"/>
      <protection locked="0"/>
    </xf>
    <xf numFmtId="49" fontId="43" fillId="0" borderId="35" xfId="139" applyNumberFormat="1" applyFont="1" applyFill="1" applyBorder="1" applyAlignment="1" applyProtection="1">
      <alignment horizontal="center" vertical="center" wrapText="1" shrinkToFit="1"/>
      <protection locked="0"/>
    </xf>
    <xf numFmtId="0" fontId="39" fillId="0" borderId="36" xfId="0" applyFont="1" applyBorder="1"/>
    <xf numFmtId="4" fontId="39" fillId="0" borderId="37" xfId="0" applyNumberFormat="1" applyFont="1" applyBorder="1"/>
    <xf numFmtId="0" fontId="39" fillId="0" borderId="38" xfId="0" applyFont="1" applyBorder="1"/>
    <xf numFmtId="0" fontId="39" fillId="0" borderId="7" xfId="0" applyFont="1" applyBorder="1" applyAlignment="1">
      <alignment horizontal="center" vertical="center"/>
    </xf>
    <xf numFmtId="0" fontId="42" fillId="0" borderId="7" xfId="0" applyFont="1" applyBorder="1" applyAlignment="1">
      <alignment horizontal="center"/>
    </xf>
    <xf numFmtId="0" fontId="39" fillId="0" borderId="7" xfId="0" applyFont="1" applyBorder="1"/>
    <xf numFmtId="4" fontId="39" fillId="0" borderId="7" xfId="0" applyNumberFormat="1" applyFont="1" applyBorder="1"/>
    <xf numFmtId="0" fontId="39" fillId="0" borderId="39" xfId="0" applyFont="1" applyBorder="1"/>
    <xf numFmtId="0" fontId="37" fillId="0" borderId="2" xfId="0" applyFont="1" applyBorder="1"/>
    <xf numFmtId="0" fontId="42" fillId="11" borderId="6" xfId="3" applyFont="1" applyFill="1" applyBorder="1" applyAlignment="1">
      <alignment horizontal="center" vertical="center"/>
    </xf>
    <xf numFmtId="175" fontId="42" fillId="11" borderId="6" xfId="3" applyNumberFormat="1" applyFont="1" applyFill="1" applyBorder="1" applyAlignment="1">
      <alignment horizontal="center" vertical="center"/>
    </xf>
    <xf numFmtId="10" fontId="40" fillId="11" borderId="6" xfId="3" applyNumberFormat="1" applyFont="1" applyFill="1" applyBorder="1" applyAlignment="1">
      <alignment horizontal="center" vertical="center"/>
    </xf>
    <xf numFmtId="175" fontId="40" fillId="11" borderId="6" xfId="3" applyNumberFormat="1" applyFont="1" applyFill="1" applyBorder="1" applyAlignment="1">
      <alignment horizontal="center" vertical="center"/>
    </xf>
    <xf numFmtId="175" fontId="37" fillId="11" borderId="15" xfId="3" applyNumberFormat="1" applyFont="1" applyFill="1" applyBorder="1"/>
    <xf numFmtId="175" fontId="37" fillId="11" borderId="10" xfId="3" applyNumberFormat="1" applyFont="1" applyFill="1" applyBorder="1"/>
    <xf numFmtId="0" fontId="37" fillId="0" borderId="30" xfId="0" applyFont="1" applyBorder="1"/>
    <xf numFmtId="0" fontId="38" fillId="0" borderId="40" xfId="0" applyFont="1" applyBorder="1" applyAlignment="1">
      <alignment vertical="center" wrapText="1"/>
    </xf>
    <xf numFmtId="0" fontId="38" fillId="0" borderId="41" xfId="0" applyFont="1" applyBorder="1" applyAlignment="1">
      <alignment vertical="center" wrapText="1"/>
    </xf>
    <xf numFmtId="0" fontId="42" fillId="11" borderId="32" xfId="3" applyFont="1" applyFill="1" applyBorder="1" applyAlignment="1">
      <alignment vertical="center"/>
    </xf>
    <xf numFmtId="0" fontId="40" fillId="11" borderId="34" xfId="3" applyFont="1" applyFill="1" applyBorder="1" applyAlignment="1">
      <alignment horizontal="center" vertical="center"/>
    </xf>
    <xf numFmtId="0" fontId="38" fillId="11" borderId="46" xfId="3" applyFont="1" applyFill="1" applyBorder="1" applyAlignment="1">
      <alignment wrapText="1"/>
    </xf>
    <xf numFmtId="0" fontId="38" fillId="11" borderId="36" xfId="3" applyFont="1" applyFill="1" applyBorder="1" applyAlignment="1">
      <alignment wrapText="1"/>
    </xf>
    <xf numFmtId="0" fontId="37" fillId="11" borderId="42" xfId="3" applyFont="1" applyFill="1" applyBorder="1"/>
    <xf numFmtId="0" fontId="37" fillId="11" borderId="37" xfId="3" applyFont="1" applyFill="1" applyBorder="1"/>
    <xf numFmtId="0" fontId="42" fillId="11" borderId="36" xfId="3" applyFont="1" applyFill="1" applyBorder="1"/>
    <xf numFmtId="0" fontId="42" fillId="11" borderId="37" xfId="3" applyFont="1" applyFill="1" applyBorder="1"/>
    <xf numFmtId="0" fontId="37" fillId="11" borderId="36" xfId="3" applyFont="1" applyFill="1" applyBorder="1"/>
    <xf numFmtId="0" fontId="40" fillId="11" borderId="36" xfId="3" applyFont="1" applyFill="1" applyBorder="1"/>
    <xf numFmtId="0" fontId="42" fillId="11" borderId="38" xfId="3" applyFont="1" applyFill="1" applyBorder="1"/>
    <xf numFmtId="0" fontId="42" fillId="11" borderId="7" xfId="3" applyFont="1" applyFill="1" applyBorder="1" applyAlignment="1">
      <alignment horizontal="center" vertical="center"/>
    </xf>
    <xf numFmtId="0" fontId="42" fillId="11" borderId="7" xfId="3" applyFont="1" applyFill="1" applyBorder="1" applyAlignment="1">
      <alignment wrapText="1"/>
    </xf>
    <xf numFmtId="0" fontId="42" fillId="11" borderId="7" xfId="3" applyFont="1" applyFill="1" applyBorder="1"/>
    <xf numFmtId="0" fontId="42" fillId="11" borderId="47" xfId="3" applyFont="1" applyFill="1" applyBorder="1"/>
    <xf numFmtId="0" fontId="42" fillId="11" borderId="39" xfId="3" applyFont="1" applyFill="1" applyBorder="1"/>
    <xf numFmtId="0" fontId="49" fillId="0" borderId="36" xfId="0" applyFont="1" applyBorder="1" applyAlignment="1">
      <alignment horizontal="center" vertical="center" wrapText="1"/>
    </xf>
    <xf numFmtId="2" fontId="65" fillId="12" borderId="37" xfId="114" applyNumberFormat="1" applyFont="1" applyFill="1" applyBorder="1" applyAlignment="1" applyProtection="1">
      <alignment horizontal="center" vertical="center" wrapText="1"/>
      <protection locked="0"/>
    </xf>
    <xf numFmtId="0" fontId="53" fillId="0" borderId="36" xfId="0" applyFont="1" applyBorder="1" applyAlignment="1">
      <alignment vertical="center"/>
    </xf>
    <xf numFmtId="0" fontId="51" fillId="0" borderId="36" xfId="0" applyFont="1" applyBorder="1" applyAlignment="1">
      <alignment vertical="center"/>
    </xf>
    <xf numFmtId="0" fontId="51" fillId="0" borderId="36" xfId="0" applyFont="1" applyBorder="1"/>
    <xf numFmtId="4" fontId="51" fillId="0" borderId="37" xfId="0" applyNumberFormat="1" applyFont="1" applyBorder="1"/>
    <xf numFmtId="0" fontId="53" fillId="0" borderId="36" xfId="0" applyFont="1" applyBorder="1"/>
    <xf numFmtId="4" fontId="53" fillId="0" borderId="37" xfId="0" applyNumberFormat="1" applyFont="1" applyBorder="1"/>
    <xf numFmtId="0" fontId="51" fillId="0" borderId="38" xfId="0" applyFont="1" applyBorder="1"/>
    <xf numFmtId="0" fontId="51" fillId="0" borderId="7" xfId="0" applyFont="1" applyBorder="1"/>
    <xf numFmtId="0" fontId="51" fillId="0" borderId="7" xfId="0" applyFont="1" applyBorder="1" applyAlignment="1">
      <alignment horizontal="center"/>
    </xf>
    <xf numFmtId="4" fontId="51" fillId="0" borderId="39" xfId="0" applyNumberFormat="1" applyFont="1" applyBorder="1"/>
    <xf numFmtId="0" fontId="67" fillId="0" borderId="0" xfId="0" applyFont="1" applyAlignment="1">
      <alignment vertical="distributed"/>
    </xf>
    <xf numFmtId="0" fontId="13" fillId="0" borderId="0" xfId="0" applyFont="1"/>
    <xf numFmtId="0" fontId="69" fillId="0" borderId="0" xfId="0" applyFont="1"/>
    <xf numFmtId="0" fontId="72" fillId="0" borderId="0" xfId="0" applyFont="1"/>
    <xf numFmtId="0" fontId="73" fillId="0" borderId="0" xfId="0" applyFont="1"/>
    <xf numFmtId="0" fontId="74" fillId="0" borderId="0" xfId="0" applyFont="1" applyAlignment="1">
      <alignment horizontal="center"/>
    </xf>
    <xf numFmtId="0" fontId="74" fillId="0" borderId="0" xfId="0" applyFont="1" applyAlignment="1">
      <alignment horizontal="right"/>
    </xf>
    <xf numFmtId="0" fontId="72" fillId="0" borderId="0" xfId="0" applyFont="1" applyAlignment="1">
      <alignment horizontal="center" vertical="center"/>
    </xf>
    <xf numFmtId="185" fontId="72" fillId="0" borderId="0" xfId="0" applyNumberFormat="1" applyFont="1"/>
    <xf numFmtId="0" fontId="75" fillId="0" borderId="0" xfId="0" applyFont="1"/>
    <xf numFmtId="0" fontId="76" fillId="0" borderId="0" xfId="0" applyFont="1" applyAlignment="1">
      <alignment horizontal="center" vertical="distributed"/>
    </xf>
    <xf numFmtId="0" fontId="77" fillId="0" borderId="0" xfId="0" applyFont="1"/>
    <xf numFmtId="0" fontId="41" fillId="26" borderId="34" xfId="0" applyFont="1" applyFill="1" applyBorder="1" applyAlignment="1">
      <alignment horizontal="center" vertical="center"/>
    </xf>
    <xf numFmtId="0" fontId="41" fillId="26" borderId="4" xfId="0" applyFont="1" applyFill="1" applyBorder="1" applyAlignment="1">
      <alignment horizontal="center" vertical="center"/>
    </xf>
    <xf numFmtId="4" fontId="41" fillId="26" borderId="4" xfId="0" applyNumberFormat="1" applyFont="1" applyFill="1" applyBorder="1" applyAlignment="1">
      <alignment horizontal="center" vertical="center" wrapText="1"/>
    </xf>
    <xf numFmtId="0" fontId="41" fillId="26" borderId="4" xfId="0" applyFont="1" applyFill="1" applyBorder="1" applyAlignment="1">
      <alignment horizontal="center" vertical="center" wrapText="1"/>
    </xf>
    <xf numFmtId="0" fontId="41" fillId="26" borderId="35" xfId="0" applyFont="1" applyFill="1" applyBorder="1" applyAlignment="1">
      <alignment horizontal="center" vertical="center" wrapText="1"/>
    </xf>
    <xf numFmtId="181" fontId="41" fillId="27" borderId="34" xfId="0" applyNumberFormat="1" applyFont="1" applyFill="1" applyBorder="1" applyAlignment="1">
      <alignment horizontal="center" vertical="center" wrapText="1"/>
    </xf>
    <xf numFmtId="49" fontId="41" fillId="27" borderId="4" xfId="0" applyNumberFormat="1" applyFont="1" applyFill="1" applyBorder="1" applyAlignment="1">
      <alignment horizontal="center" vertical="center" wrapText="1"/>
    </xf>
    <xf numFmtId="0" fontId="50" fillId="27" borderId="4" xfId="0" applyFont="1" applyFill="1" applyBorder="1" applyAlignment="1">
      <alignment horizontal="center" vertical="center" wrapText="1"/>
    </xf>
    <xf numFmtId="2" fontId="43" fillId="27" borderId="4" xfId="2" applyNumberFormat="1" applyFont="1" applyFill="1" applyBorder="1" applyAlignment="1">
      <alignment horizontal="center" vertical="center" wrapText="1"/>
    </xf>
    <xf numFmtId="4" fontId="43" fillId="27" borderId="4" xfId="0" applyNumberFormat="1" applyFont="1" applyFill="1" applyBorder="1" applyAlignment="1">
      <alignment horizontal="center" vertical="center" wrapText="1"/>
    </xf>
    <xf numFmtId="174" fontId="50" fillId="27" borderId="35" xfId="0" applyNumberFormat="1" applyFont="1" applyFill="1" applyBorder="1" applyAlignment="1">
      <alignment horizontal="center" vertical="center" wrapText="1"/>
    </xf>
    <xf numFmtId="0" fontId="53" fillId="0" borderId="0" xfId="0" applyFont="1"/>
    <xf numFmtId="4" fontId="53" fillId="0" borderId="0" xfId="0" applyNumberFormat="1" applyFont="1"/>
    <xf numFmtId="49" fontId="43" fillId="0" borderId="37" xfId="139" applyNumberFormat="1" applyFont="1" applyFill="1" applyBorder="1" applyAlignment="1" applyProtection="1">
      <alignment horizontal="center" vertical="center" wrapText="1" shrinkToFit="1"/>
      <protection locked="0"/>
    </xf>
    <xf numFmtId="0" fontId="41" fillId="0" borderId="0" xfId="0" applyFont="1" applyAlignment="1">
      <alignment horizontal="center" vertical="center" wrapText="1"/>
    </xf>
    <xf numFmtId="4" fontId="41" fillId="0" borderId="0" xfId="0" applyNumberFormat="1" applyFont="1" applyAlignment="1">
      <alignment horizontal="center" vertical="center" wrapText="1"/>
    </xf>
    <xf numFmtId="0" fontId="38" fillId="0" borderId="0" xfId="0" applyFont="1" applyAlignment="1">
      <alignment vertical="center"/>
    </xf>
    <xf numFmtId="0" fontId="37" fillId="0" borderId="0" xfId="0" applyFont="1" applyAlignment="1">
      <alignment vertical="center"/>
    </xf>
    <xf numFmtId="4" fontId="37" fillId="0" borderId="0" xfId="0" applyNumberFormat="1" applyFont="1" applyAlignment="1">
      <alignment vertical="center"/>
    </xf>
    <xf numFmtId="0" fontId="37" fillId="0" borderId="0" xfId="0" applyFont="1" applyAlignment="1">
      <alignment horizontal="center" vertical="center"/>
    </xf>
    <xf numFmtId="0" fontId="40" fillId="0" borderId="0" xfId="0" applyFont="1" applyAlignment="1">
      <alignment vertical="center"/>
    </xf>
    <xf numFmtId="0" fontId="42" fillId="0" borderId="0" xfId="0" applyFont="1" applyAlignment="1">
      <alignment vertical="center"/>
    </xf>
    <xf numFmtId="0" fontId="42" fillId="0" borderId="0" xfId="0" applyFont="1" applyAlignment="1">
      <alignment horizontal="center" vertical="center"/>
    </xf>
    <xf numFmtId="0" fontId="41" fillId="26" borderId="34" xfId="0" applyFont="1" applyFill="1" applyBorder="1" applyAlignment="1">
      <alignment horizontal="center" vertical="center" wrapText="1"/>
    </xf>
    <xf numFmtId="0" fontId="40" fillId="26" borderId="4" xfId="0" applyFont="1" applyFill="1" applyBorder="1" applyAlignment="1">
      <alignment horizontal="center" vertical="center" wrapText="1"/>
    </xf>
    <xf numFmtId="174" fontId="52" fillId="26" borderId="35" xfId="0" applyNumberFormat="1" applyFont="1" applyFill="1" applyBorder="1" applyAlignment="1">
      <alignment horizontal="center" vertical="center" wrapText="1"/>
    </xf>
    <xf numFmtId="49" fontId="63" fillId="12" borderId="4" xfId="123" applyNumberFormat="1" applyFont="1" applyFill="1" applyBorder="1" applyAlignment="1" applyProtection="1">
      <alignment horizontal="center" vertical="center" wrapText="1"/>
      <protection locked="0"/>
    </xf>
    <xf numFmtId="181" fontId="41" fillId="27" borderId="32" xfId="0" applyNumberFormat="1" applyFont="1" applyFill="1" applyBorder="1" applyAlignment="1">
      <alignment horizontal="center" vertical="center" wrapText="1"/>
    </xf>
    <xf numFmtId="49" fontId="82" fillId="27" borderId="1" xfId="0" applyNumberFormat="1" applyFont="1" applyFill="1" applyBorder="1" applyAlignment="1">
      <alignment horizontal="center" vertical="center" wrapText="1"/>
    </xf>
    <xf numFmtId="0" fontId="80" fillId="27" borderId="1" xfId="0" applyFont="1" applyFill="1" applyBorder="1" applyAlignment="1">
      <alignment horizontal="center" vertical="center" wrapText="1"/>
    </xf>
    <xf numFmtId="2" fontId="14" fillId="27" borderId="1" xfId="2" applyNumberFormat="1" applyFont="1" applyFill="1" applyBorder="1" applyAlignment="1">
      <alignment horizontal="center" vertical="center" wrapText="1"/>
    </xf>
    <xf numFmtId="4" fontId="14" fillId="27" borderId="1" xfId="0" applyNumberFormat="1" applyFont="1" applyFill="1" applyBorder="1" applyAlignment="1">
      <alignment horizontal="center" vertical="center" wrapText="1"/>
    </xf>
    <xf numFmtId="4" fontId="14" fillId="27" borderId="33" xfId="0" applyNumberFormat="1" applyFont="1" applyFill="1" applyBorder="1" applyAlignment="1">
      <alignment horizontal="center" vertical="center" wrapText="1"/>
    </xf>
    <xf numFmtId="0" fontId="41" fillId="28" borderId="32" xfId="0" applyFont="1" applyFill="1" applyBorder="1" applyAlignment="1">
      <alignment horizontal="center" vertical="center" wrapText="1"/>
    </xf>
    <xf numFmtId="0" fontId="83" fillId="28" borderId="1" xfId="0" applyFont="1" applyFill="1" applyBorder="1" applyAlignment="1">
      <alignment horizontal="center" vertical="center" wrapText="1"/>
    </xf>
    <xf numFmtId="0" fontId="50" fillId="0" borderId="4" xfId="0" applyFont="1" applyBorder="1" applyAlignment="1">
      <alignment horizontal="center" vertical="center" wrapText="1"/>
    </xf>
    <xf numFmtId="0" fontId="38" fillId="11" borderId="0" xfId="3" applyFont="1" applyFill="1" applyAlignment="1">
      <alignment wrapText="1"/>
    </xf>
    <xf numFmtId="0" fontId="42" fillId="0" borderId="0" xfId="3" applyFont="1" applyAlignment="1">
      <alignment horizontal="center" vertical="center"/>
    </xf>
    <xf numFmtId="0" fontId="42" fillId="11" borderId="0" xfId="3" applyFont="1" applyFill="1" applyAlignment="1">
      <alignment wrapText="1"/>
    </xf>
    <xf numFmtId="0" fontId="37" fillId="0" borderId="0" xfId="3" applyFont="1" applyAlignment="1">
      <alignment horizontal="center" vertical="center"/>
    </xf>
    <xf numFmtId="0" fontId="40" fillId="11" borderId="0" xfId="3" applyFont="1" applyFill="1" applyAlignment="1">
      <alignment wrapText="1"/>
    </xf>
    <xf numFmtId="0" fontId="38" fillId="11" borderId="0" xfId="3" applyFont="1" applyFill="1" applyAlignment="1">
      <alignment horizontal="right"/>
    </xf>
    <xf numFmtId="0" fontId="49" fillId="0" borderId="32" xfId="0" applyFont="1" applyBorder="1" applyAlignment="1">
      <alignment horizontal="center" vertical="center" wrapText="1"/>
    </xf>
    <xf numFmtId="0" fontId="49" fillId="0" borderId="1" xfId="0" applyFont="1" applyBorder="1" applyAlignment="1">
      <alignment horizontal="center" vertical="center" wrapText="1"/>
    </xf>
    <xf numFmtId="49" fontId="43" fillId="0" borderId="33" xfId="2" applyNumberFormat="1" applyFont="1" applyFill="1" applyBorder="1" applyAlignment="1" applyProtection="1">
      <alignment horizontal="center" vertical="center" wrapText="1" shrinkToFit="1"/>
      <protection locked="0"/>
    </xf>
    <xf numFmtId="4" fontId="50" fillId="0" borderId="4" xfId="0" applyNumberFormat="1" applyFont="1" applyBorder="1" applyAlignment="1">
      <alignment horizontal="center" vertical="center" wrapText="1"/>
    </xf>
    <xf numFmtId="175" fontId="43" fillId="0" borderId="0" xfId="0" applyNumberFormat="1" applyFont="1"/>
    <xf numFmtId="0" fontId="63" fillId="0" borderId="4" xfId="0" applyFont="1" applyBorder="1" applyAlignment="1">
      <alignment horizontal="center" wrapText="1"/>
    </xf>
    <xf numFmtId="186" fontId="43" fillId="0" borderId="0" xfId="0" applyNumberFormat="1" applyFont="1"/>
    <xf numFmtId="0" fontId="38" fillId="0" borderId="0" xfId="0" applyFont="1" applyAlignment="1">
      <alignment vertical="top" wrapText="1"/>
    </xf>
    <xf numFmtId="43" fontId="70" fillId="0" borderId="0" xfId="139" applyFont="1" applyBorder="1" applyAlignment="1">
      <alignment horizontal="center" vertical="top" wrapText="1"/>
    </xf>
    <xf numFmtId="0" fontId="38" fillId="0" borderId="0" xfId="0" applyFont="1" applyAlignment="1">
      <alignment horizontal="center"/>
    </xf>
    <xf numFmtId="0" fontId="37" fillId="0" borderId="0" xfId="0" applyFont="1" applyAlignment="1">
      <alignment vertical="top" wrapText="1"/>
    </xf>
    <xf numFmtId="182" fontId="37" fillId="0" borderId="0" xfId="139" applyNumberFormat="1" applyFont="1" applyBorder="1" applyAlignment="1">
      <alignment horizontal="center" vertical="top" wrapText="1"/>
    </xf>
    <xf numFmtId="43" fontId="38" fillId="0" borderId="0" xfId="139" applyFont="1" applyBorder="1" applyAlignment="1">
      <alignment vertical="center"/>
    </xf>
    <xf numFmtId="2" fontId="38" fillId="0" borderId="0" xfId="139" applyNumberFormat="1" applyFont="1" applyBorder="1" applyAlignment="1">
      <alignment vertical="center"/>
    </xf>
    <xf numFmtId="10" fontId="74" fillId="0" borderId="0" xfId="0" applyNumberFormat="1" applyFont="1" applyAlignment="1">
      <alignment horizontal="center" vertical="center"/>
    </xf>
    <xf numFmtId="0" fontId="13" fillId="0" borderId="48" xfId="123" applyBorder="1" applyAlignment="1">
      <alignment horizontal="center"/>
    </xf>
    <xf numFmtId="0" fontId="13" fillId="0" borderId="36" xfId="123" applyBorder="1" applyAlignment="1">
      <alignment horizontal="center"/>
    </xf>
    <xf numFmtId="0" fontId="37" fillId="0" borderId="49" xfId="123" applyFont="1" applyBorder="1" applyAlignment="1">
      <alignment vertical="top"/>
    </xf>
    <xf numFmtId="0" fontId="13" fillId="0" borderId="43" xfId="123" applyBorder="1"/>
    <xf numFmtId="0" fontId="13" fillId="0" borderId="36" xfId="123" applyBorder="1"/>
    <xf numFmtId="0" fontId="13" fillId="0" borderId="37" xfId="123" applyBorder="1"/>
    <xf numFmtId="49" fontId="78" fillId="25" borderId="34" xfId="123" applyNumberFormat="1" applyFont="1" applyFill="1" applyBorder="1" applyAlignment="1" applyProtection="1">
      <alignment horizontal="center" vertical="center" wrapText="1"/>
      <protection locked="0"/>
    </xf>
    <xf numFmtId="4" fontId="78" fillId="3" borderId="35" xfId="123" applyNumberFormat="1" applyFont="1" applyFill="1" applyBorder="1" applyAlignment="1">
      <alignment horizontal="center" vertical="center"/>
    </xf>
    <xf numFmtId="49" fontId="63" fillId="25" borderId="34" xfId="123" applyNumberFormat="1" applyFont="1" applyFill="1" applyBorder="1" applyAlignment="1" applyProtection="1">
      <alignment horizontal="center" vertical="center" wrapText="1"/>
      <protection locked="0"/>
    </xf>
    <xf numFmtId="0" fontId="64" fillId="0" borderId="35" xfId="123" applyFont="1" applyBorder="1" applyAlignment="1">
      <alignment horizontal="center" vertical="center"/>
    </xf>
    <xf numFmtId="49" fontId="63" fillId="25" borderId="44" xfId="123" applyNumberFormat="1" applyFont="1" applyFill="1" applyBorder="1" applyAlignment="1" applyProtection="1">
      <alignment horizontal="center" vertical="center" wrapText="1"/>
      <protection locked="0"/>
    </xf>
    <xf numFmtId="49" fontId="63" fillId="12" borderId="46" xfId="123" applyNumberFormat="1" applyFont="1" applyFill="1" applyBorder="1" applyAlignment="1" applyProtection="1">
      <alignment horizontal="center" vertical="center" wrapText="1"/>
      <protection locked="0"/>
    </xf>
    <xf numFmtId="0" fontId="64" fillId="0" borderId="42" xfId="123" applyFont="1" applyBorder="1" applyAlignment="1">
      <alignment horizontal="center" vertical="center"/>
    </xf>
    <xf numFmtId="0" fontId="0" fillId="0" borderId="36" xfId="0" applyBorder="1"/>
    <xf numFmtId="0" fontId="0" fillId="0" borderId="37" xfId="0" applyBorder="1"/>
    <xf numFmtId="0" fontId="13" fillId="0" borderId="38" xfId="123" applyBorder="1"/>
    <xf numFmtId="0" fontId="13" fillId="0" borderId="7" xfId="123" applyBorder="1"/>
    <xf numFmtId="0" fontId="13" fillId="0" borderId="39" xfId="123" applyBorder="1"/>
    <xf numFmtId="0" fontId="38" fillId="0" borderId="30" xfId="0" applyFont="1" applyBorder="1" applyAlignment="1">
      <alignment horizontal="center" vertical="center" wrapText="1"/>
    </xf>
    <xf numFmtId="0" fontId="38" fillId="0" borderId="31" xfId="0" applyFont="1" applyBorder="1" applyAlignment="1">
      <alignment horizontal="center" vertical="center" wrapText="1"/>
    </xf>
    <xf numFmtId="0" fontId="37" fillId="0" borderId="29" xfId="0" applyFont="1" applyBorder="1" applyAlignment="1">
      <alignment horizontal="center"/>
    </xf>
    <xf numFmtId="0" fontId="37" fillId="0" borderId="30" xfId="0" applyFont="1" applyBorder="1" applyAlignment="1">
      <alignment horizontal="center"/>
    </xf>
    <xf numFmtId="0" fontId="49" fillId="0" borderId="34" xfId="0" applyFont="1" applyBorder="1" applyAlignment="1">
      <alignment horizontal="left" vertical="center"/>
    </xf>
    <xf numFmtId="0" fontId="49" fillId="0" borderId="4" xfId="0" applyFont="1" applyBorder="1" applyAlignment="1">
      <alignment horizontal="left" vertical="center"/>
    </xf>
    <xf numFmtId="0" fontId="49" fillId="12" borderId="32" xfId="0" applyFont="1" applyFill="1" applyBorder="1" applyAlignment="1">
      <alignment horizontal="left" vertical="center" wrapText="1"/>
    </xf>
    <xf numFmtId="0" fontId="49" fillId="12" borderId="1" xfId="0" applyFont="1" applyFill="1" applyBorder="1" applyAlignment="1">
      <alignment horizontal="left" vertical="center" wrapText="1"/>
    </xf>
    <xf numFmtId="0" fontId="49" fillId="12" borderId="6" xfId="0" applyFont="1" applyFill="1" applyBorder="1" applyAlignment="1">
      <alignment horizontal="left" vertical="center" wrapText="1"/>
    </xf>
    <xf numFmtId="0" fontId="40" fillId="0" borderId="34"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35" xfId="0" applyFont="1" applyBorder="1" applyAlignment="1">
      <alignment horizontal="center" vertical="center" wrapText="1"/>
    </xf>
    <xf numFmtId="0" fontId="41" fillId="0" borderId="4" xfId="0" applyFont="1" applyBorder="1" applyAlignment="1">
      <alignment horizontal="center" vertical="center"/>
    </xf>
    <xf numFmtId="0" fontId="41" fillId="0" borderId="35" xfId="0" applyFont="1" applyBorder="1" applyAlignment="1">
      <alignment horizontal="center" vertical="center"/>
    </xf>
    <xf numFmtId="0" fontId="45" fillId="0" borderId="32" xfId="0" applyFont="1" applyBorder="1" applyAlignment="1">
      <alignment horizontal="center" vertical="center"/>
    </xf>
    <xf numFmtId="0" fontId="38" fillId="0" borderId="1" xfId="0" applyFont="1" applyBorder="1" applyAlignment="1">
      <alignment horizontal="center" vertical="center"/>
    </xf>
    <xf numFmtId="0" fontId="38" fillId="0" borderId="33" xfId="0" applyFont="1" applyBorder="1" applyAlignment="1">
      <alignment horizontal="center" vertical="center"/>
    </xf>
    <xf numFmtId="14" fontId="41" fillId="0" borderId="1" xfId="0" applyNumberFormat="1" applyFont="1" applyBorder="1" applyAlignment="1">
      <alignment horizontal="center" vertical="center"/>
    </xf>
    <xf numFmtId="14" fontId="41" fillId="0" borderId="33" xfId="0" applyNumberFormat="1" applyFont="1" applyBorder="1" applyAlignment="1">
      <alignment horizontal="center" vertical="center"/>
    </xf>
    <xf numFmtId="0" fontId="49" fillId="0" borderId="32" xfId="0" applyFont="1" applyBorder="1" applyAlignment="1">
      <alignment horizontal="left" vertical="center"/>
    </xf>
    <xf numFmtId="0" fontId="49" fillId="0" borderId="1" xfId="0" applyFont="1" applyBorder="1" applyAlignment="1">
      <alignment horizontal="left" vertical="center"/>
    </xf>
    <xf numFmtId="0" fontId="49" fillId="0" borderId="6" xfId="0" applyFont="1" applyBorder="1" applyAlignment="1">
      <alignment horizontal="left" vertical="center"/>
    </xf>
    <xf numFmtId="0" fontId="41" fillId="0" borderId="32" xfId="0" applyFont="1" applyBorder="1" applyAlignment="1">
      <alignment horizontal="left" vertical="center"/>
    </xf>
    <xf numFmtId="0" fontId="41" fillId="0" borderId="1" xfId="0" applyFont="1" applyBorder="1" applyAlignment="1">
      <alignment horizontal="left" vertical="center"/>
    </xf>
    <xf numFmtId="0" fontId="41" fillId="0" borderId="5" xfId="0" applyFont="1" applyBorder="1" applyAlignment="1">
      <alignment horizontal="center" vertical="center"/>
    </xf>
    <xf numFmtId="0" fontId="41" fillId="0" borderId="1" xfId="0" applyFont="1" applyBorder="1" applyAlignment="1">
      <alignment horizontal="center" vertical="center"/>
    </xf>
    <xf numFmtId="2" fontId="50" fillId="0" borderId="1" xfId="0" applyNumberFormat="1" applyFont="1" applyBorder="1" applyAlignment="1">
      <alignment horizontal="center" vertical="center"/>
    </xf>
    <xf numFmtId="2" fontId="50" fillId="0" borderId="33" xfId="0" applyNumberFormat="1" applyFont="1" applyBorder="1" applyAlignment="1">
      <alignment horizontal="center" vertical="center"/>
    </xf>
    <xf numFmtId="0" fontId="51" fillId="0" borderId="36" xfId="123" applyFont="1" applyBorder="1" applyAlignment="1">
      <alignment horizontal="center"/>
    </xf>
    <xf numFmtId="0" fontId="51" fillId="0" borderId="0" xfId="123" applyFont="1" applyAlignment="1">
      <alignment horizontal="center"/>
    </xf>
    <xf numFmtId="0" fontId="51" fillId="0" borderId="37" xfId="123" applyFont="1" applyBorder="1" applyAlignment="1">
      <alignment horizontal="center"/>
    </xf>
    <xf numFmtId="0" fontId="13" fillId="0" borderId="40" xfId="123" applyBorder="1" applyAlignment="1">
      <alignment horizontal="center"/>
    </xf>
    <xf numFmtId="0" fontId="13" fillId="0" borderId="41" xfId="123" applyBorder="1" applyAlignment="1">
      <alignment horizontal="center"/>
    </xf>
    <xf numFmtId="0" fontId="13" fillId="0" borderId="0" xfId="123" applyAlignment="1">
      <alignment horizontal="center"/>
    </xf>
    <xf numFmtId="0" fontId="13" fillId="0" borderId="37" xfId="123" applyBorder="1" applyAlignment="1">
      <alignment horizontal="center"/>
    </xf>
    <xf numFmtId="0" fontId="13" fillId="0" borderId="9" xfId="123" applyBorder="1" applyAlignment="1">
      <alignment horizontal="center"/>
    </xf>
    <xf numFmtId="0" fontId="13" fillId="0" borderId="43" xfId="123" applyBorder="1" applyAlignment="1">
      <alignment horizontal="center"/>
    </xf>
    <xf numFmtId="0" fontId="49" fillId="0" borderId="34" xfId="123" applyFont="1" applyBorder="1" applyAlignment="1">
      <alignment horizontal="left" vertical="center"/>
    </xf>
    <xf numFmtId="0" fontId="49" fillId="0" borderId="4" xfId="123" applyFont="1" applyBorder="1" applyAlignment="1">
      <alignment horizontal="left" vertical="center"/>
    </xf>
    <xf numFmtId="0" fontId="49" fillId="0" borderId="35" xfId="123" applyFont="1" applyBorder="1" applyAlignment="1">
      <alignment horizontal="left" vertical="center"/>
    </xf>
    <xf numFmtId="0" fontId="43" fillId="0" borderId="34" xfId="123" applyFont="1" applyBorder="1" applyAlignment="1">
      <alignment horizontal="left" vertical="top"/>
    </xf>
    <xf numFmtId="0" fontId="43" fillId="0" borderId="4" xfId="123" applyFont="1" applyBorder="1" applyAlignment="1">
      <alignment horizontal="left" vertical="top"/>
    </xf>
    <xf numFmtId="0" fontId="43" fillId="0" borderId="35" xfId="123" applyFont="1" applyBorder="1" applyAlignment="1">
      <alignment horizontal="left" vertical="top"/>
    </xf>
    <xf numFmtId="0" fontId="67" fillId="0" borderId="45" xfId="123" applyFont="1" applyBorder="1" applyAlignment="1">
      <alignment horizontal="center"/>
    </xf>
    <xf numFmtId="0" fontId="67" fillId="0" borderId="12" xfId="123" applyFont="1" applyBorder="1" applyAlignment="1">
      <alignment horizontal="center"/>
    </xf>
    <xf numFmtId="0" fontId="67" fillId="0" borderId="50" xfId="123" applyFont="1" applyBorder="1" applyAlignment="1">
      <alignment horizontal="center"/>
    </xf>
    <xf numFmtId="0" fontId="13" fillId="0" borderId="36" xfId="123" applyBorder="1" applyAlignment="1">
      <alignment horizontal="center"/>
    </xf>
    <xf numFmtId="0" fontId="40" fillId="11" borderId="5" xfId="3" applyFont="1" applyFill="1" applyBorder="1" applyAlignment="1">
      <alignment horizontal="center" vertical="center"/>
    </xf>
    <xf numFmtId="0" fontId="40" fillId="11" borderId="33" xfId="3" applyFont="1" applyFill="1" applyBorder="1" applyAlignment="1">
      <alignment horizontal="center" vertical="center"/>
    </xf>
    <xf numFmtId="0" fontId="40" fillId="11" borderId="5" xfId="3" applyFont="1" applyFill="1" applyBorder="1" applyAlignment="1">
      <alignment horizontal="center" vertical="center" wrapText="1"/>
    </xf>
    <xf numFmtId="0" fontId="40" fillId="11" borderId="6" xfId="3" applyFont="1" applyFill="1" applyBorder="1" applyAlignment="1">
      <alignment horizontal="center" vertical="center" wrapText="1"/>
    </xf>
    <xf numFmtId="10" fontId="40" fillId="11" borderId="5" xfId="3" applyNumberFormat="1" applyFont="1" applyFill="1" applyBorder="1" applyAlignment="1">
      <alignment horizontal="center" vertical="center" wrapText="1"/>
    </xf>
    <xf numFmtId="10" fontId="40" fillId="11" borderId="6" xfId="3" applyNumberFormat="1" applyFont="1" applyFill="1" applyBorder="1" applyAlignment="1">
      <alignment horizontal="center" vertical="center" wrapText="1"/>
    </xf>
    <xf numFmtId="10" fontId="40" fillId="11" borderId="33" xfId="3" applyNumberFormat="1" applyFont="1" applyFill="1" applyBorder="1" applyAlignment="1">
      <alignment horizontal="center" vertical="center" wrapText="1"/>
    </xf>
    <xf numFmtId="175" fontId="42" fillId="11" borderId="5" xfId="3" applyNumberFormat="1" applyFont="1" applyFill="1" applyBorder="1" applyAlignment="1">
      <alignment horizontal="center" vertical="center" wrapText="1"/>
    </xf>
    <xf numFmtId="0" fontId="42" fillId="11" borderId="6" xfId="3" applyFont="1" applyFill="1" applyBorder="1" applyAlignment="1">
      <alignment horizontal="center" vertical="center" wrapText="1"/>
    </xf>
    <xf numFmtId="175" fontId="40" fillId="11" borderId="5" xfId="3" applyNumberFormat="1" applyFont="1" applyFill="1" applyBorder="1" applyAlignment="1">
      <alignment horizontal="center" vertical="center"/>
    </xf>
    <xf numFmtId="0" fontId="45" fillId="11" borderId="32" xfId="3" applyFont="1" applyFill="1" applyBorder="1" applyAlignment="1">
      <alignment horizontal="center" vertical="center"/>
    </xf>
    <xf numFmtId="0" fontId="45" fillId="11" borderId="1" xfId="3" applyFont="1" applyFill="1" applyBorder="1" applyAlignment="1">
      <alignment horizontal="center" vertical="center"/>
    </xf>
    <xf numFmtId="0" fontId="45" fillId="11" borderId="42" xfId="3" applyFont="1" applyFill="1" applyBorder="1" applyAlignment="1">
      <alignment horizontal="center" vertical="center"/>
    </xf>
    <xf numFmtId="0" fontId="40" fillId="11" borderId="34" xfId="3" applyFont="1" applyFill="1" applyBorder="1" applyAlignment="1">
      <alignment horizontal="left" vertical="center"/>
    </xf>
    <xf numFmtId="0" fontId="40" fillId="11" borderId="4" xfId="3" applyFont="1" applyFill="1" applyBorder="1" applyAlignment="1">
      <alignment horizontal="left" vertical="center"/>
    </xf>
    <xf numFmtId="0" fontId="42" fillId="11" borderId="32" xfId="3" applyFont="1" applyFill="1" applyBorder="1" applyAlignment="1">
      <alignment horizontal="left" vertical="center" wrapText="1"/>
    </xf>
    <xf numFmtId="0" fontId="42" fillId="11" borderId="6" xfId="3" applyFont="1" applyFill="1" applyBorder="1" applyAlignment="1">
      <alignment horizontal="left" vertical="center" wrapText="1"/>
    </xf>
    <xf numFmtId="0" fontId="40" fillId="11" borderId="3" xfId="3" applyFont="1" applyFill="1" applyBorder="1" applyAlignment="1">
      <alignment horizontal="center" vertical="center" wrapText="1"/>
    </xf>
    <xf numFmtId="0" fontId="40" fillId="11" borderId="8" xfId="3" applyFont="1" applyFill="1" applyBorder="1" applyAlignment="1">
      <alignment horizontal="center" vertical="center" wrapText="1"/>
    </xf>
    <xf numFmtId="0" fontId="40" fillId="11" borderId="37" xfId="3" applyFont="1" applyFill="1" applyBorder="1" applyAlignment="1">
      <alignment horizontal="center" vertical="center" wrapText="1"/>
    </xf>
    <xf numFmtId="0" fontId="40" fillId="11" borderId="14" xfId="3" applyFont="1" applyFill="1" applyBorder="1" applyAlignment="1">
      <alignment horizontal="center" vertical="center" wrapText="1"/>
    </xf>
    <xf numFmtId="0" fontId="40" fillId="11" borderId="9" xfId="3" applyFont="1" applyFill="1" applyBorder="1" applyAlignment="1">
      <alignment horizontal="center" vertical="center" wrapText="1"/>
    </xf>
    <xf numFmtId="0" fontId="40" fillId="11" borderId="43" xfId="3" applyFont="1" applyFill="1" applyBorder="1" applyAlignment="1">
      <alignment horizontal="center" vertical="center" wrapText="1"/>
    </xf>
    <xf numFmtId="174" fontId="40" fillId="11" borderId="13" xfId="3" applyNumberFormat="1" applyFont="1" applyFill="1" applyBorder="1" applyAlignment="1">
      <alignment horizontal="center" vertical="center" wrapText="1"/>
    </xf>
    <xf numFmtId="0" fontId="40" fillId="11" borderId="21" xfId="3" applyFont="1" applyFill="1" applyBorder="1" applyAlignment="1">
      <alignment horizontal="center" vertical="center" wrapText="1"/>
    </xf>
    <xf numFmtId="0" fontId="40" fillId="11" borderId="12" xfId="3" applyFont="1" applyFill="1" applyBorder="1" applyAlignment="1">
      <alignment horizontal="center" vertical="center" wrapText="1"/>
    </xf>
    <xf numFmtId="0" fontId="40" fillId="11" borderId="1" xfId="3" applyFont="1" applyFill="1" applyBorder="1" applyAlignment="1">
      <alignment horizontal="center" vertical="center"/>
    </xf>
    <xf numFmtId="0" fontId="40" fillId="11" borderId="44" xfId="3" applyFont="1" applyFill="1" applyBorder="1" applyAlignment="1">
      <alignment horizontal="center" vertical="center"/>
    </xf>
    <xf numFmtId="0" fontId="40" fillId="11" borderId="45" xfId="3" applyFont="1" applyFill="1" applyBorder="1" applyAlignment="1">
      <alignment horizontal="center" vertical="center"/>
    </xf>
    <xf numFmtId="0" fontId="40" fillId="11" borderId="13" xfId="3" applyFont="1" applyFill="1" applyBorder="1" applyAlignment="1">
      <alignment horizontal="center" vertical="center"/>
    </xf>
    <xf numFmtId="0" fontId="40" fillId="11" borderId="12" xfId="3" applyFont="1" applyFill="1" applyBorder="1" applyAlignment="1">
      <alignment horizontal="center" vertical="center"/>
    </xf>
    <xf numFmtId="0" fontId="40" fillId="11" borderId="13" xfId="3" applyFont="1" applyFill="1" applyBorder="1" applyAlignment="1">
      <alignment horizontal="center" vertical="center" wrapText="1"/>
    </xf>
    <xf numFmtId="0" fontId="42" fillId="11" borderId="34" xfId="3" applyFont="1" applyFill="1" applyBorder="1" applyAlignment="1">
      <alignment horizontal="center" vertical="center" wrapText="1"/>
    </xf>
    <xf numFmtId="0" fontId="42" fillId="11" borderId="4" xfId="3" applyFont="1" applyFill="1" applyBorder="1" applyAlignment="1">
      <alignment horizontal="center" vertical="center" wrapText="1"/>
    </xf>
    <xf numFmtId="175" fontId="40" fillId="11" borderId="5" xfId="3" applyNumberFormat="1" applyFont="1" applyFill="1" applyBorder="1" applyAlignment="1">
      <alignment horizontal="center" vertical="center" wrapText="1"/>
    </xf>
    <xf numFmtId="174" fontId="40" fillId="11" borderId="6" xfId="3" applyNumberFormat="1" applyFont="1" applyFill="1" applyBorder="1" applyAlignment="1">
      <alignment horizontal="center" vertical="center" wrapText="1"/>
    </xf>
    <xf numFmtId="0" fontId="40" fillId="11" borderId="44" xfId="3" applyFont="1" applyFill="1" applyBorder="1" applyAlignment="1">
      <alignment horizontal="center" vertical="center" wrapText="1"/>
    </xf>
    <xf numFmtId="0" fontId="40" fillId="11" borderId="45" xfId="3" applyFont="1" applyFill="1" applyBorder="1" applyAlignment="1">
      <alignment horizontal="center" vertical="center" wrapText="1"/>
    </xf>
    <xf numFmtId="0" fontId="52" fillId="11" borderId="13" xfId="3" applyFont="1" applyFill="1" applyBorder="1" applyAlignment="1">
      <alignment horizontal="center" vertical="center" wrapText="1"/>
    </xf>
    <xf numFmtId="0" fontId="52" fillId="11" borderId="12" xfId="3" applyFont="1" applyFill="1" applyBorder="1" applyAlignment="1">
      <alignment horizontal="center" vertical="center" wrapText="1"/>
    </xf>
    <xf numFmtId="10" fontId="40" fillId="0" borderId="5" xfId="3" applyNumberFormat="1" applyFont="1" applyBorder="1" applyAlignment="1">
      <alignment horizontal="center" vertical="center" wrapText="1"/>
    </xf>
    <xf numFmtId="10" fontId="40" fillId="0" borderId="6" xfId="3" applyNumberFormat="1" applyFont="1" applyBorder="1" applyAlignment="1">
      <alignment horizontal="center" vertical="center" wrapText="1"/>
    </xf>
    <xf numFmtId="174" fontId="42" fillId="11" borderId="5" xfId="64" applyNumberFormat="1" applyFont="1" applyFill="1" applyBorder="1" applyAlignment="1">
      <alignment horizontal="center" vertical="center" wrapText="1"/>
    </xf>
    <xf numFmtId="174" fontId="42" fillId="11" borderId="6" xfId="64" applyNumberFormat="1" applyFont="1" applyFill="1" applyBorder="1" applyAlignment="1">
      <alignment horizontal="center" vertical="center" wrapText="1"/>
    </xf>
    <xf numFmtId="0" fontId="40" fillId="0" borderId="5" xfId="3" applyFont="1" applyBorder="1" applyAlignment="1">
      <alignment horizontal="left" vertical="center"/>
    </xf>
    <xf numFmtId="0" fontId="40" fillId="0" borderId="33" xfId="3" applyFont="1" applyBorder="1" applyAlignment="1">
      <alignment horizontal="left" vertical="center"/>
    </xf>
    <xf numFmtId="174" fontId="40" fillId="11" borderId="5" xfId="3" applyNumberFormat="1" applyFont="1" applyFill="1" applyBorder="1" applyAlignment="1">
      <alignment horizontal="center" vertical="center" wrapText="1"/>
    </xf>
    <xf numFmtId="174" fontId="40" fillId="11" borderId="33" xfId="3" applyNumberFormat="1" applyFont="1" applyFill="1" applyBorder="1" applyAlignment="1">
      <alignment horizontal="center" vertical="center" wrapText="1"/>
    </xf>
    <xf numFmtId="174" fontId="42" fillId="11" borderId="6" xfId="3" applyNumberFormat="1" applyFont="1" applyFill="1" applyBorder="1" applyAlignment="1">
      <alignment horizontal="center" vertical="center" wrapText="1"/>
    </xf>
    <xf numFmtId="174" fontId="42" fillId="11" borderId="33" xfId="3" applyNumberFormat="1" applyFont="1" applyFill="1" applyBorder="1" applyAlignment="1">
      <alignment horizontal="center" vertical="center" wrapText="1"/>
    </xf>
    <xf numFmtId="0" fontId="51" fillId="0" borderId="37" xfId="0" applyFont="1" applyBorder="1" applyAlignment="1">
      <alignment horizontal="center" vertical="center"/>
    </xf>
    <xf numFmtId="0" fontId="53" fillId="0" borderId="37" xfId="0" applyFont="1" applyBorder="1" applyAlignment="1">
      <alignment horizontal="center" vertical="center"/>
    </xf>
    <xf numFmtId="0" fontId="54" fillId="0" borderId="37" xfId="0" applyFont="1" applyBorder="1" applyAlignment="1">
      <alignment horizontal="center" vertical="center"/>
    </xf>
    <xf numFmtId="2" fontId="84" fillId="12" borderId="5" xfId="114" applyNumberFormat="1" applyFont="1" applyFill="1" applyBorder="1" applyAlignment="1" applyProtection="1">
      <alignment horizontal="center" vertical="center" wrapText="1"/>
      <protection locked="0"/>
    </xf>
    <xf numFmtId="2" fontId="84" fillId="12" borderId="1" xfId="114" applyNumberFormat="1" applyFont="1" applyFill="1" applyBorder="1" applyAlignment="1" applyProtection="1">
      <alignment horizontal="center" vertical="center" wrapText="1"/>
      <protection locked="0"/>
    </xf>
    <xf numFmtId="2" fontId="84" fillId="12" borderId="33" xfId="114" applyNumberFormat="1" applyFont="1" applyFill="1" applyBorder="1" applyAlignment="1" applyProtection="1">
      <alignment horizontal="center" vertical="center" wrapText="1"/>
      <protection locked="0"/>
    </xf>
    <xf numFmtId="0" fontId="82" fillId="0" borderId="5" xfId="0" applyFont="1" applyBorder="1" applyAlignment="1">
      <alignment horizontal="center" vertical="center"/>
    </xf>
    <xf numFmtId="0" fontId="82" fillId="0" borderId="1" xfId="0" applyFont="1" applyBorder="1" applyAlignment="1">
      <alignment horizontal="center" vertical="center"/>
    </xf>
    <xf numFmtId="0" fontId="82" fillId="0" borderId="33" xfId="0" applyFont="1" applyBorder="1" applyAlignment="1">
      <alignment horizontal="center" vertical="center"/>
    </xf>
    <xf numFmtId="0" fontId="81" fillId="0" borderId="5" xfId="0" applyFont="1" applyBorder="1" applyAlignment="1">
      <alignment horizontal="center" vertical="center" wrapText="1"/>
    </xf>
    <xf numFmtId="0" fontId="81" fillId="0" borderId="1" xfId="0" applyFont="1" applyBorder="1" applyAlignment="1">
      <alignment horizontal="center" vertical="center" wrapText="1"/>
    </xf>
    <xf numFmtId="0" fontId="81" fillId="0" borderId="33" xfId="0" applyFont="1" applyBorder="1" applyAlignment="1">
      <alignment horizontal="center" vertical="center" wrapText="1"/>
    </xf>
    <xf numFmtId="0" fontId="37" fillId="0" borderId="48" xfId="0" applyFont="1" applyBorder="1" applyAlignment="1">
      <alignment horizontal="center"/>
    </xf>
    <xf numFmtId="0" fontId="37" fillId="0" borderId="40" xfId="0" applyFont="1" applyBorder="1" applyAlignment="1">
      <alignment horizontal="center"/>
    </xf>
    <xf numFmtId="0" fontId="81" fillId="0" borderId="4" xfId="0" applyFont="1" applyBorder="1" applyAlignment="1">
      <alignment horizontal="center" vertical="center" wrapText="1"/>
    </xf>
    <xf numFmtId="0" fontId="74" fillId="0" borderId="11" xfId="0" applyFont="1" applyBorder="1" applyAlignment="1">
      <alignment horizontal="center"/>
    </xf>
    <xf numFmtId="0" fontId="74" fillId="0" borderId="0" xfId="0" applyFont="1" applyAlignment="1">
      <alignment horizontal="center"/>
    </xf>
    <xf numFmtId="0" fontId="74" fillId="0" borderId="10" xfId="0" applyFont="1" applyBorder="1" applyAlignment="1">
      <alignment horizontal="center"/>
    </xf>
    <xf numFmtId="0" fontId="76" fillId="0" borderId="0" xfId="0" applyFont="1" applyAlignment="1">
      <alignment horizontal="center" vertical="distributed"/>
    </xf>
    <xf numFmtId="0" fontId="75" fillId="0" borderId="11" xfId="0" applyFont="1" applyBorder="1" applyAlignment="1">
      <alignment horizontal="center" wrapText="1"/>
    </xf>
    <xf numFmtId="0" fontId="75" fillId="0" borderId="0" xfId="0" applyFont="1" applyAlignment="1">
      <alignment horizontal="center"/>
    </xf>
    <xf numFmtId="0" fontId="75" fillId="0" borderId="10" xfId="0" applyFont="1" applyBorder="1" applyAlignment="1">
      <alignment horizontal="center"/>
    </xf>
    <xf numFmtId="0" fontId="75" fillId="0" borderId="11" xfId="0" applyFont="1" applyBorder="1" applyAlignment="1">
      <alignment horizontal="center"/>
    </xf>
    <xf numFmtId="0" fontId="13" fillId="0" borderId="3" xfId="123" applyBorder="1" applyAlignment="1">
      <alignment horizontal="center"/>
    </xf>
    <xf numFmtId="0" fontId="13" fillId="0" borderId="8" xfId="123" applyBorder="1" applyAlignment="1">
      <alignment horizontal="center"/>
    </xf>
    <xf numFmtId="0" fontId="13" fillId="0" borderId="2" xfId="123" applyBorder="1" applyAlignment="1">
      <alignment horizontal="center"/>
    </xf>
    <xf numFmtId="0" fontId="13" fillId="0" borderId="11" xfId="123" applyBorder="1" applyAlignment="1">
      <alignment horizontal="center"/>
    </xf>
    <xf numFmtId="0" fontId="13" fillId="0" borderId="10" xfId="123" applyBorder="1" applyAlignment="1">
      <alignment horizontal="center"/>
    </xf>
    <xf numFmtId="0" fontId="13" fillId="0" borderId="14" xfId="123" applyBorder="1" applyAlignment="1">
      <alignment horizontal="center"/>
    </xf>
    <xf numFmtId="0" fontId="13" fillId="0" borderId="15" xfId="123" applyBorder="1" applyAlignment="1">
      <alignment horizontal="center"/>
    </xf>
    <xf numFmtId="0" fontId="43" fillId="0" borderId="4" xfId="0" applyFont="1" applyBorder="1" applyAlignment="1">
      <alignment horizontal="left" vertical="top"/>
    </xf>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10" xfId="0" applyFont="1" applyBorder="1" applyAlignment="1">
      <alignment horizontal="center" vertical="center"/>
    </xf>
    <xf numFmtId="0" fontId="67" fillId="0" borderId="0" xfId="0" applyFont="1" applyAlignment="1">
      <alignment horizontal="center" vertical="distributed"/>
    </xf>
    <xf numFmtId="0" fontId="81" fillId="0" borderId="35" xfId="0" applyFont="1" applyBorder="1" applyAlignment="1">
      <alignment horizontal="center" vertical="center" wrapText="1"/>
    </xf>
    <xf numFmtId="0" fontId="49" fillId="0" borderId="0" xfId="0" applyFont="1" applyBorder="1" applyAlignment="1">
      <alignment horizontal="center" vertical="center" wrapText="1"/>
    </xf>
    <xf numFmtId="0" fontId="53" fillId="0" borderId="0" xfId="0" applyFont="1" applyBorder="1"/>
    <xf numFmtId="0" fontId="54" fillId="0" borderId="0" xfId="0" applyFont="1" applyBorder="1" applyAlignment="1">
      <alignment horizontal="center" vertical="center"/>
    </xf>
    <xf numFmtId="0" fontId="51" fillId="0" borderId="0" xfId="0" applyFont="1" applyBorder="1"/>
    <xf numFmtId="0" fontId="52" fillId="0" borderId="0" xfId="0" applyFont="1" applyBorder="1" applyAlignment="1">
      <alignment vertical="center"/>
    </xf>
    <xf numFmtId="0" fontId="51" fillId="0" borderId="0" xfId="0" applyFont="1" applyBorder="1" applyAlignment="1">
      <alignment horizontal="center" vertical="center"/>
    </xf>
    <xf numFmtId="0" fontId="51" fillId="0" borderId="0" xfId="0" applyFont="1" applyBorder="1" applyAlignment="1">
      <alignment horizontal="center"/>
    </xf>
    <xf numFmtId="0" fontId="53" fillId="0" borderId="0" xfId="0" applyFont="1" applyBorder="1" applyAlignment="1">
      <alignment vertical="center"/>
    </xf>
    <xf numFmtId="0" fontId="53" fillId="0" borderId="0" xfId="0" applyFont="1" applyBorder="1" applyAlignment="1">
      <alignment horizontal="center" vertical="center"/>
    </xf>
    <xf numFmtId="0" fontId="42" fillId="0" borderId="0" xfId="0" applyFont="1" applyBorder="1" applyAlignment="1">
      <alignment horizontal="center"/>
    </xf>
    <xf numFmtId="4" fontId="50" fillId="0" borderId="0" xfId="0" applyNumberFormat="1" applyFont="1" applyBorder="1" applyAlignment="1">
      <alignment horizontal="center" vertical="center" wrapText="1"/>
    </xf>
    <xf numFmtId="0" fontId="39" fillId="0" borderId="0" xfId="0" applyFont="1" applyBorder="1" applyAlignment="1">
      <alignment horizontal="center" vertical="center"/>
    </xf>
    <xf numFmtId="0" fontId="39" fillId="0" borderId="0" xfId="0" applyFont="1" applyBorder="1"/>
    <xf numFmtId="0" fontId="37" fillId="0" borderId="0" xfId="0" applyFont="1" applyBorder="1"/>
  </cellXfs>
  <cellStyles count="196">
    <cellStyle name="20% - Ênfase1 2" xfId="68" xr:uid="{847452AB-454D-4B34-91A3-A2F119FB9D25}"/>
    <cellStyle name="20% - Ênfase2 2" xfId="69" xr:uid="{33A670CD-6523-43AC-8558-0B33E31D3083}"/>
    <cellStyle name="20% - Ênfase3 2" xfId="70" xr:uid="{780E646D-A79D-4CC5-8648-727B231491F9}"/>
    <cellStyle name="20% - Ênfase4 2" xfId="71" xr:uid="{9BDA618D-8111-42B4-A900-131B06E1CBCB}"/>
    <cellStyle name="20% - Ênfase5 2" xfId="72" xr:uid="{0072BF99-6DF5-4625-9C23-DEDC98420EAE}"/>
    <cellStyle name="20% - Ênfase6 2" xfId="73" xr:uid="{86718762-9FA8-443D-B1F7-694FFB141E03}"/>
    <cellStyle name="40% - Ênfase1 2" xfId="74" xr:uid="{FCCBE502-444C-4B4E-B365-FB7B82C17BB8}"/>
    <cellStyle name="40% - Ênfase2 2" xfId="75" xr:uid="{7D4FC223-0F25-41E1-AF70-1745FE588F80}"/>
    <cellStyle name="40% - Ênfase3 2" xfId="76" xr:uid="{96387356-8A96-4A86-9BB2-A942255AED3E}"/>
    <cellStyle name="40% - Ênfase4 2" xfId="77" xr:uid="{D449DA96-189D-401E-A78C-17214DD5F147}"/>
    <cellStyle name="40% - Ênfase5 2" xfId="78" xr:uid="{2634FB94-A69E-495D-A889-C97CFA39749A}"/>
    <cellStyle name="40% - Ênfase6 2" xfId="79" xr:uid="{24C0D74A-796C-4344-AF42-614B4EB9D14B}"/>
    <cellStyle name="60% - Accent1" xfId="8" xr:uid="{00000000-0005-0000-0000-000000000000}"/>
    <cellStyle name="60% - Ênfase1 2" xfId="80" xr:uid="{F25CB75F-5C2C-4D95-AD29-498C2B51E536}"/>
    <cellStyle name="60% - Ênfase2 2" xfId="81" xr:uid="{6B4D1540-F9F0-4E0A-AE26-9119AC1DC406}"/>
    <cellStyle name="60% - Ênfase3 2" xfId="82" xr:uid="{6B2090B1-EB60-491C-AB57-E31264DF9494}"/>
    <cellStyle name="60% - Ênfase4 2" xfId="83" xr:uid="{8C6E7C99-0456-449B-8244-A3EF4A47B2AB}"/>
    <cellStyle name="60% - Ênfase5 2" xfId="84" xr:uid="{336D980E-F4F5-4453-B99D-3FF51AC3B45D}"/>
    <cellStyle name="60% - Ênfase6 2" xfId="85" xr:uid="{F0E6FD65-80A6-4381-B74C-A7BFB9473057}"/>
    <cellStyle name="Accent1" xfId="9" xr:uid="{00000000-0005-0000-0000-000001000000}"/>
    <cellStyle name="Bom 2" xfId="86" xr:uid="{6742D333-1046-42DF-A594-A14FF636B5A0}"/>
    <cellStyle name="Cálculo 2" xfId="87" xr:uid="{B9C4E23F-A1E0-4DC1-90D3-7CE616748499}"/>
    <cellStyle name="Célula de Verificação 2" xfId="88" xr:uid="{3F1587D5-E2B6-4F3F-9094-C6EC079B4855}"/>
    <cellStyle name="Célula Vinculada 2" xfId="89" xr:uid="{746269F1-488F-43DC-A129-186A31BDC338}"/>
    <cellStyle name="Check Cell" xfId="10" xr:uid="{00000000-0005-0000-0000-000002000000}"/>
    <cellStyle name="Data" xfId="11" xr:uid="{00000000-0005-0000-0000-000003000000}"/>
    <cellStyle name="Ênfase1 2" xfId="90" xr:uid="{49E930D8-1035-49C4-98D9-805CFC5AF512}"/>
    <cellStyle name="Ênfase2 2" xfId="91" xr:uid="{1A94D45A-E02A-4712-8041-44EA22D90208}"/>
    <cellStyle name="Ênfase3 2" xfId="92" xr:uid="{5B2D73D8-85DB-4B57-84DD-4AB23876CE0A}"/>
    <cellStyle name="Ênfase4 2" xfId="93" xr:uid="{9A386A07-9CE4-41D0-B4A7-393F9A96C0C7}"/>
    <cellStyle name="Ênfase5 2" xfId="94" xr:uid="{16E0950D-A395-4E65-916C-E628233EC57E}"/>
    <cellStyle name="Ênfase6 2" xfId="95" xr:uid="{686BFBA3-C76D-4B86-8A49-0B5C548C81BB}"/>
    <cellStyle name="Entrada 2" xfId="96" xr:uid="{D651615C-499D-4980-B457-FD5AD33A2979}"/>
    <cellStyle name="Euro" xfId="12" xr:uid="{00000000-0005-0000-0000-000004000000}"/>
    <cellStyle name="Euro 2" xfId="120" xr:uid="{1255DD32-6E65-4C50-BEDB-0FD3198252CF}"/>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xfId="64" builtinId="4"/>
    <cellStyle name="Moeda 2" xfId="24" xr:uid="{00000000-0005-0000-0000-000011000000}"/>
    <cellStyle name="Moeda 2 2" xfId="121" xr:uid="{B720E3FB-B8D7-4D1F-B214-1F0353F6A856}"/>
    <cellStyle name="Moeda 3" xfId="25" xr:uid="{00000000-0005-0000-0000-000012000000}"/>
    <cellStyle name="Moeda 3 2" xfId="122" xr:uid="{9D4F8A7D-536D-49D3-9E2C-00A493CEFB1A}"/>
    <cellStyle name="Moeda 4" xfId="97" xr:uid="{7DC8EB08-B31A-43B5-9A98-F4C7E809775D}"/>
    <cellStyle name="Moeda 5" xfId="146" xr:uid="{02171750-1540-448D-8B40-0307CB76E2EF}"/>
    <cellStyle name="Monétaire [0]_after_discount" xfId="26" xr:uid="{00000000-0005-0000-0000-000013000000}"/>
    <cellStyle name="Monétaire_after_discount" xfId="27" xr:uid="{00000000-0005-0000-0000-000014000000}"/>
    <cellStyle name="Neutral" xfId="28" xr:uid="{00000000-0005-0000-0000-000015000000}"/>
    <cellStyle name="Normal" xfId="0" builtinId="0"/>
    <cellStyle name="Normal 2" xfId="3" xr:uid="{00000000-0005-0000-0000-000017000000}"/>
    <cellStyle name="Normal 2 2" xfId="29" xr:uid="{00000000-0005-0000-0000-000018000000}"/>
    <cellStyle name="Normal 2 2 2" xfId="62" xr:uid="{00000000-0005-0000-0000-000019000000}"/>
    <cellStyle name="Normal 2 2 2 10" xfId="193" xr:uid="{B367A168-CAB9-4A8C-9DB6-423A01C5AF02}"/>
    <cellStyle name="Normal 2 2 2 2" xfId="144" xr:uid="{A93B37FF-3F1F-460A-9C0C-31466EBD462E}"/>
    <cellStyle name="Normal 2 2 2 3" xfId="151" xr:uid="{3046BC86-AC64-4D9C-B391-7F9CBD01063A}"/>
    <cellStyle name="Normal 2 2 2 4" xfId="157" xr:uid="{1CC1D790-F81C-4609-8891-454BD92B4AED}"/>
    <cellStyle name="Normal 2 2 2 5" xfId="163" xr:uid="{752A22B7-9E25-4107-B6DB-C978E0926716}"/>
    <cellStyle name="Normal 2 2 2 6" xfId="169" xr:uid="{0F6F2A90-F74D-4A16-8F93-5945C2B57A1F}"/>
    <cellStyle name="Normal 2 2 2 7" xfId="175" xr:uid="{D9351074-0F5B-4881-AA7D-7EAF5140E0F0}"/>
    <cellStyle name="Normal 2 2 2 8" xfId="181" xr:uid="{DB494500-EA1E-47E5-A6A6-BE730FFA6826}"/>
    <cellStyle name="Normal 2 2 2 9" xfId="187" xr:uid="{63CA45BC-3917-496A-85CA-6DA2F2922C3D}"/>
    <cellStyle name="Normal 2 2 3" xfId="123" xr:uid="{515A3AB4-A74B-4B48-91B7-C0F88F6E7918}"/>
    <cellStyle name="Normal 2 3" xfId="61" xr:uid="{00000000-0005-0000-0000-00001A000000}"/>
    <cellStyle name="Normal 2 3 10" xfId="192" xr:uid="{9F590C5D-AF78-4089-8F60-806CDCA0CB38}"/>
    <cellStyle name="Normal 2 3 2" xfId="143" xr:uid="{0658A6EA-55EE-43E0-9EA1-C439B0C0F860}"/>
    <cellStyle name="Normal 2 3 3" xfId="150" xr:uid="{4D289D78-233C-43FE-AF01-3BB341B8DFBE}"/>
    <cellStyle name="Normal 2 3 4" xfId="156" xr:uid="{D89A593F-3313-4384-8740-667A8860933D}"/>
    <cellStyle name="Normal 2 3 5" xfId="162" xr:uid="{0E18C563-23CB-4C92-AE67-F68AB5C97784}"/>
    <cellStyle name="Normal 2 3 6" xfId="168" xr:uid="{794E7DB0-DA2E-4217-8B75-52FF0B9FDC9E}"/>
    <cellStyle name="Normal 2 3 7" xfId="174" xr:uid="{F3C492C2-E6DA-4564-A7F6-D788E2174321}"/>
    <cellStyle name="Normal 2 3 8" xfId="180" xr:uid="{3636E20A-6469-4750-8665-8D19B9BED7EE}"/>
    <cellStyle name="Normal 2 3 9" xfId="186" xr:uid="{42355B33-967C-426B-B370-FF97F69D6CA1}"/>
    <cellStyle name="Normal 2 4" xfId="67" xr:uid="{30157227-CD1B-4DDA-8F1E-B1189BD4B7DD}"/>
    <cellStyle name="Normal 2 4 10" xfId="195" xr:uid="{28237F32-566A-428D-B502-AA9CB6F4B72F}"/>
    <cellStyle name="Normal 2 4 2" xfId="147" xr:uid="{6DF8CA67-EC5E-4B5A-B0E5-7E75190B994B}"/>
    <cellStyle name="Normal 2 4 3" xfId="153" xr:uid="{832627FA-4417-4B62-B315-15A6E7088FF6}"/>
    <cellStyle name="Normal 2 4 4" xfId="159" xr:uid="{888FFD31-AC57-4F6C-9383-1805418BA190}"/>
    <cellStyle name="Normal 2 4 5" xfId="165" xr:uid="{458BD13D-F5D9-4390-B0AB-FACCDDAC6734}"/>
    <cellStyle name="Normal 2 4 6" xfId="171" xr:uid="{23D94469-156B-4ED3-9184-1EFD23DB6C2C}"/>
    <cellStyle name="Normal 2 4 7" xfId="177" xr:uid="{A7B18A53-C1A5-4B1B-831A-D10C8B90CEAE}"/>
    <cellStyle name="Normal 2 4 8" xfId="183" xr:uid="{101281CA-9DF8-435A-878B-AD8C386421E7}"/>
    <cellStyle name="Normal 2 4 9" xfId="189" xr:uid="{8B5D8EB7-55A5-4163-A1B7-13EC4493879B}"/>
    <cellStyle name="Normal 2 5" xfId="98" xr:uid="{1425F5C5-C2B1-44F2-A0E5-56909BD2CC63}"/>
    <cellStyle name="Normal 3" xfId="30" xr:uid="{00000000-0005-0000-0000-00001B000000}"/>
    <cellStyle name="Normal 3 2" xfId="99" xr:uid="{78DA4A43-A480-414B-A945-DC67EAB27606}"/>
    <cellStyle name="Normal 3 3" xfId="124" xr:uid="{3E9B98AE-C3DC-4472-BC8F-CA7712D05A3E}"/>
    <cellStyle name="Normal 4" xfId="31" xr:uid="{00000000-0005-0000-0000-00001C000000}"/>
    <cellStyle name="Normal 4 10" xfId="190" xr:uid="{45037CE9-0B64-4467-8C45-397089F66C76}"/>
    <cellStyle name="Normal 4 2" xfId="125" xr:uid="{4299A9B1-A34A-4F78-9FB4-3A988B420301}"/>
    <cellStyle name="Normal 4 3" xfId="148" xr:uid="{D6257A70-564C-4DF3-A4DD-2700071E71BD}"/>
    <cellStyle name="Normal 4 4" xfId="154" xr:uid="{5606D114-37B2-4CB2-8F9E-78BEF15C21F8}"/>
    <cellStyle name="Normal 4 5" xfId="160" xr:uid="{B6DEA94B-0F68-4FF3-B36F-541E14B42326}"/>
    <cellStyle name="Normal 4 6" xfId="166" xr:uid="{E0B42EA5-8D99-4EBB-B37D-6DE4A463D28E}"/>
    <cellStyle name="Normal 4 7" xfId="172" xr:uid="{30B46482-F739-404F-A1FD-BE2E407C2DD4}"/>
    <cellStyle name="Normal 4 8" xfId="178" xr:uid="{EC216661-62DA-4A40-AC41-6B86E5F269A1}"/>
    <cellStyle name="Normal 4 9" xfId="184" xr:uid="{E0E12017-3488-4127-9303-486528EDB9F1}"/>
    <cellStyle name="Normal 5" xfId="66" xr:uid="{03CAE97B-3E4F-435E-AEDB-1D43445423D8}"/>
    <cellStyle name="Nota 2" xfId="100" xr:uid="{78136DAC-D975-4ED3-B43B-EFD853AE0F07}"/>
    <cellStyle name="Note" xfId="32" xr:uid="{00000000-0005-0000-0000-00001D000000}"/>
    <cellStyle name="Note 2" xfId="126" xr:uid="{04228D0D-E525-4538-830D-E9B8210C9336}"/>
    <cellStyle name="Œ…‹æØ‚è [0.00]_COST_SUM" xfId="33" xr:uid="{00000000-0005-0000-0000-00001E000000}"/>
    <cellStyle name="Œ…‹æØ‚è_COST_SUM" xfId="34" xr:uid="{00000000-0005-0000-0000-00001F000000}"/>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2 2 2" xfId="117" xr:uid="{179A4F18-9BC9-47EA-A672-457439410E4C}"/>
    <cellStyle name="Porcentagem 2 3" xfId="102" xr:uid="{F7AC768C-8E8A-47B9-B703-3C2264C5C260}"/>
    <cellStyle name="Porcentagem 2 4" xfId="127" xr:uid="{316F4B1E-3CB6-4C06-B594-14241EA9BA00}"/>
    <cellStyle name="Porcentagem 3" xfId="38" xr:uid="{00000000-0005-0000-0000-000025000000}"/>
    <cellStyle name="Porcentagem 3 2" xfId="39" xr:uid="{00000000-0005-0000-0000-000026000000}"/>
    <cellStyle name="Porcentagem 3 2 2" xfId="129" xr:uid="{EBF1FB13-3413-4286-A395-A91DFDCD3E0F}"/>
    <cellStyle name="Porcentagem 3 3" xfId="128" xr:uid="{4FEB0946-AA5E-460F-8242-F479FDF5E1D9}"/>
    <cellStyle name="Porcentagem 4" xfId="40" xr:uid="{00000000-0005-0000-0000-000027000000}"/>
    <cellStyle name="Porcentagem 4 2" xfId="130" xr:uid="{0737D953-5688-4510-87B3-206C496C0A49}"/>
    <cellStyle name="Porcentagem 5" xfId="41" xr:uid="{00000000-0005-0000-0000-000028000000}"/>
    <cellStyle name="Porcentagem 5 2" xfId="131" xr:uid="{636FBA8B-5A70-434A-AC5B-2A7042E5F883}"/>
    <cellStyle name="Porcentagem 6" xfId="101" xr:uid="{9A7ACC3B-FCEF-4141-83B4-B1853B66D7F0}"/>
    <cellStyle name="Saída 2" xfId="103" xr:uid="{6B789660-6288-415A-BFF8-1DD2ECCA7C6A}"/>
    <cellStyle name="Separador de m" xfId="42" xr:uid="{00000000-0005-0000-0000-000029000000}"/>
    <cellStyle name="Separador de milhares 2" xfId="4" xr:uid="{00000000-0005-0000-0000-00002A000000}"/>
    <cellStyle name="Separador de milhares 2 2" xfId="7" xr:uid="{00000000-0005-0000-0000-00002B000000}"/>
    <cellStyle name="Separador de milhares 2 2 2" xfId="119" xr:uid="{A93E3FE2-F757-46C8-AE9E-624419C8CF8A}"/>
    <cellStyle name="Separador de milhares 2 3" xfId="116" xr:uid="{2E8DF606-EE6B-473B-9F78-931AB90A53CE}"/>
    <cellStyle name="Separador de milhares 3" xfId="6" xr:uid="{00000000-0005-0000-0000-00002C000000}"/>
    <cellStyle name="Separador de milhares 3 2" xfId="43" xr:uid="{00000000-0005-0000-0000-00002D000000}"/>
    <cellStyle name="Separador de milhares 3 2 2" xfId="132" xr:uid="{3DDE57D3-6FC8-4B0B-95E2-C949C3955D12}"/>
    <cellStyle name="Separador de milhares 3 3" xfId="118" xr:uid="{31700A60-B570-4791-ACCF-6861262C07EF}"/>
    <cellStyle name="Separador de milhares 4" xfId="44" xr:uid="{00000000-0005-0000-0000-00002E000000}"/>
    <cellStyle name="Separador de milhares 4 2" xfId="133" xr:uid="{9418084D-79C7-4CE6-9886-B1082BC22263}"/>
    <cellStyle name="Separador de milhares 5" xfId="45" xr:uid="{00000000-0005-0000-0000-00002F000000}"/>
    <cellStyle name="Separador de milhares 5 2" xfId="134" xr:uid="{B4057959-F9B3-4ADF-817E-01B2C781059E}"/>
    <cellStyle name="Separador de milhares 6" xfId="46" xr:uid="{00000000-0005-0000-0000-000030000000}"/>
    <cellStyle name="Separador de milhares 6 2" xfId="47" xr:uid="{00000000-0005-0000-0000-000031000000}"/>
    <cellStyle name="Separador de milhares 6 2 2" xfId="136" xr:uid="{EFA222B0-7976-4F43-B1C5-FC07C1088504}"/>
    <cellStyle name="Separador de milhares 6 3" xfId="135" xr:uid="{717322DB-680F-444A-9E87-2568F981529A}"/>
    <cellStyle name="Separador de milhares 7" xfId="48" xr:uid="{00000000-0005-0000-0000-000032000000}"/>
    <cellStyle name="Separador de milhares 7 10" xfId="191" xr:uid="{CCE44CCA-5A12-4687-8069-E9C2560800F3}"/>
    <cellStyle name="Separador de milhares 7 2" xfId="137" xr:uid="{49085DB5-6CF4-4DBB-BA5E-638279FF6325}"/>
    <cellStyle name="Separador de milhares 7 3" xfId="149" xr:uid="{ABDDE610-002A-4482-89BE-BF9F4662FA9D}"/>
    <cellStyle name="Separador de milhares 7 4" xfId="155" xr:uid="{60B12BF6-6C8E-41D6-A7C9-057BD6503476}"/>
    <cellStyle name="Separador de milhares 7 5" xfId="161" xr:uid="{C1025DF3-6280-408A-BE75-2313AE9598AB}"/>
    <cellStyle name="Separador de milhares 7 6" xfId="167" xr:uid="{4866AE26-0FD4-4CDC-955E-6BE30836934D}"/>
    <cellStyle name="Separador de milhares 7 7" xfId="173" xr:uid="{DE81AD19-1DDE-4F25-8FD6-325176DB4E86}"/>
    <cellStyle name="Separador de milhares 7 8" xfId="179" xr:uid="{5136A405-F3AD-4D40-B7F8-B5BACA3C7063}"/>
    <cellStyle name="Separador de milhares 7 9" xfId="185" xr:uid="{A2DC6324-A689-442B-AD9C-CC8251850CF3}"/>
    <cellStyle name="subhead" xfId="49" xr:uid="{00000000-0005-0000-0000-000033000000}"/>
    <cellStyle name="SUBTIT" xfId="50" xr:uid="{00000000-0005-0000-0000-000034000000}"/>
    <cellStyle name="SUBTIT 2" xfId="51" xr:uid="{00000000-0005-0000-0000-000035000000}"/>
    <cellStyle name="Texto de Aviso 2" xfId="104" xr:uid="{918EC2A9-E281-449A-964C-E245794C17F1}"/>
    <cellStyle name="Texto Explicativo 2" xfId="105" xr:uid="{F8A59BBA-5A56-4143-AE04-5D806EED2821}"/>
    <cellStyle name="Título 1 1" xfId="52" xr:uid="{00000000-0005-0000-0000-000036000000}"/>
    <cellStyle name="Título 1 2" xfId="106" xr:uid="{43DFFE7D-2A47-46B4-B62A-F75E6925A06C}"/>
    <cellStyle name="Título 2 2" xfId="107" xr:uid="{FDF0937A-626C-4A79-8197-2D7E4E10D45E}"/>
    <cellStyle name="Título 3 2" xfId="108" xr:uid="{EDD40766-AB78-46A4-B0DA-547B77F6A54D}"/>
    <cellStyle name="Título 4 2" xfId="109" xr:uid="{EB58D7DE-76E0-4455-A980-F1F7C777A22B}"/>
    <cellStyle name="Título 5" xfId="110" xr:uid="{D95557D2-F680-4362-AFCE-1DBC2558E436}"/>
    <cellStyle name="Titulo1" xfId="53" xr:uid="{00000000-0005-0000-0000-000037000000}"/>
    <cellStyle name="Titulo2" xfId="54" xr:uid="{00000000-0005-0000-0000-000038000000}"/>
    <cellStyle name="Total 2" xfId="111" xr:uid="{94BAAEEF-7BFC-4D1B-819E-82248C55FA85}"/>
    <cellStyle name="Vírgula" xfId="2" builtinId="3"/>
    <cellStyle name="Vírgula 2" xfId="55" xr:uid="{00000000-0005-0000-0000-00003A000000}"/>
    <cellStyle name="Vírgula 2 2" xfId="56" xr:uid="{00000000-0005-0000-0000-00003B000000}"/>
    <cellStyle name="Vírgula 2 2 2" xfId="139" xr:uid="{60CEA24F-48FE-4DDB-88DD-E56A350573F1}"/>
    <cellStyle name="Vírgula 2 3" xfId="113" xr:uid="{BC8FEFDF-560D-40CB-9942-9CE129DB48B8}"/>
    <cellStyle name="Vírgula 2 4" xfId="138" xr:uid="{7E460B62-A172-4B47-812B-3BBCC475B6F5}"/>
    <cellStyle name="Vírgula 3" xfId="57" xr:uid="{00000000-0005-0000-0000-00003C000000}"/>
    <cellStyle name="Vírgula 3 2" xfId="65" xr:uid="{037D8F93-F68F-41B2-A8A5-5E86226B5129}"/>
    <cellStyle name="Vírgula 3 2 2" xfId="114" xr:uid="{82A4417A-B765-411E-B0B0-14A5CBECB984}"/>
    <cellStyle name="Vírgula 3 3" xfId="140" xr:uid="{D1789941-14D9-4E82-9E1F-F6830F2142D0}"/>
    <cellStyle name="Vírgula 4" xfId="58" xr:uid="{00000000-0005-0000-0000-00003D000000}"/>
    <cellStyle name="Vírgula 4 2" xfId="141" xr:uid="{4A12A5A0-D54E-4589-9761-AB806C2828AD}"/>
    <cellStyle name="Vírgula 5" xfId="59" xr:uid="{00000000-0005-0000-0000-00003E000000}"/>
    <cellStyle name="Vírgula 5 2" xfId="142" xr:uid="{D57C2A87-504E-45C7-9508-2B61D3499A05}"/>
    <cellStyle name="Vírgula 6" xfId="63" xr:uid="{00000000-0005-0000-0000-00003F000000}"/>
    <cellStyle name="Vírgula 6 10" xfId="194" xr:uid="{03D67BF6-1E3A-4E54-97DB-224E382812FC}"/>
    <cellStyle name="Vírgula 6 2" xfId="145" xr:uid="{342B930E-5E49-4B4A-AF1C-9555FB660B37}"/>
    <cellStyle name="Vírgula 6 3" xfId="152" xr:uid="{B177F7AC-1CEC-400F-8AA9-5CC5D8A1596B}"/>
    <cellStyle name="Vírgula 6 4" xfId="158" xr:uid="{0E034A2F-2B5F-419B-8576-CA83B7C98B8B}"/>
    <cellStyle name="Vírgula 6 5" xfId="164" xr:uid="{E2F590B0-6512-451F-9CFA-EF3E72392C70}"/>
    <cellStyle name="Vírgula 6 6" xfId="170" xr:uid="{5751AC02-A1E1-4CF9-9812-4DEE32E92CF1}"/>
    <cellStyle name="Vírgula 6 7" xfId="176" xr:uid="{0D34AD54-663A-4677-84B7-4640D3DBEDC6}"/>
    <cellStyle name="Vírgula 6 8" xfId="182" xr:uid="{70C0B033-223F-48BE-8359-4F3B1496AF68}"/>
    <cellStyle name="Vírgula 6 9" xfId="188" xr:uid="{D9E47DEB-FC94-4FEC-82F7-CEC7CE3CD6EE}"/>
    <cellStyle name="Vírgula 7" xfId="112" xr:uid="{53FBCE09-4213-4705-BBF8-DEC7B1396CC2}"/>
    <cellStyle name="Vírgula 8" xfId="115" xr:uid="{DC9A85DD-1F26-4AD7-8F48-4F191A80FF06}"/>
    <cellStyle name="Warning Text" xfId="60" xr:uid="{00000000-0005-0000-0000-000040000000}"/>
  </cellStyles>
  <dxfs count="8">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476250</xdr:colOff>
      <xdr:row>0</xdr:row>
      <xdr:rowOff>76200</xdr:rowOff>
    </xdr:from>
    <xdr:to>
      <xdr:col>6</xdr:col>
      <xdr:colOff>142875</xdr:colOff>
      <xdr:row>0</xdr:row>
      <xdr:rowOff>1066800</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1638300" y="76200"/>
          <a:ext cx="5953125"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289895</xdr:colOff>
      <xdr:row>0</xdr:row>
      <xdr:rowOff>47627</xdr:rowOff>
    </xdr:from>
    <xdr:to>
      <xdr:col>1</xdr:col>
      <xdr:colOff>931363</xdr:colOff>
      <xdr:row>0</xdr:row>
      <xdr:rowOff>1152525</xdr:rowOff>
    </xdr:to>
    <xdr:pic>
      <xdr:nvPicPr>
        <xdr:cNvPr id="2" name="Imagem 6">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89895" y="47627"/>
          <a:ext cx="1022468"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154781</xdr:colOff>
      <xdr:row>23</xdr:row>
      <xdr:rowOff>119063</xdr:rowOff>
    </xdr:from>
    <xdr:ext cx="184731" cy="264560"/>
    <xdr:sp macro="" textlink="">
      <xdr:nvSpPr>
        <xdr:cNvPr id="3" name="CaixaDeTexto 2">
          <a:extLst>
            <a:ext uri="{FF2B5EF4-FFF2-40B4-BE49-F238E27FC236}">
              <a16:creationId xmlns:a16="http://schemas.microsoft.com/office/drawing/2014/main" id="{00000000-0008-0000-0000-000003000000}"/>
            </a:ext>
          </a:extLst>
        </xdr:cNvPr>
        <xdr:cNvSpPr txBox="1"/>
      </xdr:nvSpPr>
      <xdr:spPr>
        <a:xfrm>
          <a:off x="6310312" y="80367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195822</xdr:colOff>
      <xdr:row>0</xdr:row>
      <xdr:rowOff>28575</xdr:rowOff>
    </xdr:from>
    <xdr:to>
      <xdr:col>1</xdr:col>
      <xdr:colOff>4202</xdr:colOff>
      <xdr:row>2</xdr:row>
      <xdr:rowOff>123825</xdr:rowOff>
    </xdr:to>
    <xdr:pic>
      <xdr:nvPicPr>
        <xdr:cNvPr id="2" name="Imagem 6">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95822" y="28575"/>
          <a:ext cx="72278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0</xdr:row>
      <xdr:rowOff>76200</xdr:rowOff>
    </xdr:from>
    <xdr:to>
      <xdr:col>6</xdr:col>
      <xdr:colOff>676275</xdr:colOff>
      <xdr:row>3</xdr:row>
      <xdr:rowOff>9525</xdr:rowOff>
    </xdr:to>
    <xdr:sp macro="" textlink="">
      <xdr:nvSpPr>
        <xdr:cNvPr id="3" name="Text Box 6">
          <a:extLst>
            <a:ext uri="{FF2B5EF4-FFF2-40B4-BE49-F238E27FC236}">
              <a16:creationId xmlns:a16="http://schemas.microsoft.com/office/drawing/2014/main" id="{00000000-0008-0000-0100-000003000000}"/>
            </a:ext>
          </a:extLst>
        </xdr:cNvPr>
        <xdr:cNvSpPr txBox="1">
          <a:spLocks noChangeArrowheads="1"/>
        </xdr:cNvSpPr>
      </xdr:nvSpPr>
      <xdr:spPr bwMode="auto">
        <a:xfrm>
          <a:off x="1504950" y="76200"/>
          <a:ext cx="5172075"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0</xdr:row>
          <xdr:rowOff>152400</xdr:rowOff>
        </xdr:from>
        <xdr:to>
          <xdr:col>1</xdr:col>
          <xdr:colOff>533400</xdr:colOff>
          <xdr:row>0</xdr:row>
          <xdr:rowOff>723900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2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457200</xdr:colOff>
      <xdr:row>0</xdr:row>
      <xdr:rowOff>76200</xdr:rowOff>
    </xdr:from>
    <xdr:to>
      <xdr:col>5</xdr:col>
      <xdr:colOff>952500</xdr:colOff>
      <xdr:row>0</xdr:row>
      <xdr:rowOff>1066800</xdr:rowOff>
    </xdr:to>
    <xdr:sp macro="" textlink="">
      <xdr:nvSpPr>
        <xdr:cNvPr id="2" name="Text Box 6">
          <a:extLst>
            <a:ext uri="{FF2B5EF4-FFF2-40B4-BE49-F238E27FC236}">
              <a16:creationId xmlns:a16="http://schemas.microsoft.com/office/drawing/2014/main" id="{00000000-0008-0000-0200-000002000000}"/>
            </a:ext>
          </a:extLst>
        </xdr:cNvPr>
        <xdr:cNvSpPr txBox="1">
          <a:spLocks noChangeArrowheads="1"/>
        </xdr:cNvSpPr>
      </xdr:nvSpPr>
      <xdr:spPr bwMode="auto">
        <a:xfrm>
          <a:off x="1619250" y="76200"/>
          <a:ext cx="6000750"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266083</xdr:colOff>
      <xdr:row>0</xdr:row>
      <xdr:rowOff>57152</xdr:rowOff>
    </xdr:from>
    <xdr:to>
      <xdr:col>1</xdr:col>
      <xdr:colOff>907551</xdr:colOff>
      <xdr:row>0</xdr:row>
      <xdr:rowOff>1162050</xdr:rowOff>
    </xdr:to>
    <xdr:pic>
      <xdr:nvPicPr>
        <xdr:cNvPr id="3" name="Imagem 6">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66083" y="57152"/>
          <a:ext cx="1022468"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985631</xdr:colOff>
      <xdr:row>0</xdr:row>
      <xdr:rowOff>26504</xdr:rowOff>
    </xdr:from>
    <xdr:to>
      <xdr:col>5</xdr:col>
      <xdr:colOff>639832</xdr:colOff>
      <xdr:row>0</xdr:row>
      <xdr:rowOff>1043608</xdr:rowOff>
    </xdr:to>
    <xdr:sp macro="" textlink="">
      <xdr:nvSpPr>
        <xdr:cNvPr id="2" name="Text Box 6">
          <a:extLst>
            <a:ext uri="{FF2B5EF4-FFF2-40B4-BE49-F238E27FC236}">
              <a16:creationId xmlns:a16="http://schemas.microsoft.com/office/drawing/2014/main" id="{00000000-0008-0000-0300-000002000000}"/>
            </a:ext>
          </a:extLst>
        </xdr:cNvPr>
        <xdr:cNvSpPr txBox="1">
          <a:spLocks noChangeArrowheads="1"/>
        </xdr:cNvSpPr>
      </xdr:nvSpPr>
      <xdr:spPr bwMode="auto">
        <a:xfrm>
          <a:off x="1697935" y="26504"/>
          <a:ext cx="7183093" cy="1017104"/>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393576</xdr:colOff>
      <xdr:row>0</xdr:row>
      <xdr:rowOff>72474</xdr:rowOff>
    </xdr:from>
    <xdr:to>
      <xdr:col>1</xdr:col>
      <xdr:colOff>572592</xdr:colOff>
      <xdr:row>0</xdr:row>
      <xdr:rowOff>1043608</xdr:rowOff>
    </xdr:to>
    <xdr:pic>
      <xdr:nvPicPr>
        <xdr:cNvPr id="3" name="Imagem 6">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393576" y="72474"/>
          <a:ext cx="898683" cy="9711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298384</xdr:colOff>
      <xdr:row>0</xdr:row>
      <xdr:rowOff>89646</xdr:rowOff>
    </xdr:from>
    <xdr:to>
      <xdr:col>1</xdr:col>
      <xdr:colOff>816602</xdr:colOff>
      <xdr:row>0</xdr:row>
      <xdr:rowOff>1061357</xdr:rowOff>
    </xdr:to>
    <xdr:pic>
      <xdr:nvPicPr>
        <xdr:cNvPr id="2" name="Imagem 6">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98384" y="89646"/>
          <a:ext cx="899218" cy="971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1221441</xdr:colOff>
      <xdr:row>0</xdr:row>
      <xdr:rowOff>112060</xdr:rowOff>
    </xdr:from>
    <xdr:to>
      <xdr:col>5</xdr:col>
      <xdr:colOff>712134</xdr:colOff>
      <xdr:row>0</xdr:row>
      <xdr:rowOff>963706</xdr:rowOff>
    </xdr:to>
    <xdr:sp macro="" textlink="">
      <xdr:nvSpPr>
        <xdr:cNvPr id="3" name="Text Box 6">
          <a:extLst>
            <a:ext uri="{FF2B5EF4-FFF2-40B4-BE49-F238E27FC236}">
              <a16:creationId xmlns:a16="http://schemas.microsoft.com/office/drawing/2014/main" id="{00000000-0008-0000-0400-000003000000}"/>
            </a:ext>
          </a:extLst>
        </xdr:cNvPr>
        <xdr:cNvSpPr txBox="1">
          <a:spLocks noChangeArrowheads="1"/>
        </xdr:cNvSpPr>
      </xdr:nvSpPr>
      <xdr:spPr bwMode="auto">
        <a:xfrm>
          <a:off x="2386853" y="112060"/>
          <a:ext cx="5172075" cy="851646"/>
        </a:xfrm>
        <a:prstGeom prst="rect">
          <a:avLst/>
        </a:prstGeom>
        <a:noFill/>
        <a:ln w="9525">
          <a:noFill/>
          <a:miter lim="800000"/>
          <a:headEnd/>
          <a:tailEnd/>
        </a:ln>
      </xdr:spPr>
      <xdr:txBody>
        <a:bodyPr vertOverflow="clip" wrap="square" lIns="27432" tIns="22860" rIns="0" bIns="0" anchor="ctr"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129146</xdr:colOff>
      <xdr:row>0</xdr:row>
      <xdr:rowOff>28575</xdr:rowOff>
    </xdr:from>
    <xdr:to>
      <xdr:col>1</xdr:col>
      <xdr:colOff>333374</xdr:colOff>
      <xdr:row>3</xdr:row>
      <xdr:rowOff>8824</xdr:rowOff>
    </xdr:to>
    <xdr:pic>
      <xdr:nvPicPr>
        <xdr:cNvPr id="2" name="Imagem 6">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29146" y="28575"/>
          <a:ext cx="766203" cy="827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0</xdr:row>
      <xdr:rowOff>76200</xdr:rowOff>
    </xdr:from>
    <xdr:to>
      <xdr:col>6</xdr:col>
      <xdr:colOff>0</xdr:colOff>
      <xdr:row>3</xdr:row>
      <xdr:rowOff>9525</xdr:rowOff>
    </xdr:to>
    <xdr:sp macro="" textlink="">
      <xdr:nvSpPr>
        <xdr:cNvPr id="3" name="Text Box 6">
          <a:extLst>
            <a:ext uri="{FF2B5EF4-FFF2-40B4-BE49-F238E27FC236}">
              <a16:creationId xmlns:a16="http://schemas.microsoft.com/office/drawing/2014/main" id="{00000000-0008-0000-0500-000003000000}"/>
            </a:ext>
          </a:extLst>
        </xdr:cNvPr>
        <xdr:cNvSpPr txBox="1">
          <a:spLocks noChangeArrowheads="1"/>
        </xdr:cNvSpPr>
      </xdr:nvSpPr>
      <xdr:spPr bwMode="auto">
        <a:xfrm>
          <a:off x="657225" y="76200"/>
          <a:ext cx="5715000"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editAs="oneCell">
    <xdr:from>
      <xdr:col>1</xdr:col>
      <xdr:colOff>160253</xdr:colOff>
      <xdr:row>7</xdr:row>
      <xdr:rowOff>0</xdr:rowOff>
    </xdr:from>
    <xdr:to>
      <xdr:col>4</xdr:col>
      <xdr:colOff>280277</xdr:colOff>
      <xdr:row>32</xdr:row>
      <xdr:rowOff>126433</xdr:rowOff>
    </xdr:to>
    <xdr:pic>
      <xdr:nvPicPr>
        <xdr:cNvPr id="5" name="Imagem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719847" y="1524000"/>
          <a:ext cx="4703930" cy="44841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image" Target="../media/image3.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0"/>
  <sheetViews>
    <sheetView showGridLines="0" showZeros="0" tabSelected="1" topLeftCell="A4" zoomScale="80" zoomScaleNormal="80" zoomScaleSheetLayoutView="80" workbookViewId="0">
      <selection activeCell="U14" sqref="U14"/>
    </sheetView>
  </sheetViews>
  <sheetFormatPr defaultColWidth="9.140625" defaultRowHeight="12.75"/>
  <cols>
    <col min="1" max="1" width="5.7109375" style="4" customWidth="1"/>
    <col min="2" max="2" width="15.7109375" style="4" bestFit="1" customWidth="1"/>
    <col min="3" max="3" width="60.7109375" style="4" customWidth="1"/>
    <col min="4" max="4" width="20.7109375" style="4" customWidth="1"/>
    <col min="5" max="5" width="13.28515625" style="4" bestFit="1" customWidth="1"/>
    <col min="6" max="6" width="11.7109375" style="5" customWidth="1"/>
    <col min="7" max="7" width="10.5703125" style="4" customWidth="1"/>
    <col min="8" max="8" width="15.140625" style="4" bestFit="1" customWidth="1"/>
    <col min="9" max="9" width="11.85546875" style="4" bestFit="1" customWidth="1"/>
    <col min="10" max="10" width="9.7109375" style="4" bestFit="1" customWidth="1"/>
    <col min="11" max="11" width="11.7109375" style="4" bestFit="1" customWidth="1"/>
    <col min="12" max="16384" width="9.140625" style="4"/>
  </cols>
  <sheetData>
    <row r="1" spans="1:11" ht="94.5" customHeight="1">
      <c r="A1" s="305"/>
      <c r="B1" s="306"/>
      <c r="C1" s="303"/>
      <c r="D1" s="303"/>
      <c r="E1" s="303"/>
      <c r="F1" s="303"/>
      <c r="G1" s="303"/>
      <c r="H1" s="304"/>
    </row>
    <row r="2" spans="1:11" s="15" customFormat="1" ht="20.100000000000001" customHeight="1">
      <c r="A2" s="317" t="s">
        <v>27</v>
      </c>
      <c r="B2" s="318"/>
      <c r="C2" s="318"/>
      <c r="D2" s="318"/>
      <c r="E2" s="318"/>
      <c r="F2" s="318"/>
      <c r="G2" s="318"/>
      <c r="H2" s="319"/>
    </row>
    <row r="3" spans="1:11" s="39" customFormat="1" ht="20.100000000000001" customHeight="1">
      <c r="A3" s="325" t="s">
        <v>38</v>
      </c>
      <c r="B3" s="326"/>
      <c r="C3" s="326"/>
      <c r="D3" s="326"/>
      <c r="E3" s="327" t="s">
        <v>39</v>
      </c>
      <c r="F3" s="328"/>
      <c r="G3" s="329" t="s">
        <v>33</v>
      </c>
      <c r="H3" s="330"/>
    </row>
    <row r="4" spans="1:11" s="39" customFormat="1" ht="20.100000000000001" customHeight="1">
      <c r="A4" s="322" t="s">
        <v>124</v>
      </c>
      <c r="B4" s="323"/>
      <c r="C4" s="323"/>
      <c r="D4" s="324"/>
      <c r="E4" s="327" t="s">
        <v>20</v>
      </c>
      <c r="F4" s="328"/>
      <c r="G4" s="320">
        <v>46111</v>
      </c>
      <c r="H4" s="321"/>
    </row>
    <row r="5" spans="1:11" s="39" customFormat="1" ht="20.100000000000001" customHeight="1">
      <c r="A5" s="307" t="s">
        <v>93</v>
      </c>
      <c r="B5" s="308"/>
      <c r="C5" s="308"/>
      <c r="D5" s="308"/>
      <c r="E5" s="315" t="s">
        <v>6</v>
      </c>
      <c r="F5" s="315"/>
      <c r="G5" s="315"/>
      <c r="H5" s="316"/>
      <c r="I5" s="49"/>
    </row>
    <row r="6" spans="1:11" s="39" customFormat="1" ht="24.95" customHeight="1">
      <c r="A6" s="309" t="s">
        <v>125</v>
      </c>
      <c r="B6" s="310"/>
      <c r="C6" s="310"/>
      <c r="D6" s="311"/>
      <c r="E6" s="18" t="s">
        <v>19</v>
      </c>
      <c r="F6" s="19" t="s">
        <v>3</v>
      </c>
      <c r="G6" s="18" t="s">
        <v>34</v>
      </c>
      <c r="H6" s="139" t="s">
        <v>4</v>
      </c>
    </row>
    <row r="7" spans="1:11" s="39" customFormat="1" ht="24.95" customHeight="1">
      <c r="A7" s="309" t="s">
        <v>36</v>
      </c>
      <c r="B7" s="310"/>
      <c r="C7" s="310"/>
      <c r="D7" s="311"/>
      <c r="E7" s="13" t="s">
        <v>24</v>
      </c>
      <c r="F7" s="44">
        <v>0.05</v>
      </c>
      <c r="G7" s="18" t="s">
        <v>32</v>
      </c>
      <c r="H7" s="140">
        <f>BDI!D34</f>
        <v>0.24490000000000001</v>
      </c>
    </row>
    <row r="8" spans="1:11" ht="3.75" customHeight="1">
      <c r="A8" s="312"/>
      <c r="B8" s="313"/>
      <c r="C8" s="313"/>
      <c r="D8" s="313"/>
      <c r="E8" s="313"/>
      <c r="F8" s="313"/>
      <c r="G8" s="313"/>
      <c r="H8" s="314"/>
    </row>
    <row r="9" spans="1:11" s="39" customFormat="1" ht="35.1" customHeight="1">
      <c r="A9" s="228" t="s">
        <v>0</v>
      </c>
      <c r="B9" s="229" t="s">
        <v>25</v>
      </c>
      <c r="C9" s="229" t="s">
        <v>26</v>
      </c>
      <c r="D9" s="229" t="s">
        <v>2</v>
      </c>
      <c r="E9" s="229" t="s">
        <v>1</v>
      </c>
      <c r="F9" s="230" t="s">
        <v>30</v>
      </c>
      <c r="G9" s="231" t="s">
        <v>31</v>
      </c>
      <c r="H9" s="232" t="s">
        <v>5</v>
      </c>
    </row>
    <row r="10" spans="1:11" s="39" customFormat="1" ht="20.100000000000001" customHeight="1">
      <c r="A10" s="233" t="s">
        <v>85</v>
      </c>
      <c r="B10" s="234"/>
      <c r="C10" s="235" t="s">
        <v>10</v>
      </c>
      <c r="D10" s="236"/>
      <c r="E10" s="237"/>
      <c r="F10" s="237"/>
      <c r="G10" s="237"/>
      <c r="H10" s="238">
        <f>H11</f>
        <v>1502.25</v>
      </c>
    </row>
    <row r="11" spans="1:11" s="39" customFormat="1" ht="67.5">
      <c r="A11" s="142" t="s">
        <v>110</v>
      </c>
      <c r="B11" s="47" t="s">
        <v>119</v>
      </c>
      <c r="C11" s="43" t="s">
        <v>118</v>
      </c>
      <c r="D11" s="47" t="s">
        <v>78</v>
      </c>
      <c r="E11" s="105">
        <v>1</v>
      </c>
      <c r="F11" s="46">
        <v>1206.72</v>
      </c>
      <c r="G11" s="46">
        <f t="shared" ref="G11:G22" si="0">ROUND(F11+(F11*$H$7),2)</f>
        <v>1502.25</v>
      </c>
      <c r="H11" s="143">
        <f>E11*G11</f>
        <v>1502.25</v>
      </c>
    </row>
    <row r="12" spans="1:11" s="39" customFormat="1" ht="11.25">
      <c r="A12" s="233" t="s">
        <v>22</v>
      </c>
      <c r="B12" s="234"/>
      <c r="C12" s="235" t="s">
        <v>104</v>
      </c>
      <c r="D12" s="236"/>
      <c r="E12" s="237"/>
      <c r="F12" s="237"/>
      <c r="G12" s="237"/>
      <c r="H12" s="238">
        <f>SUM(H13:H15)</f>
        <v>1681.3896</v>
      </c>
    </row>
    <row r="13" spans="1:11" s="39" customFormat="1" ht="56.25">
      <c r="A13" s="142" t="s">
        <v>75</v>
      </c>
      <c r="B13" s="47" t="s">
        <v>115</v>
      </c>
      <c r="C13" s="43" t="s">
        <v>114</v>
      </c>
      <c r="D13" s="47" t="s">
        <v>107</v>
      </c>
      <c r="E13" s="105">
        <v>1.92</v>
      </c>
      <c r="F13" s="46">
        <v>11.16</v>
      </c>
      <c r="G13" s="46">
        <f t="shared" si="0"/>
        <v>13.89</v>
      </c>
      <c r="H13" s="143">
        <f t="shared" ref="H13:H15" si="1">E13*G13</f>
        <v>26.668800000000001</v>
      </c>
      <c r="K13" s="274">
        <f>H23*85%</f>
        <v>107779.14753500001</v>
      </c>
    </row>
    <row r="14" spans="1:11" s="39" customFormat="1" ht="33.75">
      <c r="A14" s="142" t="s">
        <v>76</v>
      </c>
      <c r="B14" s="47" t="s">
        <v>116</v>
      </c>
      <c r="C14" s="43" t="s">
        <v>111</v>
      </c>
      <c r="D14" s="47" t="s">
        <v>9</v>
      </c>
      <c r="E14" s="105">
        <v>3</v>
      </c>
      <c r="F14" s="46">
        <v>413.38</v>
      </c>
      <c r="G14" s="46">
        <f t="shared" si="0"/>
        <v>514.62</v>
      </c>
      <c r="H14" s="143">
        <f t="shared" si="1"/>
        <v>1543.8600000000001</v>
      </c>
    </row>
    <row r="15" spans="1:11" s="39" customFormat="1" ht="33.75">
      <c r="A15" s="142" t="s">
        <v>77</v>
      </c>
      <c r="B15" s="47" t="s">
        <v>106</v>
      </c>
      <c r="C15" s="43" t="s">
        <v>105</v>
      </c>
      <c r="D15" s="47" t="s">
        <v>107</v>
      </c>
      <c r="E15" s="105">
        <f>E13</f>
        <v>1.92</v>
      </c>
      <c r="F15" s="46">
        <v>46.38</v>
      </c>
      <c r="G15" s="46">
        <f t="shared" si="0"/>
        <v>57.74</v>
      </c>
      <c r="H15" s="143">
        <f t="shared" si="1"/>
        <v>110.8608</v>
      </c>
    </row>
    <row r="16" spans="1:11" s="39" customFormat="1" ht="11.25">
      <c r="A16" s="233" t="s">
        <v>97</v>
      </c>
      <c r="B16" s="234"/>
      <c r="C16" s="235" t="s">
        <v>49</v>
      </c>
      <c r="D16" s="236"/>
      <c r="E16" s="237"/>
      <c r="F16" s="237"/>
      <c r="G16" s="237"/>
      <c r="H16" s="238">
        <f>SUM(H17:H22)</f>
        <v>123615.35750000001</v>
      </c>
    </row>
    <row r="17" spans="1:11" s="39" customFormat="1" ht="33.75">
      <c r="A17" s="142" t="s">
        <v>98</v>
      </c>
      <c r="B17" s="47" t="s">
        <v>96</v>
      </c>
      <c r="C17" s="43" t="s">
        <v>95</v>
      </c>
      <c r="D17" s="47" t="s">
        <v>7</v>
      </c>
      <c r="E17" s="105">
        <v>662.22</v>
      </c>
      <c r="F17" s="46">
        <v>2.95</v>
      </c>
      <c r="G17" s="46">
        <f t="shared" si="0"/>
        <v>3.67</v>
      </c>
      <c r="H17" s="143">
        <f>E17*G17</f>
        <v>2430.3474000000001</v>
      </c>
    </row>
    <row r="18" spans="1:11" s="39" customFormat="1" ht="45">
      <c r="A18" s="142" t="s">
        <v>99</v>
      </c>
      <c r="B18" s="47" t="s">
        <v>45</v>
      </c>
      <c r="C18" s="43" t="s">
        <v>44</v>
      </c>
      <c r="D18" s="47" t="s">
        <v>9</v>
      </c>
      <c r="E18" s="105">
        <v>203.38</v>
      </c>
      <c r="F18" s="46">
        <v>66.73</v>
      </c>
      <c r="G18" s="46">
        <f t="shared" si="0"/>
        <v>83.07</v>
      </c>
      <c r="H18" s="143">
        <f>E18*G18</f>
        <v>16894.776599999997</v>
      </c>
      <c r="K18" s="274"/>
    </row>
    <row r="19" spans="1:11" s="39" customFormat="1" ht="22.5">
      <c r="A19" s="142" t="s">
        <v>100</v>
      </c>
      <c r="B19" s="47" t="s">
        <v>47</v>
      </c>
      <c r="C19" s="43" t="s">
        <v>46</v>
      </c>
      <c r="D19" s="47" t="s">
        <v>78</v>
      </c>
      <c r="E19" s="105">
        <v>565.69000000000005</v>
      </c>
      <c r="F19" s="56">
        <v>104.11</v>
      </c>
      <c r="G19" s="46">
        <f t="shared" si="0"/>
        <v>129.61000000000001</v>
      </c>
      <c r="H19" s="143">
        <f>E19*G19</f>
        <v>73319.080900000015</v>
      </c>
      <c r="J19" s="276">
        <v>102.41</v>
      </c>
      <c r="K19" s="276">
        <f>J19*85%</f>
        <v>87.04849999999999</v>
      </c>
    </row>
    <row r="20" spans="1:11" s="39" customFormat="1" ht="22.5">
      <c r="A20" s="142" t="s">
        <v>101</v>
      </c>
      <c r="B20" s="47" t="s">
        <v>54</v>
      </c>
      <c r="C20" s="43" t="s">
        <v>53</v>
      </c>
      <c r="D20" s="47" t="s">
        <v>9</v>
      </c>
      <c r="E20" s="105">
        <f>E18</f>
        <v>203.38</v>
      </c>
      <c r="F20" s="56">
        <v>36.04</v>
      </c>
      <c r="G20" s="46">
        <f t="shared" si="0"/>
        <v>44.87</v>
      </c>
      <c r="H20" s="143">
        <f t="shared" ref="H20:H22" si="2">E20*G20</f>
        <v>9125.6605999999992</v>
      </c>
    </row>
    <row r="21" spans="1:11" s="39" customFormat="1" ht="22.5">
      <c r="A21" s="142" t="s">
        <v>102</v>
      </c>
      <c r="B21" s="47" t="s">
        <v>59</v>
      </c>
      <c r="C21" s="43" t="s">
        <v>58</v>
      </c>
      <c r="D21" s="55" t="s">
        <v>57</v>
      </c>
      <c r="E21" s="105">
        <f>'Memória de Cálculo'!E19</f>
        <v>6535.32</v>
      </c>
      <c r="F21" s="56">
        <v>1.4</v>
      </c>
      <c r="G21" s="46">
        <f t="shared" si="0"/>
        <v>1.74</v>
      </c>
      <c r="H21" s="143">
        <f t="shared" si="2"/>
        <v>11371.4568</v>
      </c>
    </row>
    <row r="22" spans="1:11" s="39" customFormat="1" ht="11.25">
      <c r="A22" s="142" t="s">
        <v>103</v>
      </c>
      <c r="B22" s="47" t="s">
        <v>92</v>
      </c>
      <c r="C22" s="254" t="s">
        <v>73</v>
      </c>
      <c r="D22" s="55" t="s">
        <v>9</v>
      </c>
      <c r="E22" s="105">
        <f>'Memória de Cálculo'!E20</f>
        <v>26.06</v>
      </c>
      <c r="F22" s="56">
        <f>COMPOSIÇÃO!G11</f>
        <v>322.85533499999997</v>
      </c>
      <c r="G22" s="46">
        <f t="shared" si="0"/>
        <v>401.92</v>
      </c>
      <c r="H22" s="143">
        <f t="shared" si="2"/>
        <v>10474.0352</v>
      </c>
    </row>
    <row r="23" spans="1:11" s="57" customFormat="1" ht="20.100000000000001" customHeight="1">
      <c r="A23" s="251"/>
      <c r="B23" s="252"/>
      <c r="C23" s="252" t="s">
        <v>17</v>
      </c>
      <c r="D23" s="252"/>
      <c r="E23" s="252"/>
      <c r="F23" s="252"/>
      <c r="G23" s="252"/>
      <c r="H23" s="253">
        <f>SUM(H10,H12,H16)</f>
        <v>126798.99710000001</v>
      </c>
    </row>
    <row r="24" spans="1:11" s="57" customFormat="1" ht="26.1" customHeight="1">
      <c r="A24" s="144"/>
      <c r="B24" s="242"/>
      <c r="C24" s="242"/>
      <c r="D24" s="242"/>
      <c r="E24" s="242"/>
      <c r="F24" s="243"/>
      <c r="G24" s="242"/>
      <c r="H24" s="145"/>
    </row>
    <row r="25" spans="1:11" s="57" customFormat="1" ht="20.100000000000001" customHeight="1">
      <c r="A25" s="146"/>
      <c r="B25" s="4"/>
      <c r="C25" s="7"/>
      <c r="D25" s="244"/>
      <c r="E25" s="245"/>
      <c r="F25" s="246"/>
      <c r="G25" s="245"/>
      <c r="H25" s="147"/>
    </row>
    <row r="26" spans="1:11" s="57" customFormat="1" ht="12.95" customHeight="1">
      <c r="A26" s="148"/>
      <c r="B26" s="15"/>
      <c r="C26" s="42" t="str">
        <f>'Memória de Cálculo'!C24</f>
        <v>Sebastião Barbosa Pinto Filho</v>
      </c>
      <c r="D26" s="15"/>
      <c r="E26" s="15"/>
      <c r="F26" s="246"/>
      <c r="G26" s="15"/>
      <c r="H26" s="149"/>
    </row>
    <row r="27" spans="1:11" s="57" customFormat="1" ht="12.95" customHeight="1">
      <c r="A27" s="148"/>
      <c r="B27" s="4"/>
      <c r="C27" s="42" t="str">
        <f>'Memória de Cálculo'!C25</f>
        <v>CREA/MG Nº: MG 249.547/D</v>
      </c>
      <c r="D27" s="4"/>
      <c r="E27" s="4"/>
      <c r="F27" s="246"/>
      <c r="G27" s="4"/>
      <c r="H27" s="150"/>
    </row>
    <row r="28" spans="1:11" s="57" customFormat="1" ht="16.5" customHeight="1">
      <c r="A28" s="148"/>
      <c r="B28" s="4"/>
      <c r="C28" s="4"/>
      <c r="D28" s="4"/>
      <c r="E28" s="4"/>
      <c r="F28" s="246"/>
      <c r="G28" s="4"/>
      <c r="H28" s="150"/>
    </row>
    <row r="29" spans="1:11" s="57" customFormat="1" ht="20.25" customHeight="1">
      <c r="A29" s="146"/>
      <c r="B29" s="4"/>
      <c r="C29" s="7"/>
      <c r="D29" s="245"/>
      <c r="E29" s="245"/>
      <c r="F29" s="246"/>
      <c r="G29" s="247"/>
      <c r="H29" s="147"/>
    </row>
    <row r="30" spans="1:11" s="57" customFormat="1" ht="20.100000000000001" customHeight="1">
      <c r="A30" s="151"/>
      <c r="B30" s="15"/>
      <c r="C30" s="41" t="s">
        <v>52</v>
      </c>
      <c r="D30" s="248"/>
      <c r="E30" s="249"/>
      <c r="F30" s="246"/>
      <c r="G30" s="250"/>
      <c r="H30" s="152"/>
    </row>
    <row r="31" spans="1:11" s="39" customFormat="1" ht="12" customHeight="1">
      <c r="A31" s="151"/>
      <c r="B31" s="15"/>
      <c r="C31" s="42" t="str">
        <f>'Memória de Cálculo'!C30</f>
        <v>Sandro Adriano Oliveira Silva</v>
      </c>
      <c r="D31" s="15"/>
      <c r="E31" s="15"/>
      <c r="F31" s="16"/>
      <c r="G31" s="15"/>
      <c r="H31" s="149"/>
    </row>
    <row r="32" spans="1:11" s="39" customFormat="1" ht="12" customHeight="1">
      <c r="A32" s="148"/>
      <c r="B32" s="15"/>
      <c r="C32" s="42"/>
      <c r="D32" s="15"/>
      <c r="E32" s="15"/>
      <c r="F32" s="16"/>
      <c r="G32" s="15"/>
      <c r="H32" s="149"/>
    </row>
    <row r="33" spans="1:10" s="39" customFormat="1" ht="12" customHeight="1" thickBot="1">
      <c r="A33" s="153"/>
      <c r="B33" s="154"/>
      <c r="C33" s="154"/>
      <c r="D33" s="154"/>
      <c r="E33" s="154"/>
      <c r="F33" s="155"/>
      <c r="G33" s="154"/>
      <c r="H33" s="156"/>
    </row>
    <row r="34" spans="1:10" s="39" customFormat="1">
      <c r="A34" s="4"/>
      <c r="B34" s="4"/>
      <c r="C34" s="4"/>
      <c r="D34" s="4"/>
      <c r="E34" s="4"/>
      <c r="F34" s="5"/>
      <c r="G34" s="4"/>
      <c r="H34" s="4"/>
    </row>
    <row r="35" spans="1:10" s="39" customFormat="1">
      <c r="A35" s="4"/>
      <c r="B35" s="4"/>
      <c r="C35" s="4"/>
      <c r="D35" s="4"/>
      <c r="E35" s="4"/>
      <c r="F35" s="4"/>
      <c r="G35" s="4"/>
      <c r="H35" s="4"/>
    </row>
    <row r="36" spans="1:10" s="39" customFormat="1" ht="20.100000000000001" customHeight="1">
      <c r="A36" s="4"/>
      <c r="B36" s="4"/>
      <c r="C36" s="4"/>
      <c r="D36" s="4"/>
      <c r="E36" s="4"/>
      <c r="F36" s="5"/>
      <c r="G36" s="4"/>
      <c r="H36" s="4"/>
    </row>
    <row r="37" spans="1:10" s="39" customFormat="1">
      <c r="A37" s="4"/>
      <c r="B37" s="4"/>
      <c r="C37" s="4"/>
      <c r="D37" s="4"/>
      <c r="E37" s="4"/>
      <c r="F37" s="5"/>
      <c r="G37" s="4"/>
      <c r="H37" s="4"/>
    </row>
    <row r="38" spans="1:10" s="39" customFormat="1">
      <c r="A38" s="4"/>
      <c r="B38" s="4"/>
      <c r="C38" s="4"/>
      <c r="D38" s="4"/>
      <c r="E38" s="4"/>
      <c r="F38" s="5"/>
      <c r="G38" s="4"/>
      <c r="H38" s="4"/>
    </row>
    <row r="39" spans="1:10" s="39" customFormat="1">
      <c r="A39" s="4"/>
      <c r="B39" s="4"/>
      <c r="C39" s="4"/>
      <c r="D39" s="4"/>
      <c r="E39" s="4"/>
      <c r="F39" s="5"/>
      <c r="G39" s="4"/>
      <c r="H39" s="4"/>
    </row>
    <row r="40" spans="1:10" s="39" customFormat="1">
      <c r="A40" s="4"/>
      <c r="B40" s="4"/>
      <c r="C40" s="4"/>
      <c r="D40" s="4"/>
      <c r="E40" s="4"/>
      <c r="F40" s="5"/>
      <c r="G40" s="4"/>
      <c r="H40" s="4"/>
    </row>
    <row r="41" spans="1:10" s="39" customFormat="1">
      <c r="A41" s="4"/>
      <c r="B41" s="4"/>
      <c r="C41" s="4"/>
      <c r="D41" s="4"/>
      <c r="E41" s="4"/>
      <c r="F41" s="5"/>
      <c r="G41" s="4"/>
      <c r="H41" s="4"/>
    </row>
    <row r="42" spans="1:10" s="39" customFormat="1">
      <c r="A42" s="4"/>
      <c r="B42" s="4"/>
      <c r="C42" s="4"/>
      <c r="D42" s="4"/>
      <c r="E42" s="4"/>
      <c r="F42" s="5"/>
      <c r="G42" s="4"/>
      <c r="H42" s="4"/>
    </row>
    <row r="43" spans="1:10" s="39" customFormat="1">
      <c r="A43" s="4"/>
      <c r="B43" s="4"/>
      <c r="C43" s="4"/>
      <c r="D43" s="4"/>
      <c r="E43" s="4"/>
      <c r="F43" s="5"/>
      <c r="G43" s="4"/>
      <c r="H43" s="4"/>
    </row>
    <row r="44" spans="1:10" s="39" customFormat="1">
      <c r="A44" s="4"/>
      <c r="B44" s="4"/>
      <c r="C44" s="4"/>
      <c r="D44" s="4"/>
      <c r="E44" s="4"/>
      <c r="F44" s="5"/>
      <c r="G44" s="4"/>
      <c r="H44" s="4"/>
    </row>
    <row r="45" spans="1:10" s="15" customFormat="1" ht="20.100000000000001" customHeight="1">
      <c r="A45" s="4"/>
      <c r="B45" s="4"/>
      <c r="C45" s="4"/>
      <c r="D45" s="4"/>
      <c r="E45" s="4"/>
      <c r="F45" s="5"/>
      <c r="G45" s="4"/>
      <c r="H45" s="4"/>
      <c r="J45" s="16"/>
    </row>
    <row r="46" spans="1:10" ht="14.25" customHeight="1">
      <c r="J46" s="40"/>
    </row>
    <row r="47" spans="1:10" ht="11.25" customHeight="1"/>
    <row r="48" spans="1:10" ht="11.25" customHeight="1"/>
    <row r="49" spans="1:8" s="15" customFormat="1" ht="12" customHeight="1">
      <c r="A49" s="4"/>
      <c r="B49" s="4"/>
      <c r="C49" s="4"/>
      <c r="D49" s="4"/>
      <c r="E49" s="4"/>
      <c r="F49" s="5"/>
      <c r="G49" s="4"/>
      <c r="H49" s="4"/>
    </row>
    <row r="50" spans="1:8" s="15" customFormat="1">
      <c r="A50" s="4"/>
      <c r="B50" s="4"/>
      <c r="C50" s="4"/>
      <c r="D50" s="4"/>
      <c r="E50" s="4"/>
      <c r="F50" s="5"/>
      <c r="G50" s="4"/>
      <c r="H50" s="4"/>
    </row>
    <row r="54" spans="1:8" ht="11.25" customHeight="1"/>
    <row r="55" spans="1:8" s="15" customFormat="1" ht="12" customHeight="1">
      <c r="A55" s="4"/>
      <c r="B55" s="4"/>
      <c r="C55" s="4"/>
      <c r="D55" s="4"/>
      <c r="E55" s="4"/>
      <c r="F55" s="5"/>
      <c r="G55" s="4"/>
      <c r="H55" s="4"/>
    </row>
    <row r="56" spans="1:8" s="15" customFormat="1" ht="12" customHeight="1">
      <c r="A56" s="4"/>
      <c r="B56" s="4"/>
      <c r="C56" s="4"/>
      <c r="D56" s="4"/>
      <c r="E56" s="4"/>
      <c r="F56" s="5"/>
      <c r="G56" s="4"/>
      <c r="H56" s="4"/>
    </row>
    <row r="57" spans="1:8" s="15" customFormat="1" ht="12" customHeight="1">
      <c r="A57" s="4"/>
      <c r="B57" s="4"/>
      <c r="C57" s="4"/>
      <c r="D57" s="4"/>
      <c r="E57" s="4"/>
      <c r="F57" s="5"/>
      <c r="G57" s="4"/>
      <c r="H57" s="4"/>
    </row>
    <row r="60" spans="1:8" ht="69.95" customHeight="1"/>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4">
    <mergeCell ref="C1:H1"/>
    <mergeCell ref="A1:B1"/>
    <mergeCell ref="A5:D5"/>
    <mergeCell ref="A6:D6"/>
    <mergeCell ref="A8:H8"/>
    <mergeCell ref="E5:H5"/>
    <mergeCell ref="A7:D7"/>
    <mergeCell ref="A2:H2"/>
    <mergeCell ref="G4:H4"/>
    <mergeCell ref="A4:D4"/>
    <mergeCell ref="A3:D3"/>
    <mergeCell ref="E3:F3"/>
    <mergeCell ref="G3:H3"/>
    <mergeCell ref="E4:F4"/>
  </mergeCells>
  <phoneticPr fontId="14" type="noConversion"/>
  <printOptions horizontalCentered="1" verticalCentered="1"/>
  <pageMargins left="0.23622047244094491" right="0.23622047244094491" top="0.15748031496062992" bottom="0.15748031496062992" header="0.31496062992125984" footer="0.31496062992125984"/>
  <pageSetup paperSize="9" scale="68" fitToHeight="0" orientation="landscape" blackAndWhite="1" r:id="rId2"/>
  <headerFooter alignWithMargins="0"/>
  <ignoredErrors>
    <ignoredError sqref="H16 H12" 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44292-094C-48D3-9BDE-05AA3893E8D6}">
  <dimension ref="A1:J29"/>
  <sheetViews>
    <sheetView workbookViewId="0">
      <selection activeCell="I4" sqref="I4"/>
    </sheetView>
  </sheetViews>
  <sheetFormatPr defaultRowHeight="12.75"/>
  <cols>
    <col min="1" max="1" width="13.7109375" customWidth="1"/>
    <col min="2" max="2" width="8.7109375" bestFit="1" customWidth="1"/>
    <col min="3" max="3" width="33.85546875" customWidth="1"/>
    <col min="4" max="4" width="8.42578125" customWidth="1"/>
    <col min="5" max="5" width="9.42578125" customWidth="1"/>
    <col min="6" max="6" width="10.28515625" customWidth="1"/>
    <col min="7" max="7" width="17" customWidth="1"/>
    <col min="9" max="9" width="11.140625" bestFit="1" customWidth="1"/>
  </cols>
  <sheetData>
    <row r="1" spans="1:10" ht="41.25">
      <c r="A1" s="285"/>
      <c r="B1" s="334"/>
      <c r="C1" s="334"/>
      <c r="D1" s="334"/>
      <c r="E1" s="334"/>
      <c r="F1" s="334"/>
      <c r="G1" s="335"/>
      <c r="H1" s="107"/>
      <c r="I1" s="108"/>
      <c r="J1" s="108"/>
    </row>
    <row r="2" spans="1:10">
      <c r="A2" s="286"/>
      <c r="B2" s="336"/>
      <c r="C2" s="336"/>
      <c r="D2" s="336"/>
      <c r="E2" s="336"/>
      <c r="F2" s="336"/>
      <c r="G2" s="337"/>
      <c r="H2" s="109"/>
      <c r="I2" s="108"/>
      <c r="J2" s="108"/>
    </row>
    <row r="3" spans="1:10">
      <c r="A3" s="286"/>
      <c r="B3" s="338"/>
      <c r="C3" s="338"/>
      <c r="D3" s="338"/>
      <c r="E3" s="338"/>
      <c r="F3" s="338"/>
      <c r="G3" s="339"/>
      <c r="H3" s="106"/>
      <c r="I3" s="108"/>
      <c r="J3" s="108"/>
    </row>
    <row r="4" spans="1:10">
      <c r="A4" s="340" t="str">
        <f>'Planilha Orcamentária'!A4</f>
        <v>OBRA: CALÇAMENTO DE BLOCOS DE CONCRETO SEXTAVADOS NA RUA HOLT DE PAULA VALVERDE, DISTRITO DE NOVO HORIZONTE</v>
      </c>
      <c r="B4" s="341"/>
      <c r="C4" s="341"/>
      <c r="D4" s="341"/>
      <c r="E4" s="341"/>
      <c r="F4" s="341"/>
      <c r="G4" s="342"/>
      <c r="H4" s="108"/>
      <c r="I4" s="108"/>
      <c r="J4" s="108"/>
    </row>
    <row r="5" spans="1:10">
      <c r="A5" s="340" t="str">
        <f>'Planilha Orcamentária'!A5</f>
        <v>LOCAL: PERÍMETRO URBANO - INHAPIM/MG - CEP: 35330-000</v>
      </c>
      <c r="B5" s="341"/>
      <c r="C5" s="341"/>
      <c r="D5" s="341"/>
      <c r="E5" s="341"/>
      <c r="F5" s="341"/>
      <c r="G5" s="342"/>
      <c r="H5" s="108"/>
      <c r="I5" s="108"/>
      <c r="J5" s="108"/>
    </row>
    <row r="6" spans="1:10">
      <c r="A6" s="343" t="s">
        <v>62</v>
      </c>
      <c r="B6" s="344"/>
      <c r="C6" s="344"/>
      <c r="D6" s="344"/>
      <c r="E6" s="344"/>
      <c r="F6" s="344"/>
      <c r="G6" s="345"/>
      <c r="H6" s="108"/>
      <c r="I6" s="108"/>
      <c r="J6" s="108"/>
    </row>
    <row r="7" spans="1:10">
      <c r="A7" s="287" t="s">
        <v>55</v>
      </c>
      <c r="B7" s="110">
        <v>46111</v>
      </c>
      <c r="C7" s="111"/>
      <c r="D7" s="111"/>
      <c r="E7" s="112"/>
      <c r="F7" s="112"/>
      <c r="G7" s="288"/>
      <c r="H7" s="108"/>
      <c r="I7" s="108"/>
      <c r="J7" s="108"/>
    </row>
    <row r="8" spans="1:10">
      <c r="A8" s="287"/>
      <c r="B8" s="113"/>
      <c r="C8" s="111"/>
      <c r="D8" s="111"/>
      <c r="E8" s="112"/>
      <c r="F8" s="112"/>
      <c r="G8" s="288"/>
      <c r="H8" s="108"/>
      <c r="I8" s="108"/>
      <c r="J8" s="108"/>
    </row>
    <row r="9" spans="1:10" ht="15.75">
      <c r="A9" s="346" t="s">
        <v>63</v>
      </c>
      <c r="B9" s="347"/>
      <c r="C9" s="347"/>
      <c r="D9" s="347"/>
      <c r="E9" s="347"/>
      <c r="F9" s="347"/>
      <c r="G9" s="348"/>
      <c r="H9" s="108"/>
      <c r="I9" s="108"/>
      <c r="J9" s="108"/>
    </row>
    <row r="10" spans="1:10">
      <c r="A10" s="289"/>
      <c r="B10" s="108"/>
      <c r="C10" s="108"/>
      <c r="D10" s="108"/>
      <c r="E10" s="108"/>
      <c r="F10" s="108"/>
      <c r="G10" s="290"/>
      <c r="H10" s="108"/>
      <c r="I10" s="108"/>
      <c r="J10" s="108"/>
    </row>
    <row r="11" spans="1:10">
      <c r="A11" s="291" t="s">
        <v>64</v>
      </c>
      <c r="B11" s="115">
        <v>1</v>
      </c>
      <c r="C11" s="114" t="s">
        <v>73</v>
      </c>
      <c r="D11" s="114" t="s">
        <v>9</v>
      </c>
      <c r="E11" s="116"/>
      <c r="F11" s="117">
        <v>0</v>
      </c>
      <c r="G11" s="292">
        <f>((G12*E12)+(G13*E13)+(G14*E14)+(G15*E15)+(G16*E16))</f>
        <v>322.85533499999997</v>
      </c>
      <c r="H11" s="108"/>
      <c r="I11" s="108"/>
      <c r="J11" s="108"/>
    </row>
    <row r="12" spans="1:10" ht="45">
      <c r="A12" s="293" t="s">
        <v>65</v>
      </c>
      <c r="B12" s="118">
        <v>94970</v>
      </c>
      <c r="C12" s="275" t="s">
        <v>66</v>
      </c>
      <c r="D12" s="119" t="s">
        <v>8</v>
      </c>
      <c r="E12" s="118">
        <v>0.114</v>
      </c>
      <c r="F12" s="120">
        <v>0</v>
      </c>
      <c r="G12" s="294">
        <v>535.4</v>
      </c>
      <c r="H12" s="121"/>
      <c r="I12" s="108"/>
      <c r="J12" s="108"/>
    </row>
    <row r="13" spans="1:10" ht="33.75">
      <c r="A13" s="293" t="s">
        <v>65</v>
      </c>
      <c r="B13" s="118">
        <v>93358</v>
      </c>
      <c r="C13" s="275" t="s">
        <v>67</v>
      </c>
      <c r="D13" s="119" t="s">
        <v>8</v>
      </c>
      <c r="E13" s="118">
        <v>0.09</v>
      </c>
      <c r="F13" s="120">
        <v>0</v>
      </c>
      <c r="G13" s="294">
        <v>89.55</v>
      </c>
      <c r="H13" s="121"/>
      <c r="I13" s="108"/>
      <c r="J13" s="108"/>
    </row>
    <row r="14" spans="1:10" ht="22.5">
      <c r="A14" s="293" t="s">
        <v>65</v>
      </c>
      <c r="B14" s="118">
        <v>92802</v>
      </c>
      <c r="C14" s="275" t="s">
        <v>68</v>
      </c>
      <c r="D14" s="119" t="s">
        <v>69</v>
      </c>
      <c r="E14" s="118">
        <v>0.32587500000000003</v>
      </c>
      <c r="F14" s="120">
        <v>0</v>
      </c>
      <c r="G14" s="294">
        <v>9.56</v>
      </c>
      <c r="H14" s="121"/>
      <c r="I14" s="108"/>
      <c r="J14" s="122"/>
    </row>
    <row r="15" spans="1:10" ht="22.5">
      <c r="A15" s="293" t="s">
        <v>65</v>
      </c>
      <c r="B15" s="118">
        <v>92800</v>
      </c>
      <c r="C15" s="275" t="s">
        <v>70</v>
      </c>
      <c r="D15" s="119" t="s">
        <v>69</v>
      </c>
      <c r="E15" s="118">
        <v>1</v>
      </c>
      <c r="F15" s="120">
        <v>0</v>
      </c>
      <c r="G15" s="294">
        <v>9.75</v>
      </c>
      <c r="H15" s="121"/>
      <c r="I15" s="108"/>
      <c r="J15" s="108"/>
    </row>
    <row r="16" spans="1:10" ht="33.75">
      <c r="A16" s="295" t="s">
        <v>65</v>
      </c>
      <c r="B16" s="123">
        <v>103796</v>
      </c>
      <c r="C16" s="275" t="s">
        <v>71</v>
      </c>
      <c r="D16" s="124" t="s">
        <v>7</v>
      </c>
      <c r="E16" s="123">
        <v>4.1234999999999999</v>
      </c>
      <c r="F16" s="125">
        <v>0</v>
      </c>
      <c r="G16" s="294">
        <v>58.42</v>
      </c>
      <c r="H16" s="121"/>
      <c r="I16" s="108"/>
      <c r="J16" s="108"/>
    </row>
    <row r="17" spans="1:8">
      <c r="A17" s="296"/>
      <c r="B17" s="126"/>
      <c r="C17" s="127"/>
      <c r="D17" s="127"/>
      <c r="E17" s="128"/>
      <c r="F17" s="129"/>
      <c r="G17" s="297"/>
      <c r="H17" s="121"/>
    </row>
    <row r="18" spans="1:8">
      <c r="A18" s="289"/>
      <c r="B18" s="108"/>
      <c r="C18" s="108"/>
      <c r="D18" s="108"/>
      <c r="E18" s="108"/>
      <c r="F18" s="108"/>
      <c r="G18" s="290"/>
      <c r="H18" s="121"/>
    </row>
    <row r="19" spans="1:8">
      <c r="A19" s="289"/>
      <c r="B19" s="108"/>
      <c r="D19" s="108"/>
      <c r="E19" s="108"/>
      <c r="F19" s="108"/>
      <c r="G19" s="290"/>
      <c r="H19" s="108"/>
    </row>
    <row r="20" spans="1:8">
      <c r="A20" s="298"/>
      <c r="G20" s="299"/>
    </row>
    <row r="21" spans="1:8">
      <c r="A21" s="289"/>
      <c r="B21" s="108"/>
      <c r="C21" s="108"/>
      <c r="D21" s="108"/>
      <c r="E21" s="108"/>
      <c r="F21" s="108"/>
      <c r="G21" s="290"/>
    </row>
    <row r="22" spans="1:8">
      <c r="A22" s="289"/>
      <c r="B22" s="108"/>
      <c r="C22" s="108"/>
      <c r="D22" s="108"/>
      <c r="E22" s="108"/>
      <c r="F22" s="108"/>
      <c r="G22" s="290"/>
    </row>
    <row r="23" spans="1:8">
      <c r="A23" s="289"/>
      <c r="B23" s="108"/>
      <c r="C23" s="108"/>
      <c r="D23" s="108"/>
      <c r="E23" s="108"/>
      <c r="F23" s="108"/>
      <c r="G23" s="290"/>
    </row>
    <row r="24" spans="1:8">
      <c r="A24" s="349" t="s">
        <v>72</v>
      </c>
      <c r="B24" s="336"/>
      <c r="C24" s="336"/>
      <c r="D24" s="336"/>
      <c r="E24" s="336"/>
      <c r="F24" s="336"/>
      <c r="G24" s="337"/>
    </row>
    <row r="25" spans="1:8">
      <c r="A25" s="331" t="s">
        <v>79</v>
      </c>
      <c r="B25" s="332"/>
      <c r="C25" s="332"/>
      <c r="D25" s="332"/>
      <c r="E25" s="332"/>
      <c r="F25" s="332"/>
      <c r="G25" s="333"/>
    </row>
    <row r="26" spans="1:8">
      <c r="A26" s="331" t="s">
        <v>83</v>
      </c>
      <c r="B26" s="332"/>
      <c r="C26" s="332"/>
      <c r="D26" s="332"/>
      <c r="E26" s="332"/>
      <c r="F26" s="332"/>
      <c r="G26" s="333"/>
    </row>
    <row r="27" spans="1:8">
      <c r="A27" s="289"/>
      <c r="B27" s="108"/>
      <c r="C27" s="108"/>
      <c r="D27" s="108"/>
      <c r="E27" s="108"/>
      <c r="F27" s="108"/>
      <c r="G27" s="290"/>
    </row>
    <row r="28" spans="1:8">
      <c r="A28" s="289"/>
      <c r="B28" s="108"/>
      <c r="C28" s="108"/>
      <c r="D28" s="108"/>
      <c r="E28" s="108"/>
      <c r="F28" s="108"/>
      <c r="G28" s="290"/>
    </row>
    <row r="29" spans="1:8" ht="13.5" thickBot="1">
      <c r="A29" s="300"/>
      <c r="B29" s="301"/>
      <c r="C29" s="301"/>
      <c r="D29" s="301"/>
      <c r="E29" s="301"/>
      <c r="F29" s="301"/>
      <c r="G29" s="302"/>
    </row>
  </sheetData>
  <mergeCells count="8">
    <mergeCell ref="A25:G25"/>
    <mergeCell ref="A26:G26"/>
    <mergeCell ref="B1:G3"/>
    <mergeCell ref="A4:G4"/>
    <mergeCell ref="A5:G5"/>
    <mergeCell ref="A6:G6"/>
    <mergeCell ref="A9:G9"/>
    <mergeCell ref="A24:G24"/>
  </mergeCells>
  <printOptions horizontalCentered="1" verticalCentered="1"/>
  <pageMargins left="0.31496062992125984" right="0.31496062992125984" top="0.78740157480314965" bottom="0.78740157480314965" header="0.31496062992125984" footer="0.31496062992125984"/>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8"/>
  <sheetViews>
    <sheetView showGridLines="0" showZeros="0" view="pageBreakPreview" topLeftCell="A16" zoomScale="90" zoomScaleSheetLayoutView="90" workbookViewId="0">
      <selection activeCell="O31" sqref="O31"/>
    </sheetView>
  </sheetViews>
  <sheetFormatPr defaultColWidth="9.140625" defaultRowHeight="12.75"/>
  <cols>
    <col min="1" max="1" width="5.7109375" style="1" customWidth="1"/>
    <col min="2" max="2" width="14.140625" style="58" customWidth="1"/>
    <col min="3" max="3" width="60.7109375" style="1" customWidth="1"/>
    <col min="4" max="4" width="9.42578125" style="1" customWidth="1"/>
    <col min="5" max="5" width="12.28515625" style="1" customWidth="1"/>
    <col min="6" max="6" width="40.7109375" style="2" customWidth="1"/>
    <col min="7" max="16384" width="9.140625" style="1"/>
  </cols>
  <sheetData>
    <row r="1" spans="1:8" s="4" customFormat="1" ht="94.5" customHeight="1">
      <c r="A1" s="157"/>
      <c r="B1" s="158"/>
      <c r="C1" s="159"/>
      <c r="D1" s="159"/>
      <c r="E1" s="159"/>
      <c r="F1" s="160"/>
      <c r="G1" s="54"/>
      <c r="H1" s="54"/>
    </row>
    <row r="2" spans="1:8" s="14" customFormat="1" ht="20.100000000000001" customHeight="1">
      <c r="A2" s="317" t="s">
        <v>23</v>
      </c>
      <c r="B2" s="318"/>
      <c r="C2" s="318"/>
      <c r="D2" s="318"/>
      <c r="E2" s="318"/>
      <c r="F2" s="319"/>
    </row>
    <row r="3" spans="1:8" s="17" customFormat="1" ht="20.100000000000001" customHeight="1">
      <c r="A3" s="325" t="s">
        <v>38</v>
      </c>
      <c r="B3" s="326"/>
      <c r="C3" s="326"/>
      <c r="D3" s="326"/>
      <c r="E3" s="20"/>
      <c r="F3" s="161"/>
    </row>
    <row r="4" spans="1:8" s="17" customFormat="1" ht="20.100000000000001" customHeight="1">
      <c r="A4" s="322" t="str">
        <f>'Planilha Orcamentária'!A4</f>
        <v>OBRA: CALÇAMENTO DE BLOCOS DE CONCRETO SEXTAVADOS NA RUA HOLT DE PAULA VALVERDE, DISTRITO DE NOVO HORIZONTE</v>
      </c>
      <c r="B4" s="323"/>
      <c r="C4" s="323"/>
      <c r="D4" s="324"/>
      <c r="E4" s="21" t="s">
        <v>39</v>
      </c>
      <c r="F4" s="162" t="s">
        <v>33</v>
      </c>
    </row>
    <row r="5" spans="1:8" s="17" customFormat="1" ht="20.100000000000001" customHeight="1">
      <c r="A5" s="307" t="str">
        <f>'Planilha Orcamentária'!A5</f>
        <v>LOCAL: PERÍMETRO URBANO - INHAPIM/MG - CEP: 35330-000</v>
      </c>
      <c r="B5" s="308"/>
      <c r="C5" s="308"/>
      <c r="D5" s="308"/>
      <c r="E5" s="133" t="s">
        <v>20</v>
      </c>
      <c r="F5" s="163">
        <v>46111</v>
      </c>
    </row>
    <row r="6" spans="1:8" ht="3.75" customHeight="1">
      <c r="A6" s="312"/>
      <c r="B6" s="313"/>
      <c r="C6" s="313"/>
      <c r="D6" s="313"/>
      <c r="E6" s="313"/>
      <c r="F6" s="314"/>
    </row>
    <row r="7" spans="1:8" s="9" customFormat="1" ht="35.1" customHeight="1">
      <c r="A7" s="141" t="s">
        <v>0</v>
      </c>
      <c r="B7" s="18" t="s">
        <v>25</v>
      </c>
      <c r="C7" s="18" t="s">
        <v>26</v>
      </c>
      <c r="D7" s="18" t="s">
        <v>2</v>
      </c>
      <c r="E7" s="18" t="s">
        <v>1</v>
      </c>
      <c r="F7" s="164" t="s">
        <v>35</v>
      </c>
    </row>
    <row r="8" spans="1:8" s="9" customFormat="1" ht="20.100000000000001" customHeight="1">
      <c r="A8" s="165">
        <v>1</v>
      </c>
      <c r="B8" s="10"/>
      <c r="C8" s="48" t="str">
        <f>'Planilha Orcamentária'!C10</f>
        <v>SERVIÇOS PRELIMINARES</v>
      </c>
      <c r="D8" s="11"/>
      <c r="E8" s="12"/>
      <c r="F8" s="166"/>
    </row>
    <row r="9" spans="1:8" s="9" customFormat="1" ht="56.25">
      <c r="A9" s="167">
        <v>1.1000000000000001</v>
      </c>
      <c r="B9" s="45" t="str">
        <f>'Planilha Orcamentária'!B11</f>
        <v>ED-28427</v>
      </c>
      <c r="C9" s="45" t="str">
        <f>'Planilha Orcamentária'!C11</f>
        <v>FORNECIMENTO E COLOCAÇÃO DE PLACA DE
OBRA EM CHAPA GALVANIZADA #26, ESP. 0,45MM, DIMENSÃO (3X1,5)
M, PLOTADA COM ADESIVO VINÍLICO, AFIXADA COM REBITES 4,
8X40MM, EM ESTRUTURA METÁLICA DE METALON 20X20MM, ESP. 1,
25MM, INCLUSIVE SUPORTE EM EUCALIPTO AUTOCLAVADO PINTADO
COM TINTA PVA DUAS (2) DEMÃOS</v>
      </c>
      <c r="D9" s="45" t="str">
        <f>'Planilha Orcamentária'!D11</f>
        <v>M²</v>
      </c>
      <c r="E9" s="59">
        <f>'Planilha Orcamentária'!E11</f>
        <v>1</v>
      </c>
      <c r="F9" s="168" t="s">
        <v>50</v>
      </c>
    </row>
    <row r="10" spans="1:8" s="9" customFormat="1" ht="11.25">
      <c r="A10" s="165" t="s">
        <v>22</v>
      </c>
      <c r="B10" s="10"/>
      <c r="C10" s="48" t="str">
        <f>'Planilha Orcamentária'!C12</f>
        <v>REDE PLUVIAL</v>
      </c>
      <c r="D10" s="11"/>
      <c r="E10" s="12"/>
      <c r="F10" s="166"/>
    </row>
    <row r="11" spans="1:8" s="9" customFormat="1" ht="56.25">
      <c r="A11" s="270" t="s">
        <v>75</v>
      </c>
      <c r="B11" s="45" t="str">
        <f>'Planilha Orcamentária'!B13</f>
        <v>SINAPI-102312</v>
      </c>
      <c r="C11" s="271" t="str">
        <f>'Planilha Orcamentária'!C13</f>
        <v>ESCAVAÇÃO MECANIZADA DE VALA COM PROF. DE 3,0 M ATÉ 4,5 M (MÉDIA MONTANTE E JUSANTE/UMA
COMPOSIÇÃO POR TRECHO), ESCAVADEIRA (1,2 M3), LARG. DE 1,5 M A 2,5 M, EM SOLO DE 2A CATEGORIA, EM
LOCAIS COM ALTO NÍVEL DE INTERFERÊNCIA. AF_09/2024</v>
      </c>
      <c r="D11" s="45" t="str">
        <f>'Planilha Orcamentária'!D13</f>
        <v>M³</v>
      </c>
      <c r="E11" s="273">
        <f>'Planilha Orcamentária'!E13</f>
        <v>1.92</v>
      </c>
      <c r="F11" s="272" t="s">
        <v>121</v>
      </c>
    </row>
    <row r="12" spans="1:8" s="9" customFormat="1" ht="33.75">
      <c r="A12" s="270" t="s">
        <v>76</v>
      </c>
      <c r="B12" s="45" t="str">
        <f>'Planilha Orcamentária'!B14</f>
        <v>SINAPI-98409</v>
      </c>
      <c r="C12" s="271" t="str">
        <f>'Planilha Orcamentária'!C14</f>
        <v>ACRÉSCIMO PARA POÇO DE VISITA CIRCULAR PARA ESGOTO, EM CONCRETO PRÉ-MOLDADO, DIÂMETRO INTERNO
= 0,8 M. AF_12/2020</v>
      </c>
      <c r="D12" s="45" t="str">
        <f>'Planilha Orcamentária'!D14</f>
        <v>M</v>
      </c>
      <c r="E12" s="273">
        <f>'Planilha Orcamentária'!E14</f>
        <v>3</v>
      </c>
      <c r="F12" s="272" t="s">
        <v>120</v>
      </c>
    </row>
    <row r="13" spans="1:8" s="9" customFormat="1" ht="33.75">
      <c r="A13" s="270" t="s">
        <v>77</v>
      </c>
      <c r="B13" s="45" t="str">
        <f>'Planilha Orcamentária'!B15</f>
        <v>ED-51121</v>
      </c>
      <c r="C13" s="271" t="str">
        <f>'Planilha Orcamentária'!C15</f>
        <v>REATERRO MANUAL DE VALA, INCLUSIVE
ESPALHAMENTO E COMPACTAÇÃO MECANIZADA COM PLACA
VIBRATÓRIA</v>
      </c>
      <c r="D13" s="45" t="str">
        <f>'Planilha Orcamentária'!D15</f>
        <v>M³</v>
      </c>
      <c r="E13" s="273">
        <f>'Planilha Orcamentária'!E15</f>
        <v>1.92</v>
      </c>
      <c r="F13" s="272" t="s">
        <v>122</v>
      </c>
    </row>
    <row r="14" spans="1:8" s="9" customFormat="1" ht="11.25">
      <c r="A14" s="165" t="str">
        <f>'Planilha Orcamentária'!A16</f>
        <v>3.0</v>
      </c>
      <c r="B14" s="10"/>
      <c r="C14" s="48" t="str">
        <f>'Planilha Orcamentária'!C16</f>
        <v>CALÇAMENTO DE VIA</v>
      </c>
      <c r="D14" s="11"/>
      <c r="E14" s="12"/>
      <c r="F14" s="166"/>
    </row>
    <row r="15" spans="1:8" s="9" customFormat="1" ht="33.75">
      <c r="A15" s="142" t="str">
        <f>'Planilha Orcamentária'!A17</f>
        <v>3.1</v>
      </c>
      <c r="B15" s="45" t="str">
        <f>'Planilha Orcamentária'!B17</f>
        <v>SINAPI-100576</v>
      </c>
      <c r="C15" s="45" t="str">
        <f>'Planilha Orcamentária'!C17</f>
        <v>REGULARIZAÇÃO E COMPACTAÇÃO DE SUBLEITO DE SOLO PREDOMINANTEMENTE ARGILOSO, PARA OBRAS DE
CONSTRUÇÃO DE PAVIMENTOS. AF_09/2024</v>
      </c>
      <c r="D15" s="45" t="str">
        <f>'Planilha Orcamentária'!D17</f>
        <v>M2</v>
      </c>
      <c r="E15" s="59">
        <f>'Planilha Orcamentária'!E17</f>
        <v>662.22</v>
      </c>
      <c r="F15" s="168" t="s">
        <v>123</v>
      </c>
    </row>
    <row r="16" spans="1:8" s="9" customFormat="1" ht="45">
      <c r="A16" s="142" t="str">
        <f>'Planilha Orcamentária'!A18</f>
        <v>3.2</v>
      </c>
      <c r="B16" s="45" t="str">
        <f>'Planilha Orcamentária'!B18</f>
        <v>SINAPI-94273</v>
      </c>
      <c r="C16" s="45" t="str">
        <f>'Planilha Orcamentária'!C18</f>
        <v>ASSENTAMENTO DE GUIA (MEIO-FIO) EM TRECHO RETO, CONFECCIONADA EM CONCRETO PRÉ-FABRICADO, DIMENSÕES 100X15X13X30 CM (COMPRIMENTO X BASE INFERIOR X BASE SUPERIOR X ALTURA), PARA VIAS URBANAS (USO VIÁRIO). AF_06/2016</v>
      </c>
      <c r="D16" s="45" t="str">
        <f>'Planilha Orcamentária'!D18</f>
        <v>M</v>
      </c>
      <c r="E16" s="59">
        <f>'Planilha Orcamentária'!E18</f>
        <v>203.38</v>
      </c>
      <c r="F16" s="168" t="s">
        <v>123</v>
      </c>
    </row>
    <row r="17" spans="1:6" s="9" customFormat="1" ht="22.5">
      <c r="A17" s="142" t="str">
        <f>'Planilha Orcamentária'!A19</f>
        <v>3.3</v>
      </c>
      <c r="B17" s="45" t="str">
        <f>'Planilha Orcamentária'!B19</f>
        <v>SINAPI-92394</v>
      </c>
      <c r="C17" s="45" t="str">
        <f>'Planilha Orcamentária'!C19</f>
        <v>EXECUÇÃO DE PAVIMENTO EM PISO INTERTRAVADO, COM BLOCO SEXTAVADO DE 25 X 25 CM, ESPESSURA 8 CM. AF_10/2022</v>
      </c>
      <c r="D17" s="45" t="str">
        <f>'Planilha Orcamentária'!D19</f>
        <v>M²</v>
      </c>
      <c r="E17" s="59">
        <f>'Planilha Orcamentária'!E19</f>
        <v>565.69000000000005</v>
      </c>
      <c r="F17" s="168" t="s">
        <v>123</v>
      </c>
    </row>
    <row r="18" spans="1:6" s="9" customFormat="1" ht="22.5">
      <c r="A18" s="142" t="str">
        <f>'Planilha Orcamentária'!A20</f>
        <v>3.4</v>
      </c>
      <c r="B18" s="45" t="str">
        <f>'Planilha Orcamentária'!B20</f>
        <v>SINAPI-94287</v>
      </c>
      <c r="C18" s="45" t="str">
        <f>'Planilha Orcamentária'!C20</f>
        <v>EXECUÇÃO DE SARJETA DE CONCRETO USINADO, MOLDADA  IN LOCO  EM TRECHO RETO, 30 CM BASE X 10 CM ALTURA. AF_06/2016</v>
      </c>
      <c r="D18" s="45" t="str">
        <f>'Planilha Orcamentária'!D20</f>
        <v>M</v>
      </c>
      <c r="E18" s="59">
        <f>'Planilha Orcamentária'!E20</f>
        <v>203.38</v>
      </c>
      <c r="F18" s="168" t="s">
        <v>123</v>
      </c>
    </row>
    <row r="19" spans="1:6" s="8" customFormat="1" ht="45">
      <c r="A19" s="142" t="str">
        <f>'Planilha Orcamentária'!A21</f>
        <v>3.5</v>
      </c>
      <c r="B19" s="45" t="str">
        <f>'Planilha Orcamentária'!B21</f>
        <v>SINAPI-95429</v>
      </c>
      <c r="C19" s="45" t="str">
        <f>'Planilha Orcamentária'!C21</f>
        <v>TRANSPORTE COM CAMINHÃO BASCULANTE DE 18 M³, EM VIA URBANA EM REVESTIMENTO PRIMÁRIO. AF_07/2020</v>
      </c>
      <c r="D19" s="45" t="str">
        <f>'Planilha Orcamentária'!D21</f>
        <v>TXKM</v>
      </c>
      <c r="E19" s="59">
        <v>6535.32</v>
      </c>
      <c r="F19" s="169" t="s">
        <v>112</v>
      </c>
    </row>
    <row r="20" spans="1:6" s="8" customFormat="1" ht="22.5">
      <c r="A20" s="142" t="str">
        <f>'Planilha Orcamentária'!A22</f>
        <v>3.6</v>
      </c>
      <c r="B20" s="45" t="str">
        <f>'Planilha Orcamentária'!B22</f>
        <v>COMPOSIÇÃO-001</v>
      </c>
      <c r="C20" s="45" t="str">
        <f>'Planilha Orcamentária'!C22</f>
        <v>VIGA EM CONCRETO ARMADO (1,0M)</v>
      </c>
      <c r="D20" s="45" t="str">
        <f>'Planilha Orcamentária'!D22</f>
        <v>M</v>
      </c>
      <c r="E20" s="59">
        <v>26.06</v>
      </c>
      <c r="F20" s="169" t="s">
        <v>113</v>
      </c>
    </row>
    <row r="21" spans="1:6" s="8" customFormat="1" ht="12">
      <c r="A21" s="142">
        <f>'Planilha Orcamentária'!A23</f>
        <v>0</v>
      </c>
      <c r="B21" s="45">
        <f>'Planilha Orcamentária'!B23</f>
        <v>0</v>
      </c>
      <c r="C21" s="263" t="str">
        <f>'Planilha Orcamentária'!C23</f>
        <v>TOTAL</v>
      </c>
      <c r="D21" s="436"/>
      <c r="E21" s="446"/>
      <c r="F21" s="241" t="s">
        <v>91</v>
      </c>
    </row>
    <row r="22" spans="1:6" s="8" customFormat="1" ht="30" customHeight="1">
      <c r="A22" s="170"/>
      <c r="B22" s="447"/>
      <c r="C22" s="436"/>
      <c r="D22" s="448"/>
      <c r="E22" s="448"/>
      <c r="F22" s="171"/>
    </row>
    <row r="23" spans="1:6" s="8" customFormat="1" ht="30" customHeight="1">
      <c r="A23" s="170"/>
      <c r="B23" s="447"/>
      <c r="C23" s="137"/>
      <c r="D23" s="448"/>
      <c r="E23" s="448"/>
      <c r="F23" s="171"/>
    </row>
    <row r="24" spans="1:6" s="8" customFormat="1" ht="12.95" customHeight="1">
      <c r="A24" s="170"/>
      <c r="B24" s="447"/>
      <c r="C24" s="445" t="s">
        <v>79</v>
      </c>
      <c r="D24" s="448"/>
      <c r="E24" s="448"/>
      <c r="F24" s="171"/>
    </row>
    <row r="25" spans="1:6" s="8" customFormat="1" ht="12.95" customHeight="1">
      <c r="A25" s="170"/>
      <c r="B25" s="447"/>
      <c r="C25" s="445" t="s">
        <v>80</v>
      </c>
      <c r="D25" s="448"/>
      <c r="E25" s="448"/>
      <c r="F25" s="171"/>
    </row>
    <row r="26" spans="1:6" s="8" customFormat="1" ht="12.75" customHeight="1">
      <c r="A26" s="170"/>
      <c r="B26" s="447"/>
      <c r="C26" s="449"/>
      <c r="D26" s="448"/>
      <c r="E26" s="448"/>
      <c r="F26" s="171"/>
    </row>
    <row r="27" spans="1:6" s="8" customFormat="1" ht="12.95" customHeight="1">
      <c r="A27" s="170"/>
      <c r="B27" s="447"/>
      <c r="C27" s="449"/>
      <c r="D27" s="448"/>
      <c r="E27" s="448"/>
      <c r="F27" s="171"/>
    </row>
    <row r="28" spans="1:6" s="8" customFormat="1" ht="12.95" customHeight="1">
      <c r="A28" s="170"/>
      <c r="B28" s="447"/>
      <c r="C28" s="7"/>
      <c r="D28" s="448"/>
      <c r="E28" s="448"/>
      <c r="F28" s="171"/>
    </row>
    <row r="29" spans="1:6" s="8" customFormat="1" ht="12.95" customHeight="1">
      <c r="A29" s="170"/>
      <c r="B29" s="447"/>
      <c r="C29" s="41" t="s">
        <v>52</v>
      </c>
      <c r="D29" s="448"/>
      <c r="E29" s="448"/>
      <c r="F29" s="171"/>
    </row>
    <row r="30" spans="1:6" s="8" customFormat="1" ht="12" customHeight="1" thickBot="1">
      <c r="A30" s="172"/>
      <c r="B30" s="173"/>
      <c r="C30" s="174" t="s">
        <v>81</v>
      </c>
      <c r="D30" s="175"/>
      <c r="E30" s="176"/>
      <c r="F30" s="177"/>
    </row>
    <row r="31" spans="1:6">
      <c r="C31" s="42"/>
    </row>
    <row r="38" ht="12.95" customHeight="1"/>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5">
    <mergeCell ref="A2:F2"/>
    <mergeCell ref="A3:D3"/>
    <mergeCell ref="A6:F6"/>
    <mergeCell ref="A4:D4"/>
    <mergeCell ref="A5:D5"/>
  </mergeCells>
  <phoneticPr fontId="85" type="noConversion"/>
  <conditionalFormatting sqref="F9 F11:F13">
    <cfRule type="expression" dxfId="7" priority="23" stopIfTrue="1">
      <formula>$B9=1</formula>
    </cfRule>
    <cfRule type="expression" dxfId="6" priority="24" stopIfTrue="1">
      <formula>OR($B9=0,$B9=2,$B9=3,$B9=4)</formula>
    </cfRule>
  </conditionalFormatting>
  <conditionalFormatting sqref="F15:F18">
    <cfRule type="expression" dxfId="5" priority="1" stopIfTrue="1">
      <formula>$B15=1</formula>
    </cfRule>
    <cfRule type="expression" dxfId="4" priority="2" stopIfTrue="1">
      <formula>OR($B15=0,$B15=2,$B15=3,$B15=4)</formula>
    </cfRule>
  </conditionalFormatting>
  <conditionalFormatting sqref="F20">
    <cfRule type="expression" dxfId="3" priority="3" stopIfTrue="1">
      <formula>$B20=1</formula>
    </cfRule>
    <cfRule type="expression" dxfId="2" priority="4" stopIfTrue="1">
      <formula>OR($B20=0,$B20=2,$B20=3,$B20=4)</formula>
    </cfRule>
  </conditionalFormatting>
  <printOptions horizontalCentered="1"/>
  <pageMargins left="0.23622047244094491" right="0.23622047244094491" top="0.27559055118110237" bottom="0.27559055118110237" header="0.31496062992125984" footer="0.31496062992125984"/>
  <pageSetup paperSize="9" scale="70" fitToHeight="0" orientation="landscape" r:id="rId2"/>
  <headerFooter alignWithMargins="0"/>
  <drawing r:id="rId3"/>
  <legacyDrawing r:id="rId4"/>
  <oleObjects>
    <mc:AlternateContent xmlns:mc="http://schemas.openxmlformats.org/markup-compatibility/2006">
      <mc:Choice Requires="x14">
        <oleObject progId="Word.Picture.8" shapeId="12290" r:id="rId5">
          <objectPr defaultSize="0" autoPict="0" r:id="rId6">
            <anchor moveWithCells="1">
              <from>
                <xdr:col>0</xdr:col>
                <xdr:colOff>133350</xdr:colOff>
                <xdr:row>0</xdr:row>
                <xdr:rowOff>152400</xdr:rowOff>
              </from>
              <to>
                <xdr:col>1</xdr:col>
                <xdr:colOff>533400</xdr:colOff>
                <xdr:row>0</xdr:row>
                <xdr:rowOff>723900</xdr:rowOff>
              </to>
            </anchor>
          </objectPr>
        </oleObject>
      </mc:Choice>
      <mc:Fallback>
        <oleObject progId="Word.Picture.8" shapeId="12290" r:id="rId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27"/>
  <sheetViews>
    <sheetView showGridLines="0" showZeros="0" view="pageBreakPreview" zoomScale="90" zoomScaleNormal="80" zoomScaleSheetLayoutView="90" workbookViewId="0">
      <selection activeCell="O10" sqref="O10"/>
    </sheetView>
  </sheetViews>
  <sheetFormatPr defaultColWidth="9.140625" defaultRowHeight="12.75"/>
  <cols>
    <col min="1" max="1" width="10.7109375" style="22" customWidth="1"/>
    <col min="2" max="2" width="87.42578125" style="22" customWidth="1"/>
    <col min="3" max="3" width="20.7109375" style="25" customWidth="1"/>
    <col min="4" max="4" width="16.42578125" style="25" customWidth="1"/>
    <col min="5" max="5" width="8.140625" style="22" bestFit="1" customWidth="1"/>
    <col min="6" max="6" width="9.140625" style="22" customWidth="1"/>
    <col min="7" max="7" width="16.42578125" style="22" customWidth="1"/>
    <col min="8" max="8" width="3.140625" style="22" customWidth="1"/>
    <col min="9" max="9" width="8.85546875" style="22" customWidth="1"/>
    <col min="10" max="10" width="7.140625" style="22" customWidth="1"/>
    <col min="11" max="11" width="12.5703125" style="22" customWidth="1"/>
    <col min="12" max="12" width="12.85546875" style="22" bestFit="1" customWidth="1"/>
    <col min="13" max="16384" width="9.140625" style="22"/>
  </cols>
  <sheetData>
    <row r="1" spans="1:12" s="4" customFormat="1" ht="87" customHeight="1">
      <c r="A1" s="157"/>
      <c r="B1" s="185"/>
      <c r="C1" s="159"/>
      <c r="D1" s="159"/>
      <c r="E1" s="159"/>
      <c r="F1" s="159"/>
      <c r="G1" s="186"/>
      <c r="H1" s="186"/>
      <c r="I1" s="186"/>
      <c r="J1" s="187"/>
      <c r="K1" s="178"/>
      <c r="L1" s="60"/>
    </row>
    <row r="2" spans="1:12" ht="30" customHeight="1">
      <c r="A2" s="360" t="s">
        <v>11</v>
      </c>
      <c r="B2" s="361"/>
      <c r="C2" s="361"/>
      <c r="D2" s="361"/>
      <c r="E2" s="361"/>
      <c r="F2" s="361"/>
      <c r="G2" s="361"/>
      <c r="H2" s="361"/>
      <c r="I2" s="361"/>
      <c r="J2" s="362"/>
      <c r="K2" s="31"/>
      <c r="L2" s="61"/>
    </row>
    <row r="3" spans="1:12" ht="30" customHeight="1">
      <c r="A3" s="363" t="str">
        <f>'Planilha Orcamentária'!A3</f>
        <v>PREFEITURA MUNICIPAL DE INHAPIM-MG</v>
      </c>
      <c r="B3" s="364"/>
      <c r="C3" s="381" t="s">
        <v>21</v>
      </c>
      <c r="D3" s="373">
        <f>D14</f>
        <v>126798.99710000001</v>
      </c>
      <c r="E3" s="71" t="s">
        <v>20</v>
      </c>
      <c r="F3" s="131"/>
      <c r="G3" s="138">
        <v>46111</v>
      </c>
      <c r="H3" s="132"/>
      <c r="I3" s="376" t="s">
        <v>84</v>
      </c>
      <c r="J3" s="351"/>
      <c r="K3" s="70"/>
      <c r="L3" s="61"/>
    </row>
    <row r="4" spans="1:12" ht="20.100000000000001" customHeight="1">
      <c r="A4" s="188" t="str">
        <f>'Planilha Orcamentária'!A4</f>
        <v>OBRA: CALÇAMENTO DE BLOCOS DE CONCRETO SEXTAVADOS NA RUA HOLT DE PAULA VALVERDE, DISTRITO DE NOVO HORIZONTE</v>
      </c>
      <c r="B4" s="35"/>
      <c r="C4" s="374"/>
      <c r="D4" s="374"/>
      <c r="E4" s="367" t="s">
        <v>74</v>
      </c>
      <c r="F4" s="368"/>
      <c r="G4" s="368"/>
      <c r="H4" s="368"/>
      <c r="I4" s="368"/>
      <c r="J4" s="369"/>
      <c r="K4" s="31"/>
      <c r="L4" s="61"/>
    </row>
    <row r="5" spans="1:12" ht="24" customHeight="1">
      <c r="A5" s="365" t="str">
        <f>'Planilha Orcamentária'!A5</f>
        <v>LOCAL: PERÍMETRO URBANO - INHAPIM/MG - CEP: 35330-000</v>
      </c>
      <c r="B5" s="366"/>
      <c r="C5" s="375"/>
      <c r="D5" s="375"/>
      <c r="E5" s="370"/>
      <c r="F5" s="371"/>
      <c r="G5" s="371"/>
      <c r="H5" s="371"/>
      <c r="I5" s="371"/>
      <c r="J5" s="372"/>
      <c r="K5" s="31"/>
      <c r="L5" s="61"/>
    </row>
    <row r="6" spans="1:12" ht="25.5" customHeight="1">
      <c r="A6" s="189" t="s">
        <v>37</v>
      </c>
      <c r="B6" s="28" t="s">
        <v>12</v>
      </c>
      <c r="C6" s="68" t="s">
        <v>13</v>
      </c>
      <c r="D6" s="68" t="s">
        <v>14</v>
      </c>
      <c r="E6" s="352" t="s">
        <v>40</v>
      </c>
      <c r="F6" s="353"/>
      <c r="G6" s="352" t="s">
        <v>41</v>
      </c>
      <c r="H6" s="353"/>
      <c r="I6" s="350" t="s">
        <v>48</v>
      </c>
      <c r="J6" s="351"/>
      <c r="K6" s="72" t="s">
        <v>56</v>
      </c>
      <c r="L6" s="61"/>
    </row>
    <row r="7" spans="1:12">
      <c r="A7" s="377" t="s">
        <v>85</v>
      </c>
      <c r="B7" s="379" t="str">
        <f>'Planilha Orcamentária'!C10</f>
        <v>SERVIÇOS PRELIMINARES</v>
      </c>
      <c r="C7" s="36" t="s">
        <v>15</v>
      </c>
      <c r="D7" s="52">
        <f>D8/$D$14</f>
        <v>1.1847491181773707E-2</v>
      </c>
      <c r="E7" s="390">
        <v>1</v>
      </c>
      <c r="F7" s="391"/>
      <c r="G7" s="69"/>
      <c r="H7" s="70"/>
      <c r="I7" s="350"/>
      <c r="J7" s="351"/>
      <c r="K7" s="179"/>
      <c r="L7" s="61"/>
    </row>
    <row r="8" spans="1:12">
      <c r="A8" s="378"/>
      <c r="B8" s="380"/>
      <c r="C8" s="37" t="s">
        <v>16</v>
      </c>
      <c r="D8" s="53">
        <f>'Planilha Orcamentária'!H10</f>
        <v>1502.25</v>
      </c>
      <c r="E8" s="392">
        <f>E7*$D$8</f>
        <v>1502.25</v>
      </c>
      <c r="F8" s="393"/>
      <c r="G8" s="352"/>
      <c r="H8" s="353"/>
      <c r="I8" s="350"/>
      <c r="J8" s="351"/>
      <c r="K8" s="179"/>
      <c r="L8" s="61"/>
    </row>
    <row r="9" spans="1:12">
      <c r="A9" s="377" t="str">
        <f>'Planilha Orcamentária'!A12</f>
        <v>2.0</v>
      </c>
      <c r="B9" s="379" t="str">
        <f>'Planilha Orcamentária'!C12</f>
        <v>REDE PLUVIAL</v>
      </c>
      <c r="C9" s="36" t="s">
        <v>15</v>
      </c>
      <c r="D9" s="52">
        <f>D10/$D$14</f>
        <v>1.3260275226577481E-2</v>
      </c>
      <c r="E9" s="354">
        <v>1</v>
      </c>
      <c r="F9" s="355"/>
      <c r="G9" s="354"/>
      <c r="H9" s="355"/>
      <c r="I9" s="354"/>
      <c r="J9" s="356"/>
      <c r="K9" s="179"/>
      <c r="L9" s="61"/>
    </row>
    <row r="10" spans="1:12">
      <c r="A10" s="378"/>
      <c r="B10" s="380"/>
      <c r="C10" s="37" t="s">
        <v>16</v>
      </c>
      <c r="D10" s="53">
        <f>'Planilha Orcamentária'!H12</f>
        <v>1681.3896</v>
      </c>
      <c r="E10" s="392">
        <f>D10*E9</f>
        <v>1681.3896</v>
      </c>
      <c r="F10" s="393"/>
      <c r="G10" s="357">
        <f>D10*G9</f>
        <v>0</v>
      </c>
      <c r="H10" s="358"/>
      <c r="I10" s="359">
        <f>D10*I9</f>
        <v>0</v>
      </c>
      <c r="J10" s="351"/>
      <c r="K10" s="179"/>
      <c r="L10" s="61"/>
    </row>
    <row r="11" spans="1:12" s="23" customFormat="1" ht="15" customHeight="1">
      <c r="A11" s="386" t="str">
        <f>'Planilha Orcamentária'!A16</f>
        <v>3.0</v>
      </c>
      <c r="B11" s="388" t="str">
        <f>'Planilha Orcamentária'!C16</f>
        <v>CALÇAMENTO DE VIA</v>
      </c>
      <c r="C11" s="36" t="s">
        <v>15</v>
      </c>
      <c r="D11" s="52">
        <f>D12/$D$14</f>
        <v>0.97489223359164889</v>
      </c>
      <c r="E11" s="354">
        <v>0.25</v>
      </c>
      <c r="F11" s="355"/>
      <c r="G11" s="354">
        <v>0.5</v>
      </c>
      <c r="H11" s="355"/>
      <c r="I11" s="354">
        <v>0.25</v>
      </c>
      <c r="J11" s="356"/>
      <c r="K11" s="180"/>
      <c r="L11" s="62"/>
    </row>
    <row r="12" spans="1:12" s="23" customFormat="1" ht="15" customHeight="1">
      <c r="A12" s="387"/>
      <c r="B12" s="389"/>
      <c r="C12" s="37" t="s">
        <v>16</v>
      </c>
      <c r="D12" s="53">
        <f>'Planilha Orcamentária'!H16</f>
        <v>123615.35750000001</v>
      </c>
      <c r="E12" s="384">
        <f>D12*$E$11</f>
        <v>30903.839375000003</v>
      </c>
      <c r="F12" s="385"/>
      <c r="G12" s="357">
        <f>D12*$G$11</f>
        <v>61807.678750000006</v>
      </c>
      <c r="H12" s="398"/>
      <c r="I12" s="357">
        <f>D12*$I$11</f>
        <v>30903.839375000003</v>
      </c>
      <c r="J12" s="399"/>
      <c r="K12" s="180"/>
      <c r="L12" s="62"/>
    </row>
    <row r="13" spans="1:12" s="23" customFormat="1" ht="15" customHeight="1">
      <c r="A13" s="382" t="s">
        <v>17</v>
      </c>
      <c r="B13" s="383"/>
      <c r="C13" s="36" t="s">
        <v>15</v>
      </c>
      <c r="D13" s="52">
        <f>SUM(D7+D9+D11)</f>
        <v>1</v>
      </c>
      <c r="E13" s="354">
        <f>E14/D14</f>
        <v>0.26883082480626341</v>
      </c>
      <c r="F13" s="355"/>
      <c r="G13" s="354">
        <f>G14/$D$14</f>
        <v>0.48744611679582445</v>
      </c>
      <c r="H13" s="355"/>
      <c r="I13" s="354">
        <f>I14/$D$14</f>
        <v>0.24372305839791222</v>
      </c>
      <c r="J13" s="356"/>
      <c r="K13" s="181" t="e">
        <f>K14/$D$14</f>
        <v>#REF!</v>
      </c>
      <c r="L13" s="62"/>
    </row>
    <row r="14" spans="1:12" s="23" customFormat="1" ht="15" customHeight="1">
      <c r="A14" s="382"/>
      <c r="B14" s="383"/>
      <c r="C14" s="36" t="s">
        <v>16</v>
      </c>
      <c r="D14" s="67">
        <f>SUM(D8+D10+D12)</f>
        <v>126798.99710000001</v>
      </c>
      <c r="E14" s="384">
        <f>(E8+E10+E12)</f>
        <v>34087.478975000005</v>
      </c>
      <c r="F14" s="385"/>
      <c r="G14" s="396">
        <f>SUM(G8+G10+G12)</f>
        <v>61807.678750000006</v>
      </c>
      <c r="H14" s="353"/>
      <c r="I14" s="396">
        <f>SUM(I8+I10+I12)</f>
        <v>30903.839375000003</v>
      </c>
      <c r="J14" s="397"/>
      <c r="K14" s="182" t="e">
        <f>#REF!</f>
        <v>#REF!</v>
      </c>
      <c r="L14" s="62"/>
    </row>
    <row r="15" spans="1:12" s="23" customFormat="1" ht="15" customHeight="1">
      <c r="A15" s="190"/>
      <c r="B15" s="264"/>
      <c r="C15" s="264"/>
      <c r="D15" s="264"/>
      <c r="E15" s="264"/>
      <c r="F15" s="264"/>
      <c r="G15" s="264"/>
      <c r="H15" s="264"/>
      <c r="I15" s="394" t="s">
        <v>18</v>
      </c>
      <c r="J15" s="395"/>
      <c r="K15" s="183"/>
      <c r="L15" s="62"/>
    </row>
    <row r="16" spans="1:12" s="23" customFormat="1" ht="15" customHeight="1">
      <c r="A16" s="191"/>
      <c r="B16" s="264"/>
      <c r="C16" s="264"/>
      <c r="D16" s="264"/>
      <c r="E16" s="264"/>
      <c r="F16" s="264"/>
      <c r="G16" s="264"/>
      <c r="H16" s="264"/>
      <c r="I16" s="33"/>
      <c r="J16" s="192"/>
      <c r="K16" s="184"/>
      <c r="L16" s="62"/>
    </row>
    <row r="17" spans="1:12" s="23" customFormat="1" ht="19.5" customHeight="1">
      <c r="A17" s="191"/>
      <c r="B17" s="24"/>
      <c r="C17" s="264"/>
      <c r="D17" s="25"/>
      <c r="E17" s="22"/>
      <c r="F17" s="22"/>
      <c r="G17" s="22"/>
      <c r="H17" s="22"/>
      <c r="I17" s="26"/>
      <c r="J17" s="193"/>
      <c r="K17" s="136"/>
      <c r="L17" s="62"/>
    </row>
    <row r="18" spans="1:12" s="23" customFormat="1" ht="19.5" customHeight="1">
      <c r="A18" s="194"/>
      <c r="B18" s="265" t="str">
        <f>'Memória de Cálculo'!C24</f>
        <v>Sebastião Barbosa Pinto Filho</v>
      </c>
      <c r="C18" s="266"/>
      <c r="D18" s="266"/>
      <c r="E18" s="29"/>
      <c r="F18" s="29"/>
      <c r="G18" s="29"/>
      <c r="H18" s="29"/>
      <c r="I18" s="30"/>
      <c r="J18" s="195"/>
      <c r="K18" s="32"/>
      <c r="L18" s="65">
        <f>SUM(E13:J13)</f>
        <v>1</v>
      </c>
    </row>
    <row r="19" spans="1:12" ht="14.25" customHeight="1">
      <c r="A19" s="194"/>
      <c r="B19" s="265" t="str">
        <f>'Memória de Cálculo'!C25</f>
        <v>CREA/MG Nº: MG 249.547/D</v>
      </c>
      <c r="C19" s="266"/>
      <c r="D19" s="266"/>
      <c r="E19" s="29"/>
      <c r="F19" s="29"/>
      <c r="G19" s="29"/>
      <c r="H19" s="29"/>
      <c r="I19" s="30"/>
      <c r="J19" s="195"/>
      <c r="K19" s="32"/>
      <c r="L19" s="66">
        <f>SUM(E14:J14)</f>
        <v>126798.99710000001</v>
      </c>
    </row>
    <row r="20" spans="1:12" s="29" customFormat="1" ht="19.5" customHeight="1">
      <c r="A20" s="196"/>
      <c r="B20" s="267"/>
      <c r="C20" s="25"/>
      <c r="D20" s="25"/>
      <c r="E20" s="22"/>
      <c r="F20" s="22"/>
      <c r="G20" s="22"/>
      <c r="H20" s="22"/>
      <c r="I20" s="26"/>
      <c r="J20" s="193"/>
      <c r="K20" s="31"/>
      <c r="L20" s="63"/>
    </row>
    <row r="21" spans="1:12" s="29" customFormat="1" ht="19.5" customHeight="1">
      <c r="A21" s="197"/>
      <c r="B21" s="27"/>
      <c r="C21" s="268"/>
      <c r="D21" s="268"/>
      <c r="E21" s="269"/>
      <c r="F21" s="269"/>
      <c r="G21" s="269"/>
      <c r="H21" s="269"/>
      <c r="I21" s="34"/>
      <c r="J21" s="193"/>
      <c r="K21" s="31"/>
      <c r="L21" s="63"/>
    </row>
    <row r="22" spans="1:12" s="29" customFormat="1" ht="19.5" customHeight="1">
      <c r="A22" s="194"/>
      <c r="B22" s="38" t="str">
        <f>'Memória de Cálculo'!C29</f>
        <v>Prefeito Municipal de Inhapim-MG</v>
      </c>
      <c r="C22" s="266"/>
      <c r="D22" s="266"/>
      <c r="I22" s="30"/>
      <c r="J22" s="195"/>
      <c r="K22" s="32"/>
      <c r="L22" s="63"/>
    </row>
    <row r="23" spans="1:12" s="29" customFormat="1" ht="19.5" customHeight="1" thickBot="1">
      <c r="A23" s="198"/>
      <c r="B23" s="199" t="str">
        <f>'Memória de Cálculo'!C30</f>
        <v>Sandro Adriano Oliveira Silva</v>
      </c>
      <c r="C23" s="200"/>
      <c r="D23" s="200"/>
      <c r="E23" s="201"/>
      <c r="F23" s="201"/>
      <c r="G23" s="201"/>
      <c r="H23" s="201"/>
      <c r="I23" s="202"/>
      <c r="J23" s="203"/>
      <c r="K23" s="32"/>
      <c r="L23" s="63"/>
    </row>
    <row r="24" spans="1:12" s="29" customFormat="1" ht="14.1" customHeight="1">
      <c r="A24" s="22"/>
      <c r="B24" s="22"/>
      <c r="C24" s="25"/>
      <c r="D24" s="25"/>
      <c r="E24" s="22"/>
      <c r="F24" s="22"/>
      <c r="G24" s="22"/>
      <c r="H24" s="22"/>
      <c r="I24" s="22"/>
      <c r="J24" s="22"/>
      <c r="K24" s="22"/>
      <c r="L24" s="63"/>
    </row>
    <row r="25" spans="1:12" ht="14.1" customHeight="1">
      <c r="L25" s="61"/>
    </row>
    <row r="26" spans="1:12" ht="14.1" customHeight="1">
      <c r="L26" s="61"/>
    </row>
    <row r="27" spans="1:12">
      <c r="L27" s="64"/>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41">
    <mergeCell ref="I15:J15"/>
    <mergeCell ref="E9:F9"/>
    <mergeCell ref="E10:F10"/>
    <mergeCell ref="I13:J13"/>
    <mergeCell ref="I14:J14"/>
    <mergeCell ref="G13:H13"/>
    <mergeCell ref="G14:H14"/>
    <mergeCell ref="G12:H12"/>
    <mergeCell ref="I12:J12"/>
    <mergeCell ref="A7:A8"/>
    <mergeCell ref="B7:B8"/>
    <mergeCell ref="C3:C5"/>
    <mergeCell ref="A13:B14"/>
    <mergeCell ref="E13:F13"/>
    <mergeCell ref="E14:F14"/>
    <mergeCell ref="A11:A12"/>
    <mergeCell ref="B11:B12"/>
    <mergeCell ref="E11:F11"/>
    <mergeCell ref="E12:F12"/>
    <mergeCell ref="A9:A10"/>
    <mergeCell ref="B9:B10"/>
    <mergeCell ref="E7:F7"/>
    <mergeCell ref="E8:F8"/>
    <mergeCell ref="A2:J2"/>
    <mergeCell ref="A3:B3"/>
    <mergeCell ref="A5:B5"/>
    <mergeCell ref="E6:F6"/>
    <mergeCell ref="I6:J6"/>
    <mergeCell ref="G6:H6"/>
    <mergeCell ref="E4:J5"/>
    <mergeCell ref="D3:D5"/>
    <mergeCell ref="I3:J3"/>
    <mergeCell ref="I7:J7"/>
    <mergeCell ref="I8:J8"/>
    <mergeCell ref="G8:H8"/>
    <mergeCell ref="G11:H11"/>
    <mergeCell ref="I11:J11"/>
    <mergeCell ref="I9:J9"/>
    <mergeCell ref="G9:H9"/>
    <mergeCell ref="G10:H10"/>
    <mergeCell ref="I10:J10"/>
  </mergeCells>
  <phoneticPr fontId="14" type="noConversion"/>
  <printOptions horizontalCentered="1" verticalCentered="1"/>
  <pageMargins left="0.23622047244094491" right="0.23622047244094491" top="0.74803149606299213" bottom="0.74803149606299213" header="0.31496062992125984" footer="0.31496062992125984"/>
  <pageSetup paperSize="9" scale="76" orientation="landscape" blackAndWhite="1" r:id="rId2"/>
  <headerFooter alignWithMargins="0"/>
  <ignoredErrors>
    <ignoredError sqref="D8 D10" formula="1"/>
  </ignoredError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A3622-5E1F-4966-822C-4C3426C37120}">
  <dimension ref="A1:F34"/>
  <sheetViews>
    <sheetView showGridLines="0" topLeftCell="A16" zoomScale="90" zoomScaleNormal="90" zoomScaleSheetLayoutView="90" workbookViewId="0">
      <selection activeCell="P29" sqref="P29"/>
    </sheetView>
  </sheetViews>
  <sheetFormatPr defaultColWidth="9.140625" defaultRowHeight="12.75"/>
  <cols>
    <col min="1" max="1" width="5.7109375" style="1" customWidth="1"/>
    <col min="2" max="2" width="19.7109375" style="1" customWidth="1"/>
    <col min="3" max="3" width="63.28515625" style="1" customWidth="1"/>
    <col min="4" max="4" width="14" style="1" customWidth="1"/>
    <col min="5" max="5" width="11.7109375" style="1" customWidth="1"/>
    <col min="6" max="6" width="49.42578125" style="2" customWidth="1"/>
    <col min="7" max="16384" width="9.140625" style="1"/>
  </cols>
  <sheetData>
    <row r="1" spans="1:6" ht="84.95" customHeight="1">
      <c r="A1" s="412"/>
      <c r="B1" s="413"/>
      <c r="C1" s="303"/>
      <c r="D1" s="303"/>
      <c r="E1" s="303"/>
      <c r="F1" s="304"/>
    </row>
    <row r="2" spans="1:6" s="14" customFormat="1" ht="20.100000000000001" customHeight="1">
      <c r="A2" s="317" t="s">
        <v>43</v>
      </c>
      <c r="B2" s="318"/>
      <c r="C2" s="318"/>
      <c r="D2" s="318"/>
      <c r="E2" s="318"/>
      <c r="F2" s="319"/>
    </row>
    <row r="3" spans="1:6" s="17" customFormat="1" ht="20.100000000000001" customHeight="1">
      <c r="A3" s="325" t="s">
        <v>38</v>
      </c>
      <c r="B3" s="326"/>
      <c r="C3" s="326"/>
      <c r="D3" s="326"/>
      <c r="E3" s="20"/>
      <c r="F3" s="161"/>
    </row>
    <row r="4" spans="1:6" s="17" customFormat="1" ht="20.100000000000001" customHeight="1">
      <c r="A4" s="322" t="str">
        <f>'Planilha Orcamentária'!A4</f>
        <v>OBRA: CALÇAMENTO DE BLOCOS DE CONCRETO SEXTAVADOS NA RUA HOLT DE PAULA VALVERDE, DISTRITO DE NOVO HORIZONTE</v>
      </c>
      <c r="B4" s="323"/>
      <c r="C4" s="323"/>
      <c r="D4" s="324"/>
      <c r="E4" s="21" t="s">
        <v>39</v>
      </c>
      <c r="F4" s="162" t="s">
        <v>33</v>
      </c>
    </row>
    <row r="5" spans="1:6" s="17" customFormat="1" ht="20.100000000000001" customHeight="1">
      <c r="A5" s="307" t="str">
        <f>'Planilha Orcamentária'!A5</f>
        <v>LOCAL: PERÍMETRO URBANO - INHAPIM/MG - CEP: 35330-000</v>
      </c>
      <c r="B5" s="308"/>
      <c r="C5" s="308"/>
      <c r="D5" s="308"/>
      <c r="E5" s="133" t="s">
        <v>20</v>
      </c>
      <c r="F5" s="163">
        <v>46111</v>
      </c>
    </row>
    <row r="6" spans="1:6" ht="3.75" customHeight="1">
      <c r="A6" s="312"/>
      <c r="B6" s="313"/>
      <c r="C6" s="313"/>
      <c r="D6" s="313"/>
      <c r="E6" s="313"/>
      <c r="F6" s="314"/>
    </row>
    <row r="7" spans="1:6" s="9" customFormat="1" ht="35.1" customHeight="1">
      <c r="A7" s="141" t="s">
        <v>0</v>
      </c>
      <c r="B7" s="134" t="s">
        <v>25</v>
      </c>
      <c r="C7" s="134" t="s">
        <v>26</v>
      </c>
      <c r="D7" s="406" t="s">
        <v>42</v>
      </c>
      <c r="E7" s="407"/>
      <c r="F7" s="408"/>
    </row>
    <row r="8" spans="1:6" s="9" customFormat="1" ht="11.25">
      <c r="A8" s="255" t="s">
        <v>85</v>
      </c>
      <c r="B8" s="256"/>
      <c r="C8" s="257" t="str">
        <f>'Planilha Orcamentária'!C10</f>
        <v>SERVIÇOS PRELIMINARES</v>
      </c>
      <c r="D8" s="258"/>
      <c r="E8" s="259"/>
      <c r="F8" s="260"/>
    </row>
    <row r="9" spans="1:6" s="9" customFormat="1" ht="56.25">
      <c r="A9" s="261" t="str">
        <f>'Planilha Orcamentária'!A11</f>
        <v>1.1</v>
      </c>
      <c r="B9" s="135" t="str">
        <f>'Planilha Orcamentária'!B11</f>
        <v>ED-28427</v>
      </c>
      <c r="C9" s="262" t="str">
        <f>'Planilha Orcamentária'!C11</f>
        <v>FORNECIMENTO E COLOCAÇÃO DE PLACA DE
OBRA EM CHAPA GALVANIZADA #26, ESP. 0,45MM, DIMENSÃO (3X1,5)
M, PLOTADA COM ADESIVO VINÍLICO, AFIXADA COM REBITES 4,
8X40MM, EM ESTRUTURA METÁLICA DE METALON 20X20MM, ESP. 1,
25MM, INCLUSIVE SUPORTE EM EUCALIPTO AUTOCLAVADO PINTADO
COM TINTA PVA DUAS (2) DEMÃOS</v>
      </c>
      <c r="D9" s="409" t="s">
        <v>51</v>
      </c>
      <c r="E9" s="410"/>
      <c r="F9" s="411"/>
    </row>
    <row r="10" spans="1:6" s="9" customFormat="1" ht="11.25">
      <c r="A10" s="255" t="str">
        <f>'Planilha Orcamentária'!A12</f>
        <v>2.0</v>
      </c>
      <c r="B10" s="256"/>
      <c r="C10" s="257" t="str">
        <f>'Planilha Orcamentária'!C12</f>
        <v>REDE PLUVIAL</v>
      </c>
      <c r="D10" s="258"/>
      <c r="E10" s="259"/>
      <c r="F10" s="260"/>
    </row>
    <row r="11" spans="1:6" s="9" customFormat="1" ht="56.25">
      <c r="A11" s="261" t="str">
        <f>'Planilha Orcamentária'!A13</f>
        <v>2.1</v>
      </c>
      <c r="B11" s="135" t="str">
        <f>'Planilha Orcamentária'!B13</f>
        <v>SINAPI-102312</v>
      </c>
      <c r="C11" s="262" t="str">
        <f>'Planilha Orcamentária'!C13</f>
        <v>ESCAVAÇÃO MECANIZADA DE VALA COM PROF. DE 3,0 M ATÉ 4,5 M (MÉDIA MONTANTE E JUSANTE/UMA
COMPOSIÇÃO POR TRECHO), ESCAVADEIRA (1,2 M3), LARG. DE 1,5 M A 2,5 M, EM SOLO DE 2A CATEGORIA, EM
LOCAIS COM ALTO NÍVEL DE INTERFERÊNCIA. AF_09/2024</v>
      </c>
      <c r="D11" s="414" t="s">
        <v>108</v>
      </c>
      <c r="E11" s="414"/>
      <c r="F11" s="435"/>
    </row>
    <row r="12" spans="1:6" s="9" customFormat="1" ht="36" customHeight="1">
      <c r="A12" s="261" t="str">
        <f>'Planilha Orcamentária'!A14</f>
        <v>2.2</v>
      </c>
      <c r="B12" s="135" t="str">
        <f>'Planilha Orcamentária'!B14</f>
        <v>SINAPI-98409</v>
      </c>
      <c r="C12" s="262" t="str">
        <f>'Planilha Orcamentária'!C14</f>
        <v>ACRÉSCIMO PARA POÇO DE VISITA CIRCULAR PARA ESGOTO, EM CONCRETO PRÉ-MOLDADO, DIÂMETRO INTERNO
= 0,8 M. AF_12/2020</v>
      </c>
      <c r="D12" s="414" t="s">
        <v>117</v>
      </c>
      <c r="E12" s="414"/>
      <c r="F12" s="435"/>
    </row>
    <row r="13" spans="1:6" s="9" customFormat="1" ht="41.25" customHeight="1">
      <c r="A13" s="261" t="str">
        <f>'Planilha Orcamentária'!A15</f>
        <v>2.3</v>
      </c>
      <c r="B13" s="135" t="str">
        <f>'Planilha Orcamentária'!B15</f>
        <v>ED-51121</v>
      </c>
      <c r="C13" s="262" t="str">
        <f>'Planilha Orcamentária'!C15</f>
        <v>REATERRO MANUAL DE VALA, INCLUSIVE
ESPALHAMENTO E COMPACTAÇÃO MECANIZADA COM PLACA
VIBRATÓRIA</v>
      </c>
      <c r="D13" s="409" t="s">
        <v>109</v>
      </c>
      <c r="E13" s="410"/>
      <c r="F13" s="411"/>
    </row>
    <row r="14" spans="1:6">
      <c r="A14" s="255" t="str">
        <f>'Planilha Orcamentária'!A16</f>
        <v>3.0</v>
      </c>
      <c r="B14" s="256"/>
      <c r="C14" s="257" t="str">
        <f>'Planilha Orcamentária'!C16</f>
        <v>CALÇAMENTO DE VIA</v>
      </c>
      <c r="D14" s="258"/>
      <c r="E14" s="259"/>
      <c r="F14" s="260"/>
    </row>
    <row r="15" spans="1:6" ht="33.75">
      <c r="A15" s="261" t="str">
        <f>'Planilha Orcamentária'!A17</f>
        <v>3.1</v>
      </c>
      <c r="B15" s="135" t="str">
        <f>'Planilha Orcamentária'!B17</f>
        <v>SINAPI-100576</v>
      </c>
      <c r="C15" s="262" t="str">
        <f>'Planilha Orcamentária'!C17</f>
        <v>REGULARIZAÇÃO E COMPACTAÇÃO DE SUBLEITO DE SOLO PREDOMINANTEMENTE ARGILOSO, PARA OBRAS DE
CONSTRUÇÃO DE PAVIMENTOS. AF_09/2024</v>
      </c>
      <c r="D15" s="403" t="s">
        <v>86</v>
      </c>
      <c r="E15" s="404"/>
      <c r="F15" s="405"/>
    </row>
    <row r="16" spans="1:6" ht="45">
      <c r="A16" s="261" t="str">
        <f>'Planilha Orcamentária'!A18</f>
        <v>3.2</v>
      </c>
      <c r="B16" s="135" t="str">
        <f>'Planilha Orcamentária'!B18</f>
        <v>SINAPI-94273</v>
      </c>
      <c r="C16" s="262" t="str">
        <f>'Planilha Orcamentária'!C18</f>
        <v>ASSENTAMENTO DE GUIA (MEIO-FIO) EM TRECHO RETO, CONFECCIONADA EM CONCRETO PRÉ-FABRICADO, DIMENSÕES 100X15X13X30 CM (COMPRIMENTO X BASE INFERIOR X BASE SUPERIOR X ALTURA), PARA VIAS URBANAS (USO VIÁRIO). AF_06/2016</v>
      </c>
      <c r="D16" s="403" t="s">
        <v>87</v>
      </c>
      <c r="E16" s="404"/>
      <c r="F16" s="405"/>
    </row>
    <row r="17" spans="1:6" ht="25.5" customHeight="1">
      <c r="A17" s="261" t="str">
        <f>'Planilha Orcamentária'!A19</f>
        <v>3.3</v>
      </c>
      <c r="B17" s="135" t="str">
        <f>'Planilha Orcamentária'!B19</f>
        <v>SINAPI-92394</v>
      </c>
      <c r="C17" s="262" t="str">
        <f>'Planilha Orcamentária'!C19</f>
        <v>EXECUÇÃO DE PAVIMENTO EM PISO INTERTRAVADO, COM BLOCO SEXTAVADO DE 25 X 25 CM, ESPESSURA 8 CM. AF_10/2022</v>
      </c>
      <c r="D17" s="403" t="s">
        <v>88</v>
      </c>
      <c r="E17" s="404"/>
      <c r="F17" s="405"/>
    </row>
    <row r="18" spans="1:6" ht="30" customHeight="1">
      <c r="A18" s="261" t="str">
        <f>'Planilha Orcamentária'!A20</f>
        <v>3.4</v>
      </c>
      <c r="B18" s="135" t="str">
        <f>'Planilha Orcamentária'!B20</f>
        <v>SINAPI-94287</v>
      </c>
      <c r="C18" s="262" t="str">
        <f>'Planilha Orcamentária'!C20</f>
        <v>EXECUÇÃO DE SARJETA DE CONCRETO USINADO, MOLDADA  IN LOCO  EM TRECHO RETO, 30 CM BASE X 10 CM ALTURA. AF_06/2016</v>
      </c>
      <c r="D18" s="403" t="s">
        <v>89</v>
      </c>
      <c r="E18" s="404"/>
      <c r="F18" s="405"/>
    </row>
    <row r="19" spans="1:6" ht="42.75" customHeight="1">
      <c r="A19" s="261" t="str">
        <f>'Planilha Orcamentária'!A21</f>
        <v>3.5</v>
      </c>
      <c r="B19" s="135" t="str">
        <f>'Planilha Orcamentária'!B21</f>
        <v>SINAPI-95429</v>
      </c>
      <c r="C19" s="262" t="str">
        <f>'Planilha Orcamentária'!C21</f>
        <v>TRANSPORTE COM CAMINHÃO BASCULANTE DE 18 M³, EM VIA URBANA EM REVESTIMENTO PRIMÁRIO. AF_07/2020</v>
      </c>
      <c r="D19" s="403" t="s">
        <v>90</v>
      </c>
      <c r="E19" s="404"/>
      <c r="F19" s="405"/>
    </row>
    <row r="20" spans="1:6" ht="75.75" customHeight="1">
      <c r="A20" s="261" t="str">
        <f>'Planilha Orcamentária'!A22</f>
        <v>3.6</v>
      </c>
      <c r="B20" s="135" t="str">
        <f>'Planilha Orcamentária'!B22</f>
        <v>COMPOSIÇÃO-001</v>
      </c>
      <c r="C20" s="262" t="str">
        <f>'Planilha Orcamentária'!C22</f>
        <v>VIGA EM CONCRETO ARMADO (1,0M)</v>
      </c>
      <c r="D20" s="403" t="s">
        <v>94</v>
      </c>
      <c r="E20" s="404"/>
      <c r="F20" s="405"/>
    </row>
    <row r="21" spans="1:6" ht="39.950000000000003" customHeight="1">
      <c r="A21" s="204"/>
      <c r="B21" s="436"/>
      <c r="C21" s="436"/>
      <c r="D21" s="130"/>
      <c r="E21" s="130"/>
      <c r="F21" s="205"/>
    </row>
    <row r="22" spans="1:6" ht="39.950000000000003" customHeight="1">
      <c r="A22" s="206"/>
      <c r="B22" s="437"/>
      <c r="C22" s="50"/>
      <c r="D22" s="438"/>
      <c r="E22" s="438"/>
      <c r="F22" s="402"/>
    </row>
    <row r="23" spans="1:6" ht="12.95" customHeight="1">
      <c r="A23" s="207"/>
      <c r="B23" s="439"/>
      <c r="C23" s="51" t="s">
        <v>28</v>
      </c>
      <c r="D23" s="440"/>
      <c r="E23" s="441"/>
      <c r="F23" s="400"/>
    </row>
    <row r="24" spans="1:6" ht="12.95" customHeight="1">
      <c r="A24" s="208"/>
      <c r="B24" s="439"/>
      <c r="C24" s="442" t="str">
        <f>'Planilha Orcamentária'!C26</f>
        <v>Sebastião Barbosa Pinto Filho</v>
      </c>
      <c r="D24" s="439"/>
      <c r="E24" s="442"/>
      <c r="F24" s="209"/>
    </row>
    <row r="25" spans="1:6" ht="12.95" customHeight="1">
      <c r="A25" s="210"/>
      <c r="B25" s="437"/>
      <c r="C25" s="442" t="str">
        <f>'Planilha Orcamentária'!C27</f>
        <v>CREA/MG Nº: MG 249.547/D</v>
      </c>
      <c r="D25" s="437"/>
      <c r="E25" s="437"/>
      <c r="F25" s="211"/>
    </row>
    <row r="26" spans="1:6" ht="12.95" customHeight="1">
      <c r="A26" s="210"/>
      <c r="B26" s="437"/>
      <c r="C26" s="437"/>
      <c r="D26" s="437"/>
      <c r="E26" s="437"/>
      <c r="F26" s="211"/>
    </row>
    <row r="27" spans="1:6" ht="12.95" customHeight="1">
      <c r="A27" s="210"/>
      <c r="B27" s="437"/>
      <c r="C27" s="437"/>
      <c r="D27" s="437"/>
      <c r="E27" s="437"/>
      <c r="F27" s="211"/>
    </row>
    <row r="28" spans="1:6" ht="12.95" customHeight="1">
      <c r="A28" s="210"/>
      <c r="B28" s="437"/>
      <c r="C28" s="437"/>
      <c r="D28" s="437"/>
      <c r="E28" s="437"/>
      <c r="F28" s="211"/>
    </row>
    <row r="29" spans="1:6" ht="12.95" customHeight="1">
      <c r="A29" s="206"/>
      <c r="B29" s="437"/>
      <c r="C29" s="50"/>
      <c r="D29" s="443"/>
      <c r="E29" s="444"/>
      <c r="F29" s="401"/>
    </row>
    <row r="30" spans="1:6" ht="12.95" customHeight="1">
      <c r="A30" s="207"/>
      <c r="B30" s="439"/>
      <c r="C30" s="51" t="s">
        <v>29</v>
      </c>
      <c r="D30" s="440"/>
      <c r="E30" s="441"/>
      <c r="F30" s="400"/>
    </row>
    <row r="31" spans="1:6" ht="12.95" customHeight="1">
      <c r="A31" s="208"/>
      <c r="B31" s="439"/>
      <c r="C31" s="445" t="str">
        <f>'Memória de Cálculo'!C30</f>
        <v>Sandro Adriano Oliveira Silva</v>
      </c>
      <c r="D31" s="439"/>
      <c r="E31" s="439"/>
      <c r="F31" s="209"/>
    </row>
    <row r="32" spans="1:6" s="8" customFormat="1" thickBot="1">
      <c r="A32" s="212"/>
      <c r="B32" s="213"/>
      <c r="C32" s="214"/>
      <c r="D32" s="213"/>
      <c r="E32" s="213"/>
      <c r="F32" s="215"/>
    </row>
    <row r="33" spans="1:6" s="8" customFormat="1" ht="12" customHeight="1">
      <c r="A33" s="239"/>
      <c r="B33" s="239"/>
      <c r="C33" s="239"/>
      <c r="D33" s="239"/>
      <c r="E33" s="239"/>
      <c r="F33" s="240"/>
    </row>
    <row r="34" spans="1:6" s="8" customFormat="1" ht="12" customHeight="1">
      <c r="A34" s="1"/>
      <c r="B34" s="1"/>
      <c r="C34" s="1"/>
      <c r="D34" s="1"/>
      <c r="E34" s="1"/>
      <c r="F34" s="2"/>
    </row>
  </sheetData>
  <mergeCells count="22">
    <mergeCell ref="D16:F16"/>
    <mergeCell ref="D17:F17"/>
    <mergeCell ref="D18:F18"/>
    <mergeCell ref="D13:F13"/>
    <mergeCell ref="D11:F11"/>
    <mergeCell ref="D15:F15"/>
    <mergeCell ref="D12:F12"/>
    <mergeCell ref="D7:F7"/>
    <mergeCell ref="D9:F9"/>
    <mergeCell ref="A6:F6"/>
    <mergeCell ref="A1:B1"/>
    <mergeCell ref="A2:F2"/>
    <mergeCell ref="A3:D3"/>
    <mergeCell ref="A4:D4"/>
    <mergeCell ref="A5:D5"/>
    <mergeCell ref="C1:F1"/>
    <mergeCell ref="E30:F30"/>
    <mergeCell ref="E23:F23"/>
    <mergeCell ref="E29:F29"/>
    <mergeCell ref="D22:F22"/>
    <mergeCell ref="D19:F19"/>
    <mergeCell ref="D20:F20"/>
  </mergeCells>
  <phoneticPr fontId="85" type="noConversion"/>
  <conditionalFormatting sqref="D15:D20">
    <cfRule type="expression" dxfId="1" priority="5" stopIfTrue="1">
      <formula>OR($M15="M",$M15="A")</formula>
    </cfRule>
  </conditionalFormatting>
  <conditionalFormatting sqref="D21">
    <cfRule type="expression" dxfId="0" priority="55" stopIfTrue="1">
      <formula>OR($M31="M",$M31="A")</formula>
    </cfRule>
  </conditionalFormatting>
  <printOptions horizontalCentered="1" verticalCentered="1"/>
  <pageMargins left="0.23622047244094491" right="0.23622047244094491" top="7.874015748031496E-2" bottom="7.874015748031496E-2" header="0.31496062992125984" footer="0.31496062992125984"/>
  <pageSetup paperSize="9" scale="65" fitToHeight="0" orientation="landscape" r:id="rId1"/>
  <rowBreaks count="1" manualBreakCount="1">
    <brk id="33"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948F6-0C74-4FDC-8F5C-130B94E7CA70}">
  <dimension ref="A1:H45"/>
  <sheetViews>
    <sheetView zoomScale="80" zoomScaleNormal="80" workbookViewId="0">
      <selection activeCell="P43" sqref="P43"/>
    </sheetView>
  </sheetViews>
  <sheetFormatPr defaultRowHeight="12.75"/>
  <cols>
    <col min="1" max="1" width="8.42578125" customWidth="1"/>
    <col min="2" max="2" width="44.85546875" customWidth="1"/>
    <col min="3" max="3" width="14.85546875" customWidth="1"/>
    <col min="6" max="6" width="9.140625" customWidth="1"/>
  </cols>
  <sheetData>
    <row r="1" spans="1:8" ht="41.25">
      <c r="A1" s="423"/>
      <c r="B1" s="424"/>
      <c r="C1" s="424"/>
      <c r="D1" s="424"/>
      <c r="E1" s="424"/>
      <c r="F1" s="425"/>
      <c r="G1" s="73"/>
      <c r="H1" s="73"/>
    </row>
    <row r="2" spans="1:8">
      <c r="A2" s="426"/>
      <c r="B2" s="336"/>
      <c r="C2" s="336"/>
      <c r="D2" s="336"/>
      <c r="E2" s="336"/>
      <c r="F2" s="427"/>
      <c r="G2" s="74"/>
      <c r="H2" s="74"/>
    </row>
    <row r="3" spans="1:8">
      <c r="A3" s="428"/>
      <c r="B3" s="338"/>
      <c r="C3" s="338"/>
      <c r="D3" s="338"/>
      <c r="E3" s="338"/>
      <c r="F3" s="429"/>
      <c r="G3" s="75"/>
      <c r="H3" s="75"/>
    </row>
    <row r="4" spans="1:8">
      <c r="A4" s="308" t="str">
        <f>'Planilha Orcamentária'!A4</f>
        <v>OBRA: CALÇAMENTO DE BLOCOS DE CONCRETO SEXTAVADOS NA RUA HOLT DE PAULA VALVERDE, DISTRITO DE NOVO HORIZONTE</v>
      </c>
      <c r="B4" s="308"/>
      <c r="C4" s="308"/>
      <c r="D4" s="308"/>
      <c r="E4" s="308"/>
      <c r="F4" s="308"/>
    </row>
    <row r="5" spans="1:8">
      <c r="A5" s="308" t="str">
        <f>'Planilha Orcamentária'!A5</f>
        <v>LOCAL: PERÍMETRO URBANO - INHAPIM/MG - CEP: 35330-000</v>
      </c>
      <c r="B5" s="308"/>
      <c r="C5" s="308"/>
      <c r="D5" s="308"/>
      <c r="E5" s="308"/>
      <c r="F5" s="308"/>
    </row>
    <row r="6" spans="1:8">
      <c r="A6" s="430" t="s">
        <v>60</v>
      </c>
      <c r="B6" s="430"/>
      <c r="C6" s="430"/>
      <c r="D6" s="430"/>
      <c r="E6" s="430"/>
      <c r="F6" s="430"/>
    </row>
    <row r="7" spans="1:8">
      <c r="A7" s="76" t="s">
        <v>55</v>
      </c>
      <c r="B7" s="77">
        <v>46111</v>
      </c>
      <c r="C7" s="78"/>
      <c r="D7" s="78"/>
      <c r="E7" s="79"/>
      <c r="F7" s="80"/>
    </row>
    <row r="8" spans="1:8">
      <c r="A8" s="81"/>
      <c r="B8" s="431"/>
      <c r="C8" s="432"/>
      <c r="D8" s="432"/>
      <c r="E8" s="432"/>
      <c r="F8" s="433"/>
    </row>
    <row r="9" spans="1:8" ht="15.75">
      <c r="A9" s="82"/>
      <c r="B9" s="434"/>
      <c r="C9" s="434"/>
      <c r="D9" s="434"/>
      <c r="E9" s="216"/>
      <c r="F9" s="83"/>
    </row>
    <row r="10" spans="1:8">
      <c r="A10" s="84"/>
      <c r="B10" s="217"/>
      <c r="C10" s="217"/>
      <c r="D10" s="218"/>
      <c r="E10" s="85"/>
      <c r="F10" s="86"/>
    </row>
    <row r="11" spans="1:8" ht="12.75" customHeight="1">
      <c r="A11" s="3"/>
      <c r="B11" s="277"/>
      <c r="C11" s="278"/>
      <c r="D11" s="279"/>
      <c r="E11" s="87"/>
      <c r="F11" s="6"/>
    </row>
    <row r="12" spans="1:8" ht="12.75" customHeight="1">
      <c r="A12" s="3"/>
      <c r="B12" s="280"/>
      <c r="C12" s="281"/>
      <c r="D12" s="282"/>
      <c r="E12" s="87"/>
      <c r="F12" s="88"/>
      <c r="H12" s="75">
        <v>3.7999999999999999E-2</v>
      </c>
    </row>
    <row r="13" spans="1:8" ht="12.75" customHeight="1">
      <c r="A13" s="3"/>
      <c r="B13" s="280"/>
      <c r="C13" s="281"/>
      <c r="D13" s="282"/>
      <c r="E13" s="87"/>
      <c r="F13" s="88"/>
      <c r="H13" s="75">
        <v>3.2000000000000002E-3</v>
      </c>
    </row>
    <row r="14" spans="1:8" ht="12.75" customHeight="1">
      <c r="A14" s="3"/>
      <c r="B14" s="280"/>
      <c r="C14" s="281"/>
      <c r="D14" s="282"/>
      <c r="E14" s="87"/>
      <c r="F14" s="88"/>
      <c r="H14" s="75">
        <v>5.0000000000000001E-3</v>
      </c>
    </row>
    <row r="15" spans="1:8" ht="12.75" customHeight="1">
      <c r="A15" s="3"/>
      <c r="B15" s="280"/>
      <c r="C15" s="281"/>
      <c r="D15" s="282"/>
      <c r="E15" s="87"/>
      <c r="F15" s="88"/>
      <c r="H15" s="75">
        <v>1.0200000000000001E-2</v>
      </c>
    </row>
    <row r="16" spans="1:8" ht="12.75" customHeight="1">
      <c r="A16" s="3"/>
      <c r="B16" s="280"/>
      <c r="C16" s="281"/>
      <c r="D16" s="282"/>
      <c r="E16" s="87"/>
      <c r="F16" s="88"/>
      <c r="H16" s="75">
        <v>6.6400000000000001E-2</v>
      </c>
    </row>
    <row r="17" spans="1:8" ht="12.75" customHeight="1">
      <c r="A17" s="3"/>
      <c r="B17" s="280"/>
      <c r="C17" s="281"/>
      <c r="D17" s="282"/>
      <c r="E17" s="87"/>
      <c r="F17" s="88"/>
      <c r="H17" s="75">
        <v>3.6499999999999998E-2</v>
      </c>
    </row>
    <row r="18" spans="1:8" ht="12.75" customHeight="1">
      <c r="A18" s="3"/>
      <c r="B18" s="280"/>
      <c r="C18" s="281"/>
      <c r="D18" s="282"/>
      <c r="E18" s="87"/>
      <c r="F18" s="88"/>
      <c r="H18" s="75">
        <v>2.5000000000000001E-2</v>
      </c>
    </row>
    <row r="19" spans="1:8" ht="12.75" customHeight="1">
      <c r="A19" s="3"/>
      <c r="B19" s="280"/>
      <c r="C19" s="281"/>
      <c r="D19" s="283"/>
      <c r="E19" s="87"/>
      <c r="F19" s="88"/>
      <c r="H19" s="75">
        <v>0</v>
      </c>
    </row>
    <row r="20" spans="1:8" ht="14.25">
      <c r="A20" s="89"/>
      <c r="B20" s="219"/>
      <c r="C20" s="219"/>
      <c r="D20" s="220"/>
      <c r="E20" s="90"/>
      <c r="F20" s="91"/>
    </row>
    <row r="21" spans="1:8" ht="14.25">
      <c r="A21" s="89"/>
      <c r="B21" s="221"/>
      <c r="C21" s="92"/>
      <c r="D21" s="220"/>
      <c r="E21" s="220"/>
      <c r="F21" s="91"/>
    </row>
    <row r="22" spans="1:8" ht="14.25">
      <c r="A22" s="89"/>
      <c r="B22" s="219"/>
      <c r="C22" s="219"/>
      <c r="D22" s="220"/>
      <c r="E22" s="220"/>
      <c r="F22" s="93"/>
    </row>
    <row r="23" spans="1:8" ht="14.25">
      <c r="A23" s="415"/>
      <c r="B23" s="416"/>
      <c r="C23" s="416"/>
      <c r="D23" s="416"/>
      <c r="E23" s="416"/>
      <c r="F23" s="417"/>
    </row>
    <row r="24" spans="1:8" ht="14.25">
      <c r="A24" s="89"/>
      <c r="B24" s="219"/>
      <c r="C24" s="219"/>
      <c r="D24" s="90"/>
      <c r="E24" s="90"/>
      <c r="F24" s="93"/>
    </row>
    <row r="25" spans="1:8" ht="14.25">
      <c r="A25" s="89"/>
      <c r="B25" s="222"/>
      <c r="C25" s="222"/>
      <c r="D25" s="94"/>
      <c r="E25" s="90"/>
      <c r="F25" s="93"/>
    </row>
    <row r="26" spans="1:8" ht="14.25">
      <c r="A26" s="89"/>
      <c r="B26" s="219"/>
      <c r="C26" s="223"/>
      <c r="D26" s="224"/>
      <c r="E26" s="90"/>
      <c r="F26" s="93"/>
    </row>
    <row r="27" spans="1:8" ht="14.25">
      <c r="A27" s="89"/>
      <c r="B27" s="219"/>
      <c r="C27" s="223"/>
      <c r="D27" s="219"/>
      <c r="E27" s="90"/>
      <c r="F27" s="93"/>
    </row>
    <row r="28" spans="1:8" ht="14.25">
      <c r="A28" s="89"/>
      <c r="B28" s="219"/>
      <c r="C28" s="222"/>
      <c r="D28" s="284"/>
      <c r="E28" s="90"/>
      <c r="F28" s="93"/>
    </row>
    <row r="29" spans="1:8" ht="14.25">
      <c r="A29" s="89"/>
      <c r="B29" s="219"/>
      <c r="C29" s="219"/>
      <c r="D29" s="220"/>
      <c r="E29" s="90"/>
      <c r="F29" s="93"/>
    </row>
    <row r="30" spans="1:8" ht="14.25">
      <c r="A30" s="97"/>
      <c r="B30" s="225"/>
      <c r="C30" s="418"/>
      <c r="D30" s="418"/>
      <c r="E30" s="418"/>
      <c r="F30" s="98"/>
    </row>
    <row r="31" spans="1:8" ht="14.25">
      <c r="A31" s="97"/>
      <c r="B31" s="225"/>
      <c r="C31" s="226"/>
      <c r="D31" s="226"/>
      <c r="E31" s="226"/>
      <c r="F31" s="98"/>
    </row>
    <row r="32" spans="1:8" ht="14.25">
      <c r="A32" s="97"/>
      <c r="B32" s="225"/>
      <c r="C32" s="226"/>
      <c r="D32" s="226"/>
      <c r="E32" s="226"/>
      <c r="F32" s="98"/>
    </row>
    <row r="33" spans="1:6" ht="15" thickBot="1">
      <c r="A33" s="97"/>
      <c r="B33" s="225"/>
      <c r="C33" s="226"/>
      <c r="D33" s="226"/>
      <c r="E33" s="226"/>
      <c r="F33" s="98"/>
    </row>
    <row r="34" spans="1:6" ht="15" thickBot="1">
      <c r="A34" s="97"/>
      <c r="B34" s="225"/>
      <c r="C34" s="95" t="s">
        <v>61</v>
      </c>
      <c r="D34" s="96">
        <v>0.24490000000000001</v>
      </c>
      <c r="E34" s="226"/>
      <c r="F34" s="98"/>
    </row>
    <row r="35" spans="1:6" ht="14.25">
      <c r="A35" s="97"/>
      <c r="B35" s="225"/>
      <c r="C35" s="226"/>
      <c r="D35" s="226"/>
      <c r="E35" s="226"/>
      <c r="F35" s="98"/>
    </row>
    <row r="36" spans="1:6" ht="14.25">
      <c r="A36" s="97"/>
      <c r="B36" s="225"/>
      <c r="C36" s="226"/>
      <c r="D36" s="226"/>
      <c r="E36" s="226"/>
      <c r="F36" s="98"/>
    </row>
    <row r="37" spans="1:6" ht="14.25">
      <c r="A37" s="97"/>
      <c r="B37" s="225"/>
      <c r="C37" s="225"/>
      <c r="D37" s="227"/>
      <c r="F37" s="99"/>
    </row>
    <row r="38" spans="1:6" ht="14.25">
      <c r="A38" s="97"/>
      <c r="B38" s="225"/>
      <c r="C38" s="225"/>
      <c r="D38" s="227"/>
      <c r="F38" s="99"/>
    </row>
    <row r="39" spans="1:6">
      <c r="A39" s="419" t="s">
        <v>82</v>
      </c>
      <c r="B39" s="420"/>
      <c r="C39" s="420"/>
      <c r="D39" s="420"/>
      <c r="E39" s="420"/>
      <c r="F39" s="421"/>
    </row>
    <row r="40" spans="1:6">
      <c r="A40" s="422"/>
      <c r="B40" s="420"/>
      <c r="C40" s="420"/>
      <c r="D40" s="420"/>
      <c r="E40" s="420"/>
      <c r="F40" s="421"/>
    </row>
    <row r="41" spans="1:6">
      <c r="A41" s="422"/>
      <c r="B41" s="420"/>
      <c r="C41" s="420"/>
      <c r="D41" s="420"/>
      <c r="E41" s="420"/>
      <c r="F41" s="421"/>
    </row>
    <row r="42" spans="1:6">
      <c r="A42" s="422"/>
      <c r="B42" s="420"/>
      <c r="C42" s="420"/>
      <c r="D42" s="420"/>
      <c r="E42" s="420"/>
      <c r="F42" s="421"/>
    </row>
    <row r="43" spans="1:6" ht="14.25">
      <c r="A43" s="97"/>
      <c r="B43" s="225"/>
      <c r="C43" s="225"/>
      <c r="D43" s="227"/>
      <c r="F43" s="99"/>
    </row>
    <row r="44" spans="1:6" ht="14.25">
      <c r="A44" s="97"/>
      <c r="B44" s="225"/>
      <c r="C44" s="225"/>
      <c r="D44" s="227"/>
      <c r="F44" s="99"/>
    </row>
    <row r="45" spans="1:6" ht="14.25">
      <c r="A45" s="100"/>
      <c r="B45" s="101"/>
      <c r="C45" s="101"/>
      <c r="D45" s="102"/>
      <c r="E45" s="103"/>
      <c r="F45" s="104"/>
    </row>
  </sheetData>
  <mergeCells count="9">
    <mergeCell ref="A23:F23"/>
    <mergeCell ref="C30:E30"/>
    <mergeCell ref="A39:F42"/>
    <mergeCell ref="A1:F3"/>
    <mergeCell ref="A4:F4"/>
    <mergeCell ref="A5:F5"/>
    <mergeCell ref="A6:F6"/>
    <mergeCell ref="B8:F8"/>
    <mergeCell ref="B9:D9"/>
  </mergeCells>
  <printOptions horizontalCentered="1" verticalCentered="1"/>
  <pageMargins left="0.51181102362204722" right="0.51181102362204722" top="0.78740157480314965" bottom="0.78740157480314965" header="0.31496062992125984" footer="0.31496062992125984"/>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9</vt:i4>
      </vt:variant>
    </vt:vector>
  </HeadingPairs>
  <TitlesOfParts>
    <vt:vector size="15" baseType="lpstr">
      <vt:lpstr>Planilha Orcamentária</vt:lpstr>
      <vt:lpstr>COMPOSIÇÃO</vt:lpstr>
      <vt:lpstr>Memória de Cálculo</vt:lpstr>
      <vt:lpstr>Cronograma</vt:lpstr>
      <vt:lpstr>Memorial Descritivo</vt:lpstr>
      <vt:lpstr>BDI</vt:lpstr>
      <vt:lpstr>BDI!Area_de_impressao</vt:lpstr>
      <vt:lpstr>COMPOSIÇÃO!Area_de_impressao</vt:lpstr>
      <vt:lpstr>Cronograma!Area_de_impressao</vt:lpstr>
      <vt:lpstr>'Memória de Cálculo'!Area_de_impressao</vt:lpstr>
      <vt:lpstr>'Memorial Descritivo'!Area_de_impressao</vt:lpstr>
      <vt:lpstr>'Planilha Orcamentária'!Area_de_impressao</vt:lpstr>
      <vt:lpstr>'Memória de Cálculo'!Titulos_de_impressao</vt:lpstr>
      <vt:lpstr>'Memorial Descritivo'!Titulos_de_impressao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Sebastião Barbosa</cp:lastModifiedBy>
  <cp:lastPrinted>2026-03-30T13:34:23Z</cp:lastPrinted>
  <dcterms:created xsi:type="dcterms:W3CDTF">2006-09-22T13:55:22Z</dcterms:created>
  <dcterms:modified xsi:type="dcterms:W3CDTF">2026-03-30T13:57:43Z</dcterms:modified>
</cp:coreProperties>
</file>