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embeddings/oleObject1.bin" ContentType="application/vnd.openxmlformats-officedocument.oleObject"/>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029"/>
  <workbookPr defaultThemeVersion="124226"/>
  <mc:AlternateContent xmlns:mc="http://schemas.openxmlformats.org/markup-compatibility/2006">
    <mc:Choice Requires="x15">
      <x15ac:absPath xmlns:x15ac="http://schemas.microsoft.com/office/spreadsheetml/2010/11/ac" url="C:\Users\User\Desktop\BACKUP\SEBASTIÃO\SECRETARIA PLANEJAMENTO  E ENGENHARIA\2026\09 - ESCADARIA\"/>
    </mc:Choice>
  </mc:AlternateContent>
  <xr:revisionPtr revIDLastSave="0" documentId="13_ncr:1_{8B1D1AA5-30AC-4FF5-8C84-C1C673BC6348}" xr6:coauthVersionLast="47" xr6:coauthVersionMax="47" xr10:uidLastSave="{00000000-0000-0000-0000-000000000000}"/>
  <bookViews>
    <workbookView xWindow="-120" yWindow="-120" windowWidth="29040" windowHeight="15720" tabRatio="628" xr2:uid="{00000000-000D-0000-FFFF-FFFF00000000}"/>
  </bookViews>
  <sheets>
    <sheet name="Planilha Orcamentária" sheetId="5" r:id="rId1"/>
    <sheet name="COMPOSIÇÃO - I" sheetId="18" r:id="rId2"/>
    <sheet name="COMPOSIÇÃO - II" sheetId="19" r:id="rId3"/>
    <sheet name="COMPOSIÇÃO - III" sheetId="20" r:id="rId4"/>
    <sheet name="COMPOSIÇÃO - IIII" sheetId="21" r:id="rId5"/>
    <sheet name="COMPOSIÇÃO - IIIII" sheetId="22" r:id="rId6"/>
    <sheet name="Memória de Cálculo" sheetId="13" r:id="rId7"/>
    <sheet name="Cronograma" sheetId="10" r:id="rId8"/>
    <sheet name="Memorial Descritivo" sheetId="14" r:id="rId9"/>
    <sheet name="BDI" sheetId="17" r:id="rId10"/>
  </sheets>
  <externalReferences>
    <externalReference r:id="rId11"/>
  </externalReferences>
  <definedNames>
    <definedName name="___sub1">#REF!</definedName>
    <definedName name="___sub2">#REF!</definedName>
    <definedName name="___sub3">#REF!</definedName>
    <definedName name="_sub1">#REF!</definedName>
    <definedName name="_sub2">#REF!</definedName>
    <definedName name="_sub3">#REF!</definedName>
    <definedName name="a">#REF!</definedName>
    <definedName name="AA" hidden="1">{#N/A,#N/A,FALSE,"ALVENARIA";#N/A,#N/A,FALSE,"BLOCOS";#N/A,#N/A,FALSE,"CINTAS";#N/A,#N/A,FALSE,"CORTINA";#N/A,#N/A,FALSE,"LAJES";#N/A,#N/A,FALSE,"PILARES";#N/A,#N/A,FALSE,"VIGAS"}</definedName>
    <definedName name="AREA">#REF!</definedName>
    <definedName name="_xlnm.Print_Area" localSheetId="9">BDI!$A$1:$F$45</definedName>
    <definedName name="_xlnm.Print_Area" localSheetId="1">'COMPOSIÇÃO - I'!$A$1:$G$29</definedName>
    <definedName name="_xlnm.Print_Area" localSheetId="2">'COMPOSIÇÃO - II'!$A$1:$G$27</definedName>
    <definedName name="_xlnm.Print_Area" localSheetId="3">'COMPOSIÇÃO - III'!$A$1:$G$32</definedName>
    <definedName name="_xlnm.Print_Area" localSheetId="4">'COMPOSIÇÃO - IIII'!$A$1:$G$30</definedName>
    <definedName name="_xlnm.Print_Area" localSheetId="5">'COMPOSIÇÃO - IIIII'!$A$1:$G$29</definedName>
    <definedName name="_xlnm.Print_Area" localSheetId="7">Cronograma!$A$1:$J$31</definedName>
    <definedName name="_xlnm.Print_Area" localSheetId="6">'Memória de Cálculo'!$A$1:$F$50</definedName>
    <definedName name="_xlnm.Print_Area" localSheetId="8">'Memorial Descritivo'!$A$1:$F$50</definedName>
    <definedName name="_xlnm.Print_Area" localSheetId="0">'Planilha Orcamentária'!$A$1:$H$55</definedName>
    <definedName name="B">#REF!</definedName>
    <definedName name="BDI">#REF!</definedName>
    <definedName name="CalculoFossa20" hidden="1">{#N/A,#N/A,FALSE,"ALVENARIA";#N/A,#N/A,FALSE,"BLOCOS";#N/A,#N/A,FALSE,"CINTAS";#N/A,#N/A,FALSE,"CORTINA";#N/A,#N/A,FALSE,"LAJES";#N/A,#N/A,FALSE,"PILARES";#N/A,#N/A,FALSE,"VIGAS"}</definedName>
    <definedName name="Cedro1COMPLETO" hidden="1">{#N/A,#N/A,FALSE,"ALVENARIA";#N/A,#N/A,FALSE,"BLOCOS";#N/A,#N/A,FALSE,"CINTAS";#N/A,#N/A,FALSE,"CORTINA";#N/A,#N/A,FALSE,"LAJES";#N/A,#N/A,FALSE,"PILARES";#N/A,#N/A,FALSE,"VIGAS"}</definedName>
    <definedName name="ciclovia" hidden="1">{#N/A,#N/A,FALSE,"ALVENARIA";#N/A,#N/A,FALSE,"BLOCOS";#N/A,#N/A,FALSE,"CINTAS";#N/A,#N/A,FALSE,"CORTINA";#N/A,#N/A,FALSE,"LAJES";#N/A,#N/A,FALSE,"PILARES";#N/A,#N/A,FALSE,"VIGAS"}</definedName>
    <definedName name="ciclovia2" hidden="1">{#N/A,#N/A,FALSE,"ALVENARIA";#N/A,#N/A,FALSE,"BLOCOS";#N/A,#N/A,FALSE,"CINTAS";#N/A,#N/A,FALSE,"CORTINA";#N/A,#N/A,FALSE,"LAJES";#N/A,#N/A,FALSE,"PILARES";#N/A,#N/A,FALSE,"VIGAS"}</definedName>
    <definedName name="ciclovia3" hidden="1">{#N/A,#N/A,FALSE,"ALVENARIA";#N/A,#N/A,FALSE,"BLOCOS";#N/A,#N/A,FALSE,"CINTAS";#N/A,#N/A,FALSE,"CORTINA";#N/A,#N/A,FALSE,"LAJES";#N/A,#N/A,FALSE,"PILARES";#N/A,#N/A,FALSE,"VIGAS"}</definedName>
    <definedName name="ciclovia4" hidden="1">{#N/A,#N/A,FALSE,"ALVENARIA";#N/A,#N/A,FALSE,"BLOCOS";#N/A,#N/A,FALSE,"CINTAS";#N/A,#N/A,FALSE,"CORTINA";#N/A,#N/A,FALSE,"LAJES";#N/A,#N/A,FALSE,"PILARES";#N/A,#N/A,FALSE,"VIGAS"}</definedName>
    <definedName name="ciclovia5" hidden="1">{#N/A,#N/A,FALSE,"ALVENARIA";#N/A,#N/A,FALSE,"BLOCOS";#N/A,#N/A,FALSE,"CINTAS";#N/A,#N/A,FALSE,"CORTINA";#N/A,#N/A,FALSE,"LAJES";#N/A,#N/A,FALSE,"PILARES";#N/A,#N/A,FALSE,"VIGAS"}</definedName>
    <definedName name="ciclovia6" hidden="1">{#N/A,#N/A,FALSE,"ALVENARIA";#N/A,#N/A,FALSE,"BLOCOS";#N/A,#N/A,FALSE,"CINTAS";#N/A,#N/A,FALSE,"CORTINA";#N/A,#N/A,FALSE,"LAJES";#N/A,#N/A,FALSE,"PILARES";#N/A,#N/A,FALSE,"VIGAS"}</definedName>
    <definedName name="ciclovia7" hidden="1">{#N/A,#N/A,FALSE,"ALVENARIA";#N/A,#N/A,FALSE,"BLOCOS";#N/A,#N/A,FALSE,"CINTAS";#N/A,#N/A,FALSE,"CORTINA";#N/A,#N/A,FALSE,"LAJES";#N/A,#N/A,FALSE,"PILARES";#N/A,#N/A,FALSE,"VIGAS"}</definedName>
    <definedName name="ciclovia8" hidden="1">{#N/A,#N/A,FALSE,"ALVENARIA";#N/A,#N/A,FALSE,"BLOCOS";#N/A,#N/A,FALSE,"CINTAS";#N/A,#N/A,FALSE,"CORTINA";#N/A,#N/A,FALSE,"LAJES";#N/A,#N/A,FALSE,"PILARES";#N/A,#N/A,FALSE,"VIGAS"}</definedName>
    <definedName name="cotação" hidden="1">{#N/A,#N/A,FALSE,"ALVENARIA";#N/A,#N/A,FALSE,"BLOCOS";#N/A,#N/A,FALSE,"CINTAS";#N/A,#N/A,FALSE,"CORTINA";#N/A,#N/A,FALSE,"LAJES";#N/A,#N/A,FALSE,"PILARES";#N/A,#N/A,FALSE,"VIGAS"}</definedName>
    <definedName name="ddd" hidden="1">{#N/A,#N/A,FALSE,"ALVENARIA";#N/A,#N/A,FALSE,"BLOCOS";#N/A,#N/A,FALSE,"CINTAS";#N/A,#N/A,FALSE,"CORTINA";#N/A,#N/A,FALSE,"LAJES";#N/A,#N/A,FALSE,"PILARES";#N/A,#N/A,FALSE,"VIGAS"}</definedName>
    <definedName name="DOLAR">[1]INSUMOS!$G$8</definedName>
    <definedName name="ersdcefgbrnghrbgbrgfbgfwbvbfgvwfv">#REF!</definedName>
    <definedName name="Excel_BuiltIn_Print_Area_2">#REF!</definedName>
    <definedName name="Excel_BuiltIn_Print_Area_2_1">#REF!</definedName>
    <definedName name="Excel_BuiltIn_Print_Area_2_1_1">#REF!</definedName>
    <definedName name="Excel_BuiltIn_Print_Area_2_1_1_1">#REF!</definedName>
    <definedName name="Excel_BuiltIn_Print_Area_4">#REF!</definedName>
    <definedName name="Fossa20" hidden="1">{#N/A,#N/A,FALSE,"ALVENARIA";#N/A,#N/A,FALSE,"BLOCOS";#N/A,#N/A,FALSE,"CINTAS";#N/A,#N/A,FALSE,"CORTINA";#N/A,#N/A,FALSE,"LAJES";#N/A,#N/A,FALSE,"PILARES";#N/A,#N/A,FALSE,"VIGAS"}</definedName>
    <definedName name="fran" hidden="1">{#N/A,#N/A,FALSE,"ALVENARIA";#N/A,#N/A,FALSE,"BLOCOS";#N/A,#N/A,FALSE,"CINTAS";#N/A,#N/A,FALSE,"CORTINA";#N/A,#N/A,FALSE,"LAJES";#N/A,#N/A,FALSE,"PILARES";#N/A,#N/A,FALSE,"VIGAS"}</definedName>
    <definedName name="leosde">#REF!</definedName>
    <definedName name="mac" hidden="1">{#N/A,#N/A,FALSE,"ALVENARIA";#N/A,#N/A,FALSE,"BLOCOS";#N/A,#N/A,FALSE,"CINTAS";#N/A,#N/A,FALSE,"CORTINA";#N/A,#N/A,FALSE,"LAJES";#N/A,#N/A,FALSE,"PILARES";#N/A,#N/A,FALSE,"VIGAS"}</definedName>
    <definedName name="MACAHDO" hidden="1">{#N/A,#N/A,FALSE,"ALVENARIA";#N/A,#N/A,FALSE,"BLOCOS";#N/A,#N/A,FALSE,"CINTAS";#N/A,#N/A,FALSE,"CORTINA";#N/A,#N/A,FALSE,"LAJES";#N/A,#N/A,FALSE,"PILARES";#N/A,#N/A,FALSE,"VIGAS"}</definedName>
    <definedName name="MACHADO" hidden="1">{#N/A,#N/A,FALSE,"ALVENARIA";#N/A,#N/A,FALSE,"BLOCOS";#N/A,#N/A,FALSE,"CINTAS";#N/A,#N/A,FALSE,"CORTINA";#N/A,#N/A,FALSE,"LAJES";#N/A,#N/A,FALSE,"PILARES";#N/A,#N/A,FALSE,"VIGAS"}</definedName>
    <definedName name="NCOMPOSICOES">7</definedName>
    <definedName name="NCOTACOES">15</definedName>
    <definedName name="noo" hidden="1">{#N/A,#N/A,FALSE,"ALVENARIA";#N/A,#N/A,FALSE,"BLOCOS";#N/A,#N/A,FALSE,"CINTAS";#N/A,#N/A,FALSE,"CORTINA";#N/A,#N/A,FALSE,"LAJES";#N/A,#N/A,FALSE,"PILARES";#N/A,#N/A,FALSE,"VIGAS"}</definedName>
    <definedName name="obra">#REF!</definedName>
    <definedName name="obra1">#REF!</definedName>
    <definedName name="obra2">#REF!</definedName>
    <definedName name="obra3">#REF!</definedName>
    <definedName name="obra4">#REF!</definedName>
    <definedName name="obra5">#REF!</definedName>
    <definedName name="orcamento" hidden="1">{#N/A,#N/A,FALSE,"ALVENARIA";#N/A,#N/A,FALSE,"BLOCOS";#N/A,#N/A,FALSE,"CINTAS";#N/A,#N/A,FALSE,"CORTINA";#N/A,#N/A,FALSE,"LAJES";#N/A,#N/A,FALSE,"PILARES";#N/A,#N/A,FALSE,"VIGAS"}</definedName>
    <definedName name="ORÇAMENTO.BancoRef" hidden="1">'Planilha Orcamentária'!$F$8</definedName>
    <definedName name="P.1">#REF!</definedName>
    <definedName name="P.10">#REF!</definedName>
    <definedName name="P.11">#REF!</definedName>
    <definedName name="P.12">#REF!</definedName>
    <definedName name="P.13">#REF!</definedName>
    <definedName name="P.14">#REF!</definedName>
    <definedName name="P.15">#REF!</definedName>
    <definedName name="P.2">#REF!</definedName>
    <definedName name="P.3">#REF!</definedName>
    <definedName name="P.4">#REF!</definedName>
    <definedName name="P.5">#REF!</definedName>
    <definedName name="P.6">#REF!</definedName>
    <definedName name="P.7">#REF!</definedName>
    <definedName name="P.8">#REF!</definedName>
    <definedName name="P.9">#REF!</definedName>
    <definedName name="Pedreiro_de_acabamento">[1]INSUMOS!$B$11</definedName>
    <definedName name="PP1.1">#REF!</definedName>
    <definedName name="PP1.10">#REF!</definedName>
    <definedName name="PP1.11">#REF!</definedName>
    <definedName name="PP1.12">#REF!</definedName>
    <definedName name="PP1.13">#REF!</definedName>
    <definedName name="PP1.14">#REF!</definedName>
    <definedName name="PP1.15">#REF!</definedName>
    <definedName name="PP1.2">#REF!</definedName>
    <definedName name="PP1.3">#REF!</definedName>
    <definedName name="PP1.4">#REF!</definedName>
    <definedName name="PP1.5">#REF!</definedName>
    <definedName name="PP1.6">#REF!</definedName>
    <definedName name="PP1.7">#REF!</definedName>
    <definedName name="PP1.8">#REF!</definedName>
    <definedName name="PP1.9">#REF!</definedName>
    <definedName name="REFERENCIA.Descricao" hidden="1">IF(ISNUMBER('Planilha Orcamentária'!$AF1),OFFSET(INDIRECT(ORÇAMENTO.BancoRef),'Planilha Orcamentária'!$AF1-1,3,1),'Planilha Orcamentária'!$AF1)</definedName>
    <definedName name="REFERENCIA.Unidade" hidden="1">IF(ISNUMBER('Planilha Orcamentária'!$AF1),OFFSET(INDIRECT(ORÇAMENTO.BancoRef),'Planilha Orcamentária'!$AF1-1,4,1),"-")</definedName>
    <definedName name="T.1">#REF!</definedName>
    <definedName name="T.10">#REF!</definedName>
    <definedName name="T.11">#REF!</definedName>
    <definedName name="T.12">#REF!</definedName>
    <definedName name="T.13">#REF!</definedName>
    <definedName name="T.14">#REF!</definedName>
    <definedName name="T.15">#REF!</definedName>
    <definedName name="T.2">#REF!</definedName>
    <definedName name="T.3">#REF!</definedName>
    <definedName name="T.4">#REF!</definedName>
    <definedName name="T.5">#REF!</definedName>
    <definedName name="T.6">#REF!</definedName>
    <definedName name="T.7">#REF!</definedName>
    <definedName name="T.8">#REF!</definedName>
    <definedName name="T.9">#REF!</definedName>
    <definedName name="_xlnm.Print_Titles" localSheetId="6">'Memória de Cálculo'!$1:$7</definedName>
    <definedName name="_xlnm.Print_Titles" localSheetId="8">'Memorial Descritivo'!$1:$7</definedName>
    <definedName name="_xlnm.Print_Titles" localSheetId="0">'Planilha Orcamentária'!$1:$9</definedName>
    <definedName name="TOT.P">#REF!</definedName>
    <definedName name="TOT1.P">#REF!</definedName>
    <definedName name="TT.1">#REF!</definedName>
    <definedName name="TT.10">#REF!</definedName>
    <definedName name="TT.11">#REF!</definedName>
    <definedName name="TT.12">#REF!</definedName>
    <definedName name="TT.13">#REF!</definedName>
    <definedName name="TT.14">#REF!</definedName>
    <definedName name="TT.15">#REF!</definedName>
    <definedName name="TT.2">#REF!</definedName>
    <definedName name="TT.3">#REF!</definedName>
    <definedName name="TT.4">#REF!</definedName>
    <definedName name="TT.5">#REF!</definedName>
    <definedName name="TT.6">#REF!</definedName>
    <definedName name="TT.7">#REF!</definedName>
    <definedName name="TT.8">#REF!</definedName>
    <definedName name="TT.9">#REF!</definedName>
    <definedName name="wrn.mode_lev.xls." hidden="1">{#N/A,#N/A,FALSE,"ALVENARIA";#N/A,#N/A,FALSE,"BLOCOS";#N/A,#N/A,FALSE,"CINTAS";#N/A,#N/A,FALSE,"CORTINA";#N/A,#N/A,FALSE,"LAJES";#N/A,#N/A,FALSE,"PILARES";#N/A,#N/A,FALSE,"VIGAS"}</definedName>
    <definedName name="x" hidden="1">{#N/A,#N/A,FALSE,"ALVENARIA";#N/A,#N/A,FALSE,"BLOCOS";#N/A,#N/A,FALSE,"CINTAS";#N/A,#N/A,FALSE,"CORTINA";#N/A,#N/A,FALSE,"LAJES";#N/A,#N/A,FALSE,"PILARES";#N/A,#N/A,FALSE,"VIGAS"}</definedName>
    <definedName name="Z_46B44D95_2370_4419_BD85_88291A251F92_.wvu.PrintArea" localSheetId="7" hidden="1">Cronograma!$A$1:$J$31</definedName>
    <definedName name="Z_46B44D95_2370_4419_BD85_88291A251F92_.wvu.PrintArea" localSheetId="6" hidden="1">'Memória de Cálculo'!$A$1:$F$9</definedName>
    <definedName name="Z_46B44D95_2370_4419_BD85_88291A251F92_.wvu.PrintArea" localSheetId="0" hidden="1">'Planilha Orcamentária'!$A$1:$H$55</definedName>
    <definedName name="Z_46B44D95_2370_4419_BD85_88291A251F92_.wvu.PrintTitles" localSheetId="6" hidden="1">'Memória de Cálculo'!$1:$7</definedName>
    <definedName name="Z_46B44D95_2370_4419_BD85_88291A251F92_.wvu.PrintTitles" localSheetId="0" hidden="1">'Planilha Orcamentária'!$1:$9</definedName>
  </definedNames>
  <calcPr calcId="181029"/>
  <customWorkbookViews>
    <customWorkbookView name="Observações" guid="{46B44D95-2370-4419-BD85-88291A251F92}" maximized="1" xWindow="-8" yWindow="-8" windowWidth="1382" windowHeight="744" activeSheetId="5"/>
  </customWorkbookViews>
</workbook>
</file>

<file path=xl/calcChain.xml><?xml version="1.0" encoding="utf-8"?>
<calcChain xmlns="http://schemas.openxmlformats.org/spreadsheetml/2006/main">
  <c r="H37" i="5" l="1"/>
  <c r="G37" i="5"/>
  <c r="E30" i="13"/>
  <c r="E31" i="13"/>
  <c r="E32" i="13"/>
  <c r="E33" i="13"/>
  <c r="E34" i="13"/>
  <c r="E35" i="13"/>
  <c r="E36" i="13"/>
  <c r="E37" i="13"/>
  <c r="E38" i="13"/>
  <c r="D30" i="13"/>
  <c r="D31" i="13"/>
  <c r="D32" i="13"/>
  <c r="D33" i="13"/>
  <c r="D34" i="13"/>
  <c r="D35" i="13"/>
  <c r="D36" i="13"/>
  <c r="D37" i="13"/>
  <c r="D38" i="13"/>
  <c r="C30" i="13"/>
  <c r="C31" i="13"/>
  <c r="C32" i="13"/>
  <c r="C33" i="13"/>
  <c r="C35" i="13"/>
  <c r="C36" i="13"/>
  <c r="C38" i="13"/>
  <c r="B30" i="13"/>
  <c r="B31" i="13"/>
  <c r="B32" i="13"/>
  <c r="B33" i="13"/>
  <c r="B34" i="13"/>
  <c r="B35" i="13"/>
  <c r="B36" i="13"/>
  <c r="B37" i="13"/>
  <c r="B38" i="13"/>
  <c r="A30" i="13"/>
  <c r="A31" i="13"/>
  <c r="A32" i="13"/>
  <c r="A33" i="13"/>
  <c r="A34" i="13"/>
  <c r="A35" i="13"/>
  <c r="A36" i="13"/>
  <c r="A37" i="13"/>
  <c r="A38" i="13"/>
  <c r="D19" i="13"/>
  <c r="D20" i="13"/>
  <c r="C19" i="13"/>
  <c r="C20" i="13"/>
  <c r="B19" i="13"/>
  <c r="B20" i="13"/>
  <c r="G11" i="22" l="1"/>
  <c r="A5" i="22"/>
  <c r="A4" i="22"/>
  <c r="C36" i="14" l="1"/>
  <c r="G11" i="21"/>
  <c r="F42" i="5" s="1"/>
  <c r="A5" i="21"/>
  <c r="A4" i="21"/>
  <c r="C23" i="14"/>
  <c r="C24" i="14"/>
  <c r="C25" i="14"/>
  <c r="B23" i="14"/>
  <c r="B24" i="14"/>
  <c r="B25" i="14"/>
  <c r="B26" i="14"/>
  <c r="A23" i="14"/>
  <c r="A24" i="14"/>
  <c r="A25" i="14"/>
  <c r="A26" i="14"/>
  <c r="D24" i="13"/>
  <c r="D25" i="13"/>
  <c r="C24" i="13"/>
  <c r="C25" i="13"/>
  <c r="C26" i="13"/>
  <c r="B24" i="13"/>
  <c r="B25" i="13"/>
  <c r="B26" i="13"/>
  <c r="B27" i="13"/>
  <c r="A24" i="13"/>
  <c r="A25" i="13"/>
  <c r="A26" i="13"/>
  <c r="A27" i="13"/>
  <c r="E26" i="13"/>
  <c r="E22" i="13"/>
  <c r="D22" i="13"/>
  <c r="D26" i="13"/>
  <c r="C22" i="13"/>
  <c r="B22" i="13"/>
  <c r="A22" i="13"/>
  <c r="C38" i="14"/>
  <c r="B38" i="14"/>
  <c r="A38" i="14"/>
  <c r="C37" i="14"/>
  <c r="A37" i="14"/>
  <c r="C27" i="14"/>
  <c r="A27" i="14"/>
  <c r="C34" i="14"/>
  <c r="C28" i="14"/>
  <c r="C29" i="14"/>
  <c r="C30" i="14"/>
  <c r="C31" i="14"/>
  <c r="B34" i="14"/>
  <c r="B35" i="14"/>
  <c r="B36" i="14"/>
  <c r="B28" i="14"/>
  <c r="B29" i="14"/>
  <c r="B30" i="14"/>
  <c r="B31" i="14"/>
  <c r="A34" i="14"/>
  <c r="A35" i="14"/>
  <c r="A36" i="14"/>
  <c r="A28" i="14"/>
  <c r="A29" i="14"/>
  <c r="A30" i="14"/>
  <c r="A31" i="14"/>
  <c r="C21" i="14"/>
  <c r="B21" i="14"/>
  <c r="A21" i="14"/>
  <c r="C18" i="14"/>
  <c r="C17" i="14"/>
  <c r="B18" i="14"/>
  <c r="B19" i="14"/>
  <c r="B17" i="14"/>
  <c r="C16" i="14"/>
  <c r="C14" i="14"/>
  <c r="C15" i="14"/>
  <c r="B14" i="14"/>
  <c r="B15" i="14"/>
  <c r="A14" i="14"/>
  <c r="A15" i="14"/>
  <c r="C13" i="14"/>
  <c r="B13" i="14"/>
  <c r="A13" i="14"/>
  <c r="C12" i="14"/>
  <c r="A12" i="14"/>
  <c r="B19" i="10"/>
  <c r="B17" i="10"/>
  <c r="B13" i="10"/>
  <c r="B11" i="10"/>
  <c r="A11" i="10"/>
  <c r="E29" i="13"/>
  <c r="D29" i="13"/>
  <c r="B29" i="13"/>
  <c r="C29" i="13"/>
  <c r="A29" i="13"/>
  <c r="C28" i="13"/>
  <c r="E18" i="13"/>
  <c r="E17" i="13"/>
  <c r="D18" i="13"/>
  <c r="D17" i="13"/>
  <c r="C18" i="13"/>
  <c r="C17" i="13"/>
  <c r="B18" i="13"/>
  <c r="B17" i="13"/>
  <c r="E12" i="13"/>
  <c r="E13" i="13"/>
  <c r="D12" i="13"/>
  <c r="D13" i="13"/>
  <c r="D14" i="13"/>
  <c r="D15" i="13"/>
  <c r="C13" i="13"/>
  <c r="C14" i="13"/>
  <c r="C15" i="13"/>
  <c r="C16" i="13"/>
  <c r="B16" i="13"/>
  <c r="B14" i="13"/>
  <c r="B15" i="13"/>
  <c r="B13" i="13"/>
  <c r="C12" i="13"/>
  <c r="E40" i="13"/>
  <c r="D39" i="13"/>
  <c r="D40" i="13"/>
  <c r="C39" i="13"/>
  <c r="C40" i="13"/>
  <c r="B39" i="13"/>
  <c r="B40" i="13"/>
  <c r="A40" i="13"/>
  <c r="A39" i="13"/>
  <c r="G11" i="20"/>
  <c r="A5" i="20"/>
  <c r="A4" i="20"/>
  <c r="F41" i="5"/>
  <c r="C41" i="5"/>
  <c r="G11" i="19"/>
  <c r="A5" i="19"/>
  <c r="A4" i="19"/>
  <c r="C38" i="5"/>
  <c r="E16" i="5"/>
  <c r="E27" i="13"/>
  <c r="E23" i="13"/>
  <c r="D23" i="13"/>
  <c r="D27" i="13"/>
  <c r="C23" i="13"/>
  <c r="C27" i="13"/>
  <c r="B23" i="13"/>
  <c r="A23" i="13"/>
  <c r="C21" i="13"/>
  <c r="A21" i="13"/>
  <c r="A20" i="14"/>
  <c r="C20" i="14"/>
  <c r="A22" i="14"/>
  <c r="B22" i="14"/>
  <c r="C22" i="14"/>
  <c r="C26" i="14"/>
  <c r="A32" i="14"/>
  <c r="B32" i="14"/>
  <c r="C32" i="14"/>
  <c r="A33" i="14"/>
  <c r="B33" i="14"/>
  <c r="C10" i="14"/>
  <c r="C11" i="14"/>
  <c r="B11" i="14"/>
  <c r="A10" i="14"/>
  <c r="A11" i="14"/>
  <c r="H7" i="5"/>
  <c r="G28" i="5" s="1"/>
  <c r="H28" i="5" s="1"/>
  <c r="K36" i="5"/>
  <c r="B9" i="10"/>
  <c r="A9" i="10"/>
  <c r="E11" i="13"/>
  <c r="C10" i="13"/>
  <c r="D11" i="13"/>
  <c r="C11" i="13"/>
  <c r="B11" i="13"/>
  <c r="C33" i="14" l="1"/>
  <c r="C34" i="13"/>
  <c r="C35" i="14"/>
  <c r="C37" i="13"/>
  <c r="E17" i="5"/>
  <c r="E15" i="13" s="1"/>
  <c r="E21" i="5"/>
  <c r="E19" i="13" s="1"/>
  <c r="G22" i="5"/>
  <c r="G21" i="5"/>
  <c r="G24" i="5"/>
  <c r="H24" i="5" s="1"/>
  <c r="C19" i="14"/>
  <c r="G27" i="5"/>
  <c r="H27" i="5" s="1"/>
  <c r="G26" i="5"/>
  <c r="H26" i="5" s="1"/>
  <c r="G29" i="5"/>
  <c r="H29" i="5" s="1"/>
  <c r="E14" i="13"/>
  <c r="G19" i="5"/>
  <c r="H19" i="5" s="1"/>
  <c r="G20" i="5"/>
  <c r="H20" i="5" s="1"/>
  <c r="G44" i="5"/>
  <c r="G41" i="5"/>
  <c r="H41" i="5" s="1"/>
  <c r="G40" i="5"/>
  <c r="H40" i="5" s="1"/>
  <c r="G15" i="5"/>
  <c r="H15" i="5" s="1"/>
  <c r="G16" i="5"/>
  <c r="H16" i="5" s="1"/>
  <c r="G17" i="5"/>
  <c r="G42" i="5"/>
  <c r="H42" i="5" s="1"/>
  <c r="G33" i="5"/>
  <c r="H33" i="5" s="1"/>
  <c r="G32" i="5"/>
  <c r="H32" i="5" s="1"/>
  <c r="G35" i="5"/>
  <c r="H35" i="5" s="1"/>
  <c r="G34" i="5"/>
  <c r="H34" i="5" s="1"/>
  <c r="A4" i="14"/>
  <c r="A5" i="17"/>
  <c r="H17" i="5" l="1"/>
  <c r="H14" i="5" s="1"/>
  <c r="D12" i="10" s="1"/>
  <c r="H21" i="5"/>
  <c r="E22" i="5"/>
  <c r="H44" i="5"/>
  <c r="H43" i="5" s="1"/>
  <c r="D20" i="10" s="1"/>
  <c r="I20" i="10" s="1"/>
  <c r="A9" i="14"/>
  <c r="B9" i="14"/>
  <c r="C9" i="14"/>
  <c r="C8" i="14"/>
  <c r="E9" i="13"/>
  <c r="B15" i="10"/>
  <c r="A15" i="10"/>
  <c r="B7" i="10"/>
  <c r="C41" i="13"/>
  <c r="B41" i="13"/>
  <c r="A41" i="13"/>
  <c r="D9" i="13"/>
  <c r="B9" i="13"/>
  <c r="C9" i="13"/>
  <c r="H22" i="5" l="1"/>
  <c r="E20" i="13"/>
  <c r="E12" i="10"/>
  <c r="G13" i="5"/>
  <c r="H13" i="5" s="1"/>
  <c r="A4" i="17"/>
  <c r="C49" i="14"/>
  <c r="H18" i="5" l="1"/>
  <c r="D14" i="10" s="1"/>
  <c r="H12" i="5"/>
  <c r="D10" i="10" s="1"/>
  <c r="C48" i="5"/>
  <c r="C49" i="5"/>
  <c r="I14" i="10" l="1"/>
  <c r="G14" i="10"/>
  <c r="I10" i="10"/>
  <c r="E10" i="10"/>
  <c r="G10" i="10"/>
  <c r="G11" i="18" l="1"/>
  <c r="C53" i="5"/>
  <c r="F38" i="5" l="1"/>
  <c r="G25" i="5"/>
  <c r="H25" i="5" s="1"/>
  <c r="G30" i="5"/>
  <c r="H30" i="5" s="1"/>
  <c r="G36" i="5"/>
  <c r="H36" i="5" s="1"/>
  <c r="G11" i="5"/>
  <c r="G38" i="5" l="1"/>
  <c r="H38" i="5" s="1"/>
  <c r="F39" i="5"/>
  <c r="G39" i="5" s="1"/>
  <c r="H39" i="5" s="1"/>
  <c r="H23" i="5"/>
  <c r="A5" i="18"/>
  <c r="A5" i="13" l="1"/>
  <c r="A5" i="14"/>
  <c r="A5" i="10" l="1"/>
  <c r="C8" i="13" l="1"/>
  <c r="B31" i="10" l="1"/>
  <c r="B30" i="10"/>
  <c r="B27" i="10"/>
  <c r="B26" i="10"/>
  <c r="C43" i="14" l="1"/>
  <c r="C42" i="14"/>
  <c r="A3" i="10" l="1"/>
  <c r="H11" i="5" l="1"/>
  <c r="H10" i="5" s="1"/>
  <c r="D8" i="10" l="1"/>
  <c r="E8" i="10" l="1"/>
  <c r="A4" i="10" l="1"/>
  <c r="A4" i="18"/>
  <c r="A4" i="13"/>
  <c r="H31" i="5"/>
  <c r="H45" i="5" l="1"/>
  <c r="K13" i="5" s="1"/>
  <c r="D18" i="10"/>
  <c r="D16" i="10"/>
  <c r="D22" i="10" l="1"/>
  <c r="D19" i="10" s="1"/>
  <c r="E18" i="10"/>
  <c r="I18" i="10"/>
  <c r="G18" i="10"/>
  <c r="G16" i="10"/>
  <c r="I16" i="10"/>
  <c r="E16" i="10"/>
  <c r="G22" i="10" l="1"/>
  <c r="G21" i="10" s="1"/>
  <c r="D15" i="10"/>
  <c r="D13" i="10"/>
  <c r="D17" i="10"/>
  <c r="D11" i="10"/>
  <c r="E22" i="10"/>
  <c r="I22" i="10"/>
  <c r="D9" i="10"/>
  <c r="D7" i="10"/>
  <c r="D3" i="10"/>
  <c r="K22" i="10" l="1"/>
  <c r="D21" i="10"/>
  <c r="I21" i="10"/>
  <c r="L27" i="10"/>
  <c r="E21" i="10"/>
  <c r="L26" i="10" l="1"/>
  <c r="K21" i="10"/>
</calcChain>
</file>

<file path=xl/sharedStrings.xml><?xml version="1.0" encoding="utf-8"?>
<sst xmlns="http://schemas.openxmlformats.org/spreadsheetml/2006/main" count="411" uniqueCount="222">
  <si>
    <t>ITEM</t>
  </si>
  <si>
    <t>QUANTIDADE</t>
  </si>
  <si>
    <t>UNIDADE</t>
  </si>
  <si>
    <t>DIRETA</t>
  </si>
  <si>
    <t>INDIRETA</t>
  </si>
  <si>
    <t>PREÇO TOTAL</t>
  </si>
  <si>
    <t xml:space="preserve">FORMA DE EXECUÇÃO: </t>
  </si>
  <si>
    <t>M2</t>
  </si>
  <si>
    <t>M</t>
  </si>
  <si>
    <t>SERVIÇOS PRELIMINARES</t>
  </si>
  <si>
    <t>CRONOGRAMA FÍSICO-FINANCEIRO</t>
  </si>
  <si>
    <t>ETAPAS/DESCRIÇÃO</t>
  </si>
  <si>
    <t>FÍSICO/ FINANCEIRO</t>
  </si>
  <si>
    <t>TOTAL  ETAPAS</t>
  </si>
  <si>
    <t>Físico %</t>
  </si>
  <si>
    <t>Financeiro</t>
  </si>
  <si>
    <t>TOTAL</t>
  </si>
  <si>
    <t>Observações:</t>
  </si>
  <si>
    <t>(    )</t>
  </si>
  <si>
    <t>DATA:</t>
  </si>
  <si>
    <t>VALOR DO CONVÊNIO:</t>
  </si>
  <si>
    <t>2.0</t>
  </si>
  <si>
    <t>MEMÓRIA DE CÁLCULO DE QUANTITATIVOS</t>
  </si>
  <si>
    <t>% ISS MUNICIPAL:</t>
  </si>
  <si>
    <t>CÓDIGO</t>
  </si>
  <si>
    <t>DESCRIÇÃO</t>
  </si>
  <si>
    <t>PLANILHA ORÇAMENTÁRIA DE CUSTOS</t>
  </si>
  <si>
    <t>Nome do(a) Responsável Técnico(a)</t>
  </si>
  <si>
    <t>Nome do(a) Prefeito(a) Municipal</t>
  </si>
  <si>
    <t>PREÇO UNITÁRIO S/ BDI</t>
  </si>
  <si>
    <t>PREÇO UNITÁRIO C/ BDI</t>
  </si>
  <si>
    <t>BDI:</t>
  </si>
  <si>
    <t>01/01.</t>
  </si>
  <si>
    <t>( X )</t>
  </si>
  <si>
    <t>FÓRMULA DO CÁLCULO</t>
  </si>
  <si>
    <t>COMPOSIÇÃO/DEMONSTRATIVO DE BDI - EM ANEXO</t>
  </si>
  <si>
    <t>ITENS</t>
  </si>
  <si>
    <t>PREFEITURA MUNICIPAL DE INHAPIM-MG</t>
  </si>
  <si>
    <r>
      <t xml:space="preserve">FOLHA N </t>
    </r>
    <r>
      <rPr>
        <b/>
        <sz val="8"/>
        <rFont val="Calibri"/>
        <family val="2"/>
        <scheme val="minor"/>
      </rPr>
      <t>º</t>
    </r>
    <r>
      <rPr>
        <b/>
        <sz val="8"/>
        <rFont val="Arial Nova"/>
        <family val="2"/>
      </rPr>
      <t xml:space="preserve">: </t>
    </r>
  </si>
  <si>
    <t>MÊS 1</t>
  </si>
  <si>
    <t>MÊS 2</t>
  </si>
  <si>
    <t>DETALHAMENTO</t>
  </si>
  <si>
    <t>MEMORIAL DESCRITIVO</t>
  </si>
  <si>
    <t>MÊS 3</t>
  </si>
  <si>
    <t>placa de obra de acordo com as exisgências do CREA-MG</t>
  </si>
  <si>
    <t>Para a execução da placa de obras a empresa ganhadora deverá atender a especificação do manual de placa de obra de acordo com a descrição e as especificações do CREA.</t>
  </si>
  <si>
    <t>Prefeito Municipal de Inhapim-MG</t>
  </si>
  <si>
    <r>
      <rPr>
        <b/>
        <sz val="8"/>
        <rFont val="Arial Nova"/>
        <family val="2"/>
      </rPr>
      <t>DATA:</t>
    </r>
    <r>
      <rPr>
        <sz val="10"/>
        <rFont val="Arial Nova"/>
        <family val="2"/>
      </rPr>
      <t xml:space="preserve"> </t>
    </r>
  </si>
  <si>
    <t>MÊS 4</t>
  </si>
  <si>
    <r>
      <rPr>
        <b/>
        <sz val="8"/>
        <rFont val="Arial Nova"/>
        <family val="2"/>
      </rPr>
      <t>MUNICIPIO:</t>
    </r>
    <r>
      <rPr>
        <sz val="8"/>
        <rFont val="Arial Nova"/>
        <family val="2"/>
      </rPr>
      <t xml:space="preserve">  INHAPIM/MG - CEP: 35330-000</t>
    </r>
  </si>
  <si>
    <t xml:space="preserve"> BDI =</t>
  </si>
  <si>
    <r>
      <rPr>
        <b/>
        <sz val="8"/>
        <rFont val="Arial Nova"/>
        <family val="2"/>
      </rPr>
      <t>MUNICIPIO:</t>
    </r>
    <r>
      <rPr>
        <sz val="8"/>
        <rFont val="Arial Nova"/>
        <family val="2"/>
      </rPr>
      <t xml:space="preserve"> INHAPIM/MG - CEP: 35330-000</t>
    </r>
  </si>
  <si>
    <t xml:space="preserve">QUADRO DE COMPOSIÇÕES </t>
  </si>
  <si>
    <t>COMPOSIÇÃO</t>
  </si>
  <si>
    <t>SINAPI</t>
  </si>
  <si>
    <t>_________________________________</t>
  </si>
  <si>
    <t>PREVISÃO DE EXECUÇÃO DAS OBRAS: 3 MESES</t>
  </si>
  <si>
    <t>2.1</t>
  </si>
  <si>
    <t>M²</t>
  </si>
  <si>
    <t>Sebastião Barbosa Pinto Filho</t>
  </si>
  <si>
    <t>CREA/MG Nº: MG 249.547/D</t>
  </si>
  <si>
    <t>Sandro Adriano Oliveira Silva</t>
  </si>
  <si>
    <t>___________________________                
Sebastião Barbosa Pinto Filho                       
Engenheiro Civil                                 
Crea-MG 249.547/D</t>
  </si>
  <si>
    <r>
      <t>CREA/MG N</t>
    </r>
    <r>
      <rPr>
        <sz val="9"/>
        <color theme="1"/>
        <rFont val="Calibri"/>
        <family val="2"/>
        <scheme val="minor"/>
      </rPr>
      <t>º</t>
    </r>
    <r>
      <rPr>
        <sz val="9"/>
        <color theme="1"/>
        <rFont val="Arial Nova"/>
        <family val="2"/>
      </rPr>
      <t>: MG 249.547/D</t>
    </r>
  </si>
  <si>
    <t>FOLHA Nº:01/01</t>
  </si>
  <si>
    <t>1.0</t>
  </si>
  <si>
    <t>Realiza-se o carregamento e transporte do material com caminhão basculante de 18 m³, circulando sobre via urbana com revestimento primário, garantindo segurança e fluxo adequado.</t>
  </si>
  <si>
    <t xml:space="preserve">                                                   </t>
  </si>
  <si>
    <t>COMPOSIÇÃO-001</t>
  </si>
  <si>
    <t>Será executada sobre base regularizada e compactada, com fôrmas de madeira niveladas e armadura conforme projeto estrutural. O concreto será dosado em traço estrutural adequado (fck ≥ 20 MPa), lançado e adensado mecanicamente para evitar vazios. Após o acabamento superficial, a viga será curada por umidade mínima de 7 dias, garantindo resistência e integridade do conjunto do pavimento intertravado.</t>
  </si>
  <si>
    <t>3.0</t>
  </si>
  <si>
    <t>3.1</t>
  </si>
  <si>
    <t>3.2</t>
  </si>
  <si>
    <t>3.3</t>
  </si>
  <si>
    <t>M³</t>
  </si>
  <si>
    <t>1.1</t>
  </si>
  <si>
    <t>FORNECIMENTO E COLOCAÇÃO DE PLACA DE
OBRA EM CHAPA GALVANIZADA #26, ESP. 0,45MM, DIMENSÃO (3X1,5)
M, PLOTADA COM ADESIVO VINÍLICO, AFIXADA COM REBITES 4,
8X40MM, EM ESTRUTURA METÁLICA DE METALON 20X20MM, ESP. 1,
25MM, INCLUSIVE SUPORTE EM EUCALIPTO AUTOCLAVADO PINTADO
COM TINTA PVA DUAS (2) DEMÃOS</t>
  </si>
  <si>
    <t>ED-28427</t>
  </si>
  <si>
    <r>
      <rPr>
        <b/>
        <sz val="8"/>
        <color theme="1"/>
        <rFont val="Arial"/>
        <family val="2"/>
      </rPr>
      <t>LOCAL:</t>
    </r>
    <r>
      <rPr>
        <sz val="8"/>
        <color theme="1"/>
        <rFont val="Arial"/>
        <family val="2"/>
      </rPr>
      <t xml:space="preserve"> PERÍMETRO URBANO - INHAPIM/MG - CEP: 35330-000</t>
    </r>
  </si>
  <si>
    <r>
      <rPr>
        <b/>
        <sz val="8"/>
        <color theme="1"/>
        <rFont val="Arial"/>
        <family val="2"/>
      </rPr>
      <t>REGIÃO/MÊS DE REFERÊNCIA:</t>
    </r>
    <r>
      <rPr>
        <sz val="8"/>
        <color theme="1"/>
        <rFont val="Arial"/>
        <family val="2"/>
      </rPr>
      <t xml:space="preserve"> SINAPI 03/2026 - SEM DESONERAÇÃO - SICOR 01/2026 - </t>
    </r>
  </si>
  <si>
    <t xml:space="preserve">FOLHA N º: </t>
  </si>
  <si>
    <t>DEMOLIÇÃO</t>
  </si>
  <si>
    <t>DEMOLIÇÃO DE PISO DE CONCRETO SIMPLES, DE FORMA MANUAL, SEM REAPROVEITAMENTO. AF_09/2023</t>
  </si>
  <si>
    <t>SINAPI-104789</t>
  </si>
  <si>
    <t>PISO EM LADRILHO HIDRÁULICO APLICADO EM AMBIENTES EXTERNOS. AF_05/2020</t>
  </si>
  <si>
    <t>SINAPI-101091</t>
  </si>
  <si>
    <t>EXECUÇÃO DE PASSEIO (CALÇADA) OU PISO DE CONCRETO COM CONCRETO MOLDADO IN LOCO, FEITO EM
OBRA, ACABAMENTO CONVENCIONAL, ESPESSURA 6 CM, ARMADO. AF_08/2022</t>
  </si>
  <si>
    <t>SINAPI-94992</t>
  </si>
  <si>
    <t>PONTO DE EMBUTIR PARA UMA (1) LUMINÁRIA,
COM ELETRODUTO DE PVC RÍGIDO ROSCÁVEL, DN 20MM (3/4"),
EMBUTIDO NA LAJE E CABO DE COBRE FLEXÍVEL, CLASSE 5,
ISOLAMENTO TIPO LSHF/ATOX, NÃO HALOGENADO, SEÇÃO 1,5MM2 (
70°C-450/750V), COM DISTÂNCIA DE ATÉ CINCO (5) METROS DO
PONTO DE DERIVAÇÃO, EXCLUSIVE LUMINÁRIA, INCLUSIVE CAIXA DE
LIGAÇÃO OCTOGONAL, SUPORTE E FIXAÇÃO DO ELETRODUTO</t>
  </si>
  <si>
    <t>4.0</t>
  </si>
  <si>
    <t>INSTALAÇÕES ELÉTRICAS</t>
  </si>
  <si>
    <t>4.1</t>
  </si>
  <si>
    <t>ED-50228</t>
  </si>
  <si>
    <t>4.2</t>
  </si>
  <si>
    <t>4.3</t>
  </si>
  <si>
    <t>QUADRO DE DISTRIBUIÇÃO DE ENERGIA EM CHAPA DE AÇO GALVANIZADO, DE EMBUTIR, COM BARRAMENTO
TRIFÁSICO, PARA 18 DISJUNTORES DIN 100A - FORNECIMENTO E INSTALAÇÃO. AF_07/2025</t>
  </si>
  <si>
    <t>UND</t>
  </si>
  <si>
    <t>SINAPI-101883</t>
  </si>
  <si>
    <t>ENTRADA DE ENERGIA ELÉTRICA, AÉREA, BIFÁSICA, COM CAIXA DE SOBREPOR, CABO DE 25 MM2 E DISJUNTOR DIN
50A (NÃO INCLUSO O POSTE DE CONCRETO). AF_12/2025</t>
  </si>
  <si>
    <t>SINAPI-101499</t>
  </si>
  <si>
    <t>DISJUNTOR TERMOMAGNETICO PARA TRILHO DIN (IEC), TRIPOLAR, 25 A, PARA QUADRO DE BOMBA -
FORNECIMENTO E INSTALAÇÃO. AF_11/2025</t>
  </si>
  <si>
    <t>SINAPI-106287</t>
  </si>
  <si>
    <t>ELETRODUTO FLEXÍVEL CORRUGADO REFORÇADO, PVC, DN 20 MM (1/2"), PARA CIRCUITOS TERMINAIS,
INSTALADO EM FORRO - FORNECIMENTO E INSTALAÇÃO. AF_03/2023</t>
  </si>
  <si>
    <t>SINAPI-91833</t>
  </si>
  <si>
    <t>ALVENARIA</t>
  </si>
  <si>
    <t>5.0</t>
  </si>
  <si>
    <t>5.1</t>
  </si>
  <si>
    <t>5.2</t>
  </si>
  <si>
    <t>5.3</t>
  </si>
  <si>
    <t>MURETA DE TIJOLO COMUM ESP. = 15CM, H = 130
CM, A REVESTIR</t>
  </si>
  <si>
    <t>ED-50410</t>
  </si>
  <si>
    <t>CHAPISCO APLICADO EM ALVENARIA (SEM PRESENÇA DE VÃOS) E ESTRUTURAS DE CONCRETO DE FACHADA, COM
COLHER DE PEDREIRO. ARGAMASSA TRAÇO 1:3 COM PREPARO EM BETONEIRA 400L. AF_10/2022</t>
  </si>
  <si>
    <t>SINAPI-87894</t>
  </si>
  <si>
    <t>EMBOÇO OU MASSA ÚNICA EM ARGAMASSA INDUSTRIALIZADA, PREPARO MECÂNICA E APLICAÇÃO COM
EQUIPAMENTO DE MISTURA E PROJEÇÃO DE 1,5 M3/H DE ARGAMASSA EM PANOS DE FACHADA COM PRESENÇA
DE VÃOS, ESPESSURA DE 25 MM, ACESSO POR ANDAIME. AF_08/2022</t>
  </si>
  <si>
    <t>SINAPI-104219</t>
  </si>
  <si>
    <t>POSTE DECORATIVO PARA JARDIM EM AÇO TUBULAR, H = *2,5* M, SEM LUMINÁRIA - FORNECIMENTO E
INSTALAÇÃO. AF_04/2025</t>
  </si>
  <si>
    <t>CABO DE COBRE NU 35 MM2 MEIO-DURO</t>
  </si>
  <si>
    <t>CHUMBADOR DE ACO ZINCADO, DIAMETRO 5/8", COMPRIMENTO 6", COM PORCA</t>
  </si>
  <si>
    <t>UN</t>
  </si>
  <si>
    <t>AUXILIAR DE ELETRICISTA COM ENCARGOS COMPLEMENTARES</t>
  </si>
  <si>
    <t>H</t>
  </si>
  <si>
    <t>ELETRICISTA COM ENCARGOS COMPLEMENTARES</t>
  </si>
  <si>
    <t>POSTE COLONIAL REPUBLICANO JARDIM DE ALUMINIO 02 GLOBOS H_ 4,46m</t>
  </si>
  <si>
    <t>LÂMPADA MISTA, BASE E27, POTÊNCIA DE 160W,
TENSÃO 220V, EXCLUSIVE LUMINÁRIA</t>
  </si>
  <si>
    <t>ED-49379</t>
  </si>
  <si>
    <t>INSTALAÇÃO DE BALIZADOR METÁLICO COM LED, EM ALUMÍNIO COM DIFUSOR EM POLICARBONATO E
DIMENSÕES 6,2 CM X30 CM, COM PINTURA ELETROSTÁTICA, SOBRE PISO DE CONCRETO EXISTENTE. AF_11/2021</t>
  </si>
  <si>
    <t>PEDREIRO COM ENCARGOS COMPLEMENTARES</t>
  </si>
  <si>
    <t>SERVENTE COM ENCARGOS COMPLEMENTARES</t>
  </si>
  <si>
    <t>COTAÇÃO</t>
  </si>
  <si>
    <t>MERCADO</t>
  </si>
  <si>
    <t>BALIZADOR LED INTERNO 2W PRETO EMBUTIR CAIXA 4x2 3000k</t>
  </si>
  <si>
    <t>COMPOSIÇÃO-002</t>
  </si>
  <si>
    <t>6.0</t>
  </si>
  <si>
    <t>LIMPEZA FINAL DE OBRA</t>
  </si>
  <si>
    <t>6.1</t>
  </si>
  <si>
    <t>6.2</t>
  </si>
  <si>
    <t>6.3</t>
  </si>
  <si>
    <t>6.4</t>
  </si>
  <si>
    <t>6.5</t>
  </si>
  <si>
    <t>6.6</t>
  </si>
  <si>
    <t>6.7</t>
  </si>
  <si>
    <t>6.8</t>
  </si>
  <si>
    <t>6.9</t>
  </si>
  <si>
    <t>7.0</t>
  </si>
  <si>
    <t>7.1</t>
  </si>
  <si>
    <t>LIMPEZA FINAL PARA ENTREGA DA OBRA</t>
  </si>
  <si>
    <t>ED-50266</t>
  </si>
  <si>
    <t>PINTURA</t>
  </si>
  <si>
    <t>PINTURA ESMALTE BASE SOLVENTE EM
ESQUADRIAS DE FERRO, DUAS (2) DEMÃOS, COM APLICAÇÃO
MANUAL, INCLUSIVE UMA (1) DEMÃO DE FUNDO ANTICORROSIVO</t>
  </si>
  <si>
    <t>ED-50491</t>
  </si>
  <si>
    <t>PINTURA COM TEXTURA ACRÍLICA COM ROLO,
INCLUSIVE UMA (1) DEMÃO DE SELADOR ACRÍLICO</t>
  </si>
  <si>
    <t>ED-50521</t>
  </si>
  <si>
    <t>PINTURA DE PISO DE PEDRAS DECORATIVAS COM VERNIZ DE POLIURETANO FOSCO, APLICAÇÃO MANUAL, 3</t>
  </si>
  <si>
    <t>VERNIZ A BASE RESINA ALQUIDICA COM POLIURETANO PARA MADEIRA, COM FILTRO SOLAR, BRILHANTE, USO INTERNO E EXTERNO</t>
  </si>
  <si>
    <t>L</t>
  </si>
  <si>
    <t>FITA CREPE ROLO DE *25* MM X 50 M</t>
  </si>
  <si>
    <t>PINTOR COM ENCARGOS COMPLEMENTARES</t>
  </si>
  <si>
    <t>LAVADORA DE ALTA PRESSAO (LAVA-JATO) PARA AGUA FRIA, PRESSAO DE OPERACAO ENTRE 1400 E 1900 LIB/POL2, VAZAO
MAXIMA ENTRE 400 E 700 L/H - CHP DIURNO. AF_05/2023</t>
  </si>
  <si>
    <t>CHIP</t>
  </si>
  <si>
    <t>LAVADORA DE ALTA PRESSAO (LAVA-JATO) PARA AGUA FRIA, PRESSAO DE OPERACAO ENTRE 1400 E 1900 LIB/POL2, VAZAO
MAXIMA ENTRE 400 E 700 L/H - CHI DIURNO. AF_05/2023</t>
  </si>
  <si>
    <t>ENCERADEIRA INDUSTRIAL, 400 MM, 220V, 1 HP - MATERIAIS NA OPERAÇÃO. AF_05/2023</t>
  </si>
  <si>
    <r>
      <rPr>
        <b/>
        <sz val="8"/>
        <color theme="1"/>
        <rFont val="Arial"/>
        <family val="2"/>
      </rPr>
      <t>OBRA:</t>
    </r>
    <r>
      <rPr>
        <sz val="8"/>
        <color theme="1"/>
        <rFont val="Arial"/>
        <family val="2"/>
      </rPr>
      <t xml:space="preserve"> REVITALIZAÇÃO DA TRAVESSA ZACARIAS DE FREITAS</t>
    </r>
  </si>
  <si>
    <t>De acordo com o projeto</t>
  </si>
  <si>
    <t>11 unidades</t>
  </si>
  <si>
    <t>36 unidades</t>
  </si>
  <si>
    <t>16 unidades</t>
  </si>
  <si>
    <t>1 unidade</t>
  </si>
  <si>
    <t>100 metros lineares</t>
  </si>
  <si>
    <t>100 metros lineares de acrodo com o projeto</t>
  </si>
  <si>
    <t>5.4</t>
  </si>
  <si>
    <t>REVESTIMENTO COM AZULEJO BRANCO (20X20)
CM, JUNTA A PRUMO, ASSENTAMENTO COM ARGAMASSA
INDUSTRIALIZADA, INCLUSIVE REJUNTAMENTO</t>
  </si>
  <si>
    <t>ED-50717</t>
  </si>
  <si>
    <t>145 metros quadrados executado no piso da rampa
50 metros quadrados executado no piso da escadaria</t>
  </si>
  <si>
    <t>5.5</t>
  </si>
  <si>
    <t>5.6</t>
  </si>
  <si>
    <t>10,56 metros quadrados executado</t>
  </si>
  <si>
    <t>11,04 metros quadrados executado</t>
  </si>
  <si>
    <t>2,88 metros quadrados executado nos espelhos dos degraus</t>
  </si>
  <si>
    <t>ARANDELA CURVA COM CHAPÉU GLOBO ACRÍLICO FORNECIMENTO E INTALAÇÃO</t>
  </si>
  <si>
    <t>ARANDELA CURVA COM CHAPÉU GLOBO ACRÍLICO</t>
  </si>
  <si>
    <t>PISOS, REVESTIMENTOS, CORRIMÃOS</t>
  </si>
  <si>
    <t>Serviço de demolição manual de piso em concreto simples, executado com ferramentas adequadas, sem reaproveitamento do material. Inclui fragmentação, remoção e destinação dos resíduos gerados. Deve ser realizado com controle de segurança e preservação das áreas adjacentes.</t>
  </si>
  <si>
    <t>Execução de mureta em alvenaria de tijolo comum, com espessura de 15 cm e altura de 1,30 m. Estrutura assentada com argamassa adequada, garantindo alinhamento e estabilidade. Elemento previsto para receber revestimento posterior.</t>
  </si>
  <si>
    <t>Execução de chapisco em superfícies de alvenaria e estruturas de concreto de fachada, sem presença de vãos, aplicado manualmente com colher de pedreiro. Utiliza argamassa traço 1:3 (cimento e areia), preparada em betoneira de 400L. Serviço destinado a promover aderência para revestimentos posteriores.</t>
  </si>
  <si>
    <t>Execução de emboço ou massa única com argamassa industrializada, preparo mecânico e aplicação por projeção em fachadas com vãos, utilizando equipamento com capacidade de 1,5 m³/h. Camada com espessura de 25 mm, aplicada com acesso por andaime. Serviço destinado à regularização e acabamento das superfícies.</t>
  </si>
  <si>
    <t>Execução de pintura com textura acrílica aplicada com rolo, sobre superfície previamente preparada. Inclui uma demão de selador acrílico para uniformização e melhor aderência. Serviço destinado ao acabamento e proteção das superfícies.</t>
  </si>
  <si>
    <t>Execução de pintura em esquadrias metálicas com esmalte base solvente, aplicada manualmente em duas demãos. Inclui preparo da superfície e aplicação prévia de uma demão de fundo anticorrosivo. Serviço destinado à proteção e acabamento das peças metálicas.</t>
  </si>
  <si>
    <t>Execução de pintura em piso de pedras decorativas com verniz de poliuretano fosco, aplicada manualmente em três demãos. Inclui limpeza e preparo da superfície para melhor aderência. Serviço destinado à proteção e valorização estética do piso.</t>
  </si>
  <si>
    <t>Execução de passeio ou piso em concreto moldado in loco, produzido na própria obra, com acabamento convencional. Camada com espessura de 6 cm, armada para maior resistência e durabilidade. Serviço destinado à circulação segura de pedestres.</t>
  </si>
  <si>
    <t>Execução de piso em ladrilho hidráulico em áreas externas, assentado sobre base adequada com argamassa. Inclui alinhamento, nivelamento e rejuntamento das peças. Serviço destinado a acabamento resistente, durável e de valor estético.</t>
  </si>
  <si>
    <t>Execução de revestimento com azulejo branco 20x20 cm, assentado com argamassa industrializada e juntas a prumo. Inclui alinhamento, nivelamento e rejuntamento das peças. Serviço destinado ao acabamento e proteção de superfícies.</t>
  </si>
  <si>
    <t>Execução de corrimão simples em aço galvanizado, com diâmetro externo de 1 1/2", fixado diretamente em parede. Inclui fornecimento, chumbamento e fixações adequadas. Elemento destinado à segurança e apoio de usuários.</t>
  </si>
  <si>
    <t>Execução de entrada de energia elétrica aérea bifásica, com instalação de caixa de sobrepor, cabos de 25 mm² e disjuntor DIN de 50A. Inclui conexões, fixações e adequações conforme normas vigentes. Não contempla o fornecimento e instalação do poste de concreto.</t>
  </si>
  <si>
    <t>Instalação de eletroduto flexível corrugado reforçado em PVC, diâmetro nominal de 20 mm (1/2”), destinado a circuitos terminais. Aplicado em forro, com fornecimento do material e execução completa. Inclui fixação, passagem e adequação conforme normas técnicas.</t>
  </si>
  <si>
    <t>Instalação de quadro de distribuição de energia de embutir, em chapa de aço galvanizado, com barramento trifásico para até 18 disjuntores DIN de 100A. Inclui fornecimento do quadro, fixação, conexões e adequações necessárias. Serviço destinado à organização e proteção dos circuitos elétricos.</t>
  </si>
  <si>
    <t>Fornecimento e instalação de disjuntor termomagnético tripolar, padrão trilho DIN (IEC), com corrente nominal de 25 A, destinado a quadro de bomba. Inclui fixação, conexões e testes de funcionamento. Equipamento voltado à proteção contra sobrecargas e curtos-circuitos.</t>
  </si>
  <si>
    <t>Execução de ponto elétrico embutido para uma luminária, com eletroduto de PVC rígido roscável DN 20 mm (3/4”) instalado em laje e cabo de cobre flexível 1,5 mm², isolação LSHF/ATOX. Inclui caixa octogonal, suportes, fixações e interligação em até 5 m do ponto de derivação. Não contempla o fornecimento da luminária.</t>
  </si>
  <si>
    <t>Fornecimento e instalação de poste decorativo para jardim em aço tubular, com altura de 2,5 m. Inclui fixação, base e adequações necessárias para implantação. Não contempla o fornecimento da luminária.</t>
  </si>
  <si>
    <t>Fornecimento e instalação de lâmpada mista, base E27, potência de 160W e tensão de 220V. Destinada à iluminação em conjunto com luminária adequada. Não inclui o fornecimento da luminária.</t>
  </si>
  <si>
    <t>Instalação de balizador metálico com LED, em alumínio com difusor em policarbonato e dimensões de 6,2 x 30 cm, com pintura eletrostática. Fixado sobre piso de concreto existente, incluindo conexões e ajustes necessários. Equipamento destinado à sinalização e iluminação de áreas externas.</t>
  </si>
  <si>
    <t>ARANDELA CURVA COM CHAPÉU GLOBO ACRÍLICO FORNECIMENTO E INSTALAÇÃO</t>
  </si>
  <si>
    <t>COMPOSIÇÃO-004</t>
  </si>
  <si>
    <t>CORRIMÃO DUPLO EM TUBO GALVANIZADO, COM COSTURA,
DIÂMETRO DE 1.1/2", ESP. 3MM, FIXADO EM PISO COM MONTANTE
VERTICAL, DIÂMETRO DE 1.1/2", INCLUSIVE SUPORTE PARA
CORRIMÃO EM BARRA CHATA (1"X1/2"), EXCLUSIVE PINTURA</t>
  </si>
  <si>
    <t>ED-32001</t>
  </si>
  <si>
    <t>4.4</t>
  </si>
  <si>
    <t>6.10</t>
  </si>
  <si>
    <t>COMPOSIÇÃO-005</t>
  </si>
  <si>
    <t>APLICAÇÃO MANUAL DE FUNDO SELADOR ACRÍLICO EM PANOS CEGOS DE FACHADA (SEM PRESENÇA DE VÃOS)
DE EDIFÍCIOS DE MÚLTIPLOS PAVIMENTOS. AF_03/2024</t>
  </si>
  <si>
    <t>SINAPI-88412</t>
  </si>
  <si>
    <t>SINAPI-95622</t>
  </si>
  <si>
    <t>APLICAÇÃO MANUAL DE TINTA LÁTEX ACRÍLICA EM PANOS COM PRESENÇA DE VÃOS DE EDIFÍCIOS DE MÚLTIPLOS PAVIMENTOS, DUAS DEMÃOS. AF_03/2024</t>
  </si>
  <si>
    <t>2 unidades</t>
  </si>
  <si>
    <t>22 unidades</t>
  </si>
  <si>
    <t>25  unidades</t>
  </si>
  <si>
    <t>4 unidades</t>
  </si>
  <si>
    <t xml:space="preserve">216,43 metros quadrados </t>
  </si>
  <si>
    <t>5.7</t>
  </si>
  <si>
    <t>REVESTIMENTO CERÂMICO PARA PAREDES EXTERNAS EM PASTILHAS DE PORCELANA 2,5 X 2,5 CM (PLACAS DE 30 X
30 CM), ALINHADAS A PRUMO, APLICADO EM SUPERFÍCIES INTERNAS DE SACADA. AF_02/2023</t>
  </si>
  <si>
    <t>SINAPI-88789</t>
  </si>
  <si>
    <t>LUMINÁRIA ARANDELA TIPO TARTARUGA, DE SOBREPOR, COM 1 LÂMPADA LED DE 6 W, SEM REATOR -
FORNECIMENTO E INSTALAÇÃO. AF_09/2024</t>
  </si>
  <si>
    <t>6.11</t>
  </si>
  <si>
    <t>SINAPI-97607</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</si>
</sst>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4">
    <numFmt numFmtId="43" formatCode="_-* #,##0.00_-;\-* #,##0.00_-;_-* &quot;-&quot;??_-;_-@_-"/>
    <numFmt numFmtId="164" formatCode="_-&quot;R$&quot;* #,##0.00_-;\-&quot;R$&quot;* #,##0.00_-;_-&quot;R$&quot;* &quot;-&quot;??_-;_-@_-"/>
    <numFmt numFmtId="165" formatCode="_(* #,##0.00_);_(* \(#,##0.00\);_(* &quot;-&quot;??_);_(@_)"/>
    <numFmt numFmtId="166" formatCode="_([$€-2]* #,##0.00_);_([$€-2]* \(#,##0.00\);_([$€-2]* &quot;-&quot;??_)"/>
    <numFmt numFmtId="167" formatCode="#,#00"/>
    <numFmt numFmtId="168" formatCode="_(&quot;R$ &quot;* #,##0.00_);_(&quot;R$ &quot;* \(#,##0.00\);_(&quot;R$ &quot;* &quot;-&quot;??_);_(@_)"/>
    <numFmt numFmtId="169" formatCode="&quot;R$&quot;\ #,##0_);[Red]\(&quot;R$&quot;\ #,##0\)"/>
    <numFmt numFmtId="170" formatCode="&quot;R$&quot;\ #,##0.00_);\(&quot;R$&quot;\ #,##0.00\)"/>
    <numFmt numFmtId="171" formatCode="%#,#00"/>
    <numFmt numFmtId="172" formatCode="#.##000"/>
    <numFmt numFmtId="173" formatCode="#,"/>
    <numFmt numFmtId="174" formatCode="&quot;R$&quot;#,##0.00"/>
    <numFmt numFmtId="175" formatCode="&quot;R$&quot;\ #,##0.00"/>
    <numFmt numFmtId="176" formatCode="&quot;Verdadeiro&quot;;&quot;Verdadeiro&quot;;&quot;Falso&quot;"/>
    <numFmt numFmtId="177" formatCode="_-* #,##0.00_-;\-* #,##0.00_-;_-* \-??_-;_-@_-"/>
    <numFmt numFmtId="178" formatCode="_(* #,##0.00_);_(* \(#,##0.00\);_(* \-??_);_(@_)"/>
    <numFmt numFmtId="179" formatCode="_-&quot;R$ &quot;* #,##0.00_-;&quot;-R$ &quot;* #,##0.00_-;_-&quot;R$ &quot;* \-??_-;_-@_-"/>
    <numFmt numFmtId="180" formatCode="mmm/yyyy"/>
    <numFmt numFmtId="181" formatCode="0.0"/>
    <numFmt numFmtId="182" formatCode="_(* #,##0.00000_);_(* \(#,##0.00000\);_(* &quot;-&quot;??_);_(@_)"/>
    <numFmt numFmtId="183" formatCode="_(* #,##0_);_(* \(#,##0\);_(* &quot;-&quot;??_);_(@_)"/>
    <numFmt numFmtId="184" formatCode="_(* #,##0.0000_);_(* \(#,##0.0000\);_(* &quot;-&quot;??_);_(@_)"/>
    <numFmt numFmtId="185" formatCode="_-* #,##0.00000_-;\-* #,##0.00000_-;_-* &quot;-&quot;?????_-;_-@_-"/>
    <numFmt numFmtId="186" formatCode="_-[$R$-416]\ * #,##0.00_-;\-[$R$-416]\ * #,##0.00_-;_-[$R$-416]\ * &quot;-&quot;??_-;_-@_-"/>
  </numFmts>
  <fonts count="88">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8"/>
      <name val="Arial"/>
      <family val="2"/>
    </font>
    <font>
      <sz val="10"/>
      <name val="Arial"/>
      <family val="2"/>
    </font>
    <font>
      <sz val="11"/>
      <color indexed="9"/>
      <name val="Calibri"/>
      <family val="2"/>
    </font>
    <font>
      <b/>
      <sz val="11"/>
      <color indexed="9"/>
      <name val="Calibri"/>
      <family val="2"/>
    </font>
    <font>
      <sz val="1"/>
      <color indexed="8"/>
      <name val="Courier"/>
      <family val="3"/>
    </font>
    <font>
      <sz val="11"/>
      <color indexed="8"/>
      <name val="Calibri"/>
      <family val="2"/>
    </font>
    <font>
      <sz val="10"/>
      <color rgb="FF000000"/>
      <name val="Arial1"/>
    </font>
    <font>
      <sz val="11"/>
      <color indexed="17"/>
      <name val="Calibri"/>
      <family val="2"/>
    </font>
    <font>
      <b/>
      <sz val="12"/>
      <name val="Helv"/>
    </font>
    <font>
      <sz val="11"/>
      <color indexed="62"/>
      <name val="Calibri"/>
      <family val="2"/>
    </font>
    <font>
      <sz val="11"/>
      <color indexed="52"/>
      <name val="Calibri"/>
      <family val="2"/>
    </font>
    <font>
      <sz val="11"/>
      <name val="‚l‚r ‚oƒSƒVƒbƒN"/>
      <family val="3"/>
      <charset val="128"/>
    </font>
    <font>
      <b/>
      <sz val="11"/>
      <name val="Helv"/>
    </font>
    <font>
      <sz val="11"/>
      <color indexed="60"/>
      <name val="Calibri"/>
      <family val="2"/>
    </font>
    <font>
      <sz val="11"/>
      <name val="‚l‚r ‚o–¾’©"/>
      <family val="1"/>
      <charset val="128"/>
    </font>
    <font>
      <sz val="1"/>
      <color indexed="18"/>
      <name val="Courier"/>
      <family val="3"/>
    </font>
    <font>
      <sz val="10"/>
      <color indexed="8"/>
      <name val="Times New Roman"/>
      <family val="2"/>
    </font>
    <font>
      <b/>
      <sz val="9"/>
      <name val="Times New Roman"/>
      <family val="1"/>
    </font>
    <font>
      <b/>
      <sz val="15"/>
      <color indexed="62"/>
      <name val="Calibri"/>
      <family val="2"/>
    </font>
    <font>
      <b/>
      <sz val="1"/>
      <color indexed="8"/>
      <name val="Courier"/>
      <family val="3"/>
    </font>
    <font>
      <sz val="11"/>
      <color indexed="10"/>
      <name val="Calibri"/>
      <family val="2"/>
    </font>
    <font>
      <sz val="10"/>
      <name val="Arial"/>
      <family val="2"/>
    </font>
    <font>
      <b/>
      <sz val="8"/>
      <name val="Calibri"/>
      <family val="2"/>
      <scheme val="minor"/>
    </font>
    <font>
      <sz val="10"/>
      <name val="Arial Nova"/>
      <family val="2"/>
    </font>
    <font>
      <b/>
      <sz val="10"/>
      <name val="Arial Nova"/>
      <family val="2"/>
    </font>
    <font>
      <sz val="10"/>
      <color indexed="8"/>
      <name val="Arial Nova"/>
      <family val="2"/>
    </font>
    <font>
      <b/>
      <sz val="9"/>
      <name val="Arial Nova"/>
      <family val="2"/>
    </font>
    <font>
      <b/>
      <sz val="8"/>
      <name val="Arial Nova"/>
      <family val="2"/>
    </font>
    <font>
      <sz val="9"/>
      <name val="Arial Nova"/>
      <family val="2"/>
    </font>
    <font>
      <sz val="8"/>
      <name val="Arial Nova"/>
      <family val="2"/>
    </font>
    <font>
      <sz val="9"/>
      <color rgb="FFFF0000"/>
      <name val="Arial Nova"/>
      <family val="2"/>
    </font>
    <font>
      <b/>
      <u/>
      <sz val="10"/>
      <name val="Arial Nova"/>
      <family val="2"/>
    </font>
    <font>
      <sz val="9"/>
      <color indexed="8"/>
      <name val="Arial Nova"/>
      <family val="2"/>
    </font>
    <font>
      <sz val="8"/>
      <color indexed="8"/>
      <name val="Arial Nova"/>
      <family val="2"/>
    </font>
    <font>
      <sz val="8"/>
      <color rgb="FFFF0000"/>
      <name val="Arial Nova"/>
      <family val="2"/>
    </font>
    <font>
      <sz val="8"/>
      <color theme="1"/>
      <name val="Arial Nova"/>
      <family val="2"/>
    </font>
    <font>
      <b/>
      <sz val="8"/>
      <color theme="1"/>
      <name val="Arial Nova"/>
      <family val="2"/>
    </font>
    <font>
      <sz val="9"/>
      <color theme="1"/>
      <name val="Arial Nova"/>
      <family val="2"/>
    </font>
    <font>
      <b/>
      <sz val="9"/>
      <color theme="1"/>
      <name val="Arial Nova"/>
      <family val="2"/>
    </font>
    <font>
      <sz val="10"/>
      <color theme="1"/>
      <name val="Arial Nova"/>
      <family val="2"/>
    </font>
    <font>
      <b/>
      <sz val="10"/>
      <color theme="1"/>
      <name val="Arial Nova"/>
      <family val="2"/>
    </font>
    <font>
      <b/>
      <sz val="11"/>
      <color indexed="52"/>
      <name val="Calibri"/>
      <family val="2"/>
    </font>
    <font>
      <b/>
      <sz val="11"/>
      <color indexed="63"/>
      <name val="Calibri"/>
      <family val="2"/>
    </font>
    <font>
      <i/>
      <sz val="11"/>
      <color indexed="23"/>
      <name val="Calibri"/>
      <family val="2"/>
    </font>
    <font>
      <b/>
      <sz val="11"/>
      <color indexed="8"/>
      <name val="Calibri"/>
      <family val="2"/>
    </font>
    <font>
      <b/>
      <sz val="15"/>
      <color indexed="54"/>
      <name val="Calibri"/>
      <family val="2"/>
    </font>
    <font>
      <b/>
      <sz val="13"/>
      <color indexed="54"/>
      <name val="Calibri"/>
      <family val="2"/>
    </font>
    <font>
      <b/>
      <sz val="11"/>
      <color indexed="54"/>
      <name val="Calibri"/>
      <family val="2"/>
    </font>
    <font>
      <sz val="18"/>
      <color indexed="54"/>
      <name val="Calibri Light"/>
      <family val="2"/>
    </font>
    <font>
      <sz val="8"/>
      <name val="Calibri"/>
      <family val="2"/>
    </font>
    <font>
      <sz val="8"/>
      <name val="Calibri"/>
      <family val="2"/>
      <scheme val="minor"/>
    </font>
    <font>
      <sz val="8"/>
      <color indexed="8"/>
      <name val="Calibri"/>
      <family val="2"/>
    </font>
    <font>
      <b/>
      <sz val="26"/>
      <color theme="1"/>
      <name val="Arial Black"/>
      <family val="2"/>
    </font>
    <font>
      <b/>
      <sz val="12"/>
      <name val="Arial"/>
      <family val="2"/>
    </font>
    <font>
      <b/>
      <sz val="10"/>
      <name val="Arial"/>
      <family val="2"/>
    </font>
    <font>
      <sz val="10"/>
      <color indexed="20"/>
      <name val="Arial"/>
      <family val="2"/>
    </font>
    <font>
      <b/>
      <sz val="9"/>
      <color indexed="23"/>
      <name val="Arial Nova"/>
      <family val="2"/>
    </font>
    <font>
      <sz val="10"/>
      <color indexed="20"/>
      <name val="Arial Nova"/>
      <family val="2"/>
    </font>
    <font>
      <sz val="11"/>
      <name val="Arial Nova"/>
      <family val="2"/>
    </font>
    <font>
      <sz val="11"/>
      <color indexed="20"/>
      <name val="Arial Nova"/>
      <family val="2"/>
    </font>
    <font>
      <b/>
      <sz val="11"/>
      <name val="Arial Nova"/>
      <family val="2"/>
    </font>
    <font>
      <sz val="11"/>
      <name val="Arial"/>
      <family val="2"/>
    </font>
    <font>
      <b/>
      <sz val="9"/>
      <name val="Arial"/>
      <family val="2"/>
    </font>
    <font>
      <sz val="11"/>
      <color indexed="20"/>
      <name val="Arial"/>
      <family val="2"/>
    </font>
    <font>
      <b/>
      <sz val="8"/>
      <name val="Calibri"/>
      <family val="2"/>
    </font>
    <font>
      <sz val="9"/>
      <color theme="1"/>
      <name val="Calibri"/>
      <family val="2"/>
      <scheme val="minor"/>
    </font>
    <font>
      <b/>
      <sz val="8"/>
      <color theme="1"/>
      <name val="Arial"/>
      <family val="2"/>
    </font>
    <font>
      <sz val="10"/>
      <color theme="1"/>
      <name val="Arial"/>
      <family val="2"/>
    </font>
    <font>
      <b/>
      <sz val="8"/>
      <name val="Arial"/>
      <family val="2"/>
    </font>
    <font>
      <sz val="8"/>
      <color theme="1"/>
      <name val="Arial"/>
      <family val="2"/>
    </font>
    <font>
      <sz val="10"/>
      <color indexed="8"/>
      <name val="Arial"/>
      <family val="2"/>
    </font>
    <font>
      <sz val="8"/>
      <name val="Arial"/>
    </font>
    <font>
      <b/>
      <sz val="9"/>
      <color theme="1"/>
      <name val="Arial"/>
      <family val="2"/>
    </font>
    <font>
      <sz val="9"/>
      <name val="Arial"/>
      <family val="2"/>
    </font>
  </fonts>
  <fills count="29">
    <fill>
      <patternFill patternType="none"/>
    </fill>
    <fill>
      <patternFill patternType="gray125"/>
    </fill>
    <fill>
      <patternFill patternType="solid">
        <fgColor theme="0" tint="-4.9989318521683403E-2"/>
        <bgColor indexed="64"/>
      </patternFill>
    </fill>
    <fill>
      <patternFill patternType="solid">
        <fgColor indexed="22"/>
        <bgColor indexed="64"/>
      </patternFill>
    </fill>
    <fill>
      <patternFill patternType="solid">
        <fgColor indexed="30"/>
      </patternFill>
    </fill>
    <fill>
      <patternFill patternType="solid">
        <fgColor indexed="62"/>
      </patternFill>
    </fill>
    <fill>
      <patternFill patternType="solid">
        <fgColor indexed="55"/>
        <bgColor indexed="23"/>
      </patternFill>
    </fill>
    <fill>
      <patternFill patternType="solid">
        <fgColor indexed="42"/>
        <bgColor indexed="41"/>
      </patternFill>
    </fill>
    <fill>
      <patternFill patternType="solid">
        <fgColor indexed="47"/>
        <bgColor indexed="22"/>
      </patternFill>
    </fill>
    <fill>
      <patternFill patternType="solid">
        <fgColor indexed="43"/>
        <bgColor indexed="26"/>
      </patternFill>
    </fill>
    <fill>
      <patternFill patternType="solid">
        <fgColor indexed="26"/>
        <bgColor indexed="9"/>
      </patternFill>
    </fill>
    <fill>
      <patternFill patternType="solid">
        <fgColor indexed="9"/>
        <bgColor indexed="64"/>
      </patternFill>
    </fill>
    <fill>
      <patternFill patternType="solid">
        <fgColor theme="0"/>
        <bgColor indexed="64"/>
      </patternFill>
    </fill>
    <fill>
      <patternFill patternType="solid">
        <fgColor indexed="27"/>
        <bgColor indexed="41"/>
      </patternFill>
    </fill>
    <fill>
      <patternFill patternType="solid">
        <fgColor indexed="47"/>
        <bgColor indexed="42"/>
      </patternFill>
    </fill>
    <fill>
      <patternFill patternType="solid">
        <fgColor indexed="42"/>
        <bgColor indexed="31"/>
      </patternFill>
    </fill>
    <fill>
      <patternFill patternType="solid">
        <fgColor indexed="24"/>
        <bgColor indexed="46"/>
      </patternFill>
    </fill>
    <fill>
      <patternFill patternType="solid">
        <fgColor indexed="22"/>
        <bgColor indexed="44"/>
      </patternFill>
    </fill>
    <fill>
      <patternFill patternType="solid">
        <fgColor indexed="49"/>
        <bgColor indexed="40"/>
      </patternFill>
    </fill>
    <fill>
      <patternFill patternType="solid">
        <fgColor indexed="57"/>
        <bgColor indexed="21"/>
      </patternFill>
    </fill>
    <fill>
      <patternFill patternType="solid">
        <fgColor indexed="9"/>
        <bgColor indexed="41"/>
      </patternFill>
    </fill>
    <fill>
      <patternFill patternType="solid">
        <fgColor indexed="55"/>
        <bgColor indexed="46"/>
      </patternFill>
    </fill>
    <fill>
      <patternFill patternType="solid">
        <fgColor indexed="53"/>
        <bgColor indexed="52"/>
      </patternFill>
    </fill>
    <fill>
      <patternFill patternType="solid">
        <fgColor indexed="51"/>
        <bgColor indexed="13"/>
      </patternFill>
    </fill>
    <fill>
      <patternFill patternType="solid">
        <fgColor indexed="62"/>
        <bgColor indexed="56"/>
      </patternFill>
    </fill>
    <fill>
      <patternFill patternType="solid">
        <fgColor indexed="43"/>
        <bgColor indexed="64"/>
      </patternFill>
    </fill>
    <fill>
      <patternFill patternType="solid">
        <fgColor theme="0" tint="-0.499984740745262"/>
        <bgColor indexed="64"/>
      </patternFill>
    </fill>
    <fill>
      <patternFill patternType="solid">
        <fgColor theme="0" tint="-0.249977111117893"/>
        <bgColor indexed="64"/>
      </patternFill>
    </fill>
    <fill>
      <patternFill patternType="solid">
        <fgColor theme="0" tint="-0.14999847407452621"/>
        <bgColor indexed="64"/>
      </patternFill>
    </fill>
  </fills>
  <borders count="51">
    <border>
      <left/>
      <right/>
      <top/>
      <bottom/>
      <diagonal/>
    </border>
    <border>
      <left/>
      <right/>
      <top style="thin">
        <color indexed="64"/>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bottom style="medium">
        <color indexed="64"/>
      </bottom>
      <diagonal/>
    </border>
    <border>
      <left/>
      <right/>
      <top style="thin">
        <color indexed="64"/>
      </top>
      <bottom/>
      <diagonal/>
    </border>
    <border>
      <left/>
      <right/>
      <top/>
      <bottom style="thin">
        <color indexed="64"/>
      </bottom>
      <diagonal/>
    </border>
    <border>
      <left/>
      <right style="thin">
        <color indexed="64"/>
      </right>
      <top/>
      <bottom/>
      <diagonal/>
    </border>
    <border>
      <left style="thin">
        <color indexed="64"/>
      </left>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double">
        <color indexed="63"/>
      </left>
      <right style="double">
        <color indexed="63"/>
      </right>
      <top style="double">
        <color indexed="63"/>
      </top>
      <bottom style="double">
        <color indexed="63"/>
      </bottom>
      <diagonal/>
    </border>
    <border>
      <left style="thin">
        <color indexed="23"/>
      </left>
      <right style="thin">
        <color indexed="23"/>
      </right>
      <top style="thin">
        <color indexed="23"/>
      </top>
      <bottom style="thin">
        <color indexed="23"/>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right/>
      <top/>
      <bottom style="thick">
        <color indexed="49"/>
      </bottom>
      <diagonal/>
    </border>
    <border>
      <left style="thin">
        <color indexed="64"/>
      </left>
      <right style="thin">
        <color indexed="64"/>
      </right>
      <top/>
      <bottom/>
      <diagonal/>
    </border>
    <border>
      <left style="thin">
        <color indexed="44"/>
      </left>
      <right style="thin">
        <color indexed="44"/>
      </right>
      <top style="thin">
        <color indexed="44"/>
      </top>
      <bottom style="thin">
        <color indexed="44"/>
      </bottom>
      <diagonal/>
    </border>
    <border>
      <left style="thin">
        <color indexed="63"/>
      </left>
      <right style="thin">
        <color indexed="63"/>
      </right>
      <top style="thin">
        <color indexed="63"/>
      </top>
      <bottom style="thin">
        <color indexed="63"/>
      </bottom>
      <diagonal/>
    </border>
    <border>
      <left/>
      <right/>
      <top/>
      <bottom style="thick">
        <color indexed="24"/>
      </bottom>
      <diagonal/>
    </border>
    <border>
      <left/>
      <right/>
      <top/>
      <bottom style="medium">
        <color indexed="24"/>
      </bottom>
      <diagonal/>
    </border>
    <border>
      <left/>
      <right/>
      <top style="thin">
        <color indexed="49"/>
      </top>
      <bottom style="double">
        <color indexed="49"/>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right/>
      <top style="medium">
        <color indexed="64"/>
      </top>
      <bottom/>
      <diagonal/>
    </border>
    <border>
      <left/>
      <right style="medium">
        <color indexed="64"/>
      </right>
      <top style="medium">
        <color indexed="64"/>
      </top>
      <bottom/>
      <diagonal/>
    </border>
    <border>
      <left/>
      <right style="medium">
        <color indexed="64"/>
      </right>
      <top style="thin">
        <color indexed="64"/>
      </top>
      <bottom/>
      <diagonal/>
    </border>
    <border>
      <left/>
      <right style="medium">
        <color indexed="64"/>
      </right>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style="thin">
        <color indexed="64"/>
      </bottom>
      <diagonal/>
    </border>
    <border>
      <left style="medium">
        <color indexed="64"/>
      </left>
      <right/>
      <top style="thin">
        <color indexed="64"/>
      </top>
      <bottom/>
      <diagonal/>
    </border>
    <border>
      <left style="thin">
        <color indexed="64"/>
      </left>
      <right/>
      <top/>
      <bottom style="medium">
        <color indexed="64"/>
      </bottom>
      <diagonal/>
    </border>
    <border>
      <left style="medium">
        <color indexed="64"/>
      </left>
      <right/>
      <top style="medium">
        <color indexed="64"/>
      </top>
      <bottom/>
      <diagonal/>
    </border>
    <border>
      <left style="medium">
        <color indexed="64"/>
      </left>
      <right/>
      <top/>
      <bottom style="thin">
        <color indexed="64"/>
      </bottom>
      <diagonal/>
    </border>
    <border>
      <left style="thin">
        <color indexed="64"/>
      </left>
      <right style="medium">
        <color indexed="64"/>
      </right>
      <top/>
      <bottom style="thin">
        <color indexed="64"/>
      </bottom>
      <diagonal/>
    </border>
  </borders>
  <cellStyleXfs count="196">
    <xf numFmtId="0" fontId="0" fillId="0" borderId="0"/>
    <xf numFmtId="9" fontId="13" fillId="0" borderId="0" applyFont="0" applyFill="0" applyBorder="0" applyAlignment="0" applyProtection="0"/>
    <xf numFmtId="165" fontId="13" fillId="0" borderId="0" applyFont="0" applyFill="0" applyBorder="0" applyAlignment="0" applyProtection="0"/>
    <xf numFmtId="0" fontId="15" fillId="0" borderId="0"/>
    <xf numFmtId="168" fontId="15" fillId="0" borderId="0" applyFont="0" applyFill="0" applyBorder="0" applyAlignment="0" applyProtection="0"/>
    <xf numFmtId="9" fontId="15" fillId="0" borderId="0" applyFont="0" applyFill="0" applyBorder="0" applyAlignment="0" applyProtection="0"/>
    <xf numFmtId="168" fontId="15" fillId="0" borderId="0" applyFont="0" applyFill="0" applyBorder="0" applyAlignment="0" applyProtection="0"/>
    <xf numFmtId="168" fontId="15" fillId="0" borderId="0" applyFont="0" applyFill="0" applyBorder="0" applyAlignment="0" applyProtection="0"/>
    <xf numFmtId="0" fontId="16" fillId="4" borderId="0" applyNumberFormat="0" applyBorder="0" applyAlignment="0" applyProtection="0"/>
    <xf numFmtId="0" fontId="16" fillId="5" borderId="0" applyNumberFormat="0" applyBorder="0" applyAlignment="0" applyProtection="0"/>
    <xf numFmtId="0" fontId="17" fillId="6" borderId="16" applyNumberFormat="0" applyAlignment="0" applyProtection="0"/>
    <xf numFmtId="0" fontId="18" fillId="0" borderId="0">
      <protection locked="0"/>
    </xf>
    <xf numFmtId="166" fontId="15" fillId="0" borderId="0" applyFont="0" applyFill="0" applyBorder="0" applyAlignment="0" applyProtection="0"/>
    <xf numFmtId="0" fontId="19" fillId="0" borderId="0"/>
    <xf numFmtId="0" fontId="19" fillId="0" borderId="0"/>
    <xf numFmtId="165" fontId="20" fillId="0" borderId="0" applyBorder="0" applyProtection="0"/>
    <xf numFmtId="167" fontId="18" fillId="0" borderId="0">
      <protection locked="0"/>
    </xf>
    <xf numFmtId="0" fontId="21" fillId="7" borderId="0" applyNumberFormat="0" applyBorder="0" applyAlignment="0" applyProtection="0"/>
    <xf numFmtId="0" fontId="22" fillId="0" borderId="0">
      <alignment horizontal="left"/>
    </xf>
    <xf numFmtId="0" fontId="23" fillId="8" borderId="17" applyNumberFormat="0" applyAlignment="0" applyProtection="0"/>
    <xf numFmtId="0" fontId="24" fillId="0" borderId="18" applyNumberFormat="0" applyFill="0" applyAlignment="0" applyProtection="0"/>
    <xf numFmtId="38" fontId="25" fillId="0" borderId="0" applyFont="0" applyFill="0" applyBorder="0" applyAlignment="0" applyProtection="0"/>
    <xf numFmtId="40" fontId="25" fillId="0" borderId="0" applyFont="0" applyFill="0" applyBorder="0" applyAlignment="0" applyProtection="0"/>
    <xf numFmtId="0" fontId="26" fillId="0" borderId="7"/>
    <xf numFmtId="168" fontId="15" fillId="0" borderId="0" applyFont="0" applyFill="0" applyBorder="0" applyAlignment="0" applyProtection="0"/>
    <xf numFmtId="168" fontId="15" fillId="0" borderId="0" applyFont="0" applyFill="0" applyBorder="0" applyAlignment="0" applyProtection="0"/>
    <xf numFmtId="169" fontId="15" fillId="0" borderId="0" applyFont="0" applyFill="0" applyBorder="0" applyAlignment="0" applyProtection="0"/>
    <xf numFmtId="170" fontId="15" fillId="0" borderId="0" applyFont="0" applyFill="0" applyBorder="0" applyAlignment="0" applyProtection="0"/>
    <xf numFmtId="0" fontId="27" fillId="9" borderId="0" applyNumberFormat="0" applyBorder="0" applyAlignment="0" applyProtection="0"/>
    <xf numFmtId="0" fontId="15" fillId="0" borderId="0"/>
    <xf numFmtId="0" fontId="15" fillId="0" borderId="0"/>
    <xf numFmtId="0" fontId="12" fillId="0" borderId="0"/>
    <xf numFmtId="0" fontId="15" fillId="10" borderId="19" applyNumberFormat="0" applyAlignment="0" applyProtection="0"/>
    <xf numFmtId="40" fontId="28" fillId="0" borderId="0" applyFont="0" applyFill="0" applyBorder="0" applyAlignment="0" applyProtection="0"/>
    <xf numFmtId="38" fontId="28" fillId="0" borderId="0" applyFont="0" applyFill="0" applyBorder="0" applyAlignment="0" applyProtection="0"/>
    <xf numFmtId="171" fontId="18" fillId="0" borderId="0">
      <protection locked="0"/>
    </xf>
    <xf numFmtId="172" fontId="18" fillId="0" borderId="0">
      <protection locked="0"/>
    </xf>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173" fontId="29" fillId="0" borderId="0">
      <protection locked="0"/>
    </xf>
    <xf numFmtId="165" fontId="15" fillId="0" borderId="0" applyFont="0" applyFill="0" applyBorder="0" applyAlignment="0" applyProtection="0"/>
    <xf numFmtId="165" fontId="30" fillId="0" borderId="0" applyFont="0" applyFill="0" applyBorder="0" applyAlignment="0" applyProtection="0"/>
    <xf numFmtId="165" fontId="15" fillId="0" borderId="0" applyFont="0" applyFill="0" applyBorder="0" applyAlignment="0" applyProtection="0"/>
    <xf numFmtId="165" fontId="15" fillId="0" borderId="0" applyFont="0" applyFill="0" applyBorder="0" applyAlignment="0" applyProtection="0"/>
    <xf numFmtId="165" fontId="15" fillId="0" borderId="0" applyFont="0" applyFill="0" applyBorder="0" applyAlignment="0" applyProtection="0"/>
    <xf numFmtId="43" fontId="12" fillId="0" borderId="0" applyFont="0" applyFill="0" applyBorder="0" applyAlignment="0" applyProtection="0"/>
    <xf numFmtId="0" fontId="26" fillId="0" borderId="0"/>
    <xf numFmtId="0" fontId="31" fillId="3" borderId="4">
      <alignment wrapText="1"/>
    </xf>
    <xf numFmtId="0" fontId="31" fillId="3" borderId="4">
      <alignment wrapText="1"/>
    </xf>
    <xf numFmtId="0" fontId="32" fillId="0" borderId="20" applyNumberFormat="0" applyFill="0" applyAlignment="0" applyProtection="0"/>
    <xf numFmtId="173" fontId="33" fillId="0" borderId="0">
      <protection locked="0"/>
    </xf>
    <xf numFmtId="173" fontId="33" fillId="0" borderId="0">
      <protection locked="0"/>
    </xf>
    <xf numFmtId="165" fontId="15" fillId="0" borderId="0" applyFont="0" applyFill="0" applyBorder="0" applyAlignment="0" applyProtection="0"/>
    <xf numFmtId="165" fontId="15" fillId="0" borderId="0" applyFont="0" applyFill="0" applyBorder="0" applyAlignment="0" applyProtection="0"/>
    <xf numFmtId="165" fontId="15" fillId="0" borderId="0" applyFont="0" applyFill="0" applyBorder="0" applyAlignment="0" applyProtection="0"/>
    <xf numFmtId="165" fontId="15" fillId="0" borderId="0" applyFont="0" applyFill="0" applyBorder="0" applyAlignment="0" applyProtection="0"/>
    <xf numFmtId="165" fontId="15" fillId="0" borderId="0" applyFont="0" applyFill="0" applyBorder="0" applyAlignment="0" applyProtection="0"/>
    <xf numFmtId="0" fontId="34" fillId="0" borderId="0" applyNumberFormat="0" applyFill="0" applyBorder="0" applyAlignment="0" applyProtection="0"/>
    <xf numFmtId="0" fontId="11" fillId="0" borderId="0"/>
    <xf numFmtId="0" fontId="11" fillId="0" borderId="0"/>
    <xf numFmtId="43" fontId="15" fillId="0" borderId="0" applyFont="0" applyFill="0" applyBorder="0" applyAlignment="0" applyProtection="0"/>
    <xf numFmtId="164" fontId="35" fillId="0" borderId="0" applyFont="0" applyFill="0" applyBorder="0" applyAlignment="0" applyProtection="0"/>
    <xf numFmtId="176" fontId="19" fillId="0" borderId="0" applyFont="0" applyFill="0" applyBorder="0" applyAlignment="0" applyProtection="0"/>
    <xf numFmtId="0" fontId="13" fillId="0" borderId="0"/>
    <xf numFmtId="0" fontId="10" fillId="0" borderId="0"/>
    <xf numFmtId="0" fontId="19" fillId="13" borderId="0" applyNumberFormat="0" applyBorder="0" applyAlignment="0" applyProtection="0"/>
    <xf numFmtId="0" fontId="19" fillId="14" borderId="0" applyNumberFormat="0" applyBorder="0" applyAlignment="0" applyProtection="0"/>
    <xf numFmtId="0" fontId="19" fillId="15" borderId="0" applyNumberFormat="0" applyBorder="0" applyAlignment="0" applyProtection="0"/>
    <xf numFmtId="0" fontId="19" fillId="10" borderId="0" applyNumberFormat="0" applyBorder="0" applyAlignment="0" applyProtection="0"/>
    <xf numFmtId="0" fontId="19" fillId="15" borderId="0" applyNumberFormat="0" applyBorder="0" applyAlignment="0" applyProtection="0"/>
    <xf numFmtId="0" fontId="19" fillId="10" borderId="0" applyNumberFormat="0" applyBorder="0" applyAlignment="0" applyProtection="0"/>
    <xf numFmtId="0" fontId="19" fillId="13" borderId="0" applyNumberFormat="0" applyBorder="0" applyAlignment="0" applyProtection="0"/>
    <xf numFmtId="0" fontId="19" fillId="14" borderId="0" applyNumberFormat="0" applyBorder="0" applyAlignment="0" applyProtection="0"/>
    <xf numFmtId="0" fontId="19" fillId="15" borderId="0" applyNumberFormat="0" applyBorder="0" applyAlignment="0" applyProtection="0"/>
    <xf numFmtId="0" fontId="19" fillId="9" borderId="0" applyNumberFormat="0" applyBorder="0" applyAlignment="0" applyProtection="0"/>
    <xf numFmtId="0" fontId="19" fillId="16" borderId="0" applyNumberFormat="0" applyBorder="0" applyAlignment="0" applyProtection="0"/>
    <xf numFmtId="0" fontId="19" fillId="9" borderId="0" applyNumberFormat="0" applyBorder="0" applyAlignment="0" applyProtection="0"/>
    <xf numFmtId="0" fontId="16" fillId="16" borderId="0" applyNumberFormat="0" applyBorder="0" applyAlignment="0" applyProtection="0"/>
    <xf numFmtId="0" fontId="16" fillId="14" borderId="0" applyNumberFormat="0" applyBorder="0" applyAlignment="0" applyProtection="0"/>
    <xf numFmtId="0" fontId="16" fillId="17" borderId="0" applyNumberFormat="0" applyBorder="0" applyAlignment="0" applyProtection="0"/>
    <xf numFmtId="0" fontId="16" fillId="9" borderId="0" applyNumberFormat="0" applyBorder="0" applyAlignment="0" applyProtection="0"/>
    <xf numFmtId="0" fontId="16" fillId="18" borderId="0" applyNumberFormat="0" applyBorder="0" applyAlignment="0" applyProtection="0"/>
    <xf numFmtId="0" fontId="16" fillId="19" borderId="0" applyNumberFormat="0" applyBorder="0" applyAlignment="0" applyProtection="0"/>
    <xf numFmtId="0" fontId="21" fillId="13" borderId="0" applyNumberFormat="0" applyBorder="0" applyAlignment="0" applyProtection="0"/>
    <xf numFmtId="0" fontId="55" fillId="20" borderId="17" applyNumberFormat="0" applyAlignment="0" applyProtection="0"/>
    <xf numFmtId="0" fontId="17" fillId="21" borderId="16" applyNumberFormat="0" applyAlignment="0" applyProtection="0"/>
    <xf numFmtId="0" fontId="24" fillId="0" borderId="18" applyNumberFormat="0" applyFill="0" applyAlignment="0" applyProtection="0"/>
    <xf numFmtId="0" fontId="16" fillId="18" borderId="0" applyNumberFormat="0" applyBorder="0" applyAlignment="0" applyProtection="0"/>
    <xf numFmtId="0" fontId="16" fillId="22" borderId="0" applyNumberFormat="0" applyBorder="0" applyAlignment="0" applyProtection="0"/>
    <xf numFmtId="0" fontId="16" fillId="21" borderId="0" applyNumberFormat="0" applyBorder="0" applyAlignment="0" applyProtection="0"/>
    <xf numFmtId="0" fontId="16" fillId="23" borderId="0" applyNumberFormat="0" applyBorder="0" applyAlignment="0" applyProtection="0"/>
    <xf numFmtId="0" fontId="16" fillId="24" borderId="0" applyNumberFormat="0" applyBorder="0" applyAlignment="0" applyProtection="0"/>
    <xf numFmtId="0" fontId="16" fillId="19" borderId="0" applyNumberFormat="0" applyBorder="0" applyAlignment="0" applyProtection="0"/>
    <xf numFmtId="0" fontId="23" fillId="14" borderId="17" applyNumberFormat="0" applyAlignment="0" applyProtection="0"/>
    <xf numFmtId="179" fontId="13" fillId="0" borderId="0" applyFill="0" applyBorder="0" applyAlignment="0" applyProtection="0"/>
    <xf numFmtId="0" fontId="13" fillId="0" borderId="0"/>
    <xf numFmtId="0" fontId="19" fillId="0" borderId="0"/>
    <xf numFmtId="0" fontId="13" fillId="10" borderId="22" applyNumberFormat="0" applyAlignment="0" applyProtection="0"/>
    <xf numFmtId="9" fontId="13" fillId="0" borderId="0" applyFill="0" applyBorder="0" applyAlignment="0" applyProtection="0"/>
    <xf numFmtId="9" fontId="13" fillId="0" borderId="0" applyFill="0" applyBorder="0" applyAlignment="0" applyProtection="0"/>
    <xf numFmtId="0" fontId="56" fillId="20" borderId="23" applyNumberFormat="0" applyAlignment="0" applyProtection="0"/>
    <xf numFmtId="0" fontId="34" fillId="0" borderId="0" applyNumberFormat="0" applyFill="0" applyBorder="0" applyAlignment="0" applyProtection="0"/>
    <xf numFmtId="0" fontId="57" fillId="0" borderId="0" applyNumberFormat="0" applyFill="0" applyBorder="0" applyAlignment="0" applyProtection="0"/>
    <xf numFmtId="0" fontId="59" fillId="0" borderId="20" applyNumberFormat="0" applyFill="0" applyAlignment="0" applyProtection="0"/>
    <xf numFmtId="0" fontId="60" fillId="0" borderId="24" applyNumberFormat="0" applyFill="0" applyAlignment="0" applyProtection="0"/>
    <xf numFmtId="0" fontId="61" fillId="0" borderId="25" applyNumberFormat="0" applyFill="0" applyAlignment="0" applyProtection="0"/>
    <xf numFmtId="0" fontId="61" fillId="0" borderId="0" applyNumberFormat="0" applyFill="0" applyBorder="0" applyAlignment="0" applyProtection="0"/>
    <xf numFmtId="0" fontId="62" fillId="0" borderId="0" applyNumberFormat="0" applyFill="0" applyBorder="0" applyAlignment="0" applyProtection="0"/>
    <xf numFmtId="0" fontId="58" fillId="0" borderId="26" applyNumberFormat="0" applyFill="0" applyAlignment="0" applyProtection="0"/>
    <xf numFmtId="178" fontId="13" fillId="0" borderId="0" applyFill="0" applyBorder="0" applyAlignment="0" applyProtection="0"/>
    <xf numFmtId="177" fontId="13" fillId="0" borderId="0" applyFill="0" applyBorder="0" applyAlignment="0" applyProtection="0"/>
    <xf numFmtId="180" fontId="19" fillId="0" borderId="0" applyFont="0" applyFill="0" applyBorder="0" applyAlignment="0" applyProtection="0"/>
    <xf numFmtId="43" fontId="13" fillId="0" borderId="0" applyFont="0" applyFill="0" applyBorder="0" applyAlignment="0" applyProtection="0"/>
    <xf numFmtId="168" fontId="13" fillId="0" borderId="0" applyFont="0" applyFill="0" applyBorder="0" applyAlignment="0" applyProtection="0"/>
    <xf numFmtId="9" fontId="13" fillId="0" borderId="0" applyFont="0" applyFill="0" applyBorder="0" applyAlignment="0" applyProtection="0"/>
    <xf numFmtId="168" fontId="13" fillId="0" borderId="0" applyFont="0" applyFill="0" applyBorder="0" applyAlignment="0" applyProtection="0"/>
    <xf numFmtId="168" fontId="13" fillId="0" borderId="0" applyFont="0" applyFill="0" applyBorder="0" applyAlignment="0" applyProtection="0"/>
    <xf numFmtId="166" fontId="13" fillId="0" borderId="0" applyFont="0" applyFill="0" applyBorder="0" applyAlignment="0" applyProtection="0"/>
    <xf numFmtId="168" fontId="13" fillId="0" borderId="0" applyFont="0" applyFill="0" applyBorder="0" applyAlignment="0" applyProtection="0"/>
    <xf numFmtId="168" fontId="13" fillId="0" borderId="0" applyFont="0" applyFill="0" applyBorder="0" applyAlignment="0" applyProtection="0"/>
    <xf numFmtId="0" fontId="13" fillId="0" borderId="0"/>
    <xf numFmtId="0" fontId="13" fillId="0" borderId="0"/>
    <xf numFmtId="0" fontId="9" fillId="0" borderId="0"/>
    <xf numFmtId="0" fontId="13" fillId="10" borderId="19" applyNumberFormat="0" applyAlignment="0" applyProtection="0"/>
    <xf numFmtId="9" fontId="13"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43" fontId="13" fillId="0" borderId="0" applyFont="0" applyFill="0" applyBorder="0" applyAlignment="0" applyProtection="0"/>
    <xf numFmtId="43" fontId="30"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9"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0" fontId="9" fillId="0" borderId="0"/>
    <xf numFmtId="0" fontId="9" fillId="0" borderId="0"/>
    <xf numFmtId="43" fontId="13" fillId="0" borderId="0" applyFont="0" applyFill="0" applyBorder="0" applyAlignment="0" applyProtection="0"/>
    <xf numFmtId="164" fontId="13" fillId="0" borderId="0" applyFont="0" applyFill="0" applyBorder="0" applyAlignment="0" applyProtection="0"/>
    <xf numFmtId="0" fontId="9" fillId="0" borderId="0"/>
    <xf numFmtId="0" fontId="8" fillId="0" borderId="0"/>
    <xf numFmtId="43" fontId="8" fillId="0" borderId="0" applyFont="0" applyFill="0" applyBorder="0" applyAlignment="0" applyProtection="0"/>
    <xf numFmtId="0" fontId="8" fillId="0" borderId="0"/>
    <xf numFmtId="0" fontId="8" fillId="0" borderId="0"/>
    <xf numFmtId="43" fontId="13" fillId="0" borderId="0" applyFont="0" applyFill="0" applyBorder="0" applyAlignment="0" applyProtection="0"/>
    <xf numFmtId="0" fontId="8" fillId="0" borderId="0"/>
    <xf numFmtId="0" fontId="7" fillId="0" borderId="0"/>
    <xf numFmtId="43" fontId="7" fillId="0" borderId="0" applyFont="0" applyFill="0" applyBorder="0" applyAlignment="0" applyProtection="0"/>
    <xf numFmtId="0" fontId="7" fillId="0" borderId="0"/>
    <xf numFmtId="0" fontId="7" fillId="0" borderId="0"/>
    <xf numFmtId="43" fontId="13" fillId="0" borderId="0" applyFont="0" applyFill="0" applyBorder="0" applyAlignment="0" applyProtection="0"/>
    <xf numFmtId="0" fontId="7" fillId="0" borderId="0"/>
    <xf numFmtId="0" fontId="6" fillId="0" borderId="0"/>
    <xf numFmtId="43" fontId="6" fillId="0" borderId="0" applyFont="0" applyFill="0" applyBorder="0" applyAlignment="0" applyProtection="0"/>
    <xf numFmtId="0" fontId="6" fillId="0" borderId="0"/>
    <xf numFmtId="0" fontId="6" fillId="0" borderId="0"/>
    <xf numFmtId="43" fontId="13" fillId="0" borderId="0" applyFont="0" applyFill="0" applyBorder="0" applyAlignment="0" applyProtection="0"/>
    <xf numFmtId="0" fontId="6" fillId="0" borderId="0"/>
    <xf numFmtId="0" fontId="5" fillId="0" borderId="0"/>
    <xf numFmtId="43" fontId="5" fillId="0" borderId="0" applyFont="0" applyFill="0" applyBorder="0" applyAlignment="0" applyProtection="0"/>
    <xf numFmtId="0" fontId="5" fillId="0" borderId="0"/>
    <xf numFmtId="0" fontId="5" fillId="0" borderId="0"/>
    <xf numFmtId="43" fontId="13" fillId="0" borderId="0" applyFont="0" applyFill="0" applyBorder="0" applyAlignment="0" applyProtection="0"/>
    <xf numFmtId="0" fontId="5" fillId="0" borderId="0"/>
    <xf numFmtId="0" fontId="4" fillId="0" borderId="0"/>
    <xf numFmtId="43" fontId="4" fillId="0" borderId="0" applyFont="0" applyFill="0" applyBorder="0" applyAlignment="0" applyProtection="0"/>
    <xf numFmtId="0" fontId="4" fillId="0" borderId="0"/>
    <xf numFmtId="0" fontId="4" fillId="0" borderId="0"/>
    <xf numFmtId="43" fontId="13" fillId="0" borderId="0" applyFont="0" applyFill="0" applyBorder="0" applyAlignment="0" applyProtection="0"/>
    <xf numFmtId="0" fontId="4" fillId="0" borderId="0"/>
    <xf numFmtId="0" fontId="3" fillId="0" borderId="0"/>
    <xf numFmtId="43" fontId="3" fillId="0" borderId="0" applyFont="0" applyFill="0" applyBorder="0" applyAlignment="0" applyProtection="0"/>
    <xf numFmtId="0" fontId="3" fillId="0" borderId="0"/>
    <xf numFmtId="0" fontId="3" fillId="0" borderId="0"/>
    <xf numFmtId="43" fontId="13" fillId="0" borderId="0" applyFont="0" applyFill="0" applyBorder="0" applyAlignment="0" applyProtection="0"/>
    <xf numFmtId="0" fontId="3" fillId="0" borderId="0"/>
    <xf numFmtId="0" fontId="2" fillId="0" borderId="0"/>
    <xf numFmtId="43" fontId="2" fillId="0" borderId="0" applyFont="0" applyFill="0" applyBorder="0" applyAlignment="0" applyProtection="0"/>
    <xf numFmtId="0" fontId="2" fillId="0" borderId="0"/>
    <xf numFmtId="0" fontId="2" fillId="0" borderId="0"/>
    <xf numFmtId="43" fontId="13" fillId="0" borderId="0" applyFont="0" applyFill="0" applyBorder="0" applyAlignment="0" applyProtection="0"/>
    <xf numFmtId="0" fontId="2" fillId="0" borderId="0"/>
    <xf numFmtId="0" fontId="1" fillId="0" borderId="0"/>
    <xf numFmtId="43" fontId="1" fillId="0" borderId="0" applyFont="0" applyFill="0" applyBorder="0" applyAlignment="0" applyProtection="0"/>
    <xf numFmtId="0" fontId="1" fillId="0" borderId="0"/>
    <xf numFmtId="0" fontId="1" fillId="0" borderId="0"/>
    <xf numFmtId="43" fontId="13" fillId="0" borderId="0" applyFont="0" applyFill="0" applyBorder="0" applyAlignment="0" applyProtection="0"/>
    <xf numFmtId="0" fontId="1" fillId="0" borderId="0"/>
  </cellStyleXfs>
  <cellXfs count="464">
    <xf numFmtId="0" fontId="0" fillId="0" borderId="0" xfId="0"/>
    <xf numFmtId="0" fontId="39" fillId="0" borderId="0" xfId="0" applyFont="1"/>
    <xf numFmtId="4" fontId="39" fillId="0" borderId="0" xfId="0" applyNumberFormat="1" applyFont="1"/>
    <xf numFmtId="0" fontId="37" fillId="0" borderId="11" xfId="0" applyFont="1" applyBorder="1"/>
    <xf numFmtId="0" fontId="37" fillId="0" borderId="0" xfId="0" applyFont="1"/>
    <xf numFmtId="4" fontId="37" fillId="0" borderId="0" xfId="0" applyNumberFormat="1" applyFont="1"/>
    <xf numFmtId="0" fontId="37" fillId="0" borderId="10" xfId="0" applyFont="1" applyBorder="1"/>
    <xf numFmtId="0" fontId="37" fillId="0" borderId="9" xfId="0" applyFont="1" applyBorder="1" applyAlignment="1">
      <alignment vertical="center"/>
    </xf>
    <xf numFmtId="0" fontId="46" fillId="0" borderId="0" xfId="0" applyFont="1"/>
    <xf numFmtId="0" fontId="47" fillId="0" borderId="0" xfId="0" applyFont="1"/>
    <xf numFmtId="49" fontId="41" fillId="2" borderId="1" xfId="0" applyNumberFormat="1" applyFont="1" applyFill="1" applyBorder="1" applyAlignment="1">
      <alignment horizontal="center" vertical="center" wrapText="1"/>
    </xf>
    <xf numFmtId="2" fontId="43" fillId="2" borderId="1" xfId="2" applyNumberFormat="1" applyFont="1" applyFill="1" applyBorder="1" applyAlignment="1">
      <alignment horizontal="center" vertical="center" wrapText="1"/>
    </xf>
    <xf numFmtId="4" fontId="43" fillId="2" borderId="1" xfId="0" applyNumberFormat="1" applyFont="1" applyFill="1" applyBorder="1" applyAlignment="1">
      <alignment horizontal="center" vertical="center" wrapText="1"/>
    </xf>
    <xf numFmtId="0" fontId="44" fillId="0" borderId="0" xfId="0" applyFont="1"/>
    <xf numFmtId="0" fontId="42" fillId="0" borderId="0" xfId="0" applyFont="1"/>
    <xf numFmtId="4" fontId="42" fillId="0" borderId="0" xfId="0" applyNumberFormat="1" applyFont="1"/>
    <xf numFmtId="0" fontId="48" fillId="0" borderId="0" xfId="0" applyFont="1"/>
    <xf numFmtId="0" fontId="41" fillId="0" borderId="4" xfId="0" applyFont="1" applyBorder="1" applyAlignment="1">
      <alignment horizontal="center" vertical="center"/>
    </xf>
    <xf numFmtId="0" fontId="48" fillId="0" borderId="1" xfId="0" applyFont="1" applyBorder="1"/>
    <xf numFmtId="0" fontId="41" fillId="0" borderId="5" xfId="0" applyFont="1" applyBorder="1" applyAlignment="1">
      <alignment horizontal="right" vertical="center"/>
    </xf>
    <xf numFmtId="0" fontId="37" fillId="11" borderId="0" xfId="3" applyFont="1" applyFill="1"/>
    <xf numFmtId="0" fontId="37" fillId="11" borderId="0" xfId="3" applyFont="1" applyFill="1" applyAlignment="1">
      <alignment vertical="center"/>
    </xf>
    <xf numFmtId="0" fontId="37" fillId="0" borderId="9" xfId="3" applyFont="1" applyBorder="1" applyAlignment="1">
      <alignment vertical="center"/>
    </xf>
    <xf numFmtId="0" fontId="37" fillId="11" borderId="0" xfId="3" applyFont="1" applyFill="1" applyAlignment="1">
      <alignment wrapText="1"/>
    </xf>
    <xf numFmtId="0" fontId="37" fillId="11" borderId="11" xfId="3" applyFont="1" applyFill="1" applyBorder="1"/>
    <xf numFmtId="0" fontId="37" fillId="0" borderId="9" xfId="3" applyFont="1" applyBorder="1" applyAlignment="1">
      <alignment horizontal="center" vertical="center"/>
    </xf>
    <xf numFmtId="0" fontId="40" fillId="11" borderId="4" xfId="3" applyFont="1" applyFill="1" applyBorder="1" applyAlignment="1">
      <alignment horizontal="center" vertical="center"/>
    </xf>
    <xf numFmtId="0" fontId="42" fillId="11" borderId="0" xfId="3" applyFont="1" applyFill="1"/>
    <xf numFmtId="0" fontId="42" fillId="11" borderId="11" xfId="3" applyFont="1" applyFill="1" applyBorder="1"/>
    <xf numFmtId="0" fontId="37" fillId="11" borderId="10" xfId="3" applyFont="1" applyFill="1" applyBorder="1"/>
    <xf numFmtId="0" fontId="42" fillId="11" borderId="10" xfId="3" applyFont="1" applyFill="1" applyBorder="1"/>
    <xf numFmtId="0" fontId="40" fillId="0" borderId="11" xfId="3" applyFont="1" applyBorder="1" applyAlignment="1">
      <alignment vertical="center"/>
    </xf>
    <xf numFmtId="0" fontId="38" fillId="11" borderId="11" xfId="3" applyFont="1" applyFill="1" applyBorder="1" applyAlignment="1">
      <alignment horizontal="right"/>
    </xf>
    <xf numFmtId="0" fontId="42" fillId="11" borderId="6" xfId="3" applyFont="1" applyFill="1" applyBorder="1" applyAlignment="1">
      <alignment vertical="center"/>
    </xf>
    <xf numFmtId="49" fontId="40" fillId="11" borderId="4" xfId="3" applyNumberFormat="1" applyFont="1" applyFill="1" applyBorder="1" applyAlignment="1">
      <alignment horizontal="center" vertical="center" wrapText="1"/>
    </xf>
    <xf numFmtId="49" fontId="42" fillId="11" borderId="4" xfId="3" applyNumberFormat="1" applyFont="1" applyFill="1" applyBorder="1" applyAlignment="1">
      <alignment horizontal="center" vertical="center" wrapText="1"/>
    </xf>
    <xf numFmtId="0" fontId="40" fillId="0" borderId="8" xfId="3" applyFont="1" applyBorder="1" applyAlignment="1">
      <alignment horizontal="center" vertical="center"/>
    </xf>
    <xf numFmtId="0" fontId="43" fillId="0" borderId="0" xfId="0" applyFont="1"/>
    <xf numFmtId="9" fontId="37" fillId="0" borderId="0" xfId="1" applyFont="1"/>
    <xf numFmtId="0" fontId="40" fillId="0" borderId="8" xfId="0" applyFont="1" applyBorder="1" applyAlignment="1">
      <alignment horizontal="center" vertical="center"/>
    </xf>
    <xf numFmtId="0" fontId="42" fillId="0" borderId="0" xfId="0" applyFont="1" applyAlignment="1">
      <alignment horizontal="center"/>
    </xf>
    <xf numFmtId="0" fontId="49" fillId="0" borderId="4" xfId="0" applyFont="1" applyBorder="1" applyAlignment="1">
      <alignment horizontal="center" vertical="center" wrapText="1"/>
    </xf>
    <xf numFmtId="0" fontId="50" fillId="2" borderId="1" xfId="0" applyFont="1" applyFill="1" applyBorder="1" applyAlignment="1">
      <alignment horizontal="center" vertical="center" wrapText="1"/>
    </xf>
    <xf numFmtId="174" fontId="43" fillId="0" borderId="0" xfId="0" applyNumberFormat="1" applyFont="1"/>
    <xf numFmtId="0" fontId="53" fillId="0" borderId="9" xfId="0" applyFont="1" applyBorder="1" applyAlignment="1">
      <alignment vertical="center"/>
    </xf>
    <xf numFmtId="0" fontId="52" fillId="0" borderId="8" xfId="0" applyFont="1" applyBorder="1" applyAlignment="1">
      <alignment horizontal="center" vertical="center"/>
    </xf>
    <xf numFmtId="10" fontId="40" fillId="11" borderId="4" xfId="3" applyNumberFormat="1" applyFont="1" applyFill="1" applyBorder="1" applyAlignment="1">
      <alignment horizontal="center" vertical="center" wrapText="1"/>
    </xf>
    <xf numFmtId="174" fontId="42" fillId="11" borderId="4" xfId="64" applyNumberFormat="1" applyFont="1" applyFill="1" applyBorder="1" applyAlignment="1">
      <alignment horizontal="center" vertical="center" wrapText="1"/>
    </xf>
    <xf numFmtId="0" fontId="38" fillId="0" borderId="0" xfId="0" applyFont="1" applyAlignment="1">
      <alignment vertical="center" wrapText="1"/>
    </xf>
    <xf numFmtId="0" fontId="43" fillId="0" borderId="0" xfId="0" applyFont="1" applyAlignment="1">
      <alignment horizontal="center" vertical="center"/>
    </xf>
    <xf numFmtId="0" fontId="39" fillId="0" borderId="0" xfId="0" applyFont="1" applyAlignment="1">
      <alignment horizontal="center" vertical="center"/>
    </xf>
    <xf numFmtId="4" fontId="50" fillId="0" borderId="5" xfId="0" applyNumberFormat="1" applyFont="1" applyBorder="1" applyAlignment="1">
      <alignment horizontal="center" vertical="center" wrapText="1"/>
    </xf>
    <xf numFmtId="0" fontId="37" fillId="12" borderId="13" xfId="0" applyFont="1" applyFill="1" applyBorder="1"/>
    <xf numFmtId="0" fontId="37" fillId="12" borderId="21" xfId="3" applyFont="1" applyFill="1" applyBorder="1"/>
    <xf numFmtId="0" fontId="37" fillId="12" borderId="21" xfId="3" applyFont="1" applyFill="1" applyBorder="1" applyAlignment="1">
      <alignment vertical="center"/>
    </xf>
    <xf numFmtId="0" fontId="42" fillId="12" borderId="21" xfId="3" applyFont="1" applyFill="1" applyBorder="1"/>
    <xf numFmtId="0" fontId="37" fillId="12" borderId="12" xfId="3" applyFont="1" applyFill="1" applyBorder="1"/>
    <xf numFmtId="10" fontId="42" fillId="12" borderId="21" xfId="3" applyNumberFormat="1" applyFont="1" applyFill="1" applyBorder="1" applyAlignment="1">
      <alignment vertical="center"/>
    </xf>
    <xf numFmtId="174" fontId="42" fillId="12" borderId="12" xfId="3" applyNumberFormat="1" applyFont="1" applyFill="1" applyBorder="1"/>
    <xf numFmtId="174" fontId="52" fillId="11" borderId="4" xfId="3" applyNumberFormat="1" applyFont="1" applyFill="1" applyBorder="1" applyAlignment="1">
      <alignment horizontal="center" vertical="center" wrapText="1"/>
    </xf>
    <xf numFmtId="0" fontId="40" fillId="11" borderId="4" xfId="3" applyFont="1" applyFill="1" applyBorder="1" applyAlignment="1">
      <alignment horizontal="center" vertical="center" wrapText="1"/>
    </xf>
    <xf numFmtId="0" fontId="40" fillId="11" borderId="5" xfId="3" applyFont="1" applyFill="1" applyBorder="1" applyAlignment="1">
      <alignment horizontal="center" vertical="center" wrapText="1"/>
    </xf>
    <xf numFmtId="0" fontId="40" fillId="11" borderId="6" xfId="3" applyFont="1" applyFill="1" applyBorder="1" applyAlignment="1">
      <alignment horizontal="center" vertical="center" wrapText="1"/>
    </xf>
    <xf numFmtId="0" fontId="40" fillId="11" borderId="5" xfId="3" applyFont="1" applyFill="1" applyBorder="1" applyAlignment="1">
      <alignment horizontal="center" vertical="center"/>
    </xf>
    <xf numFmtId="0" fontId="40" fillId="11" borderId="6" xfId="3" applyFont="1" applyFill="1" applyBorder="1" applyAlignment="1">
      <alignment horizontal="center" vertical="center"/>
    </xf>
    <xf numFmtId="0" fontId="66" fillId="0" borderId="0" xfId="0" applyFont="1" applyAlignment="1">
      <alignment horizontal="left"/>
    </xf>
    <xf numFmtId="0" fontId="0" fillId="0" borderId="0" xfId="0" applyAlignment="1">
      <alignment horizontal="left" vertical="top"/>
    </xf>
    <xf numFmtId="0" fontId="0" fillId="0" borderId="0" xfId="0" applyAlignment="1">
      <alignment horizontal="center"/>
    </xf>
    <xf numFmtId="0" fontId="37" fillId="0" borderId="14" xfId="0" applyFont="1" applyBorder="1" applyAlignment="1">
      <alignment vertical="top"/>
    </xf>
    <xf numFmtId="14" fontId="43" fillId="0" borderId="9" xfId="0" applyNumberFormat="1" applyFont="1" applyBorder="1" applyAlignment="1">
      <alignment horizontal="left" vertical="top"/>
    </xf>
    <xf numFmtId="0" fontId="37" fillId="0" borderId="9" xfId="0" applyFont="1" applyBorder="1" applyAlignment="1">
      <alignment vertical="top"/>
    </xf>
    <xf numFmtId="0" fontId="0" fillId="0" borderId="9" xfId="0" applyBorder="1"/>
    <xf numFmtId="0" fontId="0" fillId="0" borderId="15" xfId="0" applyBorder="1"/>
    <xf numFmtId="0" fontId="68" fillId="0" borderId="11" xfId="0" applyFont="1" applyBorder="1" applyAlignment="1">
      <alignment vertical="distributed"/>
    </xf>
    <xf numFmtId="0" fontId="67" fillId="0" borderId="11" xfId="0" applyFont="1" applyBorder="1" applyAlignment="1">
      <alignment vertical="distributed"/>
    </xf>
    <xf numFmtId="0" fontId="67" fillId="0" borderId="10" xfId="0" applyFont="1" applyBorder="1" applyAlignment="1">
      <alignment vertical="distributed"/>
    </xf>
    <xf numFmtId="0" fontId="13" fillId="0" borderId="11" xfId="0" applyFont="1" applyBorder="1"/>
    <xf numFmtId="43" fontId="13" fillId="0" borderId="0" xfId="139" applyFont="1" applyBorder="1"/>
    <xf numFmtId="0" fontId="13" fillId="0" borderId="10" xfId="0" applyFont="1" applyBorder="1"/>
    <xf numFmtId="43" fontId="37" fillId="0" borderId="0" xfId="139" applyFont="1" applyBorder="1"/>
    <xf numFmtId="0" fontId="71" fillId="0" borderId="10" xfId="0" applyFont="1" applyBorder="1"/>
    <xf numFmtId="0" fontId="72" fillId="0" borderId="11" xfId="0" applyFont="1" applyBorder="1"/>
    <xf numFmtId="43" fontId="72" fillId="0" borderId="0" xfId="139" applyFont="1" applyBorder="1"/>
    <xf numFmtId="0" fontId="73" fillId="0" borderId="10" xfId="0" applyFont="1" applyBorder="1"/>
    <xf numFmtId="183" fontId="72" fillId="0" borderId="0" xfId="139" applyNumberFormat="1" applyFont="1" applyBorder="1"/>
    <xf numFmtId="0" fontId="72" fillId="0" borderId="10" xfId="0" applyFont="1" applyBorder="1"/>
    <xf numFmtId="184" fontId="72" fillId="0" borderId="0" xfId="139" applyNumberFormat="1" applyFont="1" applyBorder="1" applyAlignment="1">
      <alignment horizontal="center" vertical="center"/>
    </xf>
    <xf numFmtId="0" fontId="74" fillId="0" borderId="27" xfId="0" applyFont="1" applyBorder="1" applyAlignment="1">
      <alignment horizontal="right"/>
    </xf>
    <xf numFmtId="10" fontId="74" fillId="0" borderId="28" xfId="0" applyNumberFormat="1" applyFont="1" applyBorder="1" applyAlignment="1">
      <alignment horizontal="center" vertical="center"/>
    </xf>
    <xf numFmtId="0" fontId="75" fillId="0" borderId="11" xfId="0" applyFont="1" applyBorder="1"/>
    <xf numFmtId="0" fontId="76" fillId="0" borderId="10" xfId="0" applyFont="1" applyBorder="1" applyAlignment="1">
      <alignment vertical="distributed"/>
    </xf>
    <xf numFmtId="0" fontId="75" fillId="0" borderId="10" xfId="0" applyFont="1" applyBorder="1"/>
    <xf numFmtId="0" fontId="75" fillId="0" borderId="14" xfId="0" applyFont="1" applyBorder="1"/>
    <xf numFmtId="0" fontId="75" fillId="0" borderId="9" xfId="0" applyFont="1" applyBorder="1"/>
    <xf numFmtId="0" fontId="77" fillId="0" borderId="9" xfId="0" applyFont="1" applyBorder="1"/>
    <xf numFmtId="43" fontId="75" fillId="0" borderId="9" xfId="139" applyFont="1" applyBorder="1"/>
    <xf numFmtId="0" fontId="75" fillId="0" borderId="15" xfId="0" applyFont="1" applyBorder="1"/>
    <xf numFmtId="0" fontId="13" fillId="0" borderId="0" xfId="123" applyAlignment="1">
      <alignment horizontal="center"/>
    </xf>
    <xf numFmtId="0" fontId="66" fillId="0" borderId="0" xfId="123" applyFont="1" applyAlignment="1">
      <alignment horizontal="left"/>
    </xf>
    <xf numFmtId="0" fontId="13" fillId="0" borderId="0" xfId="123"/>
    <xf numFmtId="0" fontId="13" fillId="0" borderId="0" xfId="123" applyAlignment="1">
      <alignment horizontal="left" vertical="top"/>
    </xf>
    <xf numFmtId="14" fontId="43" fillId="0" borderId="9" xfId="123" applyNumberFormat="1" applyFont="1" applyBorder="1" applyAlignment="1">
      <alignment horizontal="left" vertical="top"/>
    </xf>
    <xf numFmtId="0" fontId="37" fillId="0" borderId="9" xfId="123" applyFont="1" applyBorder="1" applyAlignment="1">
      <alignment vertical="top"/>
    </xf>
    <xf numFmtId="0" fontId="13" fillId="0" borderId="9" xfId="123" applyBorder="1"/>
    <xf numFmtId="14" fontId="37" fillId="0" borderId="9" xfId="123" applyNumberFormat="1" applyFont="1" applyBorder="1" applyAlignment="1">
      <alignment horizontal="left" vertical="top"/>
    </xf>
    <xf numFmtId="49" fontId="78" fillId="25" borderId="4" xfId="123" applyNumberFormat="1" applyFont="1" applyFill="1" applyBorder="1" applyAlignment="1" applyProtection="1">
      <alignment horizontal="center" vertical="center" wrapText="1"/>
      <protection locked="0"/>
    </xf>
    <xf numFmtId="0" fontId="78" fillId="25" borderId="4" xfId="123" applyFont="1" applyFill="1" applyBorder="1" applyAlignment="1" applyProtection="1">
      <alignment horizontal="center" vertical="center" wrapText="1"/>
      <protection locked="0"/>
    </xf>
    <xf numFmtId="0" fontId="78" fillId="3" borderId="4" xfId="123" applyFont="1" applyFill="1" applyBorder="1" applyAlignment="1">
      <alignment horizontal="center" vertical="center"/>
    </xf>
    <xf numFmtId="4" fontId="78" fillId="3" borderId="4" xfId="123" applyNumberFormat="1" applyFont="1" applyFill="1" applyBorder="1" applyAlignment="1">
      <alignment horizontal="center" vertical="center"/>
    </xf>
    <xf numFmtId="0" fontId="63" fillId="25" borderId="4" xfId="123" applyFont="1" applyFill="1" applyBorder="1" applyAlignment="1" applyProtection="1">
      <alignment horizontal="center" vertical="center" wrapText="1"/>
      <protection locked="0"/>
    </xf>
    <xf numFmtId="0" fontId="63" fillId="0" borderId="4" xfId="123" applyFont="1" applyBorder="1" applyAlignment="1">
      <alignment horizontal="center" vertical="center" wrapText="1"/>
    </xf>
    <xf numFmtId="4" fontId="63" fillId="0" borderId="4" xfId="123" applyNumberFormat="1" applyFont="1" applyBorder="1" applyAlignment="1">
      <alignment horizontal="center" vertical="center" wrapText="1"/>
    </xf>
    <xf numFmtId="2" fontId="13" fillId="0" borderId="0" xfId="123" applyNumberFormat="1"/>
    <xf numFmtId="4" fontId="13" fillId="0" borderId="0" xfId="123" applyNumberFormat="1"/>
    <xf numFmtId="0" fontId="63" fillId="25" borderId="13" xfId="123" applyFont="1" applyFill="1" applyBorder="1" applyAlignment="1" applyProtection="1">
      <alignment horizontal="center" vertical="center" wrapText="1"/>
      <protection locked="0"/>
    </xf>
    <xf numFmtId="0" fontId="63" fillId="0" borderId="13" xfId="123" applyFont="1" applyBorder="1" applyAlignment="1">
      <alignment horizontal="center" vertical="center" wrapText="1"/>
    </xf>
    <xf numFmtId="4" fontId="63" fillId="0" borderId="13" xfId="123" applyNumberFormat="1" applyFont="1" applyBorder="1" applyAlignment="1">
      <alignment horizontal="center" vertical="center" wrapText="1"/>
    </xf>
    <xf numFmtId="49" fontId="63" fillId="12" borderId="8" xfId="123" applyNumberFormat="1" applyFont="1" applyFill="1" applyBorder="1" applyAlignment="1" applyProtection="1">
      <alignment horizontal="center" vertical="center" wrapText="1"/>
      <protection locked="0"/>
    </xf>
    <xf numFmtId="0" fontId="63" fillId="0" borderId="8" xfId="123" applyFont="1" applyBorder="1" applyAlignment="1">
      <alignment horizontal="center" vertical="center" wrapText="1"/>
    </xf>
    <xf numFmtId="0" fontId="63" fillId="12" borderId="8" xfId="123" applyFont="1" applyFill="1" applyBorder="1" applyAlignment="1" applyProtection="1">
      <alignment horizontal="center" vertical="center" wrapText="1"/>
      <protection locked="0"/>
    </xf>
    <xf numFmtId="4" fontId="63" fillId="0" borderId="8" xfId="123" applyNumberFormat="1" applyFont="1" applyBorder="1" applyAlignment="1">
      <alignment horizontal="center" vertical="center" wrapText="1"/>
    </xf>
    <xf numFmtId="2" fontId="65" fillId="12" borderId="0" xfId="114" applyNumberFormat="1" applyFont="1" applyFill="1" applyBorder="1" applyAlignment="1" applyProtection="1">
      <alignment horizontal="center" vertical="center" wrapText="1"/>
      <protection locked="0"/>
    </xf>
    <xf numFmtId="0" fontId="40" fillId="11" borderId="1" xfId="3" applyFont="1" applyFill="1" applyBorder="1" applyAlignment="1">
      <alignment horizontal="center" vertical="center"/>
    </xf>
    <xf numFmtId="14" fontId="40" fillId="11" borderId="1" xfId="3" applyNumberFormat="1" applyFont="1" applyFill="1" applyBorder="1" applyAlignment="1">
      <alignment vertical="center"/>
    </xf>
    <xf numFmtId="0" fontId="41" fillId="0" borderId="5" xfId="0" applyFont="1" applyBorder="1" applyAlignment="1">
      <alignment horizontal="center" vertical="center"/>
    </xf>
    <xf numFmtId="0" fontId="82" fillId="0" borderId="4" xfId="0" applyFont="1" applyBorder="1" applyAlignment="1">
      <alignment horizontal="center" vertical="center"/>
    </xf>
    <xf numFmtId="0" fontId="81" fillId="0" borderId="4" xfId="0" applyFont="1" applyBorder="1" applyAlignment="1">
      <alignment horizontal="center" vertical="center" wrapText="1"/>
    </xf>
    <xf numFmtId="0" fontId="37" fillId="11" borderId="2" xfId="3" applyFont="1" applyFill="1" applyBorder="1"/>
    <xf numFmtId="0" fontId="49" fillId="0" borderId="9" xfId="0" applyFont="1" applyBorder="1" applyAlignment="1">
      <alignment horizontal="center" vertical="center" wrapText="1"/>
    </xf>
    <xf numFmtId="14" fontId="40" fillId="11" borderId="1" xfId="3" applyNumberFormat="1" applyFont="1" applyFill="1" applyBorder="1" applyAlignment="1">
      <alignment horizontal="center" vertical="center"/>
    </xf>
    <xf numFmtId="0" fontId="41" fillId="0" borderId="34" xfId="0" applyFont="1" applyBorder="1" applyAlignment="1">
      <alignment horizontal="center" vertical="center"/>
    </xf>
    <xf numFmtId="0" fontId="43" fillId="0" borderId="34" xfId="0" applyFont="1" applyBorder="1" applyAlignment="1">
      <alignment horizontal="center" vertical="center" wrapText="1"/>
    </xf>
    <xf numFmtId="0" fontId="41" fillId="0" borderId="36" xfId="0" applyFont="1" applyBorder="1" applyAlignment="1">
      <alignment horizontal="center" vertical="center" wrapText="1"/>
    </xf>
    <xf numFmtId="4" fontId="41" fillId="0" borderId="37" xfId="0" applyNumberFormat="1" applyFont="1" applyBorder="1" applyAlignment="1">
      <alignment horizontal="center" vertical="center" wrapText="1"/>
    </xf>
    <xf numFmtId="0" fontId="42" fillId="0" borderId="36" xfId="0" applyFont="1" applyBorder="1" applyAlignment="1">
      <alignment vertical="center"/>
    </xf>
    <xf numFmtId="0" fontId="37" fillId="0" borderId="37" xfId="0" applyFont="1" applyBorder="1" applyAlignment="1">
      <alignment vertical="center"/>
    </xf>
    <xf numFmtId="0" fontId="37" fillId="0" borderId="36" xfId="0" applyFont="1" applyBorder="1"/>
    <xf numFmtId="0" fontId="42" fillId="0" borderId="37" xfId="0" applyFont="1" applyBorder="1"/>
    <xf numFmtId="0" fontId="37" fillId="0" borderId="37" xfId="0" applyFont="1" applyBorder="1"/>
    <xf numFmtId="0" fontId="42" fillId="0" borderId="36" xfId="0" applyFont="1" applyBorder="1"/>
    <xf numFmtId="0" fontId="42" fillId="0" borderId="37" xfId="0" applyFont="1" applyBorder="1" applyAlignment="1">
      <alignment vertical="center"/>
    </xf>
    <xf numFmtId="0" fontId="37" fillId="0" borderId="38" xfId="0" applyFont="1" applyBorder="1"/>
    <xf numFmtId="0" fontId="37" fillId="0" borderId="7" xfId="0" applyFont="1" applyBorder="1"/>
    <xf numFmtId="4" fontId="37" fillId="0" borderId="7" xfId="0" applyNumberFormat="1" applyFont="1" applyBorder="1"/>
    <xf numFmtId="0" fontId="37" fillId="0" borderId="39" xfId="0" applyFont="1" applyBorder="1"/>
    <xf numFmtId="0" fontId="37" fillId="0" borderId="29" xfId="0" applyFont="1" applyBorder="1"/>
    <xf numFmtId="0" fontId="37" fillId="0" borderId="30" xfId="0" applyFont="1" applyBorder="1" applyAlignment="1">
      <alignment horizontal="center" vertical="center"/>
    </xf>
    <xf numFmtId="0" fontId="38" fillId="0" borderId="30" xfId="0" applyFont="1" applyBorder="1" applyAlignment="1">
      <alignment vertical="center" wrapText="1"/>
    </xf>
    <xf numFmtId="0" fontId="38" fillId="0" borderId="31" xfId="0" applyFont="1" applyBorder="1" applyAlignment="1">
      <alignment vertical="center" wrapText="1"/>
    </xf>
    <xf numFmtId="0" fontId="48" fillId="0" borderId="37" xfId="0" applyFont="1" applyBorder="1"/>
    <xf numFmtId="0" fontId="50" fillId="0" borderId="33" xfId="0" applyFont="1" applyBorder="1" applyAlignment="1">
      <alignment vertical="center"/>
    </xf>
    <xf numFmtId="14" fontId="41" fillId="0" borderId="33" xfId="0" applyNumberFormat="1" applyFont="1" applyBorder="1" applyAlignment="1">
      <alignment horizontal="left" vertical="center"/>
    </xf>
    <xf numFmtId="4" fontId="41" fillId="0" borderId="35" xfId="0" applyNumberFormat="1" applyFont="1" applyBorder="1" applyAlignment="1">
      <alignment horizontal="center" vertical="center" wrapText="1"/>
    </xf>
    <xf numFmtId="181" fontId="41" fillId="2" borderId="32" xfId="0" applyNumberFormat="1" applyFont="1" applyFill="1" applyBorder="1" applyAlignment="1">
      <alignment horizontal="center" vertical="center" wrapText="1"/>
    </xf>
    <xf numFmtId="4" fontId="43" fillId="2" borderId="33" xfId="0" applyNumberFormat="1" applyFont="1" applyFill="1" applyBorder="1" applyAlignment="1">
      <alignment horizontal="center" vertical="center" wrapText="1"/>
    </xf>
    <xf numFmtId="0" fontId="49" fillId="0" borderId="34" xfId="0" applyFont="1" applyBorder="1" applyAlignment="1">
      <alignment horizontal="center" vertical="center" wrapText="1"/>
    </xf>
    <xf numFmtId="49" fontId="43" fillId="0" borderId="35" xfId="2" applyNumberFormat="1" applyFont="1" applyFill="1" applyBorder="1" applyAlignment="1" applyProtection="1">
      <alignment horizontal="center" vertical="center" wrapText="1" shrinkToFit="1"/>
      <protection locked="0"/>
    </xf>
    <xf numFmtId="49" fontId="43" fillId="0" borderId="35" xfId="139" applyNumberFormat="1" applyFont="1" applyFill="1" applyBorder="1" applyAlignment="1" applyProtection="1">
      <alignment horizontal="center" vertical="center" wrapText="1" shrinkToFit="1"/>
      <protection locked="0"/>
    </xf>
    <xf numFmtId="0" fontId="39" fillId="0" borderId="36" xfId="0" applyFont="1" applyBorder="1"/>
    <xf numFmtId="4" fontId="39" fillId="0" borderId="37" xfId="0" applyNumberFormat="1" applyFont="1" applyBorder="1"/>
    <xf numFmtId="0" fontId="39" fillId="0" borderId="38" xfId="0" applyFont="1" applyBorder="1"/>
    <xf numFmtId="0" fontId="39" fillId="0" borderId="7" xfId="0" applyFont="1" applyBorder="1" applyAlignment="1">
      <alignment horizontal="center" vertical="center"/>
    </xf>
    <xf numFmtId="0" fontId="42" fillId="0" borderId="7" xfId="0" applyFont="1" applyBorder="1" applyAlignment="1">
      <alignment horizontal="center"/>
    </xf>
    <xf numFmtId="0" fontId="39" fillId="0" borderId="7" xfId="0" applyFont="1" applyBorder="1"/>
    <xf numFmtId="4" fontId="39" fillId="0" borderId="7" xfId="0" applyNumberFormat="1" applyFont="1" applyBorder="1"/>
    <xf numFmtId="0" fontId="39" fillId="0" borderId="39" xfId="0" applyFont="1" applyBorder="1"/>
    <xf numFmtId="0" fontId="37" fillId="0" borderId="2" xfId="0" applyFont="1" applyBorder="1"/>
    <xf numFmtId="0" fontId="42" fillId="11" borderId="6" xfId="3" applyFont="1" applyFill="1" applyBorder="1" applyAlignment="1">
      <alignment horizontal="center" vertical="center"/>
    </xf>
    <xf numFmtId="175" fontId="42" fillId="11" borderId="6" xfId="3" applyNumberFormat="1" applyFont="1" applyFill="1" applyBorder="1" applyAlignment="1">
      <alignment horizontal="center" vertical="center"/>
    </xf>
    <xf numFmtId="10" fontId="40" fillId="11" borderId="6" xfId="3" applyNumberFormat="1" applyFont="1" applyFill="1" applyBorder="1" applyAlignment="1">
      <alignment horizontal="center" vertical="center"/>
    </xf>
    <xf numFmtId="175" fontId="40" fillId="11" borderId="6" xfId="3" applyNumberFormat="1" applyFont="1" applyFill="1" applyBorder="1" applyAlignment="1">
      <alignment horizontal="center" vertical="center"/>
    </xf>
    <xf numFmtId="175" fontId="37" fillId="11" borderId="15" xfId="3" applyNumberFormat="1" applyFont="1" applyFill="1" applyBorder="1"/>
    <xf numFmtId="175" fontId="37" fillId="11" borderId="10" xfId="3" applyNumberFormat="1" applyFont="1" applyFill="1" applyBorder="1"/>
    <xf numFmtId="0" fontId="37" fillId="0" borderId="30" xfId="0" applyFont="1" applyBorder="1"/>
    <xf numFmtId="0" fontId="38" fillId="0" borderId="40" xfId="0" applyFont="1" applyBorder="1" applyAlignment="1">
      <alignment vertical="center" wrapText="1"/>
    </xf>
    <xf numFmtId="0" fontId="38" fillId="0" borderId="41" xfId="0" applyFont="1" applyBorder="1" applyAlignment="1">
      <alignment vertical="center" wrapText="1"/>
    </xf>
    <xf numFmtId="0" fontId="42" fillId="11" borderId="32" xfId="3" applyFont="1" applyFill="1" applyBorder="1" applyAlignment="1">
      <alignment vertical="center"/>
    </xf>
    <xf numFmtId="0" fontId="40" fillId="11" borderId="34" xfId="3" applyFont="1" applyFill="1" applyBorder="1" applyAlignment="1">
      <alignment horizontal="center" vertical="center"/>
    </xf>
    <xf numFmtId="0" fontId="38" fillId="11" borderId="46" xfId="3" applyFont="1" applyFill="1" applyBorder="1" applyAlignment="1">
      <alignment wrapText="1"/>
    </xf>
    <xf numFmtId="0" fontId="38" fillId="11" borderId="36" xfId="3" applyFont="1" applyFill="1" applyBorder="1" applyAlignment="1">
      <alignment wrapText="1"/>
    </xf>
    <xf numFmtId="0" fontId="37" fillId="11" borderId="42" xfId="3" applyFont="1" applyFill="1" applyBorder="1"/>
    <xf numFmtId="0" fontId="37" fillId="11" borderId="37" xfId="3" applyFont="1" applyFill="1" applyBorder="1"/>
    <xf numFmtId="0" fontId="42" fillId="11" borderId="36" xfId="3" applyFont="1" applyFill="1" applyBorder="1"/>
    <xf numFmtId="0" fontId="42" fillId="11" borderId="37" xfId="3" applyFont="1" applyFill="1" applyBorder="1"/>
    <xf numFmtId="0" fontId="37" fillId="11" borderId="36" xfId="3" applyFont="1" applyFill="1" applyBorder="1"/>
    <xf numFmtId="0" fontId="40" fillId="11" borderId="36" xfId="3" applyFont="1" applyFill="1" applyBorder="1"/>
    <xf numFmtId="0" fontId="42" fillId="11" borderId="38" xfId="3" applyFont="1" applyFill="1" applyBorder="1"/>
    <xf numFmtId="0" fontId="42" fillId="11" borderId="7" xfId="3" applyFont="1" applyFill="1" applyBorder="1" applyAlignment="1">
      <alignment horizontal="center" vertical="center"/>
    </xf>
    <xf numFmtId="0" fontId="42" fillId="11" borderId="7" xfId="3" applyFont="1" applyFill="1" applyBorder="1" applyAlignment="1">
      <alignment wrapText="1"/>
    </xf>
    <xf numFmtId="0" fontId="42" fillId="11" borderId="7" xfId="3" applyFont="1" applyFill="1" applyBorder="1"/>
    <xf numFmtId="0" fontId="42" fillId="11" borderId="47" xfId="3" applyFont="1" applyFill="1" applyBorder="1"/>
    <xf numFmtId="0" fontId="42" fillId="11" borderId="39" xfId="3" applyFont="1" applyFill="1" applyBorder="1"/>
    <xf numFmtId="0" fontId="49" fillId="0" borderId="36" xfId="0" applyFont="1" applyBorder="1" applyAlignment="1">
      <alignment horizontal="center" vertical="center" wrapText="1"/>
    </xf>
    <xf numFmtId="2" fontId="65" fillId="12" borderId="37" xfId="114" applyNumberFormat="1" applyFont="1" applyFill="1" applyBorder="1" applyAlignment="1" applyProtection="1">
      <alignment horizontal="center" vertical="center" wrapText="1"/>
      <protection locked="0"/>
    </xf>
    <xf numFmtId="0" fontId="53" fillId="0" borderId="36" xfId="0" applyFont="1" applyBorder="1" applyAlignment="1">
      <alignment vertical="center"/>
    </xf>
    <xf numFmtId="0" fontId="51" fillId="0" borderId="36" xfId="0" applyFont="1" applyBorder="1" applyAlignment="1">
      <alignment vertical="center"/>
    </xf>
    <xf numFmtId="0" fontId="51" fillId="0" borderId="36" xfId="0" applyFont="1" applyBorder="1"/>
    <xf numFmtId="4" fontId="51" fillId="0" borderId="37" xfId="0" applyNumberFormat="1" applyFont="1" applyBorder="1"/>
    <xf numFmtId="0" fontId="53" fillId="0" borderId="36" xfId="0" applyFont="1" applyBorder="1"/>
    <xf numFmtId="4" fontId="53" fillId="0" borderId="37" xfId="0" applyNumberFormat="1" applyFont="1" applyBorder="1"/>
    <xf numFmtId="0" fontId="51" fillId="0" borderId="38" xfId="0" applyFont="1" applyBorder="1"/>
    <xf numFmtId="0" fontId="51" fillId="0" borderId="7" xfId="0" applyFont="1" applyBorder="1"/>
    <xf numFmtId="0" fontId="51" fillId="0" borderId="7" xfId="0" applyFont="1" applyBorder="1" applyAlignment="1">
      <alignment horizontal="center"/>
    </xf>
    <xf numFmtId="4" fontId="51" fillId="0" borderId="39" xfId="0" applyNumberFormat="1" applyFont="1" applyBorder="1"/>
    <xf numFmtId="0" fontId="67" fillId="0" borderId="0" xfId="0" applyFont="1" applyAlignment="1">
      <alignment vertical="distributed"/>
    </xf>
    <xf numFmtId="0" fontId="13" fillId="0" borderId="0" xfId="0" applyFont="1"/>
    <xf numFmtId="0" fontId="69" fillId="0" borderId="0" xfId="0" applyFont="1"/>
    <xf numFmtId="0" fontId="72" fillId="0" borderId="0" xfId="0" applyFont="1"/>
    <xf numFmtId="0" fontId="73" fillId="0" borderId="0" xfId="0" applyFont="1"/>
    <xf numFmtId="0" fontId="74" fillId="0" borderId="0" xfId="0" applyFont="1" applyAlignment="1">
      <alignment horizontal="center"/>
    </xf>
    <xf numFmtId="0" fontId="74" fillId="0" borderId="0" xfId="0" applyFont="1" applyAlignment="1">
      <alignment horizontal="right"/>
    </xf>
    <xf numFmtId="0" fontId="72" fillId="0" borderId="0" xfId="0" applyFont="1" applyAlignment="1">
      <alignment horizontal="center" vertical="center"/>
    </xf>
    <xf numFmtId="185" fontId="72" fillId="0" borderId="0" xfId="0" applyNumberFormat="1" applyFont="1"/>
    <xf numFmtId="0" fontId="75" fillId="0" borderId="0" xfId="0" applyFont="1"/>
    <xf numFmtId="0" fontId="76" fillId="0" borderId="0" xfId="0" applyFont="1" applyAlignment="1">
      <alignment horizontal="center" vertical="distributed"/>
    </xf>
    <xf numFmtId="0" fontId="77" fillId="0" borderId="0" xfId="0" applyFont="1"/>
    <xf numFmtId="0" fontId="53" fillId="0" borderId="0" xfId="0" applyFont="1"/>
    <xf numFmtId="4" fontId="53" fillId="0" borderId="0" xfId="0" applyNumberFormat="1" applyFont="1"/>
    <xf numFmtId="49" fontId="43" fillId="0" borderId="37" xfId="139" applyNumberFormat="1" applyFont="1" applyFill="1" applyBorder="1" applyAlignment="1" applyProtection="1">
      <alignment horizontal="center" vertical="center" wrapText="1" shrinkToFit="1"/>
      <protection locked="0"/>
    </xf>
    <xf numFmtId="0" fontId="41" fillId="0" borderId="0" xfId="0" applyFont="1" applyAlignment="1">
      <alignment horizontal="center" vertical="center" wrapText="1"/>
    </xf>
    <xf numFmtId="4" fontId="41" fillId="0" borderId="0" xfId="0" applyNumberFormat="1" applyFont="1" applyAlignment="1">
      <alignment horizontal="center" vertical="center" wrapText="1"/>
    </xf>
    <xf numFmtId="0" fontId="38" fillId="0" borderId="0" xfId="0" applyFont="1" applyAlignment="1">
      <alignment vertical="center"/>
    </xf>
    <xf numFmtId="0" fontId="37" fillId="0" borderId="0" xfId="0" applyFont="1" applyAlignment="1">
      <alignment vertical="center"/>
    </xf>
    <xf numFmtId="4" fontId="37" fillId="0" borderId="0" xfId="0" applyNumberFormat="1" applyFont="1" applyAlignment="1">
      <alignment vertical="center"/>
    </xf>
    <xf numFmtId="0" fontId="37" fillId="0" borderId="0" xfId="0" applyFont="1" applyAlignment="1">
      <alignment horizontal="center" vertical="center"/>
    </xf>
    <xf numFmtId="0" fontId="40" fillId="0" borderId="0" xfId="0" applyFont="1" applyAlignment="1">
      <alignment vertical="center"/>
    </xf>
    <xf numFmtId="0" fontId="42" fillId="0" borderId="0" xfId="0" applyFont="1" applyAlignment="1">
      <alignment vertical="center"/>
    </xf>
    <xf numFmtId="0" fontId="42" fillId="0" borderId="0" xfId="0" applyFont="1" applyAlignment="1">
      <alignment horizontal="center" vertical="center"/>
    </xf>
    <xf numFmtId="181" fontId="41" fillId="27" borderId="32" xfId="0" applyNumberFormat="1" applyFont="1" applyFill="1" applyBorder="1" applyAlignment="1">
      <alignment horizontal="center" vertical="center" wrapText="1"/>
    </xf>
    <xf numFmtId="49" fontId="82" fillId="27" borderId="1" xfId="0" applyNumberFormat="1" applyFont="1" applyFill="1" applyBorder="1" applyAlignment="1">
      <alignment horizontal="center" vertical="center" wrapText="1"/>
    </xf>
    <xf numFmtId="0" fontId="80" fillId="27" borderId="1" xfId="0" applyFont="1" applyFill="1" applyBorder="1" applyAlignment="1">
      <alignment horizontal="center" vertical="center" wrapText="1"/>
    </xf>
    <xf numFmtId="2" fontId="14" fillId="27" borderId="1" xfId="2" applyNumberFormat="1" applyFont="1" applyFill="1" applyBorder="1" applyAlignment="1">
      <alignment horizontal="center" vertical="center" wrapText="1"/>
    </xf>
    <xf numFmtId="4" fontId="14" fillId="27" borderId="1" xfId="0" applyNumberFormat="1" applyFont="1" applyFill="1" applyBorder="1" applyAlignment="1">
      <alignment horizontal="center" vertical="center" wrapText="1"/>
    </xf>
    <xf numFmtId="4" fontId="14" fillId="27" borderId="33" xfId="0" applyNumberFormat="1" applyFont="1" applyFill="1" applyBorder="1" applyAlignment="1">
      <alignment horizontal="center" vertical="center" wrapText="1"/>
    </xf>
    <xf numFmtId="0" fontId="41" fillId="28" borderId="32" xfId="0" applyFont="1" applyFill="1" applyBorder="1" applyAlignment="1">
      <alignment horizontal="center" vertical="center" wrapText="1"/>
    </xf>
    <xf numFmtId="0" fontId="83" fillId="28" borderId="1" xfId="0" applyFont="1" applyFill="1" applyBorder="1" applyAlignment="1">
      <alignment horizontal="center" vertical="center" wrapText="1"/>
    </xf>
    <xf numFmtId="0" fontId="50" fillId="0" borderId="4" xfId="0" applyFont="1" applyBorder="1" applyAlignment="1">
      <alignment horizontal="center" vertical="center" wrapText="1"/>
    </xf>
    <xf numFmtId="0" fontId="38" fillId="11" borderId="0" xfId="3" applyFont="1" applyFill="1" applyAlignment="1">
      <alignment wrapText="1"/>
    </xf>
    <xf numFmtId="0" fontId="42" fillId="0" borderId="0" xfId="3" applyFont="1" applyAlignment="1">
      <alignment horizontal="center" vertical="center"/>
    </xf>
    <xf numFmtId="0" fontId="42" fillId="11" borderId="0" xfId="3" applyFont="1" applyFill="1" applyAlignment="1">
      <alignment wrapText="1"/>
    </xf>
    <xf numFmtId="0" fontId="37" fillId="0" borderId="0" xfId="3" applyFont="1" applyAlignment="1">
      <alignment horizontal="center" vertical="center"/>
    </xf>
    <xf numFmtId="0" fontId="40" fillId="11" borderId="0" xfId="3" applyFont="1" applyFill="1" applyAlignment="1">
      <alignment wrapText="1"/>
    </xf>
    <xf numFmtId="0" fontId="38" fillId="11" borderId="0" xfId="3" applyFont="1" applyFill="1" applyAlignment="1">
      <alignment horizontal="right"/>
    </xf>
    <xf numFmtId="0" fontId="49" fillId="0" borderId="32" xfId="0" applyFont="1" applyBorder="1" applyAlignment="1">
      <alignment horizontal="center" vertical="center" wrapText="1"/>
    </xf>
    <xf numFmtId="0" fontId="49" fillId="0" borderId="1" xfId="0" applyFont="1" applyBorder="1" applyAlignment="1">
      <alignment horizontal="center" vertical="center" wrapText="1"/>
    </xf>
    <xf numFmtId="49" fontId="43" fillId="0" borderId="33" xfId="2" applyNumberFormat="1" applyFont="1" applyFill="1" applyBorder="1" applyAlignment="1" applyProtection="1">
      <alignment horizontal="center" vertical="center" wrapText="1" shrinkToFit="1"/>
      <protection locked="0"/>
    </xf>
    <xf numFmtId="4" fontId="50" fillId="0" borderId="4" xfId="0" applyNumberFormat="1" applyFont="1" applyBorder="1" applyAlignment="1">
      <alignment horizontal="center" vertical="center" wrapText="1"/>
    </xf>
    <xf numFmtId="175" fontId="43" fillId="0" borderId="0" xfId="0" applyNumberFormat="1" applyFont="1"/>
    <xf numFmtId="0" fontId="63" fillId="0" borderId="4" xfId="0" applyFont="1" applyBorder="1" applyAlignment="1">
      <alignment horizontal="center" wrapText="1"/>
    </xf>
    <xf numFmtId="186" fontId="43" fillId="0" borderId="0" xfId="0" applyNumberFormat="1" applyFont="1"/>
    <xf numFmtId="0" fontId="38" fillId="0" borderId="0" xfId="0" applyFont="1" applyAlignment="1">
      <alignment vertical="top" wrapText="1"/>
    </xf>
    <xf numFmtId="43" fontId="70" fillId="0" borderId="0" xfId="139" applyFont="1" applyBorder="1" applyAlignment="1">
      <alignment horizontal="center" vertical="top" wrapText="1"/>
    </xf>
    <xf numFmtId="0" fontId="38" fillId="0" borderId="0" xfId="0" applyFont="1" applyAlignment="1">
      <alignment horizontal="center"/>
    </xf>
    <xf numFmtId="0" fontId="37" fillId="0" borderId="0" xfId="0" applyFont="1" applyAlignment="1">
      <alignment vertical="top" wrapText="1"/>
    </xf>
    <xf numFmtId="182" fontId="37" fillId="0" borderId="0" xfId="139" applyNumberFormat="1" applyFont="1" applyBorder="1" applyAlignment="1">
      <alignment horizontal="center" vertical="top" wrapText="1"/>
    </xf>
    <xf numFmtId="43" fontId="38" fillId="0" borderId="0" xfId="139" applyFont="1" applyBorder="1" applyAlignment="1">
      <alignment vertical="center"/>
    </xf>
    <xf numFmtId="2" fontId="38" fillId="0" borderId="0" xfId="139" applyNumberFormat="1" applyFont="1" applyBorder="1" applyAlignment="1">
      <alignment vertical="center"/>
    </xf>
    <xf numFmtId="10" fontId="74" fillId="0" borderId="0" xfId="0" applyNumberFormat="1" applyFont="1" applyAlignment="1">
      <alignment horizontal="center" vertical="center"/>
    </xf>
    <xf numFmtId="0" fontId="13" fillId="0" borderId="48" xfId="123" applyBorder="1" applyAlignment="1">
      <alignment horizontal="center"/>
    </xf>
    <xf numFmtId="0" fontId="13" fillId="0" borderId="36" xfId="123" applyBorder="1" applyAlignment="1">
      <alignment horizontal="center"/>
    </xf>
    <xf numFmtId="0" fontId="37" fillId="0" borderId="49" xfId="123" applyFont="1" applyBorder="1" applyAlignment="1">
      <alignment vertical="top"/>
    </xf>
    <xf numFmtId="0" fontId="13" fillId="0" borderId="43" xfId="123" applyBorder="1"/>
    <xf numFmtId="0" fontId="13" fillId="0" borderId="36" xfId="123" applyBorder="1"/>
    <xf numFmtId="0" fontId="13" fillId="0" borderId="37" xfId="123" applyBorder="1"/>
    <xf numFmtId="49" fontId="78" fillId="25" borderId="34" xfId="123" applyNumberFormat="1" applyFont="1" applyFill="1" applyBorder="1" applyAlignment="1" applyProtection="1">
      <alignment horizontal="center" vertical="center" wrapText="1"/>
      <protection locked="0"/>
    </xf>
    <xf numFmtId="4" fontId="78" fillId="3" borderId="35" xfId="123" applyNumberFormat="1" applyFont="1" applyFill="1" applyBorder="1" applyAlignment="1">
      <alignment horizontal="center" vertical="center"/>
    </xf>
    <xf numFmtId="49" fontId="63" fillId="25" borderId="34" xfId="123" applyNumberFormat="1" applyFont="1" applyFill="1" applyBorder="1" applyAlignment="1" applyProtection="1">
      <alignment horizontal="center" vertical="center" wrapText="1"/>
      <protection locked="0"/>
    </xf>
    <xf numFmtId="0" fontId="64" fillId="0" borderId="35" xfId="123" applyFont="1" applyBorder="1" applyAlignment="1">
      <alignment horizontal="center" vertical="center"/>
    </xf>
    <xf numFmtId="49" fontId="63" fillId="25" borderId="44" xfId="123" applyNumberFormat="1" applyFont="1" applyFill="1" applyBorder="1" applyAlignment="1" applyProtection="1">
      <alignment horizontal="center" vertical="center" wrapText="1"/>
      <protection locked="0"/>
    </xf>
    <xf numFmtId="49" fontId="63" fillId="12" borderId="46" xfId="123" applyNumberFormat="1" applyFont="1" applyFill="1" applyBorder="1" applyAlignment="1" applyProtection="1">
      <alignment horizontal="center" vertical="center" wrapText="1"/>
      <protection locked="0"/>
    </xf>
    <xf numFmtId="0" fontId="64" fillId="0" borderId="42" xfId="123" applyFont="1" applyBorder="1" applyAlignment="1">
      <alignment horizontal="center" vertical="center"/>
    </xf>
    <xf numFmtId="0" fontId="0" fillId="0" borderId="36" xfId="0" applyBorder="1"/>
    <xf numFmtId="0" fontId="0" fillId="0" borderId="37" xfId="0" applyBorder="1"/>
    <xf numFmtId="0" fontId="13" fillId="0" borderId="38" xfId="123" applyBorder="1"/>
    <xf numFmtId="0" fontId="13" fillId="0" borderId="7" xfId="123" applyBorder="1"/>
    <xf numFmtId="0" fontId="13" fillId="0" borderId="39" xfId="123" applyBorder="1"/>
    <xf numFmtId="0" fontId="49" fillId="0" borderId="0" xfId="0" applyFont="1" applyAlignment="1">
      <alignment horizontal="center" vertical="center" wrapText="1"/>
    </xf>
    <xf numFmtId="0" fontId="51" fillId="0" borderId="0" xfId="0" applyFont="1"/>
    <xf numFmtId="0" fontId="52" fillId="0" borderId="0" xfId="0" applyFont="1" applyAlignment="1">
      <alignment vertical="center"/>
    </xf>
    <xf numFmtId="0" fontId="51" fillId="0" borderId="0" xfId="0" applyFont="1" applyAlignment="1">
      <alignment horizontal="center"/>
    </xf>
    <xf numFmtId="0" fontId="53" fillId="0" borderId="0" xfId="0" applyFont="1" applyAlignment="1">
      <alignment vertical="center"/>
    </xf>
    <xf numFmtId="4" fontId="50" fillId="0" borderId="0" xfId="0" applyNumberFormat="1" applyFont="1" applyAlignment="1">
      <alignment horizontal="center" vertical="center" wrapText="1"/>
    </xf>
    <xf numFmtId="0" fontId="82" fillId="0" borderId="35" xfId="0" applyFont="1" applyBorder="1" applyAlignment="1">
      <alignment horizontal="center" vertical="center"/>
    </xf>
    <xf numFmtId="4" fontId="82" fillId="0" borderId="4" xfId="0" applyNumberFormat="1" applyFont="1" applyBorder="1" applyAlignment="1">
      <alignment horizontal="center" vertical="center"/>
    </xf>
    <xf numFmtId="0" fontId="82" fillId="0" borderId="4" xfId="0" applyFont="1" applyBorder="1" applyAlignment="1">
      <alignment horizontal="center" vertical="center" wrapText="1"/>
    </xf>
    <xf numFmtId="10" fontId="80" fillId="12" borderId="4" xfId="0" applyNumberFormat="1" applyFont="1" applyFill="1" applyBorder="1" applyAlignment="1">
      <alignment horizontal="center" vertical="center"/>
    </xf>
    <xf numFmtId="10" fontId="80" fillId="12" borderId="35" xfId="1" applyNumberFormat="1" applyFont="1" applyFill="1" applyBorder="1" applyAlignment="1">
      <alignment horizontal="center" vertical="center"/>
    </xf>
    <xf numFmtId="0" fontId="82" fillId="26" borderId="34" xfId="0" applyFont="1" applyFill="1" applyBorder="1" applyAlignment="1">
      <alignment horizontal="center" vertical="center"/>
    </xf>
    <xf numFmtId="0" fontId="82" fillId="26" borderId="4" xfId="0" applyFont="1" applyFill="1" applyBorder="1" applyAlignment="1">
      <alignment horizontal="center" vertical="center"/>
    </xf>
    <xf numFmtId="4" fontId="82" fillId="26" borderId="4" xfId="0" applyNumberFormat="1" applyFont="1" applyFill="1" applyBorder="1" applyAlignment="1">
      <alignment horizontal="center" vertical="center" wrapText="1"/>
    </xf>
    <xf numFmtId="0" fontId="82" fillId="26" borderId="4" xfId="0" applyFont="1" applyFill="1" applyBorder="1" applyAlignment="1">
      <alignment horizontal="center" vertical="center" wrapText="1"/>
    </xf>
    <xf numFmtId="0" fontId="82" fillId="26" borderId="35" xfId="0" applyFont="1" applyFill="1" applyBorder="1" applyAlignment="1">
      <alignment horizontal="center" vertical="center" wrapText="1"/>
    </xf>
    <xf numFmtId="181" fontId="82" fillId="27" borderId="34" xfId="0" applyNumberFormat="1" applyFont="1" applyFill="1" applyBorder="1" applyAlignment="1">
      <alignment horizontal="center" vertical="center" wrapText="1"/>
    </xf>
    <xf numFmtId="49" fontId="82" fillId="27" borderId="4" xfId="0" applyNumberFormat="1" applyFont="1" applyFill="1" applyBorder="1" applyAlignment="1">
      <alignment horizontal="center" vertical="center" wrapText="1"/>
    </xf>
    <xf numFmtId="0" fontId="80" fillId="27" borderId="4" xfId="0" applyFont="1" applyFill="1" applyBorder="1" applyAlignment="1">
      <alignment horizontal="center" vertical="center" wrapText="1"/>
    </xf>
    <xf numFmtId="2" fontId="14" fillId="27" borderId="4" xfId="2" applyNumberFormat="1" applyFont="1" applyFill="1" applyBorder="1" applyAlignment="1">
      <alignment horizontal="center" vertical="center" wrapText="1"/>
    </xf>
    <xf numFmtId="4" fontId="14" fillId="27" borderId="4" xfId="0" applyNumberFormat="1" applyFont="1" applyFill="1" applyBorder="1" applyAlignment="1">
      <alignment horizontal="center" vertical="center" wrapText="1"/>
    </xf>
    <xf numFmtId="174" fontId="80" fillId="27" borderId="35" xfId="0" applyNumberFormat="1" applyFont="1" applyFill="1" applyBorder="1" applyAlignment="1">
      <alignment horizontal="center" vertical="center" wrapText="1"/>
    </xf>
    <xf numFmtId="0" fontId="14" fillId="0" borderId="34" xfId="0" applyFont="1" applyBorder="1" applyAlignment="1">
      <alignment horizontal="center" vertical="center" wrapText="1"/>
    </xf>
    <xf numFmtId="0" fontId="14" fillId="0" borderId="4" xfId="0" applyFont="1" applyBorder="1" applyAlignment="1">
      <alignment horizontal="center" vertical="center"/>
    </xf>
    <xf numFmtId="0" fontId="14" fillId="0" borderId="4" xfId="0" applyFont="1" applyBorder="1" applyAlignment="1">
      <alignment horizontal="center" vertical="center" wrapText="1"/>
    </xf>
    <xf numFmtId="4" fontId="83" fillId="0" borderId="4" xfId="0" applyNumberFormat="1" applyFont="1" applyBorder="1" applyAlignment="1">
      <alignment horizontal="center" vertical="center" wrapText="1"/>
    </xf>
    <xf numFmtId="174" fontId="83" fillId="0" borderId="4" xfId="0" applyNumberFormat="1" applyFont="1" applyBorder="1" applyAlignment="1">
      <alignment horizontal="center" vertical="center" wrapText="1"/>
    </xf>
    <xf numFmtId="174" fontId="83" fillId="0" borderId="35" xfId="0" applyNumberFormat="1" applyFont="1" applyBorder="1" applyAlignment="1">
      <alignment horizontal="center" vertical="center" wrapText="1"/>
    </xf>
    <xf numFmtId="175" fontId="14" fillId="0" borderId="4" xfId="0" applyNumberFormat="1" applyFont="1" applyBorder="1" applyAlignment="1">
      <alignment horizontal="center" vertical="center"/>
    </xf>
    <xf numFmtId="0" fontId="82" fillId="26" borderId="34" xfId="0" applyFont="1" applyFill="1" applyBorder="1" applyAlignment="1">
      <alignment horizontal="center" vertical="center" wrapText="1"/>
    </xf>
    <xf numFmtId="0" fontId="76" fillId="26" borderId="4" xfId="0" applyFont="1" applyFill="1" applyBorder="1" applyAlignment="1">
      <alignment horizontal="center" vertical="center" wrapText="1"/>
    </xf>
    <xf numFmtId="174" fontId="86" fillId="26" borderId="35" xfId="0" applyNumberFormat="1" applyFont="1" applyFill="1" applyBorder="1" applyAlignment="1">
      <alignment horizontal="center" vertical="center" wrapText="1"/>
    </xf>
    <xf numFmtId="0" fontId="13" fillId="0" borderId="9" xfId="0" applyFont="1" applyBorder="1" applyAlignment="1">
      <alignment vertical="center"/>
    </xf>
    <xf numFmtId="0" fontId="87" fillId="0" borderId="0" xfId="0" applyFont="1" applyAlignment="1">
      <alignment horizontal="center"/>
    </xf>
    <xf numFmtId="0" fontId="76" fillId="0" borderId="8" xfId="0" applyFont="1" applyBorder="1" applyAlignment="1">
      <alignment horizontal="center" vertical="center"/>
    </xf>
    <xf numFmtId="49" fontId="14" fillId="0" borderId="4" xfId="0" applyNumberFormat="1" applyFont="1" applyBorder="1" applyAlignment="1">
      <alignment horizontal="center" vertical="center" wrapText="1"/>
    </xf>
    <xf numFmtId="4" fontId="14" fillId="0" borderId="4" xfId="0" applyNumberFormat="1" applyFont="1" applyBorder="1" applyAlignment="1">
      <alignment horizontal="center" vertical="center" wrapText="1"/>
    </xf>
    <xf numFmtId="174" fontId="14" fillId="0" borderId="4" xfId="0" applyNumberFormat="1" applyFont="1" applyBorder="1" applyAlignment="1">
      <alignment horizontal="center" vertical="center" wrapText="1"/>
    </xf>
    <xf numFmtId="174" fontId="14" fillId="0" borderId="35" xfId="0" applyNumberFormat="1" applyFont="1" applyBorder="1" applyAlignment="1">
      <alignment horizontal="center" vertical="center" wrapText="1"/>
    </xf>
    <xf numFmtId="0" fontId="40" fillId="0" borderId="0" xfId="3" applyFont="1" applyAlignment="1">
      <alignment horizontal="center" vertical="center"/>
    </xf>
    <xf numFmtId="0" fontId="40" fillId="0" borderId="0" xfId="0" applyFont="1" applyAlignment="1">
      <alignment horizontal="center"/>
    </xf>
    <xf numFmtId="49" fontId="83" fillId="28" borderId="1" xfId="0" applyNumberFormat="1" applyFont="1" applyFill="1" applyBorder="1" applyAlignment="1">
      <alignment horizontal="center" vertical="center" wrapText="1"/>
    </xf>
    <xf numFmtId="0" fontId="38" fillId="0" borderId="30" xfId="0" applyFont="1" applyBorder="1" applyAlignment="1">
      <alignment horizontal="center" vertical="center" wrapText="1"/>
    </xf>
    <xf numFmtId="0" fontId="38" fillId="0" borderId="31" xfId="0" applyFont="1" applyBorder="1" applyAlignment="1">
      <alignment horizontal="center" vertical="center" wrapText="1"/>
    </xf>
    <xf numFmtId="0" fontId="37" fillId="0" borderId="29" xfId="0" applyFont="1" applyBorder="1" applyAlignment="1">
      <alignment horizontal="center"/>
    </xf>
    <xf numFmtId="0" fontId="37" fillId="0" borderId="30" xfId="0" applyFont="1" applyBorder="1" applyAlignment="1">
      <alignment horizontal="center"/>
    </xf>
    <xf numFmtId="0" fontId="83" fillId="0" borderId="34" xfId="0" applyFont="1" applyBorder="1" applyAlignment="1">
      <alignment horizontal="left" vertical="center"/>
    </xf>
    <xf numFmtId="0" fontId="83" fillId="0" borderId="4" xfId="0" applyFont="1" applyBorder="1" applyAlignment="1">
      <alignment horizontal="left" vertical="center"/>
    </xf>
    <xf numFmtId="0" fontId="83" fillId="12" borderId="32" xfId="0" applyFont="1" applyFill="1" applyBorder="1" applyAlignment="1">
      <alignment horizontal="left" vertical="center" wrapText="1"/>
    </xf>
    <xf numFmtId="0" fontId="83" fillId="12" borderId="1" xfId="0" applyFont="1" applyFill="1" applyBorder="1" applyAlignment="1">
      <alignment horizontal="left" vertical="center" wrapText="1"/>
    </xf>
    <xf numFmtId="0" fontId="83" fillId="12" borderId="6" xfId="0" applyFont="1" applyFill="1" applyBorder="1" applyAlignment="1">
      <alignment horizontal="left" vertical="center" wrapText="1"/>
    </xf>
    <xf numFmtId="0" fontId="40" fillId="0" borderId="34" xfId="0" applyFont="1" applyBorder="1" applyAlignment="1">
      <alignment horizontal="center" vertical="center" wrapText="1"/>
    </xf>
    <xf numFmtId="0" fontId="40" fillId="0" borderId="4" xfId="0" applyFont="1" applyBorder="1" applyAlignment="1">
      <alignment horizontal="center" vertical="center" wrapText="1"/>
    </xf>
    <xf numFmtId="0" fontId="40" fillId="0" borderId="35" xfId="0" applyFont="1" applyBorder="1" applyAlignment="1">
      <alignment horizontal="center" vertical="center" wrapText="1"/>
    </xf>
    <xf numFmtId="0" fontId="82" fillId="0" borderId="4" xfId="0" applyFont="1" applyBorder="1" applyAlignment="1">
      <alignment horizontal="center" vertical="center"/>
    </xf>
    <xf numFmtId="0" fontId="82" fillId="0" borderId="35" xfId="0" applyFont="1" applyBorder="1" applyAlignment="1">
      <alignment horizontal="center" vertical="center"/>
    </xf>
    <xf numFmtId="0" fontId="45" fillId="0" borderId="32" xfId="0" applyFont="1" applyBorder="1" applyAlignment="1">
      <alignment horizontal="center" vertical="center"/>
    </xf>
    <xf numFmtId="0" fontId="38" fillId="0" borderId="1" xfId="0" applyFont="1" applyBorder="1" applyAlignment="1">
      <alignment horizontal="center" vertical="center"/>
    </xf>
    <xf numFmtId="0" fontId="38" fillId="0" borderId="33" xfId="0" applyFont="1" applyBorder="1" applyAlignment="1">
      <alignment horizontal="center" vertical="center"/>
    </xf>
    <xf numFmtId="14" fontId="82" fillId="0" borderId="1" xfId="0" applyNumberFormat="1" applyFont="1" applyBorder="1" applyAlignment="1">
      <alignment horizontal="center" vertical="center"/>
    </xf>
    <xf numFmtId="14" fontId="82" fillId="0" borderId="33" xfId="0" applyNumberFormat="1" applyFont="1" applyBorder="1" applyAlignment="1">
      <alignment horizontal="center" vertical="center"/>
    </xf>
    <xf numFmtId="0" fontId="83" fillId="0" borderId="32" xfId="0" applyFont="1" applyBorder="1" applyAlignment="1">
      <alignment horizontal="left" vertical="center"/>
    </xf>
    <xf numFmtId="0" fontId="83" fillId="0" borderId="1" xfId="0" applyFont="1" applyBorder="1" applyAlignment="1">
      <alignment horizontal="left" vertical="center"/>
    </xf>
    <xf numFmtId="0" fontId="83" fillId="0" borderId="6" xfId="0" applyFont="1" applyBorder="1" applyAlignment="1">
      <alignment horizontal="left" vertical="center"/>
    </xf>
    <xf numFmtId="0" fontId="82" fillId="0" borderId="32" xfId="0" applyFont="1" applyBorder="1" applyAlignment="1">
      <alignment horizontal="left" vertical="center"/>
    </xf>
    <xf numFmtId="0" fontId="82" fillId="0" borderId="1" xfId="0" applyFont="1" applyBorder="1" applyAlignment="1">
      <alignment horizontal="left" vertical="center"/>
    </xf>
    <xf numFmtId="0" fontId="82" fillId="0" borderId="5" xfId="0" applyFont="1" applyBorder="1" applyAlignment="1">
      <alignment horizontal="center" vertical="center"/>
    </xf>
    <xf numFmtId="0" fontId="82" fillId="0" borderId="1" xfId="0" applyFont="1" applyBorder="1" applyAlignment="1">
      <alignment horizontal="center" vertical="center"/>
    </xf>
    <xf numFmtId="2" fontId="80" fillId="0" borderId="1" xfId="0" applyNumberFormat="1" applyFont="1" applyBorder="1" applyAlignment="1">
      <alignment horizontal="center" vertical="center"/>
    </xf>
    <xf numFmtId="2" fontId="80" fillId="0" borderId="33" xfId="0" applyNumberFormat="1" applyFont="1" applyBorder="1" applyAlignment="1">
      <alignment horizontal="center" vertical="center"/>
    </xf>
    <xf numFmtId="0" fontId="51" fillId="0" borderId="36" xfId="123" applyFont="1" applyBorder="1" applyAlignment="1">
      <alignment horizontal="center"/>
    </xf>
    <xf numFmtId="0" fontId="51" fillId="0" borderId="0" xfId="123" applyFont="1" applyAlignment="1">
      <alignment horizontal="center"/>
    </xf>
    <xf numFmtId="0" fontId="51" fillId="0" borderId="37" xfId="123" applyFont="1" applyBorder="1" applyAlignment="1">
      <alignment horizontal="center"/>
    </xf>
    <xf numFmtId="0" fontId="13" fillId="0" borderId="40" xfId="123" applyBorder="1" applyAlignment="1">
      <alignment horizontal="center"/>
    </xf>
    <xf numFmtId="0" fontId="13" fillId="0" borderId="41" xfId="123" applyBorder="1" applyAlignment="1">
      <alignment horizontal="center"/>
    </xf>
    <xf numFmtId="0" fontId="13" fillId="0" borderId="0" xfId="123" applyAlignment="1">
      <alignment horizontal="center"/>
    </xf>
    <xf numFmtId="0" fontId="13" fillId="0" borderId="37" xfId="123" applyBorder="1" applyAlignment="1">
      <alignment horizontal="center"/>
    </xf>
    <xf numFmtId="0" fontId="13" fillId="0" borderId="9" xfId="123" applyBorder="1" applyAlignment="1">
      <alignment horizontal="center"/>
    </xf>
    <xf numFmtId="0" fontId="13" fillId="0" borderId="43" xfId="123" applyBorder="1" applyAlignment="1">
      <alignment horizontal="center"/>
    </xf>
    <xf numFmtId="0" fontId="49" fillId="0" borderId="34" xfId="123" applyFont="1" applyBorder="1" applyAlignment="1">
      <alignment horizontal="left" vertical="center"/>
    </xf>
    <xf numFmtId="0" fontId="49" fillId="0" borderId="4" xfId="123" applyFont="1" applyBorder="1" applyAlignment="1">
      <alignment horizontal="left" vertical="center"/>
    </xf>
    <xf numFmtId="0" fontId="49" fillId="0" borderId="35" xfId="123" applyFont="1" applyBorder="1" applyAlignment="1">
      <alignment horizontal="left" vertical="center"/>
    </xf>
    <xf numFmtId="0" fontId="43" fillId="0" borderId="34" xfId="123" applyFont="1" applyBorder="1" applyAlignment="1">
      <alignment horizontal="left" vertical="top"/>
    </xf>
    <xf numFmtId="0" fontId="43" fillId="0" borderId="4" xfId="123" applyFont="1" applyBorder="1" applyAlignment="1">
      <alignment horizontal="left" vertical="top"/>
    </xf>
    <xf numFmtId="0" fontId="43" fillId="0" borderId="35" xfId="123" applyFont="1" applyBorder="1" applyAlignment="1">
      <alignment horizontal="left" vertical="top"/>
    </xf>
    <xf numFmtId="0" fontId="67" fillId="0" borderId="45" xfId="123" applyFont="1" applyBorder="1" applyAlignment="1">
      <alignment horizontal="center"/>
    </xf>
    <xf numFmtId="0" fontId="67" fillId="0" borderId="12" xfId="123" applyFont="1" applyBorder="1" applyAlignment="1">
      <alignment horizontal="center"/>
    </xf>
    <xf numFmtId="0" fontId="67" fillId="0" borderId="50" xfId="123" applyFont="1" applyBorder="1" applyAlignment="1">
      <alignment horizontal="center"/>
    </xf>
    <xf numFmtId="0" fontId="13" fillId="0" borderId="36" xfId="123" applyBorder="1" applyAlignment="1">
      <alignment horizontal="center"/>
    </xf>
    <xf numFmtId="0" fontId="41" fillId="0" borderId="32" xfId="0" applyFont="1" applyBorder="1" applyAlignment="1">
      <alignment horizontal="left" vertical="center"/>
    </xf>
    <xf numFmtId="0" fontId="41" fillId="0" borderId="1" xfId="0" applyFont="1" applyBorder="1" applyAlignment="1">
      <alignment horizontal="left" vertical="center"/>
    </xf>
    <xf numFmtId="0" fontId="49" fillId="0" borderId="32" xfId="0" applyFont="1" applyBorder="1" applyAlignment="1">
      <alignment horizontal="left" vertical="center"/>
    </xf>
    <xf numFmtId="0" fontId="49" fillId="0" borderId="1" xfId="0" applyFont="1" applyBorder="1" applyAlignment="1">
      <alignment horizontal="left" vertical="center"/>
    </xf>
    <xf numFmtId="0" fontId="49" fillId="0" borderId="6" xfId="0" applyFont="1" applyBorder="1" applyAlignment="1">
      <alignment horizontal="left" vertical="center"/>
    </xf>
    <xf numFmtId="0" fontId="49" fillId="0" borderId="34" xfId="0" applyFont="1" applyBorder="1" applyAlignment="1">
      <alignment horizontal="left" vertical="center"/>
    </xf>
    <xf numFmtId="0" fontId="49" fillId="0" borderId="4" xfId="0" applyFont="1" applyBorder="1" applyAlignment="1">
      <alignment horizontal="left" vertical="center"/>
    </xf>
    <xf numFmtId="175" fontId="42" fillId="11" borderId="5" xfId="3" applyNumberFormat="1" applyFont="1" applyFill="1" applyBorder="1" applyAlignment="1">
      <alignment horizontal="center" vertical="center" wrapText="1"/>
    </xf>
    <xf numFmtId="175" fontId="42" fillId="11" borderId="33" xfId="3" applyNumberFormat="1" applyFont="1" applyFill="1" applyBorder="1" applyAlignment="1">
      <alignment horizontal="center" vertical="center" wrapText="1"/>
    </xf>
    <xf numFmtId="175" fontId="40" fillId="11" borderId="5" xfId="3" applyNumberFormat="1" applyFont="1" applyFill="1" applyBorder="1" applyAlignment="1">
      <alignment horizontal="center" vertical="center" wrapText="1"/>
    </xf>
    <xf numFmtId="175" fontId="40" fillId="11" borderId="6" xfId="3" applyNumberFormat="1" applyFont="1" applyFill="1" applyBorder="1" applyAlignment="1">
      <alignment horizontal="center" vertical="center" wrapText="1"/>
    </xf>
    <xf numFmtId="175" fontId="42" fillId="11" borderId="6" xfId="3" applyNumberFormat="1" applyFont="1" applyFill="1" applyBorder="1" applyAlignment="1">
      <alignment horizontal="center" vertical="center" wrapText="1"/>
    </xf>
    <xf numFmtId="10" fontId="40" fillId="11" borderId="5" xfId="3" applyNumberFormat="1" applyFont="1" applyFill="1" applyBorder="1" applyAlignment="1">
      <alignment horizontal="center" vertical="center" wrapText="1"/>
    </xf>
    <xf numFmtId="10" fontId="40" fillId="11" borderId="6" xfId="3" applyNumberFormat="1" applyFont="1" applyFill="1" applyBorder="1" applyAlignment="1">
      <alignment horizontal="center" vertical="center" wrapText="1"/>
    </xf>
    <xf numFmtId="0" fontId="40" fillId="11" borderId="44" xfId="3" applyFont="1" applyFill="1" applyBorder="1" applyAlignment="1">
      <alignment horizontal="center" vertical="center" wrapText="1"/>
    </xf>
    <xf numFmtId="0" fontId="40" fillId="11" borderId="45" xfId="3" applyFont="1" applyFill="1" applyBorder="1" applyAlignment="1">
      <alignment horizontal="center" vertical="center" wrapText="1"/>
    </xf>
    <xf numFmtId="0" fontId="40" fillId="11" borderId="13" xfId="3" applyFont="1" applyFill="1" applyBorder="1" applyAlignment="1">
      <alignment horizontal="center" vertical="center"/>
    </xf>
    <xf numFmtId="0" fontId="40" fillId="11" borderId="12" xfId="3" applyFont="1" applyFill="1" applyBorder="1" applyAlignment="1">
      <alignment horizontal="center" vertical="center"/>
    </xf>
    <xf numFmtId="0" fontId="52" fillId="11" borderId="13" xfId="3" applyFont="1" applyFill="1" applyBorder="1" applyAlignment="1">
      <alignment horizontal="center" vertical="center" wrapText="1"/>
    </xf>
    <xf numFmtId="0" fontId="52" fillId="11" borderId="12" xfId="3" applyFont="1" applyFill="1" applyBorder="1" applyAlignment="1">
      <alignment horizontal="center" vertical="center" wrapText="1"/>
    </xf>
    <xf numFmtId="0" fontId="40" fillId="11" borderId="5" xfId="3" applyFont="1" applyFill="1" applyBorder="1" applyAlignment="1">
      <alignment horizontal="center" vertical="center"/>
    </xf>
    <xf numFmtId="0" fontId="40" fillId="11" borderId="33" xfId="3" applyFont="1" applyFill="1" applyBorder="1" applyAlignment="1">
      <alignment horizontal="center" vertical="center"/>
    </xf>
    <xf numFmtId="0" fontId="40" fillId="11" borderId="5" xfId="3" applyFont="1" applyFill="1" applyBorder="1" applyAlignment="1">
      <alignment horizontal="center" vertical="center" wrapText="1"/>
    </xf>
    <xf numFmtId="0" fontId="40" fillId="11" borderId="6" xfId="3" applyFont="1" applyFill="1" applyBorder="1" applyAlignment="1">
      <alignment horizontal="center" vertical="center" wrapText="1"/>
    </xf>
    <xf numFmtId="10" fontId="40" fillId="11" borderId="33" xfId="3" applyNumberFormat="1" applyFont="1" applyFill="1" applyBorder="1" applyAlignment="1">
      <alignment horizontal="center" vertical="center" wrapText="1"/>
    </xf>
    <xf numFmtId="0" fontId="42" fillId="11" borderId="6" xfId="3" applyFont="1" applyFill="1" applyBorder="1" applyAlignment="1">
      <alignment horizontal="center" vertical="center" wrapText="1"/>
    </xf>
    <xf numFmtId="175" fontId="40" fillId="11" borderId="5" xfId="3" applyNumberFormat="1" applyFont="1" applyFill="1" applyBorder="1" applyAlignment="1">
      <alignment horizontal="center" vertical="center"/>
    </xf>
    <xf numFmtId="175" fontId="40" fillId="11" borderId="33" xfId="3" applyNumberFormat="1" applyFont="1" applyFill="1" applyBorder="1" applyAlignment="1">
      <alignment horizontal="center" vertical="center"/>
    </xf>
    <xf numFmtId="0" fontId="45" fillId="11" borderId="32" xfId="3" applyFont="1" applyFill="1" applyBorder="1" applyAlignment="1">
      <alignment horizontal="center" vertical="center"/>
    </xf>
    <xf numFmtId="0" fontId="45" fillId="11" borderId="1" xfId="3" applyFont="1" applyFill="1" applyBorder="1" applyAlignment="1">
      <alignment horizontal="center" vertical="center"/>
    </xf>
    <xf numFmtId="0" fontId="45" fillId="11" borderId="42" xfId="3" applyFont="1" applyFill="1" applyBorder="1" applyAlignment="1">
      <alignment horizontal="center" vertical="center"/>
    </xf>
    <xf numFmtId="0" fontId="40" fillId="11" borderId="34" xfId="3" applyFont="1" applyFill="1" applyBorder="1" applyAlignment="1">
      <alignment horizontal="left" vertical="center"/>
    </xf>
    <xf numFmtId="0" fontId="40" fillId="11" borderId="4" xfId="3" applyFont="1" applyFill="1" applyBorder="1" applyAlignment="1">
      <alignment horizontal="left" vertical="center"/>
    </xf>
    <xf numFmtId="0" fontId="42" fillId="11" borderId="32" xfId="3" applyFont="1" applyFill="1" applyBorder="1" applyAlignment="1">
      <alignment horizontal="left" vertical="center" wrapText="1"/>
    </xf>
    <xf numFmtId="0" fontId="42" fillId="11" borderId="6" xfId="3" applyFont="1" applyFill="1" applyBorder="1" applyAlignment="1">
      <alignment horizontal="left" vertical="center" wrapText="1"/>
    </xf>
    <xf numFmtId="0" fontId="40" fillId="11" borderId="3" xfId="3" applyFont="1" applyFill="1" applyBorder="1" applyAlignment="1">
      <alignment horizontal="center" vertical="center" wrapText="1"/>
    </xf>
    <xf numFmtId="0" fontId="40" fillId="11" borderId="8" xfId="3" applyFont="1" applyFill="1" applyBorder="1" applyAlignment="1">
      <alignment horizontal="center" vertical="center" wrapText="1"/>
    </xf>
    <xf numFmtId="0" fontId="40" fillId="11" borderId="37" xfId="3" applyFont="1" applyFill="1" applyBorder="1" applyAlignment="1">
      <alignment horizontal="center" vertical="center" wrapText="1"/>
    </xf>
    <xf numFmtId="0" fontId="40" fillId="11" borderId="14" xfId="3" applyFont="1" applyFill="1" applyBorder="1" applyAlignment="1">
      <alignment horizontal="center" vertical="center" wrapText="1"/>
    </xf>
    <xf numFmtId="0" fontId="40" fillId="11" borderId="9" xfId="3" applyFont="1" applyFill="1" applyBorder="1" applyAlignment="1">
      <alignment horizontal="center" vertical="center" wrapText="1"/>
    </xf>
    <xf numFmtId="0" fontId="40" fillId="11" borderId="43" xfId="3" applyFont="1" applyFill="1" applyBorder="1" applyAlignment="1">
      <alignment horizontal="center" vertical="center" wrapText="1"/>
    </xf>
    <xf numFmtId="174" fontId="40" fillId="11" borderId="13" xfId="3" applyNumberFormat="1" applyFont="1" applyFill="1" applyBorder="1" applyAlignment="1">
      <alignment horizontal="center" vertical="center" wrapText="1"/>
    </xf>
    <xf numFmtId="0" fontId="40" fillId="11" borderId="21" xfId="3" applyFont="1" applyFill="1" applyBorder="1" applyAlignment="1">
      <alignment horizontal="center" vertical="center" wrapText="1"/>
    </xf>
    <xf numFmtId="0" fontId="40" fillId="11" borderId="12" xfId="3" applyFont="1" applyFill="1" applyBorder="1" applyAlignment="1">
      <alignment horizontal="center" vertical="center" wrapText="1"/>
    </xf>
    <xf numFmtId="0" fontId="40" fillId="11" borderId="1" xfId="3" applyFont="1" applyFill="1" applyBorder="1" applyAlignment="1">
      <alignment horizontal="center" vertical="center"/>
    </xf>
    <xf numFmtId="0" fontId="40" fillId="11" borderId="44" xfId="3" applyFont="1" applyFill="1" applyBorder="1" applyAlignment="1">
      <alignment horizontal="center" vertical="center"/>
    </xf>
    <xf numFmtId="0" fontId="40" fillId="11" borderId="45" xfId="3" applyFont="1" applyFill="1" applyBorder="1" applyAlignment="1">
      <alignment horizontal="center" vertical="center"/>
    </xf>
    <xf numFmtId="0" fontId="40" fillId="11" borderId="13" xfId="3" applyFont="1" applyFill="1" applyBorder="1" applyAlignment="1">
      <alignment horizontal="center" vertical="center" wrapText="1"/>
    </xf>
    <xf numFmtId="0" fontId="42" fillId="11" borderId="34" xfId="3" applyFont="1" applyFill="1" applyBorder="1" applyAlignment="1">
      <alignment horizontal="center" vertical="center" wrapText="1"/>
    </xf>
    <xf numFmtId="0" fontId="42" fillId="11" borderId="4" xfId="3" applyFont="1" applyFill="1" applyBorder="1" applyAlignment="1">
      <alignment horizontal="center" vertical="center" wrapText="1"/>
    </xf>
    <xf numFmtId="174" fontId="40" fillId="11" borderId="6" xfId="3" applyNumberFormat="1" applyFont="1" applyFill="1" applyBorder="1" applyAlignment="1">
      <alignment horizontal="center" vertical="center" wrapText="1"/>
    </xf>
    <xf numFmtId="174" fontId="42" fillId="11" borderId="6" xfId="3" applyNumberFormat="1" applyFont="1" applyFill="1" applyBorder="1" applyAlignment="1">
      <alignment horizontal="center" vertical="center" wrapText="1"/>
    </xf>
    <xf numFmtId="10" fontId="40" fillId="0" borderId="5" xfId="3" applyNumberFormat="1" applyFont="1" applyBorder="1" applyAlignment="1">
      <alignment horizontal="center" vertical="center" wrapText="1"/>
    </xf>
    <xf numFmtId="10" fontId="40" fillId="0" borderId="6" xfId="3" applyNumberFormat="1" applyFont="1" applyBorder="1" applyAlignment="1">
      <alignment horizontal="center" vertical="center" wrapText="1"/>
    </xf>
    <xf numFmtId="174" fontId="42" fillId="11" borderId="5" xfId="64" applyNumberFormat="1" applyFont="1" applyFill="1" applyBorder="1" applyAlignment="1">
      <alignment horizontal="center" vertical="center" wrapText="1"/>
    </xf>
    <xf numFmtId="174" fontId="42" fillId="11" borderId="6" xfId="64" applyNumberFormat="1" applyFont="1" applyFill="1" applyBorder="1" applyAlignment="1">
      <alignment horizontal="center" vertical="center" wrapText="1"/>
    </xf>
    <xf numFmtId="0" fontId="40" fillId="0" borderId="5" xfId="3" applyFont="1" applyBorder="1" applyAlignment="1">
      <alignment horizontal="left" vertical="center"/>
    </xf>
    <xf numFmtId="0" fontId="40" fillId="0" borderId="33" xfId="3" applyFont="1" applyBorder="1" applyAlignment="1">
      <alignment horizontal="left" vertical="center"/>
    </xf>
    <xf numFmtId="174" fontId="40" fillId="11" borderId="5" xfId="3" applyNumberFormat="1" applyFont="1" applyFill="1" applyBorder="1" applyAlignment="1">
      <alignment horizontal="center" vertical="center" wrapText="1"/>
    </xf>
    <xf numFmtId="174" fontId="40" fillId="11" borderId="33" xfId="3" applyNumberFormat="1" applyFont="1" applyFill="1" applyBorder="1" applyAlignment="1">
      <alignment horizontal="center" vertical="center" wrapText="1"/>
    </xf>
    <xf numFmtId="174" fontId="42" fillId="11" borderId="33" xfId="3" applyNumberFormat="1" applyFont="1" applyFill="1" applyBorder="1" applyAlignment="1">
      <alignment horizontal="center" vertical="center" wrapText="1"/>
    </xf>
    <xf numFmtId="2" fontId="84" fillId="12" borderId="5" xfId="114" applyNumberFormat="1" applyFont="1" applyFill="1" applyBorder="1" applyAlignment="1" applyProtection="1">
      <alignment horizontal="center" vertical="center" wrapText="1"/>
      <protection locked="0"/>
    </xf>
    <xf numFmtId="2" fontId="84" fillId="12" borderId="1" xfId="114" applyNumberFormat="1" applyFont="1" applyFill="1" applyBorder="1" applyAlignment="1" applyProtection="1">
      <alignment horizontal="center" vertical="center" wrapText="1"/>
      <protection locked="0"/>
    </xf>
    <xf numFmtId="2" fontId="84" fillId="12" borderId="33" xfId="114" applyNumberFormat="1" applyFont="1" applyFill="1" applyBorder="1" applyAlignment="1" applyProtection="1">
      <alignment horizontal="center" vertical="center" wrapText="1"/>
      <protection locked="0"/>
    </xf>
    <xf numFmtId="0" fontId="51" fillId="0" borderId="0" xfId="0" applyFont="1" applyAlignment="1">
      <alignment horizontal="center" vertical="center"/>
    </xf>
    <xf numFmtId="0" fontId="51" fillId="0" borderId="37" xfId="0" applyFont="1" applyBorder="1" applyAlignment="1">
      <alignment horizontal="center" vertical="center"/>
    </xf>
    <xf numFmtId="0" fontId="53" fillId="0" borderId="0" xfId="0" applyFont="1" applyAlignment="1">
      <alignment horizontal="center" vertical="center"/>
    </xf>
    <xf numFmtId="0" fontId="53" fillId="0" borderId="37" xfId="0" applyFont="1" applyBorder="1" applyAlignment="1">
      <alignment horizontal="center" vertical="center"/>
    </xf>
    <xf numFmtId="0" fontId="54" fillId="0" borderId="0" xfId="0" applyFont="1" applyAlignment="1">
      <alignment horizontal="center" vertical="center"/>
    </xf>
    <xf numFmtId="0" fontId="54" fillId="0" borderId="37" xfId="0" applyFont="1" applyBorder="1" applyAlignment="1">
      <alignment horizontal="center" vertical="center"/>
    </xf>
    <xf numFmtId="0" fontId="82" fillId="0" borderId="33" xfId="0" applyFont="1" applyBorder="1" applyAlignment="1">
      <alignment horizontal="center" vertical="center"/>
    </xf>
    <xf numFmtId="0" fontId="81" fillId="0" borderId="5" xfId="0" applyFont="1" applyBorder="1" applyAlignment="1">
      <alignment horizontal="center" vertical="center" wrapText="1"/>
    </xf>
    <xf numFmtId="0" fontId="81" fillId="0" borderId="1" xfId="0" applyFont="1" applyBorder="1" applyAlignment="1">
      <alignment horizontal="center" vertical="center" wrapText="1"/>
    </xf>
    <xf numFmtId="0" fontId="81" fillId="0" borderId="33" xfId="0" applyFont="1" applyBorder="1" applyAlignment="1">
      <alignment horizontal="center" vertical="center" wrapText="1"/>
    </xf>
    <xf numFmtId="0" fontId="37" fillId="0" borderId="48" xfId="0" applyFont="1" applyBorder="1" applyAlignment="1">
      <alignment horizontal="center"/>
    </xf>
    <xf numFmtId="0" fontId="37" fillId="0" borderId="40" xfId="0" applyFont="1" applyBorder="1" applyAlignment="1">
      <alignment horizontal="center"/>
    </xf>
    <xf numFmtId="0" fontId="81" fillId="0" borderId="4" xfId="0" applyFont="1" applyBorder="1" applyAlignment="1">
      <alignment horizontal="center" vertical="center" wrapText="1"/>
    </xf>
    <xf numFmtId="0" fontId="81" fillId="0" borderId="35" xfId="0" applyFont="1" applyBorder="1" applyAlignment="1">
      <alignment horizontal="center" vertical="center" wrapText="1"/>
    </xf>
    <xf numFmtId="2" fontId="84" fillId="12" borderId="4" xfId="114" applyNumberFormat="1" applyFont="1" applyFill="1" applyBorder="1" applyAlignment="1" applyProtection="1">
      <alignment horizontal="center" vertical="center" wrapText="1"/>
      <protection locked="0"/>
    </xf>
    <xf numFmtId="0" fontId="74" fillId="0" borderId="11" xfId="0" applyFont="1" applyBorder="1" applyAlignment="1">
      <alignment horizontal="center"/>
    </xf>
    <xf numFmtId="0" fontId="74" fillId="0" borderId="0" xfId="0" applyFont="1" applyAlignment="1">
      <alignment horizontal="center"/>
    </xf>
    <xf numFmtId="0" fontId="74" fillId="0" borderId="10" xfId="0" applyFont="1" applyBorder="1" applyAlignment="1">
      <alignment horizontal="center"/>
    </xf>
    <xf numFmtId="0" fontId="76" fillId="0" borderId="0" xfId="0" applyFont="1" applyAlignment="1">
      <alignment horizontal="center" vertical="distributed"/>
    </xf>
    <xf numFmtId="0" fontId="75" fillId="0" borderId="11" xfId="0" applyFont="1" applyBorder="1" applyAlignment="1">
      <alignment horizontal="center" wrapText="1"/>
    </xf>
    <xf numFmtId="0" fontId="75" fillId="0" borderId="0" xfId="0" applyFont="1" applyAlignment="1">
      <alignment horizontal="center"/>
    </xf>
    <xf numFmtId="0" fontId="75" fillId="0" borderId="10" xfId="0" applyFont="1" applyBorder="1" applyAlignment="1">
      <alignment horizontal="center"/>
    </xf>
    <xf numFmtId="0" fontId="75" fillId="0" borderId="11" xfId="0" applyFont="1" applyBorder="1" applyAlignment="1">
      <alignment horizontal="center"/>
    </xf>
    <xf numFmtId="0" fontId="13" fillId="0" borderId="3" xfId="123" applyBorder="1" applyAlignment="1">
      <alignment horizontal="center"/>
    </xf>
    <xf numFmtId="0" fontId="13" fillId="0" borderId="8" xfId="123" applyBorder="1" applyAlignment="1">
      <alignment horizontal="center"/>
    </xf>
    <xf numFmtId="0" fontId="13" fillId="0" borderId="2" xfId="123" applyBorder="1" applyAlignment="1">
      <alignment horizontal="center"/>
    </xf>
    <xf numFmtId="0" fontId="13" fillId="0" borderId="11" xfId="123" applyBorder="1" applyAlignment="1">
      <alignment horizontal="center"/>
    </xf>
    <xf numFmtId="0" fontId="13" fillId="0" borderId="10" xfId="123" applyBorder="1" applyAlignment="1">
      <alignment horizontal="center"/>
    </xf>
    <xf numFmtId="0" fontId="13" fillId="0" borderId="14" xfId="123" applyBorder="1" applyAlignment="1">
      <alignment horizontal="center"/>
    </xf>
    <xf numFmtId="0" fontId="13" fillId="0" borderId="15" xfId="123" applyBorder="1" applyAlignment="1">
      <alignment horizontal="center"/>
    </xf>
    <xf numFmtId="0" fontId="43" fillId="0" borderId="4" xfId="0" applyFont="1" applyBorder="1" applyAlignment="1">
      <alignment horizontal="left" vertical="top"/>
    </xf>
    <xf numFmtId="0" fontId="13" fillId="0" borderId="0" xfId="0" applyFont="1" applyAlignment="1">
      <alignment horizontal="center" vertical="center" wrapText="1"/>
    </xf>
    <xf numFmtId="0" fontId="13" fillId="0" borderId="0" xfId="0" applyFont="1" applyAlignment="1">
      <alignment horizontal="center" vertical="center"/>
    </xf>
    <xf numFmtId="0" fontId="13" fillId="0" borderId="10" xfId="0" applyFont="1" applyBorder="1" applyAlignment="1">
      <alignment horizontal="center" vertical="center"/>
    </xf>
    <xf numFmtId="0" fontId="67" fillId="0" borderId="0" xfId="0" applyFont="1" applyAlignment="1">
      <alignment horizontal="center" vertical="distributed"/>
    </xf>
  </cellXfs>
  <cellStyles count="196">
    <cellStyle name="20% - Ênfase1 2" xfId="68" xr:uid="{847452AB-454D-4B34-91A3-A2F119FB9D25}"/>
    <cellStyle name="20% - Ênfase2 2" xfId="69" xr:uid="{33A670CD-6523-43AC-8558-0B33E31D3083}"/>
    <cellStyle name="20% - Ênfase3 2" xfId="70" xr:uid="{780E646D-A79D-4CC5-8648-727B231491F9}"/>
    <cellStyle name="20% - Ênfase4 2" xfId="71" xr:uid="{9BDA618D-8111-42B4-A900-131B06E1CBCB}"/>
    <cellStyle name="20% - Ênfase5 2" xfId="72" xr:uid="{0072BF99-6DF5-4625-9C23-DEDC98420EAE}"/>
    <cellStyle name="20% - Ênfase6 2" xfId="73" xr:uid="{86718762-9FA8-443D-B1F7-694FFB141E03}"/>
    <cellStyle name="40% - Ênfase1 2" xfId="74" xr:uid="{FCCBE502-444C-4B4E-B365-FB7B82C17BB8}"/>
    <cellStyle name="40% - Ênfase2 2" xfId="75" xr:uid="{7D4FC223-0F25-41E1-AF70-1745FE588F80}"/>
    <cellStyle name="40% - Ênfase3 2" xfId="76" xr:uid="{96387356-8A96-4A86-9BB2-A942255AED3E}"/>
    <cellStyle name="40% - Ênfase4 2" xfId="77" xr:uid="{D449DA96-189D-401E-A78C-17214DD5F147}"/>
    <cellStyle name="40% - Ênfase5 2" xfId="78" xr:uid="{2634FB94-A69E-495D-A889-C97CFA39749A}"/>
    <cellStyle name="40% - Ênfase6 2" xfId="79" xr:uid="{24C0D74A-796C-4344-AF42-614B4EB9D14B}"/>
    <cellStyle name="60% - Accent1" xfId="8" xr:uid="{00000000-0005-0000-0000-000000000000}"/>
    <cellStyle name="60% - Ênfase1 2" xfId="80" xr:uid="{F25CB75F-5C2C-4D95-AD29-498C2B51E536}"/>
    <cellStyle name="60% - Ênfase2 2" xfId="81" xr:uid="{6B4D1540-F9F0-4E0A-AE26-9119AC1DC406}"/>
    <cellStyle name="60% - Ênfase3 2" xfId="82" xr:uid="{6B2090B1-EB60-491C-AB57-E31264DF9494}"/>
    <cellStyle name="60% - Ênfase4 2" xfId="83" xr:uid="{8C6E7C99-0456-449B-8244-A3EF4A47B2AB}"/>
    <cellStyle name="60% - Ênfase5 2" xfId="84" xr:uid="{336D980E-F4F5-4453-B99D-3FF51AC3B45D}"/>
    <cellStyle name="60% - Ênfase6 2" xfId="85" xr:uid="{F0E6FD65-80A6-4381-B74C-A7BFB9473057}"/>
    <cellStyle name="Accent1" xfId="9" xr:uid="{00000000-0005-0000-0000-000001000000}"/>
    <cellStyle name="Bom 2" xfId="86" xr:uid="{6742D333-1046-42DF-A594-A14FF636B5A0}"/>
    <cellStyle name="Cálculo 2" xfId="87" xr:uid="{B9C4E23F-A1E0-4DC1-90D3-7CE616748499}"/>
    <cellStyle name="Célula de Verificação 2" xfId="88" xr:uid="{3F1587D5-E2B6-4F3F-9094-C6EC079B4855}"/>
    <cellStyle name="Célula Vinculada 2" xfId="89" xr:uid="{746269F1-488F-43DC-A129-186A31BDC338}"/>
    <cellStyle name="Check Cell" xfId="10" xr:uid="{00000000-0005-0000-0000-000002000000}"/>
    <cellStyle name="Data" xfId="11" xr:uid="{00000000-0005-0000-0000-000003000000}"/>
    <cellStyle name="Ênfase1 2" xfId="90" xr:uid="{49E930D8-1035-49C4-98D9-805CFC5AF512}"/>
    <cellStyle name="Ênfase2 2" xfId="91" xr:uid="{1A94D45A-E02A-4712-8041-44EA22D90208}"/>
    <cellStyle name="Ênfase3 2" xfId="92" xr:uid="{5B2D73D8-85DB-4B57-84DD-4AB23876CE0A}"/>
    <cellStyle name="Ênfase4 2" xfId="93" xr:uid="{9A386A07-9CE4-41D0-B4A7-393F9A96C0C7}"/>
    <cellStyle name="Ênfase5 2" xfId="94" xr:uid="{16E0950D-A395-4E65-916C-E628233EC57E}"/>
    <cellStyle name="Ênfase6 2" xfId="95" xr:uid="{686BFBA3-C76D-4B86-8A49-0B5C548C81BB}"/>
    <cellStyle name="Entrada 2" xfId="96" xr:uid="{D651615C-499D-4980-B457-FD5AD33A2979}"/>
    <cellStyle name="Euro" xfId="12" xr:uid="{00000000-0005-0000-0000-000004000000}"/>
    <cellStyle name="Euro 2" xfId="120" xr:uid="{1255DD32-6E65-4C50-BEDB-0FD3198252CF}"/>
    <cellStyle name="Excel Built-in Normal" xfId="13" xr:uid="{00000000-0005-0000-0000-000005000000}"/>
    <cellStyle name="Excel Built-in Normal 1" xfId="14" xr:uid="{00000000-0005-0000-0000-000006000000}"/>
    <cellStyle name="Excel_BuiltIn_Comma" xfId="15" xr:uid="{00000000-0005-0000-0000-000007000000}"/>
    <cellStyle name="Fixo" xfId="16" xr:uid="{00000000-0005-0000-0000-000008000000}"/>
    <cellStyle name="Good" xfId="17" xr:uid="{00000000-0005-0000-0000-000009000000}"/>
    <cellStyle name="HEADER" xfId="18" xr:uid="{00000000-0005-0000-0000-00000A000000}"/>
    <cellStyle name="Input" xfId="19" xr:uid="{00000000-0005-0000-0000-00000B000000}"/>
    <cellStyle name="Linked Cell" xfId="20" xr:uid="{00000000-0005-0000-0000-00000C000000}"/>
    <cellStyle name="Milliers [0]_after_discount" xfId="21" xr:uid="{00000000-0005-0000-0000-00000D000000}"/>
    <cellStyle name="Milliers_after_discount" xfId="22" xr:uid="{00000000-0005-0000-0000-00000E000000}"/>
    <cellStyle name="Model" xfId="23" xr:uid="{00000000-0005-0000-0000-00000F000000}"/>
    <cellStyle name="Moeda" xfId="64" builtinId="4"/>
    <cellStyle name="Moeda 2" xfId="24" xr:uid="{00000000-0005-0000-0000-000011000000}"/>
    <cellStyle name="Moeda 2 2" xfId="121" xr:uid="{B720E3FB-B8D7-4D1F-B214-1F0353F6A856}"/>
    <cellStyle name="Moeda 3" xfId="25" xr:uid="{00000000-0005-0000-0000-000012000000}"/>
    <cellStyle name="Moeda 3 2" xfId="122" xr:uid="{9D4F8A7D-536D-49D3-9E2C-00A493CEFB1A}"/>
    <cellStyle name="Moeda 4" xfId="97" xr:uid="{7DC8EB08-B31A-43B5-9A98-F4C7E809775D}"/>
    <cellStyle name="Moeda 5" xfId="146" xr:uid="{02171750-1540-448D-8B40-0307CB76E2EF}"/>
    <cellStyle name="Monétaire [0]_after_discount" xfId="26" xr:uid="{00000000-0005-0000-0000-000013000000}"/>
    <cellStyle name="Monétaire_after_discount" xfId="27" xr:uid="{00000000-0005-0000-0000-000014000000}"/>
    <cellStyle name="Neutral" xfId="28" xr:uid="{00000000-0005-0000-0000-000015000000}"/>
    <cellStyle name="Normal" xfId="0" builtinId="0"/>
    <cellStyle name="Normal 2" xfId="3" xr:uid="{00000000-0005-0000-0000-000017000000}"/>
    <cellStyle name="Normal 2 2" xfId="29" xr:uid="{00000000-0005-0000-0000-000018000000}"/>
    <cellStyle name="Normal 2 2 2" xfId="62" xr:uid="{00000000-0005-0000-0000-000019000000}"/>
    <cellStyle name="Normal 2 2 2 10" xfId="193" xr:uid="{B367A168-CAB9-4A8C-9DB6-423A01C5AF02}"/>
    <cellStyle name="Normal 2 2 2 2" xfId="144" xr:uid="{A93B37FF-3F1F-460A-9C0C-31466EBD462E}"/>
    <cellStyle name="Normal 2 2 2 3" xfId="151" xr:uid="{3046BC86-AC64-4D9C-B391-7F9CBD01063A}"/>
    <cellStyle name="Normal 2 2 2 4" xfId="157" xr:uid="{1CC1D790-F81C-4609-8891-454BD92B4AED}"/>
    <cellStyle name="Normal 2 2 2 5" xfId="163" xr:uid="{752A22B7-9E25-4107-B6DB-C978E0926716}"/>
    <cellStyle name="Normal 2 2 2 6" xfId="169" xr:uid="{0F6F2A90-F74D-4A16-8F93-5945C2B57A1F}"/>
    <cellStyle name="Normal 2 2 2 7" xfId="175" xr:uid="{D9351074-0F5B-4881-AA7D-7EAF5140E0F0}"/>
    <cellStyle name="Normal 2 2 2 8" xfId="181" xr:uid="{DB494500-EA1E-47E5-A6A6-BE730FFA6826}"/>
    <cellStyle name="Normal 2 2 2 9" xfId="187" xr:uid="{63CA45BC-3917-496A-85CA-6DA2F2922C3D}"/>
    <cellStyle name="Normal 2 2 3" xfId="123" xr:uid="{515A3AB4-A74B-4B48-91B7-C0F88F6E7918}"/>
    <cellStyle name="Normal 2 3" xfId="61" xr:uid="{00000000-0005-0000-0000-00001A000000}"/>
    <cellStyle name="Normal 2 3 10" xfId="192" xr:uid="{9F590C5D-AF78-4089-8F60-806CDCA0CB38}"/>
    <cellStyle name="Normal 2 3 2" xfId="143" xr:uid="{0658A6EA-55EE-43E0-9EA1-C439B0C0F860}"/>
    <cellStyle name="Normal 2 3 3" xfId="150" xr:uid="{4D289D78-233C-43FE-AF01-3BB341B8DFBE}"/>
    <cellStyle name="Normal 2 3 4" xfId="156" xr:uid="{D89A593F-3313-4384-8740-667A8860933D}"/>
    <cellStyle name="Normal 2 3 5" xfId="162" xr:uid="{0E18C563-23CB-4C92-AE67-F68AB5C97784}"/>
    <cellStyle name="Normal 2 3 6" xfId="168" xr:uid="{794E7DB0-DA2E-4217-8B75-52FF0B9FDC9E}"/>
    <cellStyle name="Normal 2 3 7" xfId="174" xr:uid="{F3C492C2-E6DA-4564-A7F6-D788E2174321}"/>
    <cellStyle name="Normal 2 3 8" xfId="180" xr:uid="{3636E20A-6469-4750-8665-8D19B9BED7EE}"/>
    <cellStyle name="Normal 2 3 9" xfId="186" xr:uid="{42355B33-967C-426B-B370-FF97F69D6CA1}"/>
    <cellStyle name="Normal 2 4" xfId="67" xr:uid="{30157227-CD1B-4DDA-8F1E-B1189BD4B7DD}"/>
    <cellStyle name="Normal 2 4 10" xfId="195" xr:uid="{28237F32-566A-428D-B502-AA9CB6F4B72F}"/>
    <cellStyle name="Normal 2 4 2" xfId="147" xr:uid="{6DF8CA67-EC5E-4B5A-B0E5-7E75190B994B}"/>
    <cellStyle name="Normal 2 4 3" xfId="153" xr:uid="{832627FA-4417-4B62-B315-15A6E7088FF6}"/>
    <cellStyle name="Normal 2 4 4" xfId="159" xr:uid="{888FFD31-AC57-4F6C-9383-1805418BA190}"/>
    <cellStyle name="Normal 2 4 5" xfId="165" xr:uid="{458BD13D-F5D9-4390-B0AB-FACCDDAC6734}"/>
    <cellStyle name="Normal 2 4 6" xfId="171" xr:uid="{23D94469-156B-4ED3-9184-1EFD23DB6C2C}"/>
    <cellStyle name="Normal 2 4 7" xfId="177" xr:uid="{A7B18A53-C1A5-4B1B-831A-D10C8B90CEAE}"/>
    <cellStyle name="Normal 2 4 8" xfId="183" xr:uid="{101281CA-9DF8-435A-878B-AD8C386421E7}"/>
    <cellStyle name="Normal 2 4 9" xfId="189" xr:uid="{8B5D8EB7-55A5-4163-A1B7-13EC4493879B}"/>
    <cellStyle name="Normal 2 5" xfId="98" xr:uid="{1425F5C5-C2B1-44F2-A0E5-56909BD2CC63}"/>
    <cellStyle name="Normal 3" xfId="30" xr:uid="{00000000-0005-0000-0000-00001B000000}"/>
    <cellStyle name="Normal 3 2" xfId="99" xr:uid="{78DA4A43-A480-414B-A945-DC67EAB27606}"/>
    <cellStyle name="Normal 3 3" xfId="124" xr:uid="{3E9B98AE-C3DC-4472-BC8F-CA7712D05A3E}"/>
    <cellStyle name="Normal 4" xfId="31" xr:uid="{00000000-0005-0000-0000-00001C000000}"/>
    <cellStyle name="Normal 4 10" xfId="190" xr:uid="{45037CE9-0B64-4467-8C45-397089F66C76}"/>
    <cellStyle name="Normal 4 2" xfId="125" xr:uid="{4299A9B1-A34A-4F78-9FB4-3A988B420301}"/>
    <cellStyle name="Normal 4 3" xfId="148" xr:uid="{D6257A70-564C-4DF3-A4DD-2700071E71BD}"/>
    <cellStyle name="Normal 4 4" xfId="154" xr:uid="{5606D114-37B2-4CB2-8F9E-78BEF15C21F8}"/>
    <cellStyle name="Normal 4 5" xfId="160" xr:uid="{B6DEA94B-0F68-4FF3-B36F-541E14B42326}"/>
    <cellStyle name="Normal 4 6" xfId="166" xr:uid="{E0B42EA5-8D99-4EBB-B37D-6DE4A463D28E}"/>
    <cellStyle name="Normal 4 7" xfId="172" xr:uid="{30B46482-F739-404F-A1FD-BE2E407C2DD4}"/>
    <cellStyle name="Normal 4 8" xfId="178" xr:uid="{EC216661-62DA-4A40-AC41-6B86E5F269A1}"/>
    <cellStyle name="Normal 4 9" xfId="184" xr:uid="{E0E12017-3488-4127-9303-486528EDB9F1}"/>
    <cellStyle name="Normal 5" xfId="66" xr:uid="{03CAE97B-3E4F-435E-AEDB-1D43445423D8}"/>
    <cellStyle name="Nota 2" xfId="100" xr:uid="{78136DAC-D975-4ED3-B43B-EFD853AE0F07}"/>
    <cellStyle name="Note" xfId="32" xr:uid="{00000000-0005-0000-0000-00001D000000}"/>
    <cellStyle name="Note 2" xfId="126" xr:uid="{04228D0D-E525-4538-830D-E9B8210C9336}"/>
    <cellStyle name="Œ…‹æØ‚è [0.00]_COST_SUM" xfId="33" xr:uid="{00000000-0005-0000-0000-00001E000000}"/>
    <cellStyle name="Œ…‹æØ‚è_COST_SUM" xfId="34" xr:uid="{00000000-0005-0000-0000-00001F000000}"/>
    <cellStyle name="Percentual" xfId="35" xr:uid="{00000000-0005-0000-0000-000020000000}"/>
    <cellStyle name="Ponto" xfId="36" xr:uid="{00000000-0005-0000-0000-000021000000}"/>
    <cellStyle name="Porcentagem" xfId="1" builtinId="5"/>
    <cellStyle name="Porcentagem 2" xfId="37" xr:uid="{00000000-0005-0000-0000-000023000000}"/>
    <cellStyle name="Porcentagem 2 2" xfId="5" xr:uid="{00000000-0005-0000-0000-000024000000}"/>
    <cellStyle name="Porcentagem 2 2 2" xfId="117" xr:uid="{179A4F18-9BC9-47EA-A672-457439410E4C}"/>
    <cellStyle name="Porcentagem 2 3" xfId="102" xr:uid="{F7AC768C-8E8A-47B9-B703-3C2264C5C260}"/>
    <cellStyle name="Porcentagem 2 4" xfId="127" xr:uid="{316F4B1E-3CB6-4C06-B594-14241EA9BA00}"/>
    <cellStyle name="Porcentagem 3" xfId="38" xr:uid="{00000000-0005-0000-0000-000025000000}"/>
    <cellStyle name="Porcentagem 3 2" xfId="39" xr:uid="{00000000-0005-0000-0000-000026000000}"/>
    <cellStyle name="Porcentagem 3 2 2" xfId="129" xr:uid="{EBF1FB13-3413-4286-A395-A91DFDCD3E0F}"/>
    <cellStyle name="Porcentagem 3 3" xfId="128" xr:uid="{4FEB0946-AA5E-460F-8242-F479FDF5E1D9}"/>
    <cellStyle name="Porcentagem 4" xfId="40" xr:uid="{00000000-0005-0000-0000-000027000000}"/>
    <cellStyle name="Porcentagem 4 2" xfId="130" xr:uid="{0737D953-5688-4510-87B3-206C496C0A49}"/>
    <cellStyle name="Porcentagem 5" xfId="41" xr:uid="{00000000-0005-0000-0000-000028000000}"/>
    <cellStyle name="Porcentagem 5 2" xfId="131" xr:uid="{636FBA8B-5A70-434A-AC5B-2A7042E5F883}"/>
    <cellStyle name="Porcentagem 6" xfId="101" xr:uid="{9A7ACC3B-FCEF-4141-83B4-B1853B66D7F0}"/>
    <cellStyle name="Saída 2" xfId="103" xr:uid="{6B789660-6288-415A-BFF8-1DD2ECCA7C6A}"/>
    <cellStyle name="Separador de m" xfId="42" xr:uid="{00000000-0005-0000-0000-000029000000}"/>
    <cellStyle name="Separador de milhares 2" xfId="4" xr:uid="{00000000-0005-0000-0000-00002A000000}"/>
    <cellStyle name="Separador de milhares 2 2" xfId="7" xr:uid="{00000000-0005-0000-0000-00002B000000}"/>
    <cellStyle name="Separador de milhares 2 2 2" xfId="119" xr:uid="{A93E3FE2-F757-46C8-AE9E-624419C8CF8A}"/>
    <cellStyle name="Separador de milhares 2 3" xfId="116" xr:uid="{2E8DF606-EE6B-473B-9F78-931AB90A53CE}"/>
    <cellStyle name="Separador de milhares 3" xfId="6" xr:uid="{00000000-0005-0000-0000-00002C000000}"/>
    <cellStyle name="Separador de milhares 3 2" xfId="43" xr:uid="{00000000-0005-0000-0000-00002D000000}"/>
    <cellStyle name="Separador de milhares 3 2 2" xfId="132" xr:uid="{3DDE57D3-6FC8-4B0B-95E2-C949C3955D12}"/>
    <cellStyle name="Separador de milhares 3 3" xfId="118" xr:uid="{31700A60-B570-4791-ACCF-6861262C07EF}"/>
    <cellStyle name="Separador de milhares 4" xfId="44" xr:uid="{00000000-0005-0000-0000-00002E000000}"/>
    <cellStyle name="Separador de milhares 4 2" xfId="133" xr:uid="{9418084D-79C7-4CE6-9886-B1082BC22263}"/>
    <cellStyle name="Separador de milhares 5" xfId="45" xr:uid="{00000000-0005-0000-0000-00002F000000}"/>
    <cellStyle name="Separador de milhares 5 2" xfId="134" xr:uid="{B4057959-F9B3-4ADF-817E-01B2C781059E}"/>
    <cellStyle name="Separador de milhares 6" xfId="46" xr:uid="{00000000-0005-0000-0000-000030000000}"/>
    <cellStyle name="Separador de milhares 6 2" xfId="47" xr:uid="{00000000-0005-0000-0000-000031000000}"/>
    <cellStyle name="Separador de milhares 6 2 2" xfId="136" xr:uid="{EFA222B0-7976-4F43-B1C5-FC07C1088504}"/>
    <cellStyle name="Separador de milhares 6 3" xfId="135" xr:uid="{717322DB-680F-444A-9E87-2568F981529A}"/>
    <cellStyle name="Separador de milhares 7" xfId="48" xr:uid="{00000000-0005-0000-0000-000032000000}"/>
    <cellStyle name="Separador de milhares 7 10" xfId="191" xr:uid="{CCE44CCA-5A12-4687-8069-E9C2560800F3}"/>
    <cellStyle name="Separador de milhares 7 2" xfId="137" xr:uid="{49085DB5-6CF4-4DBB-BA5E-638279FF6325}"/>
    <cellStyle name="Separador de milhares 7 3" xfId="149" xr:uid="{ABDDE610-002A-4482-89BE-BF9F4662FA9D}"/>
    <cellStyle name="Separador de milhares 7 4" xfId="155" xr:uid="{60B12BF6-6C8E-41D6-A7C9-057BD6503476}"/>
    <cellStyle name="Separador de milhares 7 5" xfId="161" xr:uid="{C1025DF3-6280-408A-BE75-2313AE9598AB}"/>
    <cellStyle name="Separador de milhares 7 6" xfId="167" xr:uid="{4866AE26-0FD4-4CDC-955E-6BE30836934D}"/>
    <cellStyle name="Separador de milhares 7 7" xfId="173" xr:uid="{DE81AD19-1DDE-4F25-8FD6-325176DB4E86}"/>
    <cellStyle name="Separador de milhares 7 8" xfId="179" xr:uid="{5136A405-F3AD-4D40-B7F8-B5BACA3C7063}"/>
    <cellStyle name="Separador de milhares 7 9" xfId="185" xr:uid="{A2DC6324-A689-442B-AD9C-CC8251850CF3}"/>
    <cellStyle name="subhead" xfId="49" xr:uid="{00000000-0005-0000-0000-000033000000}"/>
    <cellStyle name="SUBTIT" xfId="50" xr:uid="{00000000-0005-0000-0000-000034000000}"/>
    <cellStyle name="SUBTIT 2" xfId="51" xr:uid="{00000000-0005-0000-0000-000035000000}"/>
    <cellStyle name="Texto de Aviso 2" xfId="104" xr:uid="{918EC2A9-E281-449A-964C-E245794C17F1}"/>
    <cellStyle name="Texto Explicativo 2" xfId="105" xr:uid="{F8A59BBA-5A56-4143-AE04-5D806EED2821}"/>
    <cellStyle name="Título 1 1" xfId="52" xr:uid="{00000000-0005-0000-0000-000036000000}"/>
    <cellStyle name="Título 1 2" xfId="106" xr:uid="{43DFFE7D-2A47-46B4-B62A-F75E6925A06C}"/>
    <cellStyle name="Título 2 2" xfId="107" xr:uid="{FDF0937A-626C-4A79-8197-2D7E4E10D45E}"/>
    <cellStyle name="Título 3 2" xfId="108" xr:uid="{EDD40766-AB78-46A4-B0DA-547B77F6A54D}"/>
    <cellStyle name="Título 4 2" xfId="109" xr:uid="{EB58D7DE-76E0-4455-A980-F1F7C777A22B}"/>
    <cellStyle name="Título 5" xfId="110" xr:uid="{D95557D2-F680-4362-AFCE-1DBC2558E436}"/>
    <cellStyle name="Titulo1" xfId="53" xr:uid="{00000000-0005-0000-0000-000037000000}"/>
    <cellStyle name="Titulo2" xfId="54" xr:uid="{00000000-0005-0000-0000-000038000000}"/>
    <cellStyle name="Total 2" xfId="111" xr:uid="{94BAAEEF-7BFC-4D1B-819E-82248C55FA85}"/>
    <cellStyle name="Vírgula" xfId="2" builtinId="3"/>
    <cellStyle name="Vírgula 2" xfId="55" xr:uid="{00000000-0005-0000-0000-00003A000000}"/>
    <cellStyle name="Vírgula 2 2" xfId="56" xr:uid="{00000000-0005-0000-0000-00003B000000}"/>
    <cellStyle name="Vírgula 2 2 2" xfId="139" xr:uid="{60CEA24F-48FE-4DDB-88DD-E56A350573F1}"/>
    <cellStyle name="Vírgula 2 3" xfId="113" xr:uid="{BC8FEFDF-560D-40CB-9942-9CE129DB48B8}"/>
    <cellStyle name="Vírgula 2 4" xfId="138" xr:uid="{7E460B62-A172-4B47-812B-3BBCC475B6F5}"/>
    <cellStyle name="Vírgula 3" xfId="57" xr:uid="{00000000-0005-0000-0000-00003C000000}"/>
    <cellStyle name="Vírgula 3 2" xfId="65" xr:uid="{037D8F93-F68F-41B2-A8A5-5E86226B5129}"/>
    <cellStyle name="Vírgula 3 2 2" xfId="114" xr:uid="{82A4417A-B765-411E-B0B0-14A5CBECB984}"/>
    <cellStyle name="Vírgula 3 3" xfId="140" xr:uid="{D1789941-14D9-4E82-9E1F-F6830F2142D0}"/>
    <cellStyle name="Vírgula 4" xfId="58" xr:uid="{00000000-0005-0000-0000-00003D000000}"/>
    <cellStyle name="Vírgula 4 2" xfId="141" xr:uid="{4A12A5A0-D54E-4589-9761-AB806C2828AD}"/>
    <cellStyle name="Vírgula 5" xfId="59" xr:uid="{00000000-0005-0000-0000-00003E000000}"/>
    <cellStyle name="Vírgula 5 2" xfId="142" xr:uid="{D57C2A87-504E-45C7-9508-2B61D3499A05}"/>
    <cellStyle name="Vírgula 6" xfId="63" xr:uid="{00000000-0005-0000-0000-00003F000000}"/>
    <cellStyle name="Vírgula 6 10" xfId="194" xr:uid="{03D67BF6-1E3A-4E54-97DB-224E382812FC}"/>
    <cellStyle name="Vírgula 6 2" xfId="145" xr:uid="{342B930E-5E49-4B4A-AF1C-9555FB660B37}"/>
    <cellStyle name="Vírgula 6 3" xfId="152" xr:uid="{B177F7AC-1CEC-400F-8AA9-5CC5D8A1596B}"/>
    <cellStyle name="Vírgula 6 4" xfId="158" xr:uid="{0E034A2F-2B5F-419B-8576-CA83B7C98B8B}"/>
    <cellStyle name="Vírgula 6 5" xfId="164" xr:uid="{E2F590B0-6512-451F-9CFA-EF3E72392C70}"/>
    <cellStyle name="Vírgula 6 6" xfId="170" xr:uid="{5751AC02-A1E1-4CF9-9812-4DEE32E92CF1}"/>
    <cellStyle name="Vírgula 6 7" xfId="176" xr:uid="{0D34AD54-663A-4677-84B7-4640D3DBEDC6}"/>
    <cellStyle name="Vírgula 6 8" xfId="182" xr:uid="{70C0B033-223F-48BE-8359-4F3B1496AF68}"/>
    <cellStyle name="Vírgula 6 9" xfId="188" xr:uid="{D9E47DEB-FC94-4FEC-82F7-CEC7CE3CD6EE}"/>
    <cellStyle name="Vírgula 7" xfId="112" xr:uid="{53FBCE09-4213-4705-BBF8-DEC7B1396CC2}"/>
    <cellStyle name="Vírgula 8" xfId="115" xr:uid="{DC9A85DD-1F26-4AD7-8F48-4F191A80FF06}"/>
    <cellStyle name="Warning Text" xfId="60" xr:uid="{00000000-0005-0000-0000-000040000000}"/>
  </cellStyles>
  <dxfs count="11">
    <dxf>
      <font>
        <b/>
        <i val="0"/>
      </font>
      <fill>
        <patternFill>
          <bgColor theme="0" tint="-0.14996795556505021"/>
        </patternFill>
      </fill>
      <border>
        <left/>
        <right style="thin">
          <color indexed="64"/>
        </right>
        <top style="thin">
          <color indexed="64"/>
        </top>
        <bottom style="thin">
          <color indexed="64"/>
        </bottom>
      </border>
    </dxf>
    <dxf>
      <font>
        <b/>
        <i val="0"/>
      </font>
      <fill>
        <patternFill>
          <bgColor theme="0" tint="-0.14996795556505021"/>
        </patternFill>
      </fill>
      <border>
        <left/>
        <right style="thin">
          <color indexed="64"/>
        </right>
        <top style="thin">
          <color indexed="64"/>
        </top>
        <bottom style="thin">
          <color indexed="64"/>
        </bottom>
      </border>
    </dxf>
    <dxf>
      <font>
        <b/>
        <i val="0"/>
      </font>
      <fill>
        <patternFill>
          <bgColor theme="0" tint="-0.14996795556505021"/>
        </patternFill>
      </fill>
      <border>
        <left/>
        <right style="thin">
          <color indexed="64"/>
        </right>
        <top style="thin">
          <color indexed="64"/>
        </top>
        <bottom style="thin">
          <color indexed="64"/>
        </bottom>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s>
  <tableStyles count="0" defaultTableStyle="TableStyleMedium9" defaultPivotStyle="PivotStyleLight16"/>
  <colors>
    <mruColors>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1.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1" Type="http://schemas.openxmlformats.org/officeDocument/2006/relationships/image" Target="../media/image2.png"/></Relationships>
</file>

<file path=xl/drawings/_rels/drawing4.xml.rels><?xml version="1.0" encoding="UTF-8" standalone="yes"?>
<Relationships xmlns="http://schemas.openxmlformats.org/package/2006/relationships"><Relationship Id="rId1" Type="http://schemas.openxmlformats.org/officeDocument/2006/relationships/image" Target="../media/image2.png"/></Relationships>
</file>

<file path=xl/drawings/_rels/drawing5.xml.rels><?xml version="1.0" encoding="UTF-8" standalone="yes"?>
<Relationships xmlns="http://schemas.openxmlformats.org/package/2006/relationships"><Relationship Id="rId1" Type="http://schemas.openxmlformats.org/officeDocument/2006/relationships/image" Target="../media/image2.png"/></Relationships>
</file>

<file path=xl/drawings/_rels/drawing6.xml.rels><?xml version="1.0" encoding="UTF-8" standalone="yes"?>
<Relationships xmlns="http://schemas.openxmlformats.org/package/2006/relationships"><Relationship Id="rId1" Type="http://schemas.openxmlformats.org/officeDocument/2006/relationships/image" Target="../media/image2.png"/></Relationships>
</file>

<file path=xl/drawings/_rels/drawing7.xml.rels><?xml version="1.0" encoding="UTF-8" standalone="yes"?>
<Relationships xmlns="http://schemas.openxmlformats.org/package/2006/relationships"><Relationship Id="rId1" Type="http://schemas.openxmlformats.org/officeDocument/2006/relationships/image" Target="../media/image1.png"/></Relationships>
</file>

<file path=xl/drawings/_rels/drawing8.xml.rels><?xml version="1.0" encoding="UTF-8" standalone="yes"?>
<Relationships xmlns="http://schemas.openxmlformats.org/package/2006/relationships"><Relationship Id="rId1" Type="http://schemas.openxmlformats.org/officeDocument/2006/relationships/image" Target="../media/image4.png"/></Relationships>
</file>

<file path=xl/drawings/_rels/drawing9.xml.rels><?xml version="1.0" encoding="UTF-8" standalone="yes"?>
<Relationships xmlns="http://schemas.openxmlformats.org/package/2006/relationships"><Relationship Id="rId1" Type="http://schemas.openxmlformats.org/officeDocument/2006/relationships/image" Target="../media/image4.png"/></Relationships>
</file>

<file path=xl/drawings/_rels/drawing10.xml.rels><?xml version="1.0" encoding="UTF-8" standalone="yes"?>
<Relationships xmlns="http://schemas.openxmlformats.org/package/2006/relationships"><Relationship Id="rId2" Type="http://schemas.openxmlformats.org/officeDocument/2006/relationships/image" Target="../media/image6.png"/><Relationship Id="rId1" Type="http://schemas.openxmlformats.org/officeDocument/2006/relationships/image" Target="../media/image5.png"/></Relationships>
</file>

<file path=xl/drawings/_rels/vmlDrawing1.vml.rels><?xml version="1.0" encoding="UTF-8" standalone="yes"?>
<Relationships xmlns="http://schemas.openxmlformats.org/package/2006/relationships"><Relationship Id="rId1" Type="http://schemas.openxmlformats.org/officeDocument/2006/relationships/image" Target="../media/image3.emf"/></Relationships>
</file>

<file path=xl/drawings/drawing1.xml><?xml version="1.0" encoding="utf-8"?>
<xdr:wsDr xmlns:xdr="http://schemas.openxmlformats.org/drawingml/2006/spreadsheetDrawing" xmlns:a="http://schemas.openxmlformats.org/drawingml/2006/main">
  <xdr:twoCellAnchor>
    <xdr:from>
      <xdr:col>2</xdr:col>
      <xdr:colOff>476250</xdr:colOff>
      <xdr:row>0</xdr:row>
      <xdr:rowOff>76200</xdr:rowOff>
    </xdr:from>
    <xdr:to>
      <xdr:col>6</xdr:col>
      <xdr:colOff>142875</xdr:colOff>
      <xdr:row>0</xdr:row>
      <xdr:rowOff>1066800</xdr:rowOff>
    </xdr:to>
    <xdr:sp macro="" textlink="">
      <xdr:nvSpPr>
        <xdr:cNvPr id="5" name="Text Box 6">
          <a:extLst>
            <a:ext uri="{FF2B5EF4-FFF2-40B4-BE49-F238E27FC236}">
              <a16:creationId xmlns:a16="http://schemas.microsoft.com/office/drawing/2014/main" id="{00000000-0008-0000-0000-000005000000}"/>
            </a:ext>
          </a:extLst>
        </xdr:cNvPr>
        <xdr:cNvSpPr txBox="1">
          <a:spLocks noChangeArrowheads="1"/>
        </xdr:cNvSpPr>
      </xdr:nvSpPr>
      <xdr:spPr bwMode="auto">
        <a:xfrm>
          <a:off x="1638300" y="76200"/>
          <a:ext cx="5953125" cy="990600"/>
        </a:xfrm>
        <a:prstGeom prst="rect">
          <a:avLst/>
        </a:prstGeom>
        <a:noFill/>
        <a:ln w="9525">
          <a:noFill/>
          <a:miter lim="800000"/>
          <a:headEnd/>
          <a:tailEnd/>
        </a:ln>
      </xdr:spPr>
      <xdr:txBody>
        <a:bodyPr vertOverflow="clip" wrap="square" lIns="27432" tIns="22860" rIns="0" bIns="0" anchor="t" upright="1"/>
        <a:lstStyle/>
        <a:p>
          <a:pPr algn="ctr" rtl="0"/>
          <a:r>
            <a:rPr lang="pt-BR" sz="2800" b="1" i="0" baseline="0">
              <a:effectLst/>
              <a:latin typeface="+mn-lt"/>
              <a:ea typeface="+mn-ea"/>
              <a:cs typeface="+mn-cs"/>
            </a:rPr>
            <a:t>PREFEITURA MUNICIPAL DE INHAPIM</a:t>
          </a:r>
          <a:endParaRPr lang="pt-BR" sz="2800">
            <a:effectLst/>
          </a:endParaRPr>
        </a:p>
        <a:p>
          <a:pPr algn="ctr" rtl="0"/>
          <a:r>
            <a:rPr lang="pt-BR" sz="1100" b="0" i="0" baseline="0">
              <a:effectLst/>
              <a:latin typeface="+mn-lt"/>
              <a:ea typeface="+mn-ea"/>
              <a:cs typeface="+mn-cs"/>
            </a:rPr>
            <a:t>CNPJ 20.905.865/0001-04.</a:t>
          </a:r>
          <a:endParaRPr lang="pt-BR" sz="1050">
            <a:effectLst/>
          </a:endParaRPr>
        </a:p>
        <a:p>
          <a:pPr algn="ctr" rtl="0"/>
          <a:r>
            <a:rPr lang="pt-BR" sz="1100" b="0" i="0" baseline="0">
              <a:effectLst/>
              <a:latin typeface="+mn-lt"/>
              <a:ea typeface="+mn-ea"/>
              <a:cs typeface="+mn-cs"/>
            </a:rPr>
            <a:t> Praça Alaíde Quintela Soares, 115 - Centro - Telefone (0XX) 33 3315.1511</a:t>
          </a:r>
          <a:endParaRPr lang="pt-BR" sz="1050">
            <a:effectLst/>
          </a:endParaRPr>
        </a:p>
        <a:p>
          <a:pPr algn="ctr" rtl="0"/>
          <a:r>
            <a:rPr lang="pt-BR" sz="1100" b="0" i="0" baseline="0">
              <a:effectLst/>
              <a:latin typeface="+mn-lt"/>
              <a:ea typeface="+mn-ea"/>
              <a:cs typeface="+mn-cs"/>
            </a:rPr>
            <a:t>35330-000 - INHAPIM - MINAS GERAIS</a:t>
          </a:r>
          <a:endParaRPr lang="pt-BR" sz="1050">
            <a:effectLst/>
          </a:endParaRPr>
        </a:p>
      </xdr:txBody>
    </xdr:sp>
    <xdr:clientData/>
  </xdr:twoCellAnchor>
  <xdr:twoCellAnchor>
    <xdr:from>
      <xdr:col>0</xdr:col>
      <xdr:colOff>289895</xdr:colOff>
      <xdr:row>0</xdr:row>
      <xdr:rowOff>47627</xdr:rowOff>
    </xdr:from>
    <xdr:to>
      <xdr:col>1</xdr:col>
      <xdr:colOff>931363</xdr:colOff>
      <xdr:row>0</xdr:row>
      <xdr:rowOff>1152525</xdr:rowOff>
    </xdr:to>
    <xdr:pic>
      <xdr:nvPicPr>
        <xdr:cNvPr id="2" name="Imagem 6">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xdr:blipFill>
      <xdr:spPr bwMode="auto">
        <a:xfrm>
          <a:off x="289895" y="47627"/>
          <a:ext cx="1022468" cy="1104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oneCellAnchor>
    <xdr:from>
      <xdr:col>4</xdr:col>
      <xdr:colOff>154781</xdr:colOff>
      <xdr:row>45</xdr:row>
      <xdr:rowOff>119063</xdr:rowOff>
    </xdr:from>
    <xdr:ext cx="184731" cy="264560"/>
    <xdr:sp macro="" textlink="">
      <xdr:nvSpPr>
        <xdr:cNvPr id="3" name="CaixaDeTexto 2">
          <a:extLst>
            <a:ext uri="{FF2B5EF4-FFF2-40B4-BE49-F238E27FC236}">
              <a16:creationId xmlns:a16="http://schemas.microsoft.com/office/drawing/2014/main" id="{00000000-0008-0000-0000-000003000000}"/>
            </a:ext>
          </a:extLst>
        </xdr:cNvPr>
        <xdr:cNvSpPr txBox="1"/>
      </xdr:nvSpPr>
      <xdr:spPr>
        <a:xfrm>
          <a:off x="6310312" y="8036719"/>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pt-BR" sz="1100"/>
        </a:p>
      </xdr:txBody>
    </xdr:sp>
    <xdr:clientData/>
  </xdr:oneCellAnchor>
</xdr:wsDr>
</file>

<file path=xl/drawings/drawing2.xml><?xml version="1.0" encoding="utf-8"?>
<xdr:wsDr xmlns:xdr="http://schemas.openxmlformats.org/drawingml/2006/spreadsheetDrawing" xmlns:a="http://schemas.openxmlformats.org/drawingml/2006/main">
  <xdr:twoCellAnchor>
    <xdr:from>
      <xdr:col>0</xdr:col>
      <xdr:colOff>195822</xdr:colOff>
      <xdr:row>0</xdr:row>
      <xdr:rowOff>28575</xdr:rowOff>
    </xdr:from>
    <xdr:to>
      <xdr:col>1</xdr:col>
      <xdr:colOff>4202</xdr:colOff>
      <xdr:row>2</xdr:row>
      <xdr:rowOff>123825</xdr:rowOff>
    </xdr:to>
    <xdr:pic>
      <xdr:nvPicPr>
        <xdr:cNvPr id="2" name="Imagem 6">
          <a:extLst>
            <a:ext uri="{FF2B5EF4-FFF2-40B4-BE49-F238E27FC236}">
              <a16:creationId xmlns:a16="http://schemas.microsoft.com/office/drawing/2014/main" id="{00000000-0008-0000-0100-00000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xdr:blipFill>
      <xdr:spPr bwMode="auto">
        <a:xfrm>
          <a:off x="195822" y="28575"/>
          <a:ext cx="722780" cy="781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590550</xdr:colOff>
      <xdr:row>0</xdr:row>
      <xdr:rowOff>76200</xdr:rowOff>
    </xdr:from>
    <xdr:to>
      <xdr:col>6</xdr:col>
      <xdr:colOff>676275</xdr:colOff>
      <xdr:row>3</xdr:row>
      <xdr:rowOff>9525</xdr:rowOff>
    </xdr:to>
    <xdr:sp macro="" textlink="">
      <xdr:nvSpPr>
        <xdr:cNvPr id="3" name="Text Box 6">
          <a:extLst>
            <a:ext uri="{FF2B5EF4-FFF2-40B4-BE49-F238E27FC236}">
              <a16:creationId xmlns:a16="http://schemas.microsoft.com/office/drawing/2014/main" id="{00000000-0008-0000-0100-000003000000}"/>
            </a:ext>
          </a:extLst>
        </xdr:cNvPr>
        <xdr:cNvSpPr txBox="1">
          <a:spLocks noChangeArrowheads="1"/>
        </xdr:cNvSpPr>
      </xdr:nvSpPr>
      <xdr:spPr bwMode="auto">
        <a:xfrm>
          <a:off x="1504950" y="76200"/>
          <a:ext cx="5172075" cy="781050"/>
        </a:xfrm>
        <a:prstGeom prst="rect">
          <a:avLst/>
        </a:prstGeom>
        <a:noFill/>
        <a:ln w="9525">
          <a:noFill/>
          <a:miter lim="800000"/>
          <a:headEnd/>
          <a:tailEnd/>
        </a:ln>
      </xdr:spPr>
      <xdr:txBody>
        <a:bodyPr vertOverflow="clip" wrap="square" lIns="27432" tIns="22860" rIns="0" bIns="0" anchor="t" upright="1"/>
        <a:lstStyle/>
        <a:p>
          <a:pPr algn="ctr" rtl="0"/>
          <a:r>
            <a:rPr lang="pt-BR" sz="1600" b="1" i="0" baseline="0">
              <a:effectLst/>
              <a:latin typeface="+mn-lt"/>
              <a:ea typeface="+mn-ea"/>
              <a:cs typeface="+mn-cs"/>
            </a:rPr>
            <a:t>PREFEITURA MUNICIPAL DE INHAPIM</a:t>
          </a:r>
          <a:endParaRPr lang="pt-BR" sz="1600">
            <a:effectLst/>
          </a:endParaRPr>
        </a:p>
        <a:p>
          <a:pPr algn="ctr" rtl="0"/>
          <a:r>
            <a:rPr lang="pt-BR" sz="1100" b="0" i="0" baseline="0">
              <a:effectLst/>
              <a:latin typeface="+mn-lt"/>
              <a:ea typeface="+mn-ea"/>
              <a:cs typeface="+mn-cs"/>
            </a:rPr>
            <a:t>CNPJ 20.905.865/0001-04.</a:t>
          </a:r>
          <a:endParaRPr lang="pt-BR" sz="1050">
            <a:effectLst/>
          </a:endParaRPr>
        </a:p>
        <a:p>
          <a:pPr algn="ctr" rtl="0"/>
          <a:r>
            <a:rPr lang="pt-BR" sz="1100" b="0" i="0" baseline="0">
              <a:effectLst/>
              <a:latin typeface="+mn-lt"/>
              <a:ea typeface="+mn-ea"/>
              <a:cs typeface="+mn-cs"/>
            </a:rPr>
            <a:t> Praça Alaíde Quintela Soares, 115 - Centro - Telefone (0XX) 33 3315.1511</a:t>
          </a:r>
          <a:endParaRPr lang="pt-BR" sz="1050">
            <a:effectLst/>
          </a:endParaRPr>
        </a:p>
        <a:p>
          <a:pPr algn="ctr" rtl="0"/>
          <a:r>
            <a:rPr lang="pt-BR" sz="1100" b="0" i="0" baseline="0">
              <a:effectLst/>
              <a:latin typeface="+mn-lt"/>
              <a:ea typeface="+mn-ea"/>
              <a:cs typeface="+mn-cs"/>
            </a:rPr>
            <a:t>35330-000 - INHAPIM - MINAS GERAIS</a:t>
          </a:r>
          <a:endParaRPr lang="pt-BR" sz="1050">
            <a:effectLst/>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195822</xdr:colOff>
      <xdr:row>0</xdr:row>
      <xdr:rowOff>28575</xdr:rowOff>
    </xdr:from>
    <xdr:to>
      <xdr:col>1</xdr:col>
      <xdr:colOff>4202</xdr:colOff>
      <xdr:row>2</xdr:row>
      <xdr:rowOff>123825</xdr:rowOff>
    </xdr:to>
    <xdr:pic>
      <xdr:nvPicPr>
        <xdr:cNvPr id="2" name="Imagem 6">
          <a:extLst>
            <a:ext uri="{FF2B5EF4-FFF2-40B4-BE49-F238E27FC236}">
              <a16:creationId xmlns:a16="http://schemas.microsoft.com/office/drawing/2014/main" id="{00000000-0008-0000-0200-00000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xdr:blipFill>
      <xdr:spPr bwMode="auto">
        <a:xfrm>
          <a:off x="195822" y="28575"/>
          <a:ext cx="722780" cy="781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590550</xdr:colOff>
      <xdr:row>0</xdr:row>
      <xdr:rowOff>76200</xdr:rowOff>
    </xdr:from>
    <xdr:to>
      <xdr:col>6</xdr:col>
      <xdr:colOff>676275</xdr:colOff>
      <xdr:row>3</xdr:row>
      <xdr:rowOff>9525</xdr:rowOff>
    </xdr:to>
    <xdr:sp macro="" textlink="">
      <xdr:nvSpPr>
        <xdr:cNvPr id="3" name="Text Box 6">
          <a:extLst>
            <a:ext uri="{FF2B5EF4-FFF2-40B4-BE49-F238E27FC236}">
              <a16:creationId xmlns:a16="http://schemas.microsoft.com/office/drawing/2014/main" id="{00000000-0008-0000-0200-000003000000}"/>
            </a:ext>
          </a:extLst>
        </xdr:cNvPr>
        <xdr:cNvSpPr txBox="1">
          <a:spLocks noChangeArrowheads="1"/>
        </xdr:cNvSpPr>
      </xdr:nvSpPr>
      <xdr:spPr bwMode="auto">
        <a:xfrm>
          <a:off x="1495425" y="76200"/>
          <a:ext cx="4810125" cy="781050"/>
        </a:xfrm>
        <a:prstGeom prst="rect">
          <a:avLst/>
        </a:prstGeom>
        <a:noFill/>
        <a:ln w="9525">
          <a:noFill/>
          <a:miter lim="800000"/>
          <a:headEnd/>
          <a:tailEnd/>
        </a:ln>
      </xdr:spPr>
      <xdr:txBody>
        <a:bodyPr vertOverflow="clip" wrap="square" lIns="27432" tIns="22860" rIns="0" bIns="0" anchor="t" upright="1"/>
        <a:lstStyle/>
        <a:p>
          <a:pPr algn="ctr" rtl="0"/>
          <a:r>
            <a:rPr lang="pt-BR" sz="1600" b="1" i="0" baseline="0">
              <a:effectLst/>
              <a:latin typeface="+mn-lt"/>
              <a:ea typeface="+mn-ea"/>
              <a:cs typeface="+mn-cs"/>
            </a:rPr>
            <a:t>PREFEITURA MUNICIPAL DE INHAPIM</a:t>
          </a:r>
          <a:endParaRPr lang="pt-BR" sz="1600">
            <a:effectLst/>
          </a:endParaRPr>
        </a:p>
        <a:p>
          <a:pPr algn="ctr" rtl="0"/>
          <a:r>
            <a:rPr lang="pt-BR" sz="1100" b="0" i="0" baseline="0">
              <a:effectLst/>
              <a:latin typeface="+mn-lt"/>
              <a:ea typeface="+mn-ea"/>
              <a:cs typeface="+mn-cs"/>
            </a:rPr>
            <a:t>CNPJ 20.905.865/0001-04.</a:t>
          </a:r>
          <a:endParaRPr lang="pt-BR" sz="1050">
            <a:effectLst/>
          </a:endParaRPr>
        </a:p>
        <a:p>
          <a:pPr algn="ctr" rtl="0"/>
          <a:r>
            <a:rPr lang="pt-BR" sz="1100" b="0" i="0" baseline="0">
              <a:effectLst/>
              <a:latin typeface="+mn-lt"/>
              <a:ea typeface="+mn-ea"/>
              <a:cs typeface="+mn-cs"/>
            </a:rPr>
            <a:t> Praça Alaíde Quintela Soares, 115 - Centro - Telefone (0XX) 33 3315.1511</a:t>
          </a:r>
          <a:endParaRPr lang="pt-BR" sz="1050">
            <a:effectLst/>
          </a:endParaRPr>
        </a:p>
        <a:p>
          <a:pPr algn="ctr" rtl="0"/>
          <a:r>
            <a:rPr lang="pt-BR" sz="1100" b="0" i="0" baseline="0">
              <a:effectLst/>
              <a:latin typeface="+mn-lt"/>
              <a:ea typeface="+mn-ea"/>
              <a:cs typeface="+mn-cs"/>
            </a:rPr>
            <a:t>35330-000 - INHAPIM - MINAS GERAIS</a:t>
          </a:r>
          <a:endParaRPr lang="pt-BR" sz="1050">
            <a:effectLst/>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195822</xdr:colOff>
      <xdr:row>0</xdr:row>
      <xdr:rowOff>28575</xdr:rowOff>
    </xdr:from>
    <xdr:to>
      <xdr:col>1</xdr:col>
      <xdr:colOff>4202</xdr:colOff>
      <xdr:row>2</xdr:row>
      <xdr:rowOff>123825</xdr:rowOff>
    </xdr:to>
    <xdr:pic>
      <xdr:nvPicPr>
        <xdr:cNvPr id="2" name="Imagem 6">
          <a:extLst>
            <a:ext uri="{FF2B5EF4-FFF2-40B4-BE49-F238E27FC236}">
              <a16:creationId xmlns:a16="http://schemas.microsoft.com/office/drawing/2014/main" id="{00000000-0008-0000-0300-00000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xdr:blipFill>
      <xdr:spPr bwMode="auto">
        <a:xfrm>
          <a:off x="195822" y="28575"/>
          <a:ext cx="722780" cy="781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590550</xdr:colOff>
      <xdr:row>0</xdr:row>
      <xdr:rowOff>76200</xdr:rowOff>
    </xdr:from>
    <xdr:to>
      <xdr:col>6</xdr:col>
      <xdr:colOff>676275</xdr:colOff>
      <xdr:row>3</xdr:row>
      <xdr:rowOff>9525</xdr:rowOff>
    </xdr:to>
    <xdr:sp macro="" textlink="">
      <xdr:nvSpPr>
        <xdr:cNvPr id="3" name="Text Box 6">
          <a:extLst>
            <a:ext uri="{FF2B5EF4-FFF2-40B4-BE49-F238E27FC236}">
              <a16:creationId xmlns:a16="http://schemas.microsoft.com/office/drawing/2014/main" id="{00000000-0008-0000-0300-000003000000}"/>
            </a:ext>
          </a:extLst>
        </xdr:cNvPr>
        <xdr:cNvSpPr txBox="1">
          <a:spLocks noChangeArrowheads="1"/>
        </xdr:cNvSpPr>
      </xdr:nvSpPr>
      <xdr:spPr bwMode="auto">
        <a:xfrm>
          <a:off x="1495425" y="76200"/>
          <a:ext cx="4810125" cy="781050"/>
        </a:xfrm>
        <a:prstGeom prst="rect">
          <a:avLst/>
        </a:prstGeom>
        <a:noFill/>
        <a:ln w="9525">
          <a:noFill/>
          <a:miter lim="800000"/>
          <a:headEnd/>
          <a:tailEnd/>
        </a:ln>
      </xdr:spPr>
      <xdr:txBody>
        <a:bodyPr vertOverflow="clip" wrap="square" lIns="27432" tIns="22860" rIns="0" bIns="0" anchor="t" upright="1"/>
        <a:lstStyle/>
        <a:p>
          <a:pPr algn="ctr" rtl="0"/>
          <a:r>
            <a:rPr lang="pt-BR" sz="1600" b="1" i="0" baseline="0">
              <a:effectLst/>
              <a:latin typeface="+mn-lt"/>
              <a:ea typeface="+mn-ea"/>
              <a:cs typeface="+mn-cs"/>
            </a:rPr>
            <a:t>PREFEITURA MUNICIPAL DE INHAPIM</a:t>
          </a:r>
          <a:endParaRPr lang="pt-BR" sz="1600">
            <a:effectLst/>
          </a:endParaRPr>
        </a:p>
        <a:p>
          <a:pPr algn="ctr" rtl="0"/>
          <a:r>
            <a:rPr lang="pt-BR" sz="1100" b="0" i="0" baseline="0">
              <a:effectLst/>
              <a:latin typeface="+mn-lt"/>
              <a:ea typeface="+mn-ea"/>
              <a:cs typeface="+mn-cs"/>
            </a:rPr>
            <a:t>CNPJ 20.905.865/0001-04.</a:t>
          </a:r>
          <a:endParaRPr lang="pt-BR" sz="1050">
            <a:effectLst/>
          </a:endParaRPr>
        </a:p>
        <a:p>
          <a:pPr algn="ctr" rtl="0"/>
          <a:r>
            <a:rPr lang="pt-BR" sz="1100" b="0" i="0" baseline="0">
              <a:effectLst/>
              <a:latin typeface="+mn-lt"/>
              <a:ea typeface="+mn-ea"/>
              <a:cs typeface="+mn-cs"/>
            </a:rPr>
            <a:t> Praça Alaíde Quintela Soares, 115 - Centro - Telefone (0XX) 33 3315.1511</a:t>
          </a:r>
          <a:endParaRPr lang="pt-BR" sz="1050">
            <a:effectLst/>
          </a:endParaRPr>
        </a:p>
        <a:p>
          <a:pPr algn="ctr" rtl="0"/>
          <a:r>
            <a:rPr lang="pt-BR" sz="1100" b="0" i="0" baseline="0">
              <a:effectLst/>
              <a:latin typeface="+mn-lt"/>
              <a:ea typeface="+mn-ea"/>
              <a:cs typeface="+mn-cs"/>
            </a:rPr>
            <a:t>35330-000 - INHAPIM - MINAS GERAIS</a:t>
          </a:r>
          <a:endParaRPr lang="pt-BR" sz="1050">
            <a:effectLst/>
          </a:endParaRP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195822</xdr:colOff>
      <xdr:row>0</xdr:row>
      <xdr:rowOff>28575</xdr:rowOff>
    </xdr:from>
    <xdr:to>
      <xdr:col>1</xdr:col>
      <xdr:colOff>4202</xdr:colOff>
      <xdr:row>2</xdr:row>
      <xdr:rowOff>123825</xdr:rowOff>
    </xdr:to>
    <xdr:pic>
      <xdr:nvPicPr>
        <xdr:cNvPr id="2" name="Imagem 6">
          <a:extLst>
            <a:ext uri="{FF2B5EF4-FFF2-40B4-BE49-F238E27FC236}">
              <a16:creationId xmlns:a16="http://schemas.microsoft.com/office/drawing/2014/main" id="{00000000-0008-0000-0400-00000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xdr:blipFill>
      <xdr:spPr bwMode="auto">
        <a:xfrm>
          <a:off x="195822" y="28575"/>
          <a:ext cx="722780" cy="781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590550</xdr:colOff>
      <xdr:row>0</xdr:row>
      <xdr:rowOff>76200</xdr:rowOff>
    </xdr:from>
    <xdr:to>
      <xdr:col>6</xdr:col>
      <xdr:colOff>676275</xdr:colOff>
      <xdr:row>3</xdr:row>
      <xdr:rowOff>9525</xdr:rowOff>
    </xdr:to>
    <xdr:sp macro="" textlink="">
      <xdr:nvSpPr>
        <xdr:cNvPr id="3" name="Text Box 6">
          <a:extLst>
            <a:ext uri="{FF2B5EF4-FFF2-40B4-BE49-F238E27FC236}">
              <a16:creationId xmlns:a16="http://schemas.microsoft.com/office/drawing/2014/main" id="{00000000-0008-0000-0400-000003000000}"/>
            </a:ext>
          </a:extLst>
        </xdr:cNvPr>
        <xdr:cNvSpPr txBox="1">
          <a:spLocks noChangeArrowheads="1"/>
        </xdr:cNvSpPr>
      </xdr:nvSpPr>
      <xdr:spPr bwMode="auto">
        <a:xfrm>
          <a:off x="1495425" y="76200"/>
          <a:ext cx="4810125" cy="781050"/>
        </a:xfrm>
        <a:prstGeom prst="rect">
          <a:avLst/>
        </a:prstGeom>
        <a:noFill/>
        <a:ln w="9525">
          <a:noFill/>
          <a:miter lim="800000"/>
          <a:headEnd/>
          <a:tailEnd/>
        </a:ln>
      </xdr:spPr>
      <xdr:txBody>
        <a:bodyPr vertOverflow="clip" wrap="square" lIns="27432" tIns="22860" rIns="0" bIns="0" anchor="t" upright="1"/>
        <a:lstStyle/>
        <a:p>
          <a:pPr algn="ctr" rtl="0"/>
          <a:r>
            <a:rPr lang="pt-BR" sz="1600" b="1" i="0" baseline="0">
              <a:effectLst/>
              <a:latin typeface="+mn-lt"/>
              <a:ea typeface="+mn-ea"/>
              <a:cs typeface="+mn-cs"/>
            </a:rPr>
            <a:t>PREFEITURA MUNICIPAL DE INHAPIM</a:t>
          </a:r>
          <a:endParaRPr lang="pt-BR" sz="1600">
            <a:effectLst/>
          </a:endParaRPr>
        </a:p>
        <a:p>
          <a:pPr algn="ctr" rtl="0"/>
          <a:r>
            <a:rPr lang="pt-BR" sz="1100" b="0" i="0" baseline="0">
              <a:effectLst/>
              <a:latin typeface="+mn-lt"/>
              <a:ea typeface="+mn-ea"/>
              <a:cs typeface="+mn-cs"/>
            </a:rPr>
            <a:t>CNPJ 20.905.865/0001-04.</a:t>
          </a:r>
          <a:endParaRPr lang="pt-BR" sz="1050">
            <a:effectLst/>
          </a:endParaRPr>
        </a:p>
        <a:p>
          <a:pPr algn="ctr" rtl="0"/>
          <a:r>
            <a:rPr lang="pt-BR" sz="1100" b="0" i="0" baseline="0">
              <a:effectLst/>
              <a:latin typeface="+mn-lt"/>
              <a:ea typeface="+mn-ea"/>
              <a:cs typeface="+mn-cs"/>
            </a:rPr>
            <a:t> Praça Alaíde Quintela Soares, 115 - Centro - Telefone (0XX) 33 3315.1511</a:t>
          </a:r>
          <a:endParaRPr lang="pt-BR" sz="1050">
            <a:effectLst/>
          </a:endParaRPr>
        </a:p>
        <a:p>
          <a:pPr algn="ctr" rtl="0"/>
          <a:r>
            <a:rPr lang="pt-BR" sz="1100" b="0" i="0" baseline="0">
              <a:effectLst/>
              <a:latin typeface="+mn-lt"/>
              <a:ea typeface="+mn-ea"/>
              <a:cs typeface="+mn-cs"/>
            </a:rPr>
            <a:t>35330-000 - INHAPIM - MINAS GERAIS</a:t>
          </a:r>
          <a:endParaRPr lang="pt-BR" sz="1050">
            <a:effectLst/>
          </a:endParaRP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0</xdr:col>
      <xdr:colOff>195822</xdr:colOff>
      <xdr:row>0</xdr:row>
      <xdr:rowOff>28575</xdr:rowOff>
    </xdr:from>
    <xdr:to>
      <xdr:col>1</xdr:col>
      <xdr:colOff>4202</xdr:colOff>
      <xdr:row>2</xdr:row>
      <xdr:rowOff>123825</xdr:rowOff>
    </xdr:to>
    <xdr:pic>
      <xdr:nvPicPr>
        <xdr:cNvPr id="2" name="Imagem 6">
          <a:extLst>
            <a:ext uri="{FF2B5EF4-FFF2-40B4-BE49-F238E27FC236}">
              <a16:creationId xmlns:a16="http://schemas.microsoft.com/office/drawing/2014/main" id="{2E0441C1-FCAA-48D3-B117-667E4C199C44}"/>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xdr:blipFill>
      <xdr:spPr bwMode="auto">
        <a:xfrm>
          <a:off x="195822" y="28575"/>
          <a:ext cx="722780" cy="781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590550</xdr:colOff>
      <xdr:row>0</xdr:row>
      <xdr:rowOff>76200</xdr:rowOff>
    </xdr:from>
    <xdr:to>
      <xdr:col>6</xdr:col>
      <xdr:colOff>676275</xdr:colOff>
      <xdr:row>3</xdr:row>
      <xdr:rowOff>9525</xdr:rowOff>
    </xdr:to>
    <xdr:sp macro="" textlink="">
      <xdr:nvSpPr>
        <xdr:cNvPr id="3" name="Text Box 6">
          <a:extLst>
            <a:ext uri="{FF2B5EF4-FFF2-40B4-BE49-F238E27FC236}">
              <a16:creationId xmlns:a16="http://schemas.microsoft.com/office/drawing/2014/main" id="{1E2288C7-3A6A-4A99-9BB7-3BB04FF00BEE}"/>
            </a:ext>
          </a:extLst>
        </xdr:cNvPr>
        <xdr:cNvSpPr txBox="1">
          <a:spLocks noChangeArrowheads="1"/>
        </xdr:cNvSpPr>
      </xdr:nvSpPr>
      <xdr:spPr bwMode="auto">
        <a:xfrm>
          <a:off x="1495425" y="76200"/>
          <a:ext cx="4810125" cy="781050"/>
        </a:xfrm>
        <a:prstGeom prst="rect">
          <a:avLst/>
        </a:prstGeom>
        <a:noFill/>
        <a:ln w="9525">
          <a:noFill/>
          <a:miter lim="800000"/>
          <a:headEnd/>
          <a:tailEnd/>
        </a:ln>
      </xdr:spPr>
      <xdr:txBody>
        <a:bodyPr vertOverflow="clip" wrap="square" lIns="27432" tIns="22860" rIns="0" bIns="0" anchor="t" upright="1"/>
        <a:lstStyle/>
        <a:p>
          <a:pPr algn="ctr" rtl="0"/>
          <a:r>
            <a:rPr lang="pt-BR" sz="1600" b="1" i="0" baseline="0">
              <a:effectLst/>
              <a:latin typeface="+mn-lt"/>
              <a:ea typeface="+mn-ea"/>
              <a:cs typeface="+mn-cs"/>
            </a:rPr>
            <a:t>PREFEITURA MUNICIPAL DE INHAPIM</a:t>
          </a:r>
          <a:endParaRPr lang="pt-BR" sz="1600">
            <a:effectLst/>
          </a:endParaRPr>
        </a:p>
        <a:p>
          <a:pPr algn="ctr" rtl="0"/>
          <a:r>
            <a:rPr lang="pt-BR" sz="1100" b="0" i="0" baseline="0">
              <a:effectLst/>
              <a:latin typeface="+mn-lt"/>
              <a:ea typeface="+mn-ea"/>
              <a:cs typeface="+mn-cs"/>
            </a:rPr>
            <a:t>CNPJ 20.905.865/0001-04.</a:t>
          </a:r>
          <a:endParaRPr lang="pt-BR" sz="1050">
            <a:effectLst/>
          </a:endParaRPr>
        </a:p>
        <a:p>
          <a:pPr algn="ctr" rtl="0"/>
          <a:r>
            <a:rPr lang="pt-BR" sz="1100" b="0" i="0" baseline="0">
              <a:effectLst/>
              <a:latin typeface="+mn-lt"/>
              <a:ea typeface="+mn-ea"/>
              <a:cs typeface="+mn-cs"/>
            </a:rPr>
            <a:t> Praça Alaíde Quintela Soares, 115 - Centro - Telefone (0XX) 33 3315.1511</a:t>
          </a:r>
          <a:endParaRPr lang="pt-BR" sz="1050">
            <a:effectLst/>
          </a:endParaRPr>
        </a:p>
        <a:p>
          <a:pPr algn="ctr" rtl="0"/>
          <a:r>
            <a:rPr lang="pt-BR" sz="1100" b="0" i="0" baseline="0">
              <a:effectLst/>
              <a:latin typeface="+mn-lt"/>
              <a:ea typeface="+mn-ea"/>
              <a:cs typeface="+mn-cs"/>
            </a:rPr>
            <a:t>35330-000 - INHAPIM - MINAS GERAIS</a:t>
          </a:r>
          <a:endParaRPr lang="pt-BR" sz="1050">
            <a:effectLst/>
          </a:endParaRPr>
        </a:p>
      </xdr:txBody>
    </xdr:sp>
    <xdr:clientData/>
  </xdr:twoCellAnchor>
</xdr:wsDr>
</file>

<file path=xl/drawings/drawing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0</xdr:col>
          <xdr:colOff>133350</xdr:colOff>
          <xdr:row>0</xdr:row>
          <xdr:rowOff>152400</xdr:rowOff>
        </xdr:from>
        <xdr:to>
          <xdr:col>1</xdr:col>
          <xdr:colOff>533400</xdr:colOff>
          <xdr:row>0</xdr:row>
          <xdr:rowOff>723900</xdr:rowOff>
        </xdr:to>
        <xdr:sp macro="" textlink="">
          <xdr:nvSpPr>
            <xdr:cNvPr id="12290" name="Object 2" hidden="1">
              <a:extLst>
                <a:ext uri="{63B3BB69-23CF-44E3-9099-C40C66FF867C}">
                  <a14:compatExt spid="_x0000_s12290"/>
                </a:ext>
                <a:ext uri="{FF2B5EF4-FFF2-40B4-BE49-F238E27FC236}">
                  <a16:creationId xmlns:a16="http://schemas.microsoft.com/office/drawing/2014/main" id="{00000000-0008-0000-0600-000002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2</xdr:col>
      <xdr:colOff>457200</xdr:colOff>
      <xdr:row>0</xdr:row>
      <xdr:rowOff>76200</xdr:rowOff>
    </xdr:from>
    <xdr:to>
      <xdr:col>5</xdr:col>
      <xdr:colOff>952500</xdr:colOff>
      <xdr:row>0</xdr:row>
      <xdr:rowOff>1066800</xdr:rowOff>
    </xdr:to>
    <xdr:sp macro="" textlink="">
      <xdr:nvSpPr>
        <xdr:cNvPr id="2" name="Text Box 6">
          <a:extLst>
            <a:ext uri="{FF2B5EF4-FFF2-40B4-BE49-F238E27FC236}">
              <a16:creationId xmlns:a16="http://schemas.microsoft.com/office/drawing/2014/main" id="{00000000-0008-0000-0500-000002000000}"/>
            </a:ext>
          </a:extLst>
        </xdr:cNvPr>
        <xdr:cNvSpPr txBox="1">
          <a:spLocks noChangeArrowheads="1"/>
        </xdr:cNvSpPr>
      </xdr:nvSpPr>
      <xdr:spPr bwMode="auto">
        <a:xfrm>
          <a:off x="1619250" y="76200"/>
          <a:ext cx="6000750" cy="990600"/>
        </a:xfrm>
        <a:prstGeom prst="rect">
          <a:avLst/>
        </a:prstGeom>
        <a:noFill/>
        <a:ln w="9525">
          <a:noFill/>
          <a:miter lim="800000"/>
          <a:headEnd/>
          <a:tailEnd/>
        </a:ln>
      </xdr:spPr>
      <xdr:txBody>
        <a:bodyPr vertOverflow="clip" wrap="square" lIns="27432" tIns="22860" rIns="0" bIns="0" anchor="t" upright="1"/>
        <a:lstStyle/>
        <a:p>
          <a:pPr algn="ctr" rtl="0"/>
          <a:r>
            <a:rPr lang="pt-BR" sz="2800" b="1" i="0" baseline="0">
              <a:effectLst/>
              <a:latin typeface="+mn-lt"/>
              <a:ea typeface="+mn-ea"/>
              <a:cs typeface="+mn-cs"/>
            </a:rPr>
            <a:t>PREFEITURA MUNICIPAL DE INHAPIM</a:t>
          </a:r>
          <a:endParaRPr lang="pt-BR" sz="2800">
            <a:effectLst/>
          </a:endParaRPr>
        </a:p>
        <a:p>
          <a:pPr algn="ctr" rtl="0"/>
          <a:r>
            <a:rPr lang="pt-BR" sz="1100" b="0" i="0" baseline="0">
              <a:effectLst/>
              <a:latin typeface="+mn-lt"/>
              <a:ea typeface="+mn-ea"/>
              <a:cs typeface="+mn-cs"/>
            </a:rPr>
            <a:t>CNPJ 20.905.865/0001-04.</a:t>
          </a:r>
          <a:endParaRPr lang="pt-BR" sz="1050">
            <a:effectLst/>
          </a:endParaRPr>
        </a:p>
        <a:p>
          <a:pPr algn="ctr" rtl="0"/>
          <a:r>
            <a:rPr lang="pt-BR" sz="1100" b="0" i="0" baseline="0">
              <a:effectLst/>
              <a:latin typeface="+mn-lt"/>
              <a:ea typeface="+mn-ea"/>
              <a:cs typeface="+mn-cs"/>
            </a:rPr>
            <a:t> Praça Alaíde Quintela Soares, 115 - Centro - Telefone (0XX) 33 3315.1511</a:t>
          </a:r>
          <a:endParaRPr lang="pt-BR" sz="1050">
            <a:effectLst/>
          </a:endParaRPr>
        </a:p>
        <a:p>
          <a:pPr algn="ctr" rtl="0"/>
          <a:r>
            <a:rPr lang="pt-BR" sz="1100" b="0" i="0" baseline="0">
              <a:effectLst/>
              <a:latin typeface="+mn-lt"/>
              <a:ea typeface="+mn-ea"/>
              <a:cs typeface="+mn-cs"/>
            </a:rPr>
            <a:t>35330-000 - INHAPIM - MINAS GERAIS</a:t>
          </a:r>
          <a:endParaRPr lang="pt-BR" sz="1050">
            <a:effectLst/>
          </a:endParaRPr>
        </a:p>
      </xdr:txBody>
    </xdr:sp>
    <xdr:clientData/>
  </xdr:twoCellAnchor>
  <xdr:twoCellAnchor>
    <xdr:from>
      <xdr:col>0</xdr:col>
      <xdr:colOff>266083</xdr:colOff>
      <xdr:row>0</xdr:row>
      <xdr:rowOff>57152</xdr:rowOff>
    </xdr:from>
    <xdr:to>
      <xdr:col>1</xdr:col>
      <xdr:colOff>907551</xdr:colOff>
      <xdr:row>0</xdr:row>
      <xdr:rowOff>1162050</xdr:rowOff>
    </xdr:to>
    <xdr:pic>
      <xdr:nvPicPr>
        <xdr:cNvPr id="3" name="Imagem 6">
          <a:extLst>
            <a:ext uri="{FF2B5EF4-FFF2-40B4-BE49-F238E27FC236}">
              <a16:creationId xmlns:a16="http://schemas.microsoft.com/office/drawing/2014/main" id="{00000000-0008-0000-0500-000003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xdr:blipFill>
      <xdr:spPr bwMode="auto">
        <a:xfrm>
          <a:off x="266083" y="57152"/>
          <a:ext cx="1022468" cy="1104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8.xml><?xml version="1.0" encoding="utf-8"?>
<xdr:wsDr xmlns:xdr="http://schemas.openxmlformats.org/drawingml/2006/spreadsheetDrawing" xmlns:a="http://schemas.openxmlformats.org/drawingml/2006/main">
  <xdr:twoCellAnchor>
    <xdr:from>
      <xdr:col>1</xdr:col>
      <xdr:colOff>985631</xdr:colOff>
      <xdr:row>0</xdr:row>
      <xdr:rowOff>26504</xdr:rowOff>
    </xdr:from>
    <xdr:to>
      <xdr:col>5</xdr:col>
      <xdr:colOff>639832</xdr:colOff>
      <xdr:row>0</xdr:row>
      <xdr:rowOff>1043608</xdr:rowOff>
    </xdr:to>
    <xdr:sp macro="" textlink="">
      <xdr:nvSpPr>
        <xdr:cNvPr id="2" name="Text Box 6">
          <a:extLst>
            <a:ext uri="{FF2B5EF4-FFF2-40B4-BE49-F238E27FC236}">
              <a16:creationId xmlns:a16="http://schemas.microsoft.com/office/drawing/2014/main" id="{00000000-0008-0000-0600-000002000000}"/>
            </a:ext>
          </a:extLst>
        </xdr:cNvPr>
        <xdr:cNvSpPr txBox="1">
          <a:spLocks noChangeArrowheads="1"/>
        </xdr:cNvSpPr>
      </xdr:nvSpPr>
      <xdr:spPr bwMode="auto">
        <a:xfrm>
          <a:off x="1697935" y="26504"/>
          <a:ext cx="7183093" cy="1017104"/>
        </a:xfrm>
        <a:prstGeom prst="rect">
          <a:avLst/>
        </a:prstGeom>
        <a:noFill/>
        <a:ln w="9525">
          <a:noFill/>
          <a:miter lim="800000"/>
          <a:headEnd/>
          <a:tailEnd/>
        </a:ln>
      </xdr:spPr>
      <xdr:txBody>
        <a:bodyPr vertOverflow="clip" wrap="square" lIns="27432" tIns="22860" rIns="0" bIns="0" anchor="t" upright="1"/>
        <a:lstStyle/>
        <a:p>
          <a:pPr algn="ctr" rtl="0"/>
          <a:r>
            <a:rPr lang="pt-BR" sz="2800" b="1" i="0" baseline="0">
              <a:effectLst/>
              <a:latin typeface="+mn-lt"/>
              <a:ea typeface="+mn-ea"/>
              <a:cs typeface="+mn-cs"/>
            </a:rPr>
            <a:t>PREFEITURA MUNICIPAL DE INHAPIM</a:t>
          </a:r>
          <a:endParaRPr lang="pt-BR" sz="2800">
            <a:effectLst/>
          </a:endParaRPr>
        </a:p>
        <a:p>
          <a:pPr algn="ctr" rtl="0"/>
          <a:r>
            <a:rPr lang="pt-BR" sz="1100" b="0" i="0" baseline="0">
              <a:effectLst/>
              <a:latin typeface="+mn-lt"/>
              <a:ea typeface="+mn-ea"/>
              <a:cs typeface="+mn-cs"/>
            </a:rPr>
            <a:t>CNPJ 20.905.865/0001-04.</a:t>
          </a:r>
          <a:endParaRPr lang="pt-BR" sz="1050">
            <a:effectLst/>
          </a:endParaRPr>
        </a:p>
        <a:p>
          <a:pPr algn="ctr" rtl="0"/>
          <a:r>
            <a:rPr lang="pt-BR" sz="1100" b="0" i="0" baseline="0">
              <a:effectLst/>
              <a:latin typeface="+mn-lt"/>
              <a:ea typeface="+mn-ea"/>
              <a:cs typeface="+mn-cs"/>
            </a:rPr>
            <a:t> Praça Alaíde Quintela Soares, 115 - Centro - Telefone (0XX) 33 3315.1511</a:t>
          </a:r>
          <a:endParaRPr lang="pt-BR" sz="1050">
            <a:effectLst/>
          </a:endParaRPr>
        </a:p>
        <a:p>
          <a:pPr algn="ctr" rtl="0"/>
          <a:r>
            <a:rPr lang="pt-BR" sz="1100" b="0" i="0" baseline="0">
              <a:effectLst/>
              <a:latin typeface="+mn-lt"/>
              <a:ea typeface="+mn-ea"/>
              <a:cs typeface="+mn-cs"/>
            </a:rPr>
            <a:t>35330-000 - INHAPIM - MINAS GERAIS</a:t>
          </a:r>
          <a:endParaRPr lang="pt-BR" sz="1050">
            <a:effectLst/>
          </a:endParaRPr>
        </a:p>
      </xdr:txBody>
    </xdr:sp>
    <xdr:clientData/>
  </xdr:twoCellAnchor>
  <xdr:twoCellAnchor>
    <xdr:from>
      <xdr:col>0</xdr:col>
      <xdr:colOff>393576</xdr:colOff>
      <xdr:row>0</xdr:row>
      <xdr:rowOff>72474</xdr:rowOff>
    </xdr:from>
    <xdr:to>
      <xdr:col>1</xdr:col>
      <xdr:colOff>572592</xdr:colOff>
      <xdr:row>0</xdr:row>
      <xdr:rowOff>1043608</xdr:rowOff>
    </xdr:to>
    <xdr:pic>
      <xdr:nvPicPr>
        <xdr:cNvPr id="3" name="Imagem 6">
          <a:extLst>
            <a:ext uri="{FF2B5EF4-FFF2-40B4-BE49-F238E27FC236}">
              <a16:creationId xmlns:a16="http://schemas.microsoft.com/office/drawing/2014/main" id="{00000000-0008-0000-0600-000003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xdr:blipFill>
      <xdr:spPr bwMode="auto">
        <a:xfrm>
          <a:off x="393576" y="72474"/>
          <a:ext cx="898683" cy="97113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9.xml><?xml version="1.0" encoding="utf-8"?>
<xdr:wsDr xmlns:xdr="http://schemas.openxmlformats.org/drawingml/2006/spreadsheetDrawing" xmlns:a="http://schemas.openxmlformats.org/drawingml/2006/main">
  <xdr:twoCellAnchor>
    <xdr:from>
      <xdr:col>0</xdr:col>
      <xdr:colOff>298384</xdr:colOff>
      <xdr:row>0</xdr:row>
      <xdr:rowOff>89646</xdr:rowOff>
    </xdr:from>
    <xdr:to>
      <xdr:col>1</xdr:col>
      <xdr:colOff>816602</xdr:colOff>
      <xdr:row>0</xdr:row>
      <xdr:rowOff>1061357</xdr:rowOff>
    </xdr:to>
    <xdr:pic>
      <xdr:nvPicPr>
        <xdr:cNvPr id="2" name="Imagem 6">
          <a:extLst>
            <a:ext uri="{FF2B5EF4-FFF2-40B4-BE49-F238E27FC236}">
              <a16:creationId xmlns:a16="http://schemas.microsoft.com/office/drawing/2014/main" id="{00000000-0008-0000-0700-00000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xdr:blipFill>
      <xdr:spPr bwMode="auto">
        <a:xfrm>
          <a:off x="298384" y="89646"/>
          <a:ext cx="899218" cy="9717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xdr:col>
      <xdr:colOff>1221441</xdr:colOff>
      <xdr:row>0</xdr:row>
      <xdr:rowOff>112060</xdr:rowOff>
    </xdr:from>
    <xdr:to>
      <xdr:col>5</xdr:col>
      <xdr:colOff>712134</xdr:colOff>
      <xdr:row>0</xdr:row>
      <xdr:rowOff>963706</xdr:rowOff>
    </xdr:to>
    <xdr:sp macro="" textlink="">
      <xdr:nvSpPr>
        <xdr:cNvPr id="3" name="Text Box 6">
          <a:extLst>
            <a:ext uri="{FF2B5EF4-FFF2-40B4-BE49-F238E27FC236}">
              <a16:creationId xmlns:a16="http://schemas.microsoft.com/office/drawing/2014/main" id="{00000000-0008-0000-0700-000003000000}"/>
            </a:ext>
          </a:extLst>
        </xdr:cNvPr>
        <xdr:cNvSpPr txBox="1">
          <a:spLocks noChangeArrowheads="1"/>
        </xdr:cNvSpPr>
      </xdr:nvSpPr>
      <xdr:spPr bwMode="auto">
        <a:xfrm>
          <a:off x="2386853" y="112060"/>
          <a:ext cx="5172075" cy="851646"/>
        </a:xfrm>
        <a:prstGeom prst="rect">
          <a:avLst/>
        </a:prstGeom>
        <a:noFill/>
        <a:ln w="9525">
          <a:noFill/>
          <a:miter lim="800000"/>
          <a:headEnd/>
          <a:tailEnd/>
        </a:ln>
      </xdr:spPr>
      <xdr:txBody>
        <a:bodyPr vertOverflow="clip" wrap="square" lIns="27432" tIns="22860" rIns="0" bIns="0" anchor="ctr" upright="1"/>
        <a:lstStyle/>
        <a:p>
          <a:pPr algn="ctr" rtl="0"/>
          <a:r>
            <a:rPr lang="pt-BR" sz="1600" b="1" i="0" baseline="0">
              <a:effectLst/>
              <a:latin typeface="+mn-lt"/>
              <a:ea typeface="+mn-ea"/>
              <a:cs typeface="+mn-cs"/>
            </a:rPr>
            <a:t>PREFEITURA MUNICIPAL DE INHAPIM</a:t>
          </a:r>
          <a:endParaRPr lang="pt-BR" sz="1600">
            <a:effectLst/>
          </a:endParaRPr>
        </a:p>
        <a:p>
          <a:pPr algn="ctr" rtl="0"/>
          <a:r>
            <a:rPr lang="pt-BR" sz="1100" b="0" i="0" baseline="0">
              <a:effectLst/>
              <a:latin typeface="+mn-lt"/>
              <a:ea typeface="+mn-ea"/>
              <a:cs typeface="+mn-cs"/>
            </a:rPr>
            <a:t>CNPJ 20.905.865/0001-04.</a:t>
          </a:r>
          <a:endParaRPr lang="pt-BR" sz="1050">
            <a:effectLst/>
          </a:endParaRPr>
        </a:p>
        <a:p>
          <a:pPr algn="ctr" rtl="0"/>
          <a:r>
            <a:rPr lang="pt-BR" sz="1100" b="0" i="0" baseline="0">
              <a:effectLst/>
              <a:latin typeface="+mn-lt"/>
              <a:ea typeface="+mn-ea"/>
              <a:cs typeface="+mn-cs"/>
            </a:rPr>
            <a:t> Praça Alaíde Quintela Soares, 115 - Centro - Telefone (0XX) 33 3315.1511</a:t>
          </a:r>
          <a:endParaRPr lang="pt-BR" sz="1050">
            <a:effectLst/>
          </a:endParaRPr>
        </a:p>
        <a:p>
          <a:pPr algn="ctr" rtl="0"/>
          <a:r>
            <a:rPr lang="pt-BR" sz="1100" b="0" i="0" baseline="0">
              <a:effectLst/>
              <a:latin typeface="+mn-lt"/>
              <a:ea typeface="+mn-ea"/>
              <a:cs typeface="+mn-cs"/>
            </a:rPr>
            <a:t>35330-000 - INHAPIM - MINAS GERAIS</a:t>
          </a:r>
          <a:endParaRPr lang="pt-BR" sz="1050">
            <a:effectLst/>
          </a:endParaRPr>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0</xdr:col>
      <xdr:colOff>129146</xdr:colOff>
      <xdr:row>0</xdr:row>
      <xdr:rowOff>28575</xdr:rowOff>
    </xdr:from>
    <xdr:to>
      <xdr:col>1</xdr:col>
      <xdr:colOff>333374</xdr:colOff>
      <xdr:row>3</xdr:row>
      <xdr:rowOff>8824</xdr:rowOff>
    </xdr:to>
    <xdr:pic>
      <xdr:nvPicPr>
        <xdr:cNvPr id="2" name="Imagem 6">
          <a:extLst>
            <a:ext uri="{FF2B5EF4-FFF2-40B4-BE49-F238E27FC236}">
              <a16:creationId xmlns:a16="http://schemas.microsoft.com/office/drawing/2014/main" id="{00000000-0008-0000-0800-00000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xdr:blipFill>
      <xdr:spPr bwMode="auto">
        <a:xfrm>
          <a:off x="129146" y="28575"/>
          <a:ext cx="766203" cy="8279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95250</xdr:colOff>
      <xdr:row>0</xdr:row>
      <xdr:rowOff>76200</xdr:rowOff>
    </xdr:from>
    <xdr:to>
      <xdr:col>6</xdr:col>
      <xdr:colOff>0</xdr:colOff>
      <xdr:row>3</xdr:row>
      <xdr:rowOff>9525</xdr:rowOff>
    </xdr:to>
    <xdr:sp macro="" textlink="">
      <xdr:nvSpPr>
        <xdr:cNvPr id="3" name="Text Box 6">
          <a:extLst>
            <a:ext uri="{FF2B5EF4-FFF2-40B4-BE49-F238E27FC236}">
              <a16:creationId xmlns:a16="http://schemas.microsoft.com/office/drawing/2014/main" id="{00000000-0008-0000-0800-000003000000}"/>
            </a:ext>
          </a:extLst>
        </xdr:cNvPr>
        <xdr:cNvSpPr txBox="1">
          <a:spLocks noChangeArrowheads="1"/>
        </xdr:cNvSpPr>
      </xdr:nvSpPr>
      <xdr:spPr bwMode="auto">
        <a:xfrm>
          <a:off x="657225" y="76200"/>
          <a:ext cx="5715000" cy="781050"/>
        </a:xfrm>
        <a:prstGeom prst="rect">
          <a:avLst/>
        </a:prstGeom>
        <a:noFill/>
        <a:ln w="9525">
          <a:noFill/>
          <a:miter lim="800000"/>
          <a:headEnd/>
          <a:tailEnd/>
        </a:ln>
      </xdr:spPr>
      <xdr:txBody>
        <a:bodyPr vertOverflow="clip" wrap="square" lIns="27432" tIns="22860" rIns="0" bIns="0" anchor="t" upright="1"/>
        <a:lstStyle/>
        <a:p>
          <a:pPr algn="ctr" rtl="0"/>
          <a:r>
            <a:rPr lang="pt-BR" sz="1600" b="1" i="0" baseline="0">
              <a:effectLst/>
              <a:latin typeface="+mn-lt"/>
              <a:ea typeface="+mn-ea"/>
              <a:cs typeface="+mn-cs"/>
            </a:rPr>
            <a:t>PREFEITURA MUNICIPAL DE INHAPIM</a:t>
          </a:r>
          <a:endParaRPr lang="pt-BR" sz="1600">
            <a:effectLst/>
          </a:endParaRPr>
        </a:p>
        <a:p>
          <a:pPr algn="ctr" rtl="0"/>
          <a:r>
            <a:rPr lang="pt-BR" sz="1100" b="0" i="0" baseline="0">
              <a:effectLst/>
              <a:latin typeface="+mn-lt"/>
              <a:ea typeface="+mn-ea"/>
              <a:cs typeface="+mn-cs"/>
            </a:rPr>
            <a:t>CNPJ 20.905.865/0001-04.</a:t>
          </a:r>
          <a:endParaRPr lang="pt-BR" sz="1050">
            <a:effectLst/>
          </a:endParaRPr>
        </a:p>
        <a:p>
          <a:pPr algn="ctr" rtl="0"/>
          <a:r>
            <a:rPr lang="pt-BR" sz="1100" b="0" i="0" baseline="0">
              <a:effectLst/>
              <a:latin typeface="+mn-lt"/>
              <a:ea typeface="+mn-ea"/>
              <a:cs typeface="+mn-cs"/>
            </a:rPr>
            <a:t> Praça Alaíde Quintela Soares, 115 - Centro - Telefone (0XX) 33 3315.1511</a:t>
          </a:r>
          <a:endParaRPr lang="pt-BR" sz="1050">
            <a:effectLst/>
          </a:endParaRPr>
        </a:p>
        <a:p>
          <a:pPr algn="ctr" rtl="0"/>
          <a:r>
            <a:rPr lang="pt-BR" sz="1100" b="0" i="0" baseline="0">
              <a:effectLst/>
              <a:latin typeface="+mn-lt"/>
              <a:ea typeface="+mn-ea"/>
              <a:cs typeface="+mn-cs"/>
            </a:rPr>
            <a:t>35330-000 - INHAPIM - MINAS GERAIS</a:t>
          </a:r>
          <a:endParaRPr lang="pt-BR" sz="1050">
            <a:effectLst/>
          </a:endParaRPr>
        </a:p>
      </xdr:txBody>
    </xdr:sp>
    <xdr:clientData/>
  </xdr:twoCellAnchor>
  <xdr:twoCellAnchor editAs="oneCell">
    <xdr:from>
      <xdr:col>1</xdr:col>
      <xdr:colOff>173395</xdr:colOff>
      <xdr:row>7</xdr:row>
      <xdr:rowOff>138981</xdr:rowOff>
    </xdr:from>
    <xdr:to>
      <xdr:col>4</xdr:col>
      <xdr:colOff>267134</xdr:colOff>
      <xdr:row>31</xdr:row>
      <xdr:rowOff>166046</xdr:rowOff>
    </xdr:to>
    <xdr:pic>
      <xdr:nvPicPr>
        <xdr:cNvPr id="5" name="Imagem 4">
          <a:extLst>
            <a:ext uri="{FF2B5EF4-FFF2-40B4-BE49-F238E27FC236}">
              <a16:creationId xmlns:a16="http://schemas.microsoft.com/office/drawing/2014/main" id="{00000000-0008-0000-0800-000005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xdr:blipFill>
      <xdr:spPr>
        <a:xfrm>
          <a:off x="732989" y="1662981"/>
          <a:ext cx="4677645" cy="4206159"/>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Servidor\projetos\Meus%20documentos\Planilhas\OR&#199;AMENTO%202.4.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COMPOS."/>
      <sheetName val="ORÇAMENTO"/>
      <sheetName val="CONCRETO FUNDAÇÃO"/>
      <sheetName val="CONCRETO ESTRUTURA"/>
      <sheetName val="PARETO  |  ABC"/>
      <sheetName val="GRÁFICO"/>
    </sheetNames>
    <sheetDataSet>
      <sheetData sheetId="0">
        <row r="8">
          <cell r="G8">
            <v>2.89</v>
          </cell>
        </row>
        <row r="11">
          <cell r="B11" t="str">
            <v xml:space="preserve">  Pedreiro de acabamento</v>
          </cell>
        </row>
      </sheetData>
      <sheetData sheetId="1"/>
      <sheetData sheetId="2"/>
      <sheetData sheetId="3"/>
      <sheetData sheetId="4"/>
      <sheetData sheetId="5"/>
      <sheetData sheetId="6"/>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6.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7.bin"/></Relationships>
</file>

<file path=xl/worksheets/_rels/sheet7.xml.rels><?xml version="1.0" encoding="UTF-8" standalone="yes"?>
<Relationships xmlns="http://schemas.openxmlformats.org/package/2006/relationships"><Relationship Id="rId3" Type="http://schemas.openxmlformats.org/officeDocument/2006/relationships/drawing" Target="../drawings/drawing7.xml"/><Relationship Id="rId2" Type="http://schemas.openxmlformats.org/officeDocument/2006/relationships/printerSettings" Target="../printerSettings/printerSettings9.bin"/><Relationship Id="rId1" Type="http://schemas.openxmlformats.org/officeDocument/2006/relationships/printerSettings" Target="../printerSettings/printerSettings8.bin"/><Relationship Id="rId6" Type="http://schemas.openxmlformats.org/officeDocument/2006/relationships/image" Target="../media/image3.emf"/><Relationship Id="rId5" Type="http://schemas.openxmlformats.org/officeDocument/2006/relationships/oleObject" Target="../embeddings/oleObject1.bin"/><Relationship Id="rId4" Type="http://schemas.openxmlformats.org/officeDocument/2006/relationships/vmlDrawing" Target="../drawings/vmlDrawing1.vml"/></Relationships>
</file>

<file path=xl/worksheets/_rels/sheet8.xml.rels><?xml version="1.0" encoding="UTF-8" standalone="yes"?>
<Relationships xmlns="http://schemas.openxmlformats.org/package/2006/relationships"><Relationship Id="rId3" Type="http://schemas.openxmlformats.org/officeDocument/2006/relationships/drawing" Target="../drawings/drawing8.xml"/><Relationship Id="rId2" Type="http://schemas.openxmlformats.org/officeDocument/2006/relationships/printerSettings" Target="../printerSettings/printerSettings11.bin"/><Relationship Id="rId1" Type="http://schemas.openxmlformats.org/officeDocument/2006/relationships/printerSettings" Target="../printerSettings/printerSettings10.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2.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K82"/>
  <sheetViews>
    <sheetView showGridLines="0" showZeros="0" tabSelected="1" topLeftCell="A34" zoomScale="80" zoomScaleNormal="80" zoomScaleSheetLayoutView="80" workbookViewId="0">
      <selection activeCell="E38" sqref="E38"/>
    </sheetView>
  </sheetViews>
  <sheetFormatPr defaultColWidth="9.140625" defaultRowHeight="12.75"/>
  <cols>
    <col min="1" max="1" width="5.7109375" style="4" customWidth="1"/>
    <col min="2" max="2" width="15.7109375" style="4" bestFit="1" customWidth="1"/>
    <col min="3" max="3" width="60.7109375" style="4" customWidth="1"/>
    <col min="4" max="4" width="20.7109375" style="4" customWidth="1"/>
    <col min="5" max="5" width="13.28515625" style="4" bestFit="1" customWidth="1"/>
    <col min="6" max="6" width="11.7109375" style="5" customWidth="1"/>
    <col min="7" max="7" width="10.5703125" style="4" customWidth="1"/>
    <col min="8" max="8" width="15.140625" style="4" bestFit="1" customWidth="1"/>
    <col min="9" max="9" width="11.85546875" style="4" bestFit="1" customWidth="1"/>
    <col min="10" max="10" width="9.7109375" style="4" bestFit="1" customWidth="1"/>
    <col min="11" max="11" width="11.7109375" style="4" bestFit="1" customWidth="1"/>
    <col min="12" max="16384" width="9.140625" style="4"/>
  </cols>
  <sheetData>
    <row r="1" spans="1:11" ht="94.5" customHeight="1">
      <c r="A1" s="320"/>
      <c r="B1" s="321"/>
      <c r="C1" s="318"/>
      <c r="D1" s="318"/>
      <c r="E1" s="318"/>
      <c r="F1" s="318"/>
      <c r="G1" s="318"/>
      <c r="H1" s="319"/>
    </row>
    <row r="2" spans="1:11" s="14" customFormat="1" ht="20.100000000000001" customHeight="1">
      <c r="A2" s="332" t="s">
        <v>26</v>
      </c>
      <c r="B2" s="333"/>
      <c r="C2" s="333"/>
      <c r="D2" s="333"/>
      <c r="E2" s="333"/>
      <c r="F2" s="333"/>
      <c r="G2" s="333"/>
      <c r="H2" s="334"/>
    </row>
    <row r="3" spans="1:11" s="37" customFormat="1" ht="20.100000000000001" customHeight="1">
      <c r="A3" s="340" t="s">
        <v>37</v>
      </c>
      <c r="B3" s="341"/>
      <c r="C3" s="341"/>
      <c r="D3" s="341"/>
      <c r="E3" s="342" t="s">
        <v>80</v>
      </c>
      <c r="F3" s="343"/>
      <c r="G3" s="344" t="s">
        <v>32</v>
      </c>
      <c r="H3" s="345"/>
    </row>
    <row r="4" spans="1:11" s="37" customFormat="1" ht="20.100000000000001" customHeight="1">
      <c r="A4" s="337" t="s">
        <v>161</v>
      </c>
      <c r="B4" s="338"/>
      <c r="C4" s="338"/>
      <c r="D4" s="339"/>
      <c r="E4" s="342" t="s">
        <v>19</v>
      </c>
      <c r="F4" s="343"/>
      <c r="G4" s="335">
        <v>46139</v>
      </c>
      <c r="H4" s="336"/>
    </row>
    <row r="5" spans="1:11" s="37" customFormat="1" ht="20.100000000000001" customHeight="1">
      <c r="A5" s="322" t="s">
        <v>78</v>
      </c>
      <c r="B5" s="323"/>
      <c r="C5" s="323"/>
      <c r="D5" s="323"/>
      <c r="E5" s="330" t="s">
        <v>6</v>
      </c>
      <c r="F5" s="330"/>
      <c r="G5" s="330"/>
      <c r="H5" s="331"/>
      <c r="I5" s="43"/>
    </row>
    <row r="6" spans="1:11" s="37" customFormat="1" ht="24.95" customHeight="1">
      <c r="A6" s="324" t="s">
        <v>79</v>
      </c>
      <c r="B6" s="325"/>
      <c r="C6" s="325"/>
      <c r="D6" s="326"/>
      <c r="E6" s="125" t="s">
        <v>18</v>
      </c>
      <c r="F6" s="283" t="s">
        <v>3</v>
      </c>
      <c r="G6" s="125" t="s">
        <v>33</v>
      </c>
      <c r="H6" s="282" t="s">
        <v>4</v>
      </c>
    </row>
    <row r="7" spans="1:11" s="37" customFormat="1" ht="24.95" customHeight="1">
      <c r="A7" s="324" t="s">
        <v>35</v>
      </c>
      <c r="B7" s="325"/>
      <c r="C7" s="325"/>
      <c r="D7" s="326"/>
      <c r="E7" s="284" t="s">
        <v>23</v>
      </c>
      <c r="F7" s="285">
        <v>0.05</v>
      </c>
      <c r="G7" s="125" t="s">
        <v>31</v>
      </c>
      <c r="H7" s="286">
        <f>BDI!D34</f>
        <v>0.2843</v>
      </c>
    </row>
    <row r="8" spans="1:11" ht="3.75" customHeight="1">
      <c r="A8" s="327"/>
      <c r="B8" s="328"/>
      <c r="C8" s="328"/>
      <c r="D8" s="328"/>
      <c r="E8" s="328"/>
      <c r="F8" s="328"/>
      <c r="G8" s="328"/>
      <c r="H8" s="329"/>
    </row>
    <row r="9" spans="1:11" s="37" customFormat="1" ht="35.1" customHeight="1">
      <c r="A9" s="287" t="s">
        <v>0</v>
      </c>
      <c r="B9" s="288" t="s">
        <v>24</v>
      </c>
      <c r="C9" s="288" t="s">
        <v>25</v>
      </c>
      <c r="D9" s="288" t="s">
        <v>2</v>
      </c>
      <c r="E9" s="288" t="s">
        <v>1</v>
      </c>
      <c r="F9" s="289" t="s">
        <v>29</v>
      </c>
      <c r="G9" s="290" t="s">
        <v>30</v>
      </c>
      <c r="H9" s="291" t="s">
        <v>5</v>
      </c>
    </row>
    <row r="10" spans="1:11" s="37" customFormat="1" ht="20.100000000000001" customHeight="1">
      <c r="A10" s="292" t="s">
        <v>65</v>
      </c>
      <c r="B10" s="293"/>
      <c r="C10" s="294" t="s">
        <v>9</v>
      </c>
      <c r="D10" s="295"/>
      <c r="E10" s="296"/>
      <c r="F10" s="296"/>
      <c r="G10" s="296"/>
      <c r="H10" s="297">
        <f>H11</f>
        <v>1524.59</v>
      </c>
    </row>
    <row r="11" spans="1:11" s="37" customFormat="1" ht="67.5">
      <c r="A11" s="298" t="s">
        <v>75</v>
      </c>
      <c r="B11" s="299" t="s">
        <v>77</v>
      </c>
      <c r="C11" s="300" t="s">
        <v>76</v>
      </c>
      <c r="D11" s="299" t="s">
        <v>58</v>
      </c>
      <c r="E11" s="301">
        <v>1</v>
      </c>
      <c r="F11" s="302">
        <v>1187.0999999999999</v>
      </c>
      <c r="G11" s="302">
        <f t="shared" ref="G11:G44" si="0">ROUND(F11+(F11*$H$7),2)</f>
        <v>1524.59</v>
      </c>
      <c r="H11" s="303">
        <f>E11*G11</f>
        <v>1524.59</v>
      </c>
    </row>
    <row r="12" spans="1:11" s="37" customFormat="1" ht="11.25">
      <c r="A12" s="292" t="s">
        <v>21</v>
      </c>
      <c r="B12" s="293"/>
      <c r="C12" s="294" t="s">
        <v>81</v>
      </c>
      <c r="D12" s="295"/>
      <c r="E12" s="296"/>
      <c r="F12" s="296"/>
      <c r="G12" s="296"/>
      <c r="H12" s="297">
        <f>SUM(H13:H13)</f>
        <v>7862.7820000000002</v>
      </c>
    </row>
    <row r="13" spans="1:11" s="37" customFormat="1" ht="22.5">
      <c r="A13" s="298" t="s">
        <v>57</v>
      </c>
      <c r="B13" s="299" t="s">
        <v>83</v>
      </c>
      <c r="C13" s="300" t="s">
        <v>82</v>
      </c>
      <c r="D13" s="299" t="s">
        <v>74</v>
      </c>
      <c r="E13" s="301">
        <v>26.15</v>
      </c>
      <c r="F13" s="302">
        <v>234.12</v>
      </c>
      <c r="G13" s="302">
        <f t="shared" si="0"/>
        <v>300.68</v>
      </c>
      <c r="H13" s="303">
        <f t="shared" ref="H13:H22" si="1">E13*G13</f>
        <v>7862.7820000000002</v>
      </c>
      <c r="K13" s="247">
        <f>H45*85%</f>
        <v>171290.46056500002</v>
      </c>
    </row>
    <row r="14" spans="1:11" s="37" customFormat="1" ht="11.25">
      <c r="A14" s="292" t="s">
        <v>70</v>
      </c>
      <c r="B14" s="293"/>
      <c r="C14" s="294" t="s">
        <v>104</v>
      </c>
      <c r="D14" s="295"/>
      <c r="E14" s="296"/>
      <c r="F14" s="296"/>
      <c r="G14" s="296"/>
      <c r="H14" s="297">
        <f>SUM(H15:H17)</f>
        <v>8037.2735999999995</v>
      </c>
    </row>
    <row r="15" spans="1:11" s="37" customFormat="1" ht="22.5">
      <c r="A15" s="298" t="s">
        <v>71</v>
      </c>
      <c r="B15" s="299" t="s">
        <v>110</v>
      </c>
      <c r="C15" s="300" t="s">
        <v>109</v>
      </c>
      <c r="D15" s="299" t="s">
        <v>8</v>
      </c>
      <c r="E15" s="301">
        <v>9.69</v>
      </c>
      <c r="F15" s="302">
        <v>463.1</v>
      </c>
      <c r="G15" s="302">
        <f t="shared" si="0"/>
        <v>594.76</v>
      </c>
      <c r="H15" s="303">
        <f t="shared" si="1"/>
        <v>5763.2244000000001</v>
      </c>
      <c r="K15" s="247"/>
    </row>
    <row r="16" spans="1:11" s="37" customFormat="1" ht="45">
      <c r="A16" s="298" t="s">
        <v>72</v>
      </c>
      <c r="B16" s="299" t="s">
        <v>112</v>
      </c>
      <c r="C16" s="300" t="s">
        <v>111</v>
      </c>
      <c r="D16" s="299" t="s">
        <v>58</v>
      </c>
      <c r="E16" s="301">
        <f>E15*2</f>
        <v>19.38</v>
      </c>
      <c r="F16" s="302">
        <v>8.2100000000000009</v>
      </c>
      <c r="G16" s="302">
        <f t="shared" si="0"/>
        <v>10.54</v>
      </c>
      <c r="H16" s="303">
        <f t="shared" si="1"/>
        <v>204.26519999999996</v>
      </c>
      <c r="K16" s="247"/>
    </row>
    <row r="17" spans="1:11" s="37" customFormat="1" ht="56.25">
      <c r="A17" s="298" t="s">
        <v>73</v>
      </c>
      <c r="B17" s="299" t="s">
        <v>114</v>
      </c>
      <c r="C17" s="300" t="s">
        <v>113</v>
      </c>
      <c r="D17" s="299" t="s">
        <v>58</v>
      </c>
      <c r="E17" s="301">
        <f>E16</f>
        <v>19.38</v>
      </c>
      <c r="F17" s="302">
        <v>83.16</v>
      </c>
      <c r="G17" s="302">
        <f t="shared" si="0"/>
        <v>106.8</v>
      </c>
      <c r="H17" s="303">
        <f t="shared" si="1"/>
        <v>2069.7839999999997</v>
      </c>
      <c r="K17" s="247"/>
    </row>
    <row r="18" spans="1:11" s="37" customFormat="1" ht="11.25">
      <c r="A18" s="292" t="s">
        <v>89</v>
      </c>
      <c r="B18" s="293"/>
      <c r="C18" s="294" t="s">
        <v>147</v>
      </c>
      <c r="D18" s="295"/>
      <c r="E18" s="296"/>
      <c r="F18" s="296"/>
      <c r="G18" s="296"/>
      <c r="H18" s="297">
        <f>SUM(H19:H22)</f>
        <v>18617.219399999998</v>
      </c>
    </row>
    <row r="19" spans="1:11" s="37" customFormat="1" ht="22.5">
      <c r="A19" s="298" t="s">
        <v>91</v>
      </c>
      <c r="B19" s="299" t="s">
        <v>151</v>
      </c>
      <c r="C19" s="300" t="s">
        <v>150</v>
      </c>
      <c r="D19" s="299" t="s">
        <v>58</v>
      </c>
      <c r="E19" s="301">
        <v>398.22</v>
      </c>
      <c r="F19" s="302">
        <v>29.15</v>
      </c>
      <c r="G19" s="302">
        <f t="shared" si="0"/>
        <v>37.44</v>
      </c>
      <c r="H19" s="303">
        <f t="shared" si="1"/>
        <v>14909.3568</v>
      </c>
      <c r="K19" s="247"/>
    </row>
    <row r="20" spans="1:11" s="37" customFormat="1" ht="33.75">
      <c r="A20" s="298" t="s">
        <v>93</v>
      </c>
      <c r="B20" s="299" t="s">
        <v>149</v>
      </c>
      <c r="C20" s="300" t="s">
        <v>148</v>
      </c>
      <c r="D20" s="299" t="s">
        <v>58</v>
      </c>
      <c r="E20" s="301">
        <v>69.599999999999994</v>
      </c>
      <c r="F20" s="302">
        <v>35.369999999999997</v>
      </c>
      <c r="G20" s="302">
        <f t="shared" si="0"/>
        <v>45.43</v>
      </c>
      <c r="H20" s="303">
        <f t="shared" si="1"/>
        <v>3161.9279999999999</v>
      </c>
      <c r="K20" s="247"/>
    </row>
    <row r="21" spans="1:11" s="37" customFormat="1" ht="33.75">
      <c r="A21" s="298" t="s">
        <v>94</v>
      </c>
      <c r="B21" s="299" t="s">
        <v>208</v>
      </c>
      <c r="C21" s="300" t="s">
        <v>207</v>
      </c>
      <c r="D21" s="299" t="s">
        <v>58</v>
      </c>
      <c r="E21" s="301">
        <f>E16</f>
        <v>19.38</v>
      </c>
      <c r="F21" s="302">
        <v>4.88</v>
      </c>
      <c r="G21" s="302">
        <f t="shared" si="0"/>
        <v>6.27</v>
      </c>
      <c r="H21" s="303">
        <f t="shared" si="1"/>
        <v>121.51259999999999</v>
      </c>
      <c r="K21" s="247"/>
    </row>
    <row r="22" spans="1:11" s="37" customFormat="1" ht="22.5">
      <c r="A22" s="298" t="s">
        <v>204</v>
      </c>
      <c r="B22" s="299" t="s">
        <v>209</v>
      </c>
      <c r="C22" s="300" t="s">
        <v>210</v>
      </c>
      <c r="D22" s="299" t="s">
        <v>58</v>
      </c>
      <c r="E22" s="301">
        <f>E21</f>
        <v>19.38</v>
      </c>
      <c r="F22" s="302">
        <v>17.05</v>
      </c>
      <c r="G22" s="302">
        <f t="shared" si="0"/>
        <v>21.9</v>
      </c>
      <c r="H22" s="303">
        <f t="shared" si="1"/>
        <v>424.42199999999997</v>
      </c>
      <c r="K22" s="247"/>
    </row>
    <row r="23" spans="1:11" s="37" customFormat="1" ht="11.25">
      <c r="A23" s="292" t="s">
        <v>105</v>
      </c>
      <c r="B23" s="293"/>
      <c r="C23" s="294" t="s">
        <v>180</v>
      </c>
      <c r="D23" s="295"/>
      <c r="E23" s="296"/>
      <c r="F23" s="296"/>
      <c r="G23" s="296"/>
      <c r="H23" s="297">
        <f>SUM(H24:H30)</f>
        <v>108028.98819999999</v>
      </c>
    </row>
    <row r="24" spans="1:11" s="37" customFormat="1" ht="33.75">
      <c r="A24" s="298" t="s">
        <v>106</v>
      </c>
      <c r="B24" s="299" t="s">
        <v>87</v>
      </c>
      <c r="C24" s="300" t="s">
        <v>86</v>
      </c>
      <c r="D24" s="299" t="s">
        <v>58</v>
      </c>
      <c r="E24" s="301">
        <v>216.43</v>
      </c>
      <c r="F24" s="302">
        <v>88.47</v>
      </c>
      <c r="G24" s="302">
        <f t="shared" si="0"/>
        <v>113.62</v>
      </c>
      <c r="H24" s="303">
        <f>E24*G24</f>
        <v>24590.776600000001</v>
      </c>
    </row>
    <row r="25" spans="1:11" s="37" customFormat="1" ht="22.5">
      <c r="A25" s="298" t="s">
        <v>107</v>
      </c>
      <c r="B25" s="299" t="s">
        <v>85</v>
      </c>
      <c r="C25" s="300" t="s">
        <v>84</v>
      </c>
      <c r="D25" s="299" t="s">
        <v>7</v>
      </c>
      <c r="E25" s="301">
        <v>195</v>
      </c>
      <c r="F25" s="302">
        <v>173.05</v>
      </c>
      <c r="G25" s="302">
        <f t="shared" si="0"/>
        <v>222.25</v>
      </c>
      <c r="H25" s="303">
        <f>E25*G25</f>
        <v>43338.75</v>
      </c>
    </row>
    <row r="26" spans="1:11" s="37" customFormat="1" ht="33.75">
      <c r="A26" s="298" t="s">
        <v>108</v>
      </c>
      <c r="B26" s="299" t="s">
        <v>171</v>
      </c>
      <c r="C26" s="300" t="s">
        <v>170</v>
      </c>
      <c r="D26" s="299" t="s">
        <v>58</v>
      </c>
      <c r="E26" s="301">
        <v>2.88</v>
      </c>
      <c r="F26" s="302">
        <v>102.13</v>
      </c>
      <c r="G26" s="302">
        <f t="shared" si="0"/>
        <v>131.16999999999999</v>
      </c>
      <c r="H26" s="303">
        <f t="shared" ref="H26:H28" si="2">E26*G26</f>
        <v>377.76959999999997</v>
      </c>
    </row>
    <row r="27" spans="1:11" s="37" customFormat="1" ht="33.75">
      <c r="A27" s="298" t="s">
        <v>169</v>
      </c>
      <c r="B27" s="299" t="s">
        <v>171</v>
      </c>
      <c r="C27" s="300" t="s">
        <v>170</v>
      </c>
      <c r="D27" s="299" t="s">
        <v>58</v>
      </c>
      <c r="E27" s="301">
        <v>10.56</v>
      </c>
      <c r="F27" s="302">
        <v>102.13</v>
      </c>
      <c r="G27" s="302">
        <f t="shared" si="0"/>
        <v>131.16999999999999</v>
      </c>
      <c r="H27" s="303">
        <f t="shared" si="2"/>
        <v>1385.1551999999999</v>
      </c>
    </row>
    <row r="28" spans="1:11" s="37" customFormat="1" ht="45">
      <c r="A28" s="298" t="s">
        <v>173</v>
      </c>
      <c r="B28" s="299" t="s">
        <v>218</v>
      </c>
      <c r="C28" s="300" t="s">
        <v>217</v>
      </c>
      <c r="D28" s="299" t="s">
        <v>58</v>
      </c>
      <c r="E28" s="301">
        <v>3</v>
      </c>
      <c r="F28" s="302">
        <v>466.51</v>
      </c>
      <c r="G28" s="302">
        <f t="shared" si="0"/>
        <v>599.14</v>
      </c>
      <c r="H28" s="303">
        <f t="shared" si="2"/>
        <v>1797.42</v>
      </c>
    </row>
    <row r="29" spans="1:11" s="37" customFormat="1" ht="33.75">
      <c r="A29" s="298" t="s">
        <v>174</v>
      </c>
      <c r="B29" s="299" t="s">
        <v>171</v>
      </c>
      <c r="C29" s="300" t="s">
        <v>170</v>
      </c>
      <c r="D29" s="299" t="s">
        <v>58</v>
      </c>
      <c r="E29" s="301">
        <v>11.04</v>
      </c>
      <c r="F29" s="302">
        <v>102.13</v>
      </c>
      <c r="G29" s="302">
        <f t="shared" si="0"/>
        <v>131.16999999999999</v>
      </c>
      <c r="H29" s="303">
        <f>E29*G29</f>
        <v>1448.1167999999998</v>
      </c>
    </row>
    <row r="30" spans="1:11" s="37" customFormat="1" ht="45">
      <c r="A30" s="298" t="s">
        <v>216</v>
      </c>
      <c r="B30" s="299" t="s">
        <v>203</v>
      </c>
      <c r="C30" s="300" t="s">
        <v>202</v>
      </c>
      <c r="D30" s="299" t="s">
        <v>8</v>
      </c>
      <c r="E30" s="301">
        <v>100</v>
      </c>
      <c r="F30" s="302">
        <v>273.23</v>
      </c>
      <c r="G30" s="302">
        <f t="shared" si="0"/>
        <v>350.91</v>
      </c>
      <c r="H30" s="303">
        <f>E30*G30</f>
        <v>35091</v>
      </c>
      <c r="K30" s="247"/>
    </row>
    <row r="31" spans="1:11" s="37" customFormat="1" ht="11.25">
      <c r="A31" s="292" t="s">
        <v>132</v>
      </c>
      <c r="B31" s="293"/>
      <c r="C31" s="294" t="s">
        <v>90</v>
      </c>
      <c r="D31" s="295"/>
      <c r="E31" s="296"/>
      <c r="F31" s="296"/>
      <c r="G31" s="296"/>
      <c r="H31" s="297">
        <f>SUM(H32:H42)</f>
        <v>55285.200000000004</v>
      </c>
    </row>
    <row r="32" spans="1:11" s="37" customFormat="1" ht="33.75">
      <c r="A32" s="298" t="s">
        <v>134</v>
      </c>
      <c r="B32" s="299" t="s">
        <v>99</v>
      </c>
      <c r="C32" s="300" t="s">
        <v>98</v>
      </c>
      <c r="D32" s="299" t="s">
        <v>96</v>
      </c>
      <c r="E32" s="301">
        <v>1</v>
      </c>
      <c r="F32" s="304">
        <v>2285.67</v>
      </c>
      <c r="G32" s="302">
        <f t="shared" si="0"/>
        <v>2935.49</v>
      </c>
      <c r="H32" s="303">
        <f t="shared" ref="H32:H44" si="3">E32*G32</f>
        <v>2935.49</v>
      </c>
      <c r="J32" s="249"/>
      <c r="K32" s="249"/>
    </row>
    <row r="33" spans="1:11" s="37" customFormat="1" ht="33.75">
      <c r="A33" s="298" t="s">
        <v>135</v>
      </c>
      <c r="B33" s="299" t="s">
        <v>103</v>
      </c>
      <c r="C33" s="300" t="s">
        <v>102</v>
      </c>
      <c r="D33" s="299" t="s">
        <v>8</v>
      </c>
      <c r="E33" s="301">
        <v>100</v>
      </c>
      <c r="F33" s="304">
        <v>18.68</v>
      </c>
      <c r="G33" s="302">
        <f t="shared" si="0"/>
        <v>23.99</v>
      </c>
      <c r="H33" s="303">
        <f t="shared" si="3"/>
        <v>2399</v>
      </c>
      <c r="J33" s="249"/>
      <c r="K33" s="249"/>
    </row>
    <row r="34" spans="1:11" s="37" customFormat="1" ht="45">
      <c r="A34" s="298" t="s">
        <v>136</v>
      </c>
      <c r="B34" s="299" t="s">
        <v>97</v>
      </c>
      <c r="C34" s="300" t="s">
        <v>95</v>
      </c>
      <c r="D34" s="299" t="s">
        <v>96</v>
      </c>
      <c r="E34" s="301">
        <v>1</v>
      </c>
      <c r="F34" s="304">
        <v>593.95000000000005</v>
      </c>
      <c r="G34" s="302">
        <f t="shared" si="0"/>
        <v>762.81</v>
      </c>
      <c r="H34" s="303">
        <f t="shared" si="3"/>
        <v>762.81</v>
      </c>
      <c r="J34" s="249"/>
      <c r="K34" s="249"/>
    </row>
    <row r="35" spans="1:11" s="37" customFormat="1" ht="33.75">
      <c r="A35" s="298" t="s">
        <v>137</v>
      </c>
      <c r="B35" s="299" t="s">
        <v>101</v>
      </c>
      <c r="C35" s="300" t="s">
        <v>100</v>
      </c>
      <c r="D35" s="299" t="s">
        <v>96</v>
      </c>
      <c r="E35" s="301">
        <v>16</v>
      </c>
      <c r="F35" s="304">
        <v>127.93</v>
      </c>
      <c r="G35" s="302">
        <f t="shared" si="0"/>
        <v>164.3</v>
      </c>
      <c r="H35" s="303">
        <f t="shared" si="3"/>
        <v>2628.8</v>
      </c>
      <c r="J35" s="249"/>
      <c r="K35" s="249"/>
    </row>
    <row r="36" spans="1:11" s="37" customFormat="1" ht="78.75">
      <c r="A36" s="298" t="s">
        <v>138</v>
      </c>
      <c r="B36" s="299" t="s">
        <v>92</v>
      </c>
      <c r="C36" s="300" t="s">
        <v>88</v>
      </c>
      <c r="D36" s="299" t="s">
        <v>96</v>
      </c>
      <c r="E36" s="301">
        <v>36</v>
      </c>
      <c r="F36" s="304">
        <v>118.09</v>
      </c>
      <c r="G36" s="302">
        <f t="shared" si="0"/>
        <v>151.66</v>
      </c>
      <c r="H36" s="303">
        <f t="shared" si="3"/>
        <v>5459.76</v>
      </c>
      <c r="J36" s="249">
        <v>102.41</v>
      </c>
      <c r="K36" s="249">
        <f>J36*85%</f>
        <v>87.04849999999999</v>
      </c>
    </row>
    <row r="37" spans="1:11" s="37" customFormat="1" ht="33.75">
      <c r="A37" s="298" t="s">
        <v>139</v>
      </c>
      <c r="B37" s="299" t="s">
        <v>221</v>
      </c>
      <c r="C37" s="300" t="s">
        <v>219</v>
      </c>
      <c r="D37" s="299" t="s">
        <v>96</v>
      </c>
      <c r="E37" s="301">
        <v>2</v>
      </c>
      <c r="F37" s="304">
        <v>91.04</v>
      </c>
      <c r="G37" s="302">
        <f t="shared" si="0"/>
        <v>116.92</v>
      </c>
      <c r="H37" s="303">
        <f t="shared" si="3"/>
        <v>233.84</v>
      </c>
      <c r="J37" s="249"/>
      <c r="K37" s="249"/>
    </row>
    <row r="38" spans="1:11" s="37" customFormat="1" ht="33.75">
      <c r="A38" s="298" t="s">
        <v>140</v>
      </c>
      <c r="B38" s="299" t="s">
        <v>68</v>
      </c>
      <c r="C38" s="311" t="str">
        <f>'COMPOSIÇÃO - I'!C11</f>
        <v>POSTE DECORATIVO PARA JARDIM EM AÇO TUBULAR, H = *2,5* M, SEM LUMINÁRIA - FORNECIMENTO E
INSTALAÇÃO. AF_04/2025</v>
      </c>
      <c r="D38" s="299" t="s">
        <v>96</v>
      </c>
      <c r="E38" s="301">
        <v>11</v>
      </c>
      <c r="F38" s="304">
        <f>'COMPOSIÇÃO - I'!G11</f>
        <v>2087.1612135864716</v>
      </c>
      <c r="G38" s="302">
        <f t="shared" si="0"/>
        <v>2680.54</v>
      </c>
      <c r="H38" s="303">
        <f t="shared" si="3"/>
        <v>29485.94</v>
      </c>
    </row>
    <row r="39" spans="1:11" s="37" customFormat="1" ht="33.75">
      <c r="A39" s="298" t="s">
        <v>141</v>
      </c>
      <c r="B39" s="299" t="s">
        <v>206</v>
      </c>
      <c r="C39" s="311" t="s">
        <v>115</v>
      </c>
      <c r="D39" s="299" t="s">
        <v>96</v>
      </c>
      <c r="E39" s="301">
        <v>2</v>
      </c>
      <c r="F39" s="304">
        <f>F38</f>
        <v>2087.1612135864716</v>
      </c>
      <c r="G39" s="302">
        <f t="shared" si="0"/>
        <v>2680.54</v>
      </c>
      <c r="H39" s="303">
        <f t="shared" si="3"/>
        <v>5361.08</v>
      </c>
    </row>
    <row r="40" spans="1:11" s="37" customFormat="1" ht="22.5">
      <c r="A40" s="298" t="s">
        <v>142</v>
      </c>
      <c r="B40" s="299" t="s">
        <v>124</v>
      </c>
      <c r="C40" s="300" t="s">
        <v>123</v>
      </c>
      <c r="D40" s="299" t="s">
        <v>96</v>
      </c>
      <c r="E40" s="301">
        <v>22</v>
      </c>
      <c r="F40" s="304">
        <v>37.200000000000003</v>
      </c>
      <c r="G40" s="302">
        <f t="shared" si="0"/>
        <v>47.78</v>
      </c>
      <c r="H40" s="303">
        <f t="shared" si="3"/>
        <v>1051.1600000000001</v>
      </c>
    </row>
    <row r="41" spans="1:11" s="37" customFormat="1" ht="45">
      <c r="A41" s="298" t="s">
        <v>205</v>
      </c>
      <c r="B41" s="299" t="s">
        <v>131</v>
      </c>
      <c r="C41" s="311" t="str">
        <f>'COMPOSIÇÃO - II'!C11</f>
        <v>INSTALAÇÃO DE BALIZADOR METÁLICO COM LED, EM ALUMÍNIO COM DIFUSOR EM POLICARBONATO E
DIMENSÕES 6,2 CM X30 CM, COM PINTURA ELETROSTÁTICA, SOBRE PISO DE CONCRETO EXISTENTE. AF_11/2021</v>
      </c>
      <c r="D41" s="299" t="s">
        <v>96</v>
      </c>
      <c r="E41" s="301">
        <v>25</v>
      </c>
      <c r="F41" s="304">
        <f>'COMPOSIÇÃO - II'!G11</f>
        <v>80.513118000000006</v>
      </c>
      <c r="G41" s="302">
        <f t="shared" si="0"/>
        <v>103.4</v>
      </c>
      <c r="H41" s="303">
        <f t="shared" si="3"/>
        <v>2585</v>
      </c>
    </row>
    <row r="42" spans="1:11" s="37" customFormat="1" ht="22.5">
      <c r="A42" s="298" t="s">
        <v>220</v>
      </c>
      <c r="B42" s="299" t="s">
        <v>201</v>
      </c>
      <c r="C42" s="311" t="s">
        <v>178</v>
      </c>
      <c r="D42" s="299" t="s">
        <v>96</v>
      </c>
      <c r="E42" s="301">
        <v>4</v>
      </c>
      <c r="F42" s="304">
        <f>'COMPOSIÇÃO - IIII'!G11</f>
        <v>463.73545910099995</v>
      </c>
      <c r="G42" s="302">
        <f t="shared" si="0"/>
        <v>595.58000000000004</v>
      </c>
      <c r="H42" s="303">
        <f t="shared" si="3"/>
        <v>2382.3200000000002</v>
      </c>
    </row>
    <row r="43" spans="1:11" s="37" customFormat="1" ht="11.25">
      <c r="A43" s="292" t="s">
        <v>143</v>
      </c>
      <c r="B43" s="293"/>
      <c r="C43" s="294" t="s">
        <v>133</v>
      </c>
      <c r="D43" s="295"/>
      <c r="E43" s="296"/>
      <c r="F43" s="296"/>
      <c r="G43" s="296"/>
      <c r="H43" s="297">
        <f>SUM(H44)</f>
        <v>2162.1357000000003</v>
      </c>
    </row>
    <row r="44" spans="1:11" s="37" customFormat="1" ht="11.25">
      <c r="A44" s="298" t="s">
        <v>144</v>
      </c>
      <c r="B44" s="299" t="s">
        <v>146</v>
      </c>
      <c r="C44" s="300" t="s">
        <v>145</v>
      </c>
      <c r="D44" s="299" t="s">
        <v>58</v>
      </c>
      <c r="E44" s="312">
        <v>216.43</v>
      </c>
      <c r="F44" s="304">
        <v>7.78</v>
      </c>
      <c r="G44" s="313">
        <f t="shared" si="0"/>
        <v>9.99</v>
      </c>
      <c r="H44" s="314">
        <f t="shared" si="3"/>
        <v>2162.1357000000003</v>
      </c>
    </row>
    <row r="45" spans="1:11" s="49" customFormat="1" ht="20.100000000000001" customHeight="1">
      <c r="A45" s="305"/>
      <c r="B45" s="306"/>
      <c r="C45" s="306" t="s">
        <v>16</v>
      </c>
      <c r="D45" s="306"/>
      <c r="E45" s="306"/>
      <c r="F45" s="306"/>
      <c r="G45" s="306"/>
      <c r="H45" s="307">
        <f>SUM(H10,H12,H14,H18,H23,H31,H43)</f>
        <v>201518.18890000001</v>
      </c>
    </row>
    <row r="46" spans="1:11" s="49" customFormat="1" ht="26.1" customHeight="1">
      <c r="A46" s="132"/>
      <c r="B46" s="219"/>
      <c r="C46" s="219"/>
      <c r="D46" s="219"/>
      <c r="E46" s="219"/>
      <c r="F46" s="220"/>
      <c r="G46" s="219"/>
      <c r="H46" s="133"/>
    </row>
    <row r="47" spans="1:11" s="49" customFormat="1" ht="20.100000000000001" customHeight="1">
      <c r="A47" s="134"/>
      <c r="B47" s="4"/>
      <c r="C47" s="308"/>
      <c r="D47" s="221"/>
      <c r="E47" s="222"/>
      <c r="F47" s="223"/>
      <c r="G47" s="222"/>
      <c r="H47" s="135"/>
    </row>
    <row r="48" spans="1:11" s="49" customFormat="1" ht="12.95" customHeight="1">
      <c r="A48" s="136"/>
      <c r="B48" s="14"/>
      <c r="C48" s="309" t="str">
        <f>'Memória de Cálculo'!C44</f>
        <v>Sebastião Barbosa Pinto Filho</v>
      </c>
      <c r="D48" s="14"/>
      <c r="E48" s="14"/>
      <c r="F48" s="223"/>
      <c r="G48" s="14"/>
      <c r="H48" s="137"/>
    </row>
    <row r="49" spans="1:8" s="49" customFormat="1" ht="12.95" customHeight="1">
      <c r="A49" s="136"/>
      <c r="B49" s="4"/>
      <c r="C49" s="309" t="str">
        <f>'Memória de Cálculo'!C45</f>
        <v>CREA/MG Nº: MG 249.547/D</v>
      </c>
      <c r="D49" s="4"/>
      <c r="E49" s="4"/>
      <c r="F49" s="223"/>
      <c r="G49" s="4"/>
      <c r="H49" s="138"/>
    </row>
    <row r="50" spans="1:8" s="49" customFormat="1" ht="16.5" customHeight="1">
      <c r="A50" s="136"/>
      <c r="B50" s="4"/>
      <c r="C50" s="205"/>
      <c r="D50" s="4"/>
      <c r="E50" s="4"/>
      <c r="F50" s="223"/>
      <c r="G50" s="4"/>
      <c r="H50" s="138"/>
    </row>
    <row r="51" spans="1:8" s="49" customFormat="1" ht="20.25" customHeight="1">
      <c r="A51" s="134"/>
      <c r="B51" s="4"/>
      <c r="C51" s="308"/>
      <c r="D51" s="222"/>
      <c r="E51" s="222"/>
      <c r="F51" s="223"/>
      <c r="G51" s="224"/>
      <c r="H51" s="135"/>
    </row>
    <row r="52" spans="1:8" s="49" customFormat="1" ht="20.100000000000001" customHeight="1">
      <c r="A52" s="139"/>
      <c r="B52" s="14"/>
      <c r="C52" s="310" t="s">
        <v>46</v>
      </c>
      <c r="D52" s="225"/>
      <c r="E52" s="226"/>
      <c r="F52" s="223"/>
      <c r="G52" s="227"/>
      <c r="H52" s="140"/>
    </row>
    <row r="53" spans="1:8" s="37" customFormat="1" ht="12" customHeight="1">
      <c r="A53" s="139"/>
      <c r="B53" s="14"/>
      <c r="C53" s="309" t="str">
        <f>'Memória de Cálculo'!C50</f>
        <v>Sandro Adriano Oliveira Silva</v>
      </c>
      <c r="D53" s="14"/>
      <c r="E53" s="14"/>
      <c r="F53" s="15"/>
      <c r="G53" s="14"/>
      <c r="H53" s="137"/>
    </row>
    <row r="54" spans="1:8" s="37" customFormat="1" ht="12" customHeight="1">
      <c r="A54" s="136"/>
      <c r="B54" s="14"/>
      <c r="C54" s="309"/>
      <c r="D54" s="14"/>
      <c r="E54" s="14"/>
      <c r="F54" s="15"/>
      <c r="G54" s="14"/>
      <c r="H54" s="137"/>
    </row>
    <row r="55" spans="1:8" s="37" customFormat="1" ht="12" customHeight="1" thickBot="1">
      <c r="A55" s="141"/>
      <c r="B55" s="142"/>
      <c r="C55" s="142"/>
      <c r="D55" s="142"/>
      <c r="E55" s="142"/>
      <c r="F55" s="143"/>
      <c r="G55" s="142"/>
      <c r="H55" s="144"/>
    </row>
    <row r="56" spans="1:8" s="37" customFormat="1">
      <c r="A56" s="4"/>
      <c r="B56" s="4"/>
      <c r="C56" s="4"/>
      <c r="D56" s="4"/>
      <c r="E56" s="4"/>
      <c r="F56" s="5"/>
      <c r="G56" s="4"/>
      <c r="H56" s="4"/>
    </row>
    <row r="57" spans="1:8" s="37" customFormat="1">
      <c r="A57" s="4"/>
      <c r="B57" s="4"/>
      <c r="C57" s="4"/>
      <c r="D57" s="4"/>
      <c r="E57" s="4"/>
      <c r="F57" s="4"/>
      <c r="G57" s="4"/>
      <c r="H57" s="4"/>
    </row>
    <row r="58" spans="1:8" s="37" customFormat="1" ht="20.100000000000001" customHeight="1">
      <c r="A58" s="4"/>
      <c r="B58" s="4"/>
      <c r="C58" s="4"/>
      <c r="D58" s="4"/>
      <c r="E58" s="4"/>
      <c r="F58" s="5"/>
      <c r="G58" s="4"/>
      <c r="H58" s="4"/>
    </row>
    <row r="59" spans="1:8" s="37" customFormat="1">
      <c r="A59" s="4"/>
      <c r="B59" s="4"/>
      <c r="C59" s="4"/>
      <c r="D59" s="4"/>
      <c r="E59" s="4"/>
      <c r="F59" s="5"/>
      <c r="G59" s="4"/>
      <c r="H59" s="4"/>
    </row>
    <row r="60" spans="1:8" s="37" customFormat="1">
      <c r="A60" s="4"/>
      <c r="B60" s="4"/>
      <c r="C60" s="4"/>
      <c r="D60" s="4"/>
      <c r="E60" s="4"/>
      <c r="F60" s="5"/>
      <c r="G60" s="4"/>
      <c r="H60" s="4"/>
    </row>
    <row r="61" spans="1:8" s="37" customFormat="1">
      <c r="A61" s="4"/>
      <c r="B61" s="4"/>
      <c r="C61" s="4"/>
      <c r="D61" s="4"/>
      <c r="E61" s="4"/>
      <c r="F61" s="5"/>
      <c r="G61" s="4"/>
      <c r="H61" s="4"/>
    </row>
    <row r="62" spans="1:8" s="37" customFormat="1">
      <c r="A62" s="4"/>
      <c r="B62" s="4"/>
      <c r="C62" s="4"/>
      <c r="D62" s="4"/>
      <c r="E62" s="4"/>
      <c r="F62" s="5"/>
      <c r="G62" s="4"/>
      <c r="H62" s="4"/>
    </row>
    <row r="63" spans="1:8" s="37" customFormat="1">
      <c r="A63" s="4"/>
      <c r="B63" s="4"/>
      <c r="C63" s="4"/>
      <c r="D63" s="4"/>
      <c r="E63" s="4"/>
      <c r="F63" s="5"/>
      <c r="G63" s="4"/>
      <c r="H63" s="4"/>
    </row>
    <row r="64" spans="1:8" s="37" customFormat="1">
      <c r="A64" s="4"/>
      <c r="B64" s="4"/>
      <c r="C64" s="4"/>
      <c r="D64" s="4"/>
      <c r="E64" s="4"/>
      <c r="F64" s="5"/>
      <c r="G64" s="4"/>
      <c r="H64" s="4"/>
    </row>
    <row r="65" spans="1:10" s="37" customFormat="1">
      <c r="A65" s="4"/>
      <c r="B65" s="4"/>
      <c r="C65" s="4"/>
      <c r="D65" s="4"/>
      <c r="E65" s="4"/>
      <c r="F65" s="5"/>
      <c r="G65" s="4"/>
      <c r="H65" s="4"/>
    </row>
    <row r="66" spans="1:10" s="37" customFormat="1">
      <c r="A66" s="4"/>
      <c r="B66" s="4"/>
      <c r="C66" s="4"/>
      <c r="D66" s="4"/>
      <c r="E66" s="4"/>
      <c r="F66" s="5"/>
      <c r="G66" s="4"/>
      <c r="H66" s="4"/>
    </row>
    <row r="67" spans="1:10" s="14" customFormat="1" ht="20.100000000000001" customHeight="1">
      <c r="A67" s="4"/>
      <c r="B67" s="4"/>
      <c r="C67" s="4"/>
      <c r="D67" s="4"/>
      <c r="E67" s="4"/>
      <c r="F67" s="5"/>
      <c r="G67" s="4"/>
      <c r="H67" s="4"/>
      <c r="J67" s="15"/>
    </row>
    <row r="68" spans="1:10" ht="14.25" customHeight="1">
      <c r="J68" s="38"/>
    </row>
    <row r="69" spans="1:10" ht="11.25" customHeight="1"/>
    <row r="70" spans="1:10" ht="11.25" customHeight="1"/>
    <row r="71" spans="1:10" s="14" customFormat="1" ht="12" customHeight="1">
      <c r="A71" s="4"/>
      <c r="B71" s="4"/>
      <c r="C71" s="4"/>
      <c r="D71" s="4"/>
      <c r="E71" s="4"/>
      <c r="F71" s="5"/>
      <c r="G71" s="4"/>
      <c r="H71" s="4"/>
    </row>
    <row r="72" spans="1:10" s="14" customFormat="1">
      <c r="A72" s="4"/>
      <c r="B72" s="4"/>
      <c r="C72" s="4"/>
      <c r="D72" s="4"/>
      <c r="E72" s="4"/>
      <c r="F72" s="5"/>
      <c r="G72" s="4"/>
      <c r="H72" s="4"/>
    </row>
    <row r="76" spans="1:10" ht="11.25" customHeight="1"/>
    <row r="77" spans="1:10" s="14" customFormat="1" ht="12" customHeight="1">
      <c r="A77" s="4"/>
      <c r="B77" s="4"/>
      <c r="C77" s="4"/>
      <c r="D77" s="4"/>
      <c r="E77" s="4"/>
      <c r="F77" s="5"/>
      <c r="G77" s="4"/>
      <c r="H77" s="4"/>
    </row>
    <row r="78" spans="1:10" s="14" customFormat="1" ht="12" customHeight="1">
      <c r="A78" s="4"/>
      <c r="B78" s="4"/>
      <c r="C78" s="4"/>
      <c r="D78" s="4"/>
      <c r="E78" s="4"/>
      <c r="F78" s="5"/>
      <c r="G78" s="4"/>
      <c r="H78" s="4"/>
    </row>
    <row r="79" spans="1:10" s="14" customFormat="1" ht="12" customHeight="1">
      <c r="A79" s="4"/>
      <c r="B79" s="4"/>
      <c r="C79" s="4"/>
      <c r="D79" s="4"/>
      <c r="E79" s="4"/>
      <c r="F79" s="5"/>
      <c r="G79" s="4"/>
      <c r="H79" s="4"/>
    </row>
    <row r="82" ht="69.95" customHeight="1"/>
  </sheetData>
  <customSheetViews>
    <customSheetView guid="{46B44D95-2370-4419-BD85-88291A251F92}" showPageBreaks="1" showGridLines="0" zeroValues="0" printArea="1" view="pageBreakPreview" topLeftCell="A31">
      <selection activeCell="A46" sqref="A46:H46"/>
      <pageMargins left="0.47244094488188981" right="0.19685039370078741" top="0.59055118110236227" bottom="0.6692913385826772" header="0" footer="0"/>
      <printOptions horizontalCentered="1"/>
      <pageSetup paperSize="9" scale="41" fitToHeight="2" orientation="landscape" horizontalDpi="4294967295" r:id="rId1"/>
      <headerFooter alignWithMargins="0"/>
    </customSheetView>
  </customSheetViews>
  <mergeCells count="14">
    <mergeCell ref="C1:H1"/>
    <mergeCell ref="A1:B1"/>
    <mergeCell ref="A5:D5"/>
    <mergeCell ref="A6:D6"/>
    <mergeCell ref="A8:H8"/>
    <mergeCell ref="E5:H5"/>
    <mergeCell ref="A7:D7"/>
    <mergeCell ref="A2:H2"/>
    <mergeCell ref="G4:H4"/>
    <mergeCell ref="A4:D4"/>
    <mergeCell ref="A3:D3"/>
    <mergeCell ref="E3:F3"/>
    <mergeCell ref="G3:H3"/>
    <mergeCell ref="E4:F4"/>
  </mergeCells>
  <phoneticPr fontId="14" type="noConversion"/>
  <printOptions horizontalCentered="1" verticalCentered="1"/>
  <pageMargins left="0.23622047244094491" right="0.23622047244094491" top="0" bottom="0" header="0.31496062992125984" footer="0.31496062992125984"/>
  <pageSetup paperSize="9" scale="70" fitToHeight="0" orientation="landscape" blackAndWhite="1" r:id="rId2"/>
  <headerFooter alignWithMargins="0"/>
  <ignoredErrors>
    <ignoredError sqref="H12 H31 H23 H14 H43 H18" formula="1"/>
  </ignoredErrors>
  <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E744292-094C-48D3-9BDE-05AA3893E8D6}">
  <dimension ref="A1:J29"/>
  <sheetViews>
    <sheetView workbookViewId="0">
      <selection activeCell="K32" sqref="K32"/>
    </sheetView>
  </sheetViews>
  <sheetFormatPr defaultRowHeight="12.75"/>
  <cols>
    <col min="1" max="1" width="13.7109375" customWidth="1"/>
    <col min="2" max="2" width="8.7109375" bestFit="1" customWidth="1"/>
    <col min="3" max="3" width="33.85546875" customWidth="1"/>
    <col min="4" max="4" width="8.42578125" customWidth="1"/>
    <col min="5" max="5" width="9.42578125" customWidth="1"/>
    <col min="6" max="6" width="10.28515625" customWidth="1"/>
    <col min="7" max="7" width="17" customWidth="1"/>
    <col min="9" max="9" width="11.140625" bestFit="1" customWidth="1"/>
  </cols>
  <sheetData>
    <row r="1" spans="1:10" ht="41.25">
      <c r="A1" s="258"/>
      <c r="B1" s="349"/>
      <c r="C1" s="349"/>
      <c r="D1" s="349"/>
      <c r="E1" s="349"/>
      <c r="F1" s="349"/>
      <c r="G1" s="350"/>
      <c r="H1" s="98"/>
      <c r="I1" s="99"/>
      <c r="J1" s="99"/>
    </row>
    <row r="2" spans="1:10">
      <c r="A2" s="259"/>
      <c r="B2" s="351"/>
      <c r="C2" s="351"/>
      <c r="D2" s="351"/>
      <c r="E2" s="351"/>
      <c r="F2" s="351"/>
      <c r="G2" s="352"/>
      <c r="H2" s="100"/>
      <c r="I2" s="99"/>
      <c r="J2" s="99"/>
    </row>
    <row r="3" spans="1:10">
      <c r="A3" s="259"/>
      <c r="B3" s="353"/>
      <c r="C3" s="353"/>
      <c r="D3" s="353"/>
      <c r="E3" s="353"/>
      <c r="F3" s="353"/>
      <c r="G3" s="354"/>
      <c r="H3" s="97"/>
      <c r="I3" s="99"/>
      <c r="J3" s="99"/>
    </row>
    <row r="4" spans="1:10">
      <c r="A4" s="355" t="str">
        <f>'Planilha Orcamentária'!A4</f>
        <v>OBRA: REVITALIZAÇÃO DA TRAVESSA ZACARIAS DE FREITAS</v>
      </c>
      <c r="B4" s="356"/>
      <c r="C4" s="356"/>
      <c r="D4" s="356"/>
      <c r="E4" s="356"/>
      <c r="F4" s="356"/>
      <c r="G4" s="357"/>
      <c r="H4" s="99"/>
      <c r="I4" s="99"/>
      <c r="J4" s="99"/>
    </row>
    <row r="5" spans="1:10">
      <c r="A5" s="355" t="str">
        <f>'Planilha Orcamentária'!A5</f>
        <v>LOCAL: PERÍMETRO URBANO - INHAPIM/MG - CEP: 35330-000</v>
      </c>
      <c r="B5" s="356"/>
      <c r="C5" s="356"/>
      <c r="D5" s="356"/>
      <c r="E5" s="356"/>
      <c r="F5" s="356"/>
      <c r="G5" s="357"/>
      <c r="H5" s="99"/>
      <c r="I5" s="99"/>
      <c r="J5" s="99"/>
    </row>
    <row r="6" spans="1:10">
      <c r="A6" s="358" t="s">
        <v>51</v>
      </c>
      <c r="B6" s="359"/>
      <c r="C6" s="359"/>
      <c r="D6" s="359"/>
      <c r="E6" s="359"/>
      <c r="F6" s="359"/>
      <c r="G6" s="360"/>
      <c r="H6" s="99"/>
      <c r="I6" s="99"/>
      <c r="J6" s="99"/>
    </row>
    <row r="7" spans="1:10">
      <c r="A7" s="260" t="s">
        <v>47</v>
      </c>
      <c r="B7" s="101">
        <v>46139</v>
      </c>
      <c r="C7" s="102"/>
      <c r="D7" s="102"/>
      <c r="E7" s="103"/>
      <c r="F7" s="103"/>
      <c r="G7" s="261"/>
      <c r="H7" s="99"/>
      <c r="I7" s="99"/>
      <c r="J7" s="99"/>
    </row>
    <row r="8" spans="1:10">
      <c r="A8" s="260"/>
      <c r="B8" s="104"/>
      <c r="C8" s="102"/>
      <c r="D8" s="102"/>
      <c r="E8" s="103"/>
      <c r="F8" s="103"/>
      <c r="G8" s="261"/>
      <c r="H8" s="99"/>
      <c r="I8" s="99"/>
      <c r="J8" s="99"/>
    </row>
    <row r="9" spans="1:10" ht="15.75">
      <c r="A9" s="361" t="s">
        <v>52</v>
      </c>
      <c r="B9" s="362"/>
      <c r="C9" s="362"/>
      <c r="D9" s="362"/>
      <c r="E9" s="362"/>
      <c r="F9" s="362"/>
      <c r="G9" s="363"/>
      <c r="H9" s="99"/>
      <c r="I9" s="99"/>
      <c r="J9" s="99"/>
    </row>
    <row r="10" spans="1:10">
      <c r="A10" s="262"/>
      <c r="B10" s="99"/>
      <c r="C10" s="99"/>
      <c r="D10" s="99"/>
      <c r="E10" s="99"/>
      <c r="F10" s="99"/>
      <c r="G10" s="263"/>
      <c r="H10" s="99"/>
      <c r="I10" s="99"/>
      <c r="J10" s="99"/>
    </row>
    <row r="11" spans="1:10" ht="45">
      <c r="A11" s="264" t="s">
        <v>53</v>
      </c>
      <c r="B11" s="106">
        <v>1</v>
      </c>
      <c r="C11" s="105" t="s">
        <v>115</v>
      </c>
      <c r="D11" s="105" t="s">
        <v>8</v>
      </c>
      <c r="E11" s="107"/>
      <c r="F11" s="108">
        <v>0</v>
      </c>
      <c r="G11" s="265">
        <f>((G12*E12)+(G13*E13)+(G14*E14)+(G15*E15)+(G16*E16))</f>
        <v>2087.1612135864716</v>
      </c>
      <c r="H11" s="99"/>
      <c r="I11" s="99"/>
      <c r="J11" s="99"/>
    </row>
    <row r="12" spans="1:10">
      <c r="A12" s="266" t="s">
        <v>54</v>
      </c>
      <c r="B12" s="109">
        <v>863</v>
      </c>
      <c r="C12" s="248" t="s">
        <v>116</v>
      </c>
      <c r="D12" s="110" t="s">
        <v>8</v>
      </c>
      <c r="E12" s="109">
        <v>2</v>
      </c>
      <c r="F12" s="111">
        <v>0</v>
      </c>
      <c r="G12" s="267">
        <v>40.700000000000003</v>
      </c>
      <c r="H12" s="112"/>
      <c r="I12" s="99"/>
      <c r="J12" s="99"/>
    </row>
    <row r="13" spans="1:10" ht="22.5">
      <c r="A13" s="266" t="s">
        <v>54</v>
      </c>
      <c r="B13" s="109">
        <v>11975</v>
      </c>
      <c r="C13" s="248" t="s">
        <v>117</v>
      </c>
      <c r="D13" s="110" t="s">
        <v>118</v>
      </c>
      <c r="E13" s="109">
        <v>4</v>
      </c>
      <c r="F13" s="111">
        <v>0</v>
      </c>
      <c r="G13" s="267">
        <v>27.69</v>
      </c>
      <c r="H13" s="112"/>
      <c r="I13" s="99"/>
      <c r="J13" s="99"/>
    </row>
    <row r="14" spans="1:10" ht="22.5">
      <c r="A14" s="266" t="s">
        <v>54</v>
      </c>
      <c r="B14" s="109">
        <v>12388</v>
      </c>
      <c r="C14" s="248" t="s">
        <v>122</v>
      </c>
      <c r="D14" s="110" t="s">
        <v>118</v>
      </c>
      <c r="E14" s="109">
        <v>1</v>
      </c>
      <c r="F14" s="111">
        <v>0</v>
      </c>
      <c r="G14" s="267">
        <v>1890.63</v>
      </c>
      <c r="H14" s="112"/>
      <c r="I14" s="99"/>
      <c r="J14" s="113"/>
    </row>
    <row r="15" spans="1:10" ht="22.5">
      <c r="A15" s="266" t="s">
        <v>54</v>
      </c>
      <c r="B15" s="109">
        <v>88247</v>
      </c>
      <c r="C15" s="248" t="s">
        <v>119</v>
      </c>
      <c r="D15" s="110" t="s">
        <v>120</v>
      </c>
      <c r="E15" s="109">
        <v>0.87754549999999998</v>
      </c>
      <c r="F15" s="111">
        <v>0</v>
      </c>
      <c r="G15" s="267">
        <v>0.25961820000000002</v>
      </c>
      <c r="H15" s="112"/>
      <c r="I15" s="99"/>
      <c r="J15" s="99"/>
    </row>
    <row r="16" spans="1:10">
      <c r="A16" s="268" t="s">
        <v>54</v>
      </c>
      <c r="B16" s="114">
        <v>88264</v>
      </c>
      <c r="C16" s="248" t="s">
        <v>121</v>
      </c>
      <c r="D16" s="115" t="s">
        <v>120</v>
      </c>
      <c r="E16" s="114">
        <v>3.9489545000000001</v>
      </c>
      <c r="F16" s="116">
        <v>0</v>
      </c>
      <c r="G16" s="267">
        <v>1.0492364000000001</v>
      </c>
      <c r="H16" s="112"/>
      <c r="I16" s="99"/>
      <c r="J16" s="99"/>
    </row>
    <row r="17" spans="1:8">
      <c r="A17" s="269"/>
      <c r="B17" s="117"/>
      <c r="C17" s="118"/>
      <c r="D17" s="118"/>
      <c r="E17" s="119"/>
      <c r="F17" s="120"/>
      <c r="G17" s="270"/>
      <c r="H17" s="112"/>
    </row>
    <row r="18" spans="1:8">
      <c r="A18" s="262"/>
      <c r="B18" s="99"/>
      <c r="C18" s="99"/>
      <c r="D18" s="99"/>
      <c r="E18" s="99"/>
      <c r="F18" s="99"/>
      <c r="G18" s="263"/>
      <c r="H18" s="112"/>
    </row>
    <row r="19" spans="1:8">
      <c r="A19" s="262"/>
      <c r="B19" s="99"/>
      <c r="D19" s="99"/>
      <c r="E19" s="99"/>
      <c r="F19" s="99"/>
      <c r="G19" s="263"/>
      <c r="H19" s="99"/>
    </row>
    <row r="20" spans="1:8">
      <c r="A20" s="271"/>
      <c r="G20" s="272"/>
    </row>
    <row r="21" spans="1:8">
      <c r="A21" s="262"/>
      <c r="B21" s="99"/>
      <c r="C21" s="99"/>
      <c r="D21" s="99"/>
      <c r="E21" s="99"/>
      <c r="F21" s="99"/>
      <c r="G21" s="263"/>
    </row>
    <row r="22" spans="1:8">
      <c r="A22" s="262"/>
      <c r="B22" s="99"/>
      <c r="C22" s="99"/>
      <c r="D22" s="99"/>
      <c r="E22" s="99"/>
      <c r="F22" s="99"/>
      <c r="G22" s="263"/>
    </row>
    <row r="23" spans="1:8">
      <c r="A23" s="262"/>
      <c r="B23" s="99"/>
      <c r="C23" s="99"/>
      <c r="D23" s="99"/>
      <c r="E23" s="99"/>
      <c r="F23" s="99"/>
      <c r="G23" s="263"/>
    </row>
    <row r="24" spans="1:8">
      <c r="A24" s="364" t="s">
        <v>55</v>
      </c>
      <c r="B24" s="351"/>
      <c r="C24" s="351"/>
      <c r="D24" s="351"/>
      <c r="E24" s="351"/>
      <c r="F24" s="351"/>
      <c r="G24" s="352"/>
    </row>
    <row r="25" spans="1:8">
      <c r="A25" s="346" t="s">
        <v>59</v>
      </c>
      <c r="B25" s="347"/>
      <c r="C25" s="347"/>
      <c r="D25" s="347"/>
      <c r="E25" s="347"/>
      <c r="F25" s="347"/>
      <c r="G25" s="348"/>
    </row>
    <row r="26" spans="1:8">
      <c r="A26" s="346" t="s">
        <v>63</v>
      </c>
      <c r="B26" s="347"/>
      <c r="C26" s="347"/>
      <c r="D26" s="347"/>
      <c r="E26" s="347"/>
      <c r="F26" s="347"/>
      <c r="G26" s="348"/>
    </row>
    <row r="27" spans="1:8">
      <c r="A27" s="262"/>
      <c r="B27" s="99"/>
      <c r="C27" s="99"/>
      <c r="D27" s="99"/>
      <c r="E27" s="99"/>
      <c r="F27" s="99"/>
      <c r="G27" s="263"/>
    </row>
    <row r="28" spans="1:8">
      <c r="A28" s="262"/>
      <c r="B28" s="99"/>
      <c r="C28" s="99"/>
      <c r="D28" s="99"/>
      <c r="E28" s="99"/>
      <c r="F28" s="99"/>
      <c r="G28" s="263"/>
    </row>
    <row r="29" spans="1:8" ht="13.5" thickBot="1">
      <c r="A29" s="273"/>
      <c r="B29" s="274"/>
      <c r="C29" s="274"/>
      <c r="D29" s="274"/>
      <c r="E29" s="274"/>
      <c r="F29" s="274"/>
      <c r="G29" s="275"/>
    </row>
  </sheetData>
  <mergeCells count="8">
    <mergeCell ref="A25:G25"/>
    <mergeCell ref="A26:G26"/>
    <mergeCell ref="B1:G3"/>
    <mergeCell ref="A4:G4"/>
    <mergeCell ref="A5:G5"/>
    <mergeCell ref="A6:G6"/>
    <mergeCell ref="A9:G9"/>
    <mergeCell ref="A24:G24"/>
  </mergeCells>
  <printOptions horizontalCentered="1" verticalCentered="1"/>
  <pageMargins left="0.31496062992125984" right="0.31496062992125984" top="0.78740157480314965" bottom="0.78740157480314965" header="0.31496062992125984" footer="0.31496062992125984"/>
  <pageSetup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A8E0888-F7E9-4A11-95AC-EE7513CA1BA4}">
  <dimension ref="A1:J27"/>
  <sheetViews>
    <sheetView workbookViewId="0">
      <selection activeCell="N11" sqref="N11"/>
    </sheetView>
  </sheetViews>
  <sheetFormatPr defaultRowHeight="12.75"/>
  <cols>
    <col min="1" max="1" width="13.7109375" customWidth="1"/>
    <col min="2" max="2" width="8.7109375" bestFit="1" customWidth="1"/>
    <col min="3" max="3" width="37.7109375" customWidth="1"/>
    <col min="4" max="4" width="8.42578125" customWidth="1"/>
    <col min="5" max="5" width="9.42578125" customWidth="1"/>
    <col min="6" max="6" width="10.28515625" customWidth="1"/>
    <col min="7" max="7" width="17" customWidth="1"/>
    <col min="9" max="9" width="11.140625" bestFit="1" customWidth="1"/>
  </cols>
  <sheetData>
    <row r="1" spans="1:10" ht="41.25">
      <c r="A1" s="258"/>
      <c r="B1" s="349"/>
      <c r="C1" s="349"/>
      <c r="D1" s="349"/>
      <c r="E1" s="349"/>
      <c r="F1" s="349"/>
      <c r="G1" s="350"/>
      <c r="H1" s="98"/>
      <c r="I1" s="99"/>
      <c r="J1" s="99"/>
    </row>
    <row r="2" spans="1:10">
      <c r="A2" s="259"/>
      <c r="B2" s="351"/>
      <c r="C2" s="351"/>
      <c r="D2" s="351"/>
      <c r="E2" s="351"/>
      <c r="F2" s="351"/>
      <c r="G2" s="352"/>
      <c r="H2" s="100"/>
      <c r="I2" s="99"/>
      <c r="J2" s="99"/>
    </row>
    <row r="3" spans="1:10">
      <c r="A3" s="259"/>
      <c r="B3" s="353"/>
      <c r="C3" s="353"/>
      <c r="D3" s="353"/>
      <c r="E3" s="353"/>
      <c r="F3" s="353"/>
      <c r="G3" s="354"/>
      <c r="H3" s="97"/>
      <c r="I3" s="99"/>
      <c r="J3" s="99"/>
    </row>
    <row r="4" spans="1:10">
      <c r="A4" s="355" t="str">
        <f>'Planilha Orcamentária'!A4</f>
        <v>OBRA: REVITALIZAÇÃO DA TRAVESSA ZACARIAS DE FREITAS</v>
      </c>
      <c r="B4" s="356"/>
      <c r="C4" s="356"/>
      <c r="D4" s="356"/>
      <c r="E4" s="356"/>
      <c r="F4" s="356"/>
      <c r="G4" s="357"/>
      <c r="H4" s="99"/>
      <c r="I4" s="99"/>
      <c r="J4" s="99"/>
    </row>
    <row r="5" spans="1:10">
      <c r="A5" s="355" t="str">
        <f>'Planilha Orcamentária'!A5</f>
        <v>LOCAL: PERÍMETRO URBANO - INHAPIM/MG - CEP: 35330-000</v>
      </c>
      <c r="B5" s="356"/>
      <c r="C5" s="356"/>
      <c r="D5" s="356"/>
      <c r="E5" s="356"/>
      <c r="F5" s="356"/>
      <c r="G5" s="357"/>
      <c r="H5" s="99"/>
      <c r="I5" s="99"/>
      <c r="J5" s="99"/>
    </row>
    <row r="6" spans="1:10">
      <c r="A6" s="358" t="s">
        <v>51</v>
      </c>
      <c r="B6" s="359"/>
      <c r="C6" s="359"/>
      <c r="D6" s="359"/>
      <c r="E6" s="359"/>
      <c r="F6" s="359"/>
      <c r="G6" s="360"/>
      <c r="H6" s="99"/>
      <c r="I6" s="99"/>
      <c r="J6" s="99"/>
    </row>
    <row r="7" spans="1:10">
      <c r="A7" s="260" t="s">
        <v>47</v>
      </c>
      <c r="B7" s="101">
        <v>46139</v>
      </c>
      <c r="C7" s="102"/>
      <c r="D7" s="102"/>
      <c r="E7" s="103"/>
      <c r="F7" s="103"/>
      <c r="G7" s="261"/>
      <c r="H7" s="99"/>
      <c r="I7" s="99"/>
      <c r="J7" s="99"/>
    </row>
    <row r="8" spans="1:10">
      <c r="A8" s="260"/>
      <c r="B8" s="104"/>
      <c r="C8" s="102"/>
      <c r="D8" s="102"/>
      <c r="E8" s="103"/>
      <c r="F8" s="103"/>
      <c r="G8" s="261"/>
      <c r="H8" s="99"/>
      <c r="I8" s="99"/>
      <c r="J8" s="99"/>
    </row>
    <row r="9" spans="1:10" ht="15.75">
      <c r="A9" s="361" t="s">
        <v>52</v>
      </c>
      <c r="B9" s="362"/>
      <c r="C9" s="362"/>
      <c r="D9" s="362"/>
      <c r="E9" s="362"/>
      <c r="F9" s="362"/>
      <c r="G9" s="363"/>
      <c r="H9" s="99"/>
      <c r="I9" s="99"/>
      <c r="J9" s="99"/>
    </row>
    <row r="10" spans="1:10">
      <c r="A10" s="262"/>
      <c r="B10" s="99"/>
      <c r="C10" s="99"/>
      <c r="D10" s="99"/>
      <c r="E10" s="99"/>
      <c r="F10" s="99"/>
      <c r="G10" s="263"/>
      <c r="H10" s="99"/>
      <c r="I10" s="99"/>
      <c r="J10" s="99"/>
    </row>
    <row r="11" spans="1:10" ht="56.25">
      <c r="A11" s="264" t="s">
        <v>53</v>
      </c>
      <c r="B11" s="106">
        <v>2</v>
      </c>
      <c r="C11" s="105" t="s">
        <v>125</v>
      </c>
      <c r="D11" s="105" t="s">
        <v>8</v>
      </c>
      <c r="E11" s="107"/>
      <c r="F11" s="108">
        <v>0</v>
      </c>
      <c r="G11" s="265">
        <f>((G12*E12)+(G13*E13)+(G14*E14))</f>
        <v>80.513118000000006</v>
      </c>
      <c r="H11" s="99"/>
      <c r="I11" s="99"/>
      <c r="J11" s="99"/>
    </row>
    <row r="12" spans="1:10" ht="22.5">
      <c r="A12" s="266" t="s">
        <v>128</v>
      </c>
      <c r="B12" s="109" t="s">
        <v>129</v>
      </c>
      <c r="C12" s="248" t="s">
        <v>130</v>
      </c>
      <c r="D12" s="110" t="s">
        <v>8</v>
      </c>
      <c r="E12" s="109">
        <v>1</v>
      </c>
      <c r="F12" s="111">
        <v>0</v>
      </c>
      <c r="G12" s="267">
        <v>41.9</v>
      </c>
      <c r="H12" s="112"/>
      <c r="I12" s="99"/>
      <c r="J12" s="99"/>
    </row>
    <row r="13" spans="1:10">
      <c r="A13" s="266" t="s">
        <v>54</v>
      </c>
      <c r="B13" s="109">
        <v>88309</v>
      </c>
      <c r="C13" s="248" t="s">
        <v>126</v>
      </c>
      <c r="D13" s="110" t="s">
        <v>120</v>
      </c>
      <c r="E13" s="109">
        <v>0.76910000000000001</v>
      </c>
      <c r="F13" s="111">
        <v>0</v>
      </c>
      <c r="G13" s="267">
        <v>33.619999999999997</v>
      </c>
      <c r="H13" s="112"/>
      <c r="I13" s="99"/>
      <c r="J13" s="99"/>
    </row>
    <row r="14" spans="1:10">
      <c r="A14" s="266" t="s">
        <v>54</v>
      </c>
      <c r="B14" s="109">
        <v>88316</v>
      </c>
      <c r="C14" s="248" t="s">
        <v>127</v>
      </c>
      <c r="D14" s="110" t="s">
        <v>118</v>
      </c>
      <c r="E14" s="109">
        <v>0.51270000000000004</v>
      </c>
      <c r="F14" s="111">
        <v>0</v>
      </c>
      <c r="G14" s="267">
        <v>24.88</v>
      </c>
      <c r="H14" s="112"/>
      <c r="I14" s="99"/>
      <c r="J14" s="113"/>
    </row>
    <row r="15" spans="1:10">
      <c r="A15" s="269"/>
      <c r="B15" s="117"/>
      <c r="C15" s="118"/>
      <c r="D15" s="118"/>
      <c r="E15" s="119"/>
      <c r="F15" s="120"/>
      <c r="G15" s="270"/>
      <c r="H15" s="112"/>
    </row>
    <row r="16" spans="1:10">
      <c r="A16" s="262"/>
      <c r="B16" s="99"/>
      <c r="C16" s="99"/>
      <c r="D16" s="99"/>
      <c r="E16" s="99"/>
      <c r="F16" s="99"/>
      <c r="G16" s="263"/>
      <c r="H16" s="112"/>
    </row>
    <row r="17" spans="1:8">
      <c r="A17" s="262"/>
      <c r="B17" s="99"/>
      <c r="D17" s="99"/>
      <c r="E17" s="99"/>
      <c r="F17" s="99"/>
      <c r="G17" s="263"/>
      <c r="H17" s="99"/>
    </row>
    <row r="18" spans="1:8">
      <c r="A18" s="271"/>
      <c r="G18" s="272"/>
    </row>
    <row r="19" spans="1:8">
      <c r="A19" s="262"/>
      <c r="B19" s="99"/>
      <c r="C19" s="99"/>
      <c r="D19" s="99"/>
      <c r="E19" s="99"/>
      <c r="F19" s="99"/>
      <c r="G19" s="263"/>
    </row>
    <row r="20" spans="1:8">
      <c r="A20" s="262"/>
      <c r="B20" s="99"/>
      <c r="C20" s="99"/>
      <c r="D20" s="99"/>
      <c r="E20" s="99"/>
      <c r="F20" s="99"/>
      <c r="G20" s="263"/>
    </row>
    <row r="21" spans="1:8">
      <c r="A21" s="262"/>
      <c r="B21" s="99"/>
      <c r="C21" s="99"/>
      <c r="D21" s="99"/>
      <c r="E21" s="99"/>
      <c r="F21" s="99"/>
      <c r="G21" s="263"/>
    </row>
    <row r="22" spans="1:8">
      <c r="A22" s="364" t="s">
        <v>55</v>
      </c>
      <c r="B22" s="351"/>
      <c r="C22" s="351"/>
      <c r="D22" s="351"/>
      <c r="E22" s="351"/>
      <c r="F22" s="351"/>
      <c r="G22" s="352"/>
    </row>
    <row r="23" spans="1:8">
      <c r="A23" s="346" t="s">
        <v>59</v>
      </c>
      <c r="B23" s="347"/>
      <c r="C23" s="347"/>
      <c r="D23" s="347"/>
      <c r="E23" s="347"/>
      <c r="F23" s="347"/>
      <c r="G23" s="348"/>
    </row>
    <row r="24" spans="1:8">
      <c r="A24" s="346" t="s">
        <v>63</v>
      </c>
      <c r="B24" s="347"/>
      <c r="C24" s="347"/>
      <c r="D24" s="347"/>
      <c r="E24" s="347"/>
      <c r="F24" s="347"/>
      <c r="G24" s="348"/>
    </row>
    <row r="25" spans="1:8">
      <c r="A25" s="262"/>
      <c r="B25" s="99"/>
      <c r="C25" s="99"/>
      <c r="D25" s="99"/>
      <c r="E25" s="99"/>
      <c r="F25" s="99"/>
      <c r="G25" s="263"/>
    </row>
    <row r="26" spans="1:8">
      <c r="A26" s="262"/>
      <c r="B26" s="99"/>
      <c r="C26" s="99"/>
      <c r="D26" s="99"/>
      <c r="E26" s="99"/>
      <c r="F26" s="99"/>
      <c r="G26" s="263"/>
    </row>
    <row r="27" spans="1:8" ht="13.5" thickBot="1">
      <c r="A27" s="273"/>
      <c r="B27" s="274"/>
      <c r="C27" s="274"/>
      <c r="D27" s="274"/>
      <c r="E27" s="274"/>
      <c r="F27" s="274"/>
      <c r="G27" s="275"/>
    </row>
  </sheetData>
  <mergeCells count="8">
    <mergeCell ref="A23:G23"/>
    <mergeCell ref="A24:G24"/>
    <mergeCell ref="B1:G3"/>
    <mergeCell ref="A4:G4"/>
    <mergeCell ref="A5:G5"/>
    <mergeCell ref="A6:G6"/>
    <mergeCell ref="A9:G9"/>
    <mergeCell ref="A22:G22"/>
  </mergeCells>
  <printOptions horizontalCentered="1" verticalCentered="1"/>
  <pageMargins left="0.11811023622047245" right="0.11811023622047245" top="0.78740157480314965" bottom="0.78740157480314965" header="0.31496062992125984" footer="0.31496062992125984"/>
  <pageSetup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3578E39-F8E0-40E7-9744-0188BEC7D5B6}">
  <dimension ref="A1:J32"/>
  <sheetViews>
    <sheetView workbookViewId="0">
      <selection activeCell="R19" sqref="R19"/>
    </sheetView>
  </sheetViews>
  <sheetFormatPr defaultRowHeight="12.75"/>
  <cols>
    <col min="1" max="1" width="13.7109375" customWidth="1"/>
    <col min="2" max="2" width="8.7109375" bestFit="1" customWidth="1"/>
    <col min="3" max="3" width="33.85546875" customWidth="1"/>
    <col min="4" max="4" width="8.42578125" customWidth="1"/>
    <col min="5" max="5" width="9.42578125" customWidth="1"/>
    <col min="6" max="6" width="10.28515625" customWidth="1"/>
    <col min="7" max="7" width="17" customWidth="1"/>
    <col min="9" max="9" width="11.140625" bestFit="1" customWidth="1"/>
  </cols>
  <sheetData>
    <row r="1" spans="1:10" ht="41.25">
      <c r="A1" s="258"/>
      <c r="B1" s="349"/>
      <c r="C1" s="349"/>
      <c r="D1" s="349"/>
      <c r="E1" s="349"/>
      <c r="F1" s="349"/>
      <c r="G1" s="350"/>
      <c r="H1" s="98"/>
      <c r="I1" s="99"/>
      <c r="J1" s="99"/>
    </row>
    <row r="2" spans="1:10">
      <c r="A2" s="259"/>
      <c r="B2" s="351"/>
      <c r="C2" s="351"/>
      <c r="D2" s="351"/>
      <c r="E2" s="351"/>
      <c r="F2" s="351"/>
      <c r="G2" s="352"/>
      <c r="H2" s="100"/>
      <c r="I2" s="99"/>
      <c r="J2" s="99"/>
    </row>
    <row r="3" spans="1:10">
      <c r="A3" s="259"/>
      <c r="B3" s="353"/>
      <c r="C3" s="353"/>
      <c r="D3" s="353"/>
      <c r="E3" s="353"/>
      <c r="F3" s="353"/>
      <c r="G3" s="354"/>
      <c r="H3" s="97"/>
      <c r="I3" s="99"/>
      <c r="J3" s="99"/>
    </row>
    <row r="4" spans="1:10">
      <c r="A4" s="355" t="str">
        <f>'Planilha Orcamentária'!A4</f>
        <v>OBRA: REVITALIZAÇÃO DA TRAVESSA ZACARIAS DE FREITAS</v>
      </c>
      <c r="B4" s="356"/>
      <c r="C4" s="356"/>
      <c r="D4" s="356"/>
      <c r="E4" s="356"/>
      <c r="F4" s="356"/>
      <c r="G4" s="357"/>
      <c r="H4" s="99"/>
      <c r="I4" s="99"/>
      <c r="J4" s="99"/>
    </row>
    <row r="5" spans="1:10">
      <c r="A5" s="355" t="str">
        <f>'Planilha Orcamentária'!A5</f>
        <v>LOCAL: PERÍMETRO URBANO - INHAPIM/MG - CEP: 35330-000</v>
      </c>
      <c r="B5" s="356"/>
      <c r="C5" s="356"/>
      <c r="D5" s="356"/>
      <c r="E5" s="356"/>
      <c r="F5" s="356"/>
      <c r="G5" s="357"/>
      <c r="H5" s="99"/>
      <c r="I5" s="99"/>
      <c r="J5" s="99"/>
    </row>
    <row r="6" spans="1:10">
      <c r="A6" s="358" t="s">
        <v>51</v>
      </c>
      <c r="B6" s="359"/>
      <c r="C6" s="359"/>
      <c r="D6" s="359"/>
      <c r="E6" s="359"/>
      <c r="F6" s="359"/>
      <c r="G6" s="360"/>
      <c r="H6" s="99"/>
      <c r="I6" s="99"/>
      <c r="J6" s="99"/>
    </row>
    <row r="7" spans="1:10">
      <c r="A7" s="260" t="s">
        <v>47</v>
      </c>
      <c r="B7" s="101">
        <v>46139</v>
      </c>
      <c r="C7" s="102"/>
      <c r="D7" s="102"/>
      <c r="E7" s="103"/>
      <c r="F7" s="103"/>
      <c r="G7" s="261"/>
      <c r="H7" s="99"/>
      <c r="I7" s="99"/>
      <c r="J7" s="99"/>
    </row>
    <row r="8" spans="1:10">
      <c r="A8" s="260"/>
      <c r="B8" s="104"/>
      <c r="C8" s="102"/>
      <c r="D8" s="102"/>
      <c r="E8" s="103"/>
      <c r="F8" s="103"/>
      <c r="G8" s="261"/>
      <c r="H8" s="99"/>
      <c r="I8" s="99"/>
      <c r="J8" s="99"/>
    </row>
    <row r="9" spans="1:10" ht="15.75">
      <c r="A9" s="361" t="s">
        <v>52</v>
      </c>
      <c r="B9" s="362"/>
      <c r="C9" s="362"/>
      <c r="D9" s="362"/>
      <c r="E9" s="362"/>
      <c r="F9" s="362"/>
      <c r="G9" s="363"/>
      <c r="H9" s="99"/>
      <c r="I9" s="99"/>
      <c r="J9" s="99"/>
    </row>
    <row r="10" spans="1:10">
      <c r="A10" s="262"/>
      <c r="B10" s="99"/>
      <c r="C10" s="99"/>
      <c r="D10" s="99"/>
      <c r="E10" s="99"/>
      <c r="F10" s="99"/>
      <c r="G10" s="263"/>
      <c r="H10" s="99"/>
      <c r="I10" s="99"/>
      <c r="J10" s="99"/>
    </row>
    <row r="11" spans="1:10" ht="33.75">
      <c r="A11" s="264" t="s">
        <v>53</v>
      </c>
      <c r="B11" s="106">
        <v>3</v>
      </c>
      <c r="C11" s="105" t="s">
        <v>152</v>
      </c>
      <c r="D11" s="105" t="s">
        <v>8</v>
      </c>
      <c r="E11" s="107"/>
      <c r="F11" s="108">
        <v>0</v>
      </c>
      <c r="G11" s="265">
        <f>((G12*E12)+(G14*E14)+(G15*E15)+(G16*E16)+(G17*E17)+(G18*E18)+(G13*E13)+(G19*E19))</f>
        <v>23.017679999999995</v>
      </c>
      <c r="H11" s="99"/>
      <c r="I11" s="99"/>
      <c r="J11" s="99"/>
    </row>
    <row r="12" spans="1:10" ht="33.75">
      <c r="A12" s="266" t="s">
        <v>54</v>
      </c>
      <c r="B12" s="109">
        <v>10478</v>
      </c>
      <c r="C12" s="248" t="s">
        <v>153</v>
      </c>
      <c r="D12" s="110" t="s">
        <v>154</v>
      </c>
      <c r="E12" s="109">
        <v>0.25</v>
      </c>
      <c r="F12" s="111">
        <v>0</v>
      </c>
      <c r="G12" s="267">
        <v>45.07</v>
      </c>
      <c r="H12" s="112"/>
      <c r="I12" s="99"/>
      <c r="J12" s="99"/>
    </row>
    <row r="13" spans="1:10">
      <c r="A13" s="266" t="s">
        <v>54</v>
      </c>
      <c r="B13" s="109">
        <v>12815</v>
      </c>
      <c r="C13" s="248" t="s">
        <v>155</v>
      </c>
      <c r="D13" s="110" t="s">
        <v>96</v>
      </c>
      <c r="E13" s="109">
        <v>1.4E-2</v>
      </c>
      <c r="F13" s="111">
        <v>0</v>
      </c>
      <c r="G13" s="267">
        <v>17.27</v>
      </c>
      <c r="H13" s="112"/>
      <c r="I13" s="99"/>
      <c r="J13" s="99"/>
    </row>
    <row r="14" spans="1:10">
      <c r="A14" s="266" t="s">
        <v>54</v>
      </c>
      <c r="B14" s="109">
        <v>88310</v>
      </c>
      <c r="C14" s="248" t="s">
        <v>156</v>
      </c>
      <c r="D14" s="110" t="s">
        <v>120</v>
      </c>
      <c r="E14" s="109">
        <v>0.24399999999999999</v>
      </c>
      <c r="F14" s="111">
        <v>0</v>
      </c>
      <c r="G14" s="267">
        <v>35.36</v>
      </c>
      <c r="H14" s="112"/>
      <c r="I14" s="99"/>
      <c r="J14" s="99"/>
    </row>
    <row r="15" spans="1:10">
      <c r="A15" s="266" t="s">
        <v>54</v>
      </c>
      <c r="B15" s="109">
        <v>88316</v>
      </c>
      <c r="C15" s="248" t="s">
        <v>127</v>
      </c>
      <c r="D15" s="110" t="s">
        <v>120</v>
      </c>
      <c r="E15" s="109">
        <v>0.10199999999999999</v>
      </c>
      <c r="F15" s="111">
        <v>0</v>
      </c>
      <c r="G15" s="267">
        <v>24.88</v>
      </c>
      <c r="H15" s="112"/>
      <c r="I15" s="99"/>
      <c r="J15" s="99"/>
    </row>
    <row r="16" spans="1:10" ht="56.25">
      <c r="A16" s="266" t="s">
        <v>54</v>
      </c>
      <c r="B16" s="109">
        <v>99833</v>
      </c>
      <c r="C16" s="248" t="s">
        <v>157</v>
      </c>
      <c r="D16" s="110" t="s">
        <v>158</v>
      </c>
      <c r="E16" s="109">
        <v>2.4E-2</v>
      </c>
      <c r="F16" s="111">
        <v>0</v>
      </c>
      <c r="G16" s="267">
        <v>5.15</v>
      </c>
      <c r="H16" s="112"/>
      <c r="I16" s="99"/>
      <c r="J16" s="99"/>
    </row>
    <row r="17" spans="1:10" ht="56.25">
      <c r="A17" s="266" t="s">
        <v>54</v>
      </c>
      <c r="B17" s="109">
        <v>99834</v>
      </c>
      <c r="C17" s="248" t="s">
        <v>159</v>
      </c>
      <c r="D17" s="110" t="s">
        <v>158</v>
      </c>
      <c r="E17" s="109">
        <v>0.222</v>
      </c>
      <c r="F17" s="111">
        <v>0</v>
      </c>
      <c r="G17" s="267">
        <v>0.24</v>
      </c>
      <c r="H17" s="112"/>
      <c r="I17" s="99"/>
      <c r="J17" s="99"/>
    </row>
    <row r="18" spans="1:10" ht="22.5">
      <c r="A18" s="266" t="s">
        <v>54</v>
      </c>
      <c r="B18" s="109">
        <v>102915</v>
      </c>
      <c r="C18" s="248" t="s">
        <v>160</v>
      </c>
      <c r="D18" s="110" t="s">
        <v>158</v>
      </c>
      <c r="E18" s="109">
        <v>1.0500000000000001E-2</v>
      </c>
      <c r="F18" s="111">
        <v>0</v>
      </c>
      <c r="G18" s="267">
        <v>0.68</v>
      </c>
      <c r="H18" s="112"/>
      <c r="I18" s="99"/>
      <c r="J18" s="99"/>
    </row>
    <row r="19" spans="1:10" ht="22.5">
      <c r="A19" s="266" t="s">
        <v>54</v>
      </c>
      <c r="B19" s="109">
        <v>102915</v>
      </c>
      <c r="C19" s="248" t="s">
        <v>160</v>
      </c>
      <c r="D19" s="110" t="s">
        <v>118</v>
      </c>
      <c r="E19" s="109">
        <v>0.23350000000000001</v>
      </c>
      <c r="F19" s="111">
        <v>0</v>
      </c>
      <c r="G19" s="267">
        <v>0.68</v>
      </c>
      <c r="H19" s="112"/>
      <c r="I19" s="99"/>
      <c r="J19" s="113"/>
    </row>
    <row r="20" spans="1:10">
      <c r="A20" s="269"/>
      <c r="B20" s="117"/>
      <c r="C20" s="118"/>
      <c r="D20" s="118"/>
      <c r="E20" s="119"/>
      <c r="F20" s="120"/>
      <c r="G20" s="270"/>
      <c r="H20" s="112"/>
    </row>
    <row r="21" spans="1:10">
      <c r="A21" s="262"/>
      <c r="B21" s="99"/>
      <c r="C21" s="99"/>
      <c r="D21" s="99"/>
      <c r="E21" s="99"/>
      <c r="F21" s="99"/>
      <c r="G21" s="263"/>
      <c r="H21" s="112"/>
    </row>
    <row r="22" spans="1:10">
      <c r="A22" s="262"/>
      <c r="B22" s="99"/>
      <c r="D22" s="99"/>
      <c r="E22" s="99"/>
      <c r="F22" s="99"/>
      <c r="G22" s="263"/>
      <c r="H22" s="99"/>
    </row>
    <row r="23" spans="1:10">
      <c r="A23" s="271"/>
      <c r="G23" s="272"/>
    </row>
    <row r="24" spans="1:10">
      <c r="A24" s="262"/>
      <c r="B24" s="99"/>
      <c r="C24" s="99"/>
      <c r="D24" s="99"/>
      <c r="E24" s="99"/>
      <c r="F24" s="99"/>
      <c r="G24" s="263"/>
    </row>
    <row r="25" spans="1:10">
      <c r="A25" s="262"/>
      <c r="B25" s="99"/>
      <c r="C25" s="99"/>
      <c r="D25" s="99"/>
      <c r="E25" s="99"/>
      <c r="F25" s="99"/>
      <c r="G25" s="263"/>
    </row>
    <row r="26" spans="1:10">
      <c r="A26" s="262"/>
      <c r="B26" s="99"/>
      <c r="C26" s="99"/>
      <c r="D26" s="99"/>
      <c r="E26" s="99"/>
      <c r="F26" s="99"/>
      <c r="G26" s="263"/>
    </row>
    <row r="27" spans="1:10">
      <c r="A27" s="364" t="s">
        <v>55</v>
      </c>
      <c r="B27" s="351"/>
      <c r="C27" s="351"/>
      <c r="D27" s="351"/>
      <c r="E27" s="351"/>
      <c r="F27" s="351"/>
      <c r="G27" s="352"/>
    </row>
    <row r="28" spans="1:10">
      <c r="A28" s="346" t="s">
        <v>59</v>
      </c>
      <c r="B28" s="347"/>
      <c r="C28" s="347"/>
      <c r="D28" s="347"/>
      <c r="E28" s="347"/>
      <c r="F28" s="347"/>
      <c r="G28" s="348"/>
    </row>
    <row r="29" spans="1:10">
      <c r="A29" s="346" t="s">
        <v>63</v>
      </c>
      <c r="B29" s="347"/>
      <c r="C29" s="347"/>
      <c r="D29" s="347"/>
      <c r="E29" s="347"/>
      <c r="F29" s="347"/>
      <c r="G29" s="348"/>
    </row>
    <row r="30" spans="1:10">
      <c r="A30" s="262"/>
      <c r="B30" s="99"/>
      <c r="C30" s="99"/>
      <c r="D30" s="99"/>
      <c r="E30" s="99"/>
      <c r="F30" s="99"/>
      <c r="G30" s="263"/>
    </row>
    <row r="31" spans="1:10">
      <c r="A31" s="262"/>
      <c r="B31" s="99"/>
      <c r="C31" s="99"/>
      <c r="D31" s="99"/>
      <c r="E31" s="99"/>
      <c r="F31" s="99"/>
      <c r="G31" s="263"/>
    </row>
    <row r="32" spans="1:10" ht="13.5" thickBot="1">
      <c r="A32" s="273"/>
      <c r="B32" s="274"/>
      <c r="C32" s="274"/>
      <c r="D32" s="274"/>
      <c r="E32" s="274"/>
      <c r="F32" s="274"/>
      <c r="G32" s="275"/>
    </row>
  </sheetData>
  <mergeCells count="8">
    <mergeCell ref="A28:G28"/>
    <mergeCell ref="A29:G29"/>
    <mergeCell ref="B1:G3"/>
    <mergeCell ref="A4:G4"/>
    <mergeCell ref="A5:G5"/>
    <mergeCell ref="A6:G6"/>
    <mergeCell ref="A9:G9"/>
    <mergeCell ref="A27:G27"/>
  </mergeCells>
  <printOptions horizontalCentered="1" verticalCentered="1"/>
  <pageMargins left="0.31496062992125984" right="0.31496062992125984" top="0.78740157480314965" bottom="0.78740157480314965" header="0.31496062992125984" footer="0.31496062992125984"/>
  <pageSetup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5770231-1E95-4CA4-BCD5-EA10B0A1729C}">
  <dimension ref="A1:J30"/>
  <sheetViews>
    <sheetView topLeftCell="A4" workbookViewId="0">
      <selection activeCell="G11" sqref="G11"/>
    </sheetView>
  </sheetViews>
  <sheetFormatPr defaultRowHeight="12.75"/>
  <cols>
    <col min="1" max="1" width="13.7109375" customWidth="1"/>
    <col min="2" max="2" width="8.7109375" bestFit="1" customWidth="1"/>
    <col min="3" max="3" width="33.85546875" customWidth="1"/>
    <col min="4" max="4" width="8.42578125" customWidth="1"/>
    <col min="5" max="5" width="9.42578125" customWidth="1"/>
    <col min="6" max="6" width="10.28515625" customWidth="1"/>
    <col min="7" max="7" width="17" customWidth="1"/>
    <col min="9" max="9" width="11.140625" bestFit="1" customWidth="1"/>
  </cols>
  <sheetData>
    <row r="1" spans="1:10" ht="41.25">
      <c r="A1" s="258"/>
      <c r="B1" s="349"/>
      <c r="C1" s="349"/>
      <c r="D1" s="349"/>
      <c r="E1" s="349"/>
      <c r="F1" s="349"/>
      <c r="G1" s="350"/>
      <c r="H1" s="98"/>
      <c r="I1" s="99"/>
      <c r="J1" s="99"/>
    </row>
    <row r="2" spans="1:10">
      <c r="A2" s="259"/>
      <c r="B2" s="351"/>
      <c r="C2" s="351"/>
      <c r="D2" s="351"/>
      <c r="E2" s="351"/>
      <c r="F2" s="351"/>
      <c r="G2" s="352"/>
      <c r="H2" s="100"/>
      <c r="I2" s="99"/>
      <c r="J2" s="99"/>
    </row>
    <row r="3" spans="1:10">
      <c r="A3" s="259"/>
      <c r="B3" s="353"/>
      <c r="C3" s="353"/>
      <c r="D3" s="353"/>
      <c r="E3" s="353"/>
      <c r="F3" s="353"/>
      <c r="G3" s="354"/>
      <c r="H3" s="97"/>
      <c r="I3" s="99"/>
      <c r="J3" s="99"/>
    </row>
    <row r="4" spans="1:10">
      <c r="A4" s="355" t="str">
        <f>'Planilha Orcamentária'!A4</f>
        <v>OBRA: REVITALIZAÇÃO DA TRAVESSA ZACARIAS DE FREITAS</v>
      </c>
      <c r="B4" s="356"/>
      <c r="C4" s="356"/>
      <c r="D4" s="356"/>
      <c r="E4" s="356"/>
      <c r="F4" s="356"/>
      <c r="G4" s="357"/>
      <c r="H4" s="99"/>
      <c r="I4" s="99"/>
      <c r="J4" s="99"/>
    </row>
    <row r="5" spans="1:10">
      <c r="A5" s="355" t="str">
        <f>'Planilha Orcamentária'!A5</f>
        <v>LOCAL: PERÍMETRO URBANO - INHAPIM/MG - CEP: 35330-000</v>
      </c>
      <c r="B5" s="356"/>
      <c r="C5" s="356"/>
      <c r="D5" s="356"/>
      <c r="E5" s="356"/>
      <c r="F5" s="356"/>
      <c r="G5" s="357"/>
      <c r="H5" s="99"/>
      <c r="I5" s="99"/>
      <c r="J5" s="99"/>
    </row>
    <row r="6" spans="1:10">
      <c r="A6" s="358" t="s">
        <v>51</v>
      </c>
      <c r="B6" s="359"/>
      <c r="C6" s="359"/>
      <c r="D6" s="359"/>
      <c r="E6" s="359"/>
      <c r="F6" s="359"/>
      <c r="G6" s="360"/>
      <c r="H6" s="99"/>
      <c r="I6" s="99"/>
      <c r="J6" s="99"/>
    </row>
    <row r="7" spans="1:10">
      <c r="A7" s="260" t="s">
        <v>47</v>
      </c>
      <c r="B7" s="101">
        <v>46139</v>
      </c>
      <c r="C7" s="102"/>
      <c r="D7" s="102"/>
      <c r="E7" s="103"/>
      <c r="F7" s="103"/>
      <c r="G7" s="261"/>
      <c r="H7" s="99"/>
      <c r="I7" s="99"/>
      <c r="J7" s="99"/>
    </row>
    <row r="8" spans="1:10">
      <c r="A8" s="260"/>
      <c r="B8" s="104"/>
      <c r="C8" s="102"/>
      <c r="D8" s="102"/>
      <c r="E8" s="103"/>
      <c r="F8" s="103"/>
      <c r="G8" s="261"/>
      <c r="H8" s="99"/>
      <c r="I8" s="99"/>
      <c r="J8" s="99"/>
    </row>
    <row r="9" spans="1:10" ht="15.75">
      <c r="A9" s="361" t="s">
        <v>52</v>
      </c>
      <c r="B9" s="362"/>
      <c r="C9" s="362"/>
      <c r="D9" s="362"/>
      <c r="E9" s="362"/>
      <c r="F9" s="362"/>
      <c r="G9" s="363"/>
      <c r="H9" s="99"/>
      <c r="I9" s="99"/>
      <c r="J9" s="99"/>
    </row>
    <row r="10" spans="1:10">
      <c r="A10" s="262"/>
      <c r="B10" s="99"/>
      <c r="C10" s="99"/>
      <c r="D10" s="99"/>
      <c r="E10" s="99"/>
      <c r="F10" s="99"/>
      <c r="G10" s="263"/>
      <c r="H10" s="99"/>
      <c r="I10" s="99"/>
      <c r="J10" s="99"/>
    </row>
    <row r="11" spans="1:10" ht="22.5">
      <c r="A11" s="264" t="s">
        <v>53</v>
      </c>
      <c r="B11" s="106">
        <v>4</v>
      </c>
      <c r="C11" s="105" t="s">
        <v>200</v>
      </c>
      <c r="D11" s="105" t="s">
        <v>96</v>
      </c>
      <c r="E11" s="107"/>
      <c r="F11" s="108">
        <v>0</v>
      </c>
      <c r="G11" s="265">
        <f>((G12*E12)+(G13*E13)+(G14*E14)+(G16*E16)+(G17*E17))</f>
        <v>463.73545910099995</v>
      </c>
      <c r="H11" s="99"/>
      <c r="I11" s="99"/>
      <c r="J11" s="99"/>
    </row>
    <row r="12" spans="1:10">
      <c r="A12" s="266" t="s">
        <v>54</v>
      </c>
      <c r="B12" s="109">
        <v>863</v>
      </c>
      <c r="C12" s="248" t="s">
        <v>116</v>
      </c>
      <c r="D12" s="110" t="s">
        <v>8</v>
      </c>
      <c r="E12" s="109">
        <v>2</v>
      </c>
      <c r="F12" s="111">
        <v>0</v>
      </c>
      <c r="G12" s="267">
        <v>40.700000000000003</v>
      </c>
      <c r="H12" s="112"/>
      <c r="I12" s="99"/>
      <c r="J12" s="99"/>
    </row>
    <row r="13" spans="1:10">
      <c r="A13" s="266" t="s">
        <v>128</v>
      </c>
      <c r="B13" s="109" t="s">
        <v>129</v>
      </c>
      <c r="C13" s="248" t="s">
        <v>179</v>
      </c>
      <c r="D13" s="110" t="s">
        <v>96</v>
      </c>
      <c r="E13" s="109">
        <v>1</v>
      </c>
      <c r="F13" s="111">
        <v>0</v>
      </c>
      <c r="G13" s="267">
        <v>239.39</v>
      </c>
      <c r="H13" s="112"/>
      <c r="I13" s="99"/>
      <c r="J13" s="99"/>
    </row>
    <row r="14" spans="1:10" ht="22.5">
      <c r="A14" s="266" t="s">
        <v>54</v>
      </c>
      <c r="B14" s="109">
        <v>11975</v>
      </c>
      <c r="C14" s="248" t="s">
        <v>117</v>
      </c>
      <c r="D14" s="110" t="s">
        <v>118</v>
      </c>
      <c r="E14" s="109">
        <v>4</v>
      </c>
      <c r="F14" s="111">
        <v>0</v>
      </c>
      <c r="G14" s="267">
        <v>27.69</v>
      </c>
      <c r="H14" s="112"/>
      <c r="I14" s="99"/>
      <c r="J14" s="99"/>
    </row>
    <row r="15" spans="1:10" ht="22.5">
      <c r="A15" s="266" t="s">
        <v>54</v>
      </c>
      <c r="B15" s="109">
        <v>88247</v>
      </c>
      <c r="C15" s="248" t="s">
        <v>119</v>
      </c>
      <c r="D15" s="110" t="s">
        <v>120</v>
      </c>
      <c r="E15" s="109">
        <v>0.86917909999999998</v>
      </c>
      <c r="F15" s="111">
        <v>0</v>
      </c>
      <c r="G15" s="267">
        <v>28.03</v>
      </c>
      <c r="H15" s="112"/>
      <c r="I15" s="99"/>
      <c r="J15" s="99"/>
    </row>
    <row r="16" spans="1:10">
      <c r="A16" s="266" t="s">
        <v>54</v>
      </c>
      <c r="B16" s="109">
        <v>88264</v>
      </c>
      <c r="C16" s="248" t="s">
        <v>121</v>
      </c>
      <c r="D16" s="110" t="s">
        <v>120</v>
      </c>
      <c r="E16" s="109">
        <v>0.86917909999999998</v>
      </c>
      <c r="F16" s="111">
        <v>0</v>
      </c>
      <c r="G16" s="267">
        <v>34.11</v>
      </c>
      <c r="H16" s="112"/>
      <c r="I16" s="99"/>
      <c r="J16" s="99"/>
    </row>
    <row r="17" spans="1:10">
      <c r="A17" s="266" t="s">
        <v>54</v>
      </c>
      <c r="B17" s="109">
        <v>88316</v>
      </c>
      <c r="C17" s="248" t="s">
        <v>127</v>
      </c>
      <c r="D17" s="110" t="s">
        <v>120</v>
      </c>
      <c r="E17" s="109">
        <v>0.10199999999999999</v>
      </c>
      <c r="F17" s="111">
        <v>0</v>
      </c>
      <c r="G17" s="267">
        <v>24.88</v>
      </c>
      <c r="H17" s="112"/>
      <c r="I17" s="99"/>
      <c r="J17" s="99"/>
    </row>
    <row r="18" spans="1:10">
      <c r="A18" s="269"/>
      <c r="B18" s="117"/>
      <c r="C18" s="118"/>
      <c r="D18" s="118"/>
      <c r="E18" s="119"/>
      <c r="F18" s="120"/>
      <c r="G18" s="270"/>
      <c r="H18" s="112"/>
    </row>
    <row r="19" spans="1:10">
      <c r="A19" s="262"/>
      <c r="B19" s="99"/>
      <c r="C19" s="99"/>
      <c r="D19" s="99"/>
      <c r="E19" s="99"/>
      <c r="F19" s="99"/>
      <c r="G19" s="263"/>
      <c r="H19" s="112"/>
    </row>
    <row r="20" spans="1:10">
      <c r="A20" s="262"/>
      <c r="B20" s="99"/>
      <c r="D20" s="99"/>
      <c r="E20" s="99"/>
      <c r="F20" s="99"/>
      <c r="G20" s="263"/>
      <c r="H20" s="99"/>
    </row>
    <row r="21" spans="1:10">
      <c r="A21" s="271"/>
      <c r="G21" s="272"/>
    </row>
    <row r="22" spans="1:10">
      <c r="A22" s="262"/>
      <c r="B22" s="99"/>
      <c r="C22" s="99"/>
      <c r="D22" s="99"/>
      <c r="E22" s="99"/>
      <c r="F22" s="99"/>
      <c r="G22" s="263"/>
    </row>
    <row r="23" spans="1:10">
      <c r="A23" s="262"/>
      <c r="B23" s="99"/>
      <c r="C23" s="99"/>
      <c r="D23" s="99"/>
      <c r="E23" s="99"/>
      <c r="F23" s="99"/>
      <c r="G23" s="263"/>
    </row>
    <row r="24" spans="1:10">
      <c r="A24" s="262"/>
      <c r="B24" s="99"/>
      <c r="C24" s="99"/>
      <c r="D24" s="99"/>
      <c r="E24" s="99"/>
      <c r="F24" s="99"/>
      <c r="G24" s="263"/>
    </row>
    <row r="25" spans="1:10">
      <c r="A25" s="364" t="s">
        <v>55</v>
      </c>
      <c r="B25" s="351"/>
      <c r="C25" s="351"/>
      <c r="D25" s="351"/>
      <c r="E25" s="351"/>
      <c r="F25" s="351"/>
      <c r="G25" s="352"/>
    </row>
    <row r="26" spans="1:10">
      <c r="A26" s="346" t="s">
        <v>59</v>
      </c>
      <c r="B26" s="347"/>
      <c r="C26" s="347"/>
      <c r="D26" s="347"/>
      <c r="E26" s="347"/>
      <c r="F26" s="347"/>
      <c r="G26" s="348"/>
    </row>
    <row r="27" spans="1:10">
      <c r="A27" s="346" t="s">
        <v>63</v>
      </c>
      <c r="B27" s="347"/>
      <c r="C27" s="347"/>
      <c r="D27" s="347"/>
      <c r="E27" s="347"/>
      <c r="F27" s="347"/>
      <c r="G27" s="348"/>
    </row>
    <row r="28" spans="1:10">
      <c r="A28" s="262"/>
      <c r="B28" s="99"/>
      <c r="C28" s="99"/>
      <c r="D28" s="99"/>
      <c r="E28" s="99"/>
      <c r="F28" s="99"/>
      <c r="G28" s="263"/>
    </row>
    <row r="29" spans="1:10">
      <c r="A29" s="262"/>
      <c r="B29" s="99"/>
      <c r="C29" s="99"/>
      <c r="D29" s="99"/>
      <c r="E29" s="99"/>
      <c r="F29" s="99"/>
      <c r="G29" s="263"/>
    </row>
    <row r="30" spans="1:10" ht="13.5" thickBot="1">
      <c r="A30" s="273"/>
      <c r="B30" s="274"/>
      <c r="C30" s="274"/>
      <c r="D30" s="274"/>
      <c r="E30" s="274"/>
      <c r="F30" s="274"/>
      <c r="G30" s="275"/>
    </row>
  </sheetData>
  <mergeCells count="8">
    <mergeCell ref="A26:G26"/>
    <mergeCell ref="A27:G27"/>
    <mergeCell ref="B1:G3"/>
    <mergeCell ref="A4:G4"/>
    <mergeCell ref="A5:G5"/>
    <mergeCell ref="A6:G6"/>
    <mergeCell ref="A9:G9"/>
    <mergeCell ref="A25:G25"/>
  </mergeCells>
  <printOptions horizontalCentered="1" verticalCentered="1"/>
  <pageMargins left="0.31496062992125984" right="0.31496062992125984" top="0.78740157480314965" bottom="0.78740157480314965" header="0.31496062992125984" footer="0.31496062992125984"/>
  <pageSetup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CFA0EEF-3351-42A0-BDA1-8E96F4F5E858}">
  <dimension ref="A1:J29"/>
  <sheetViews>
    <sheetView workbookViewId="0">
      <selection activeCell="L13" sqref="L13"/>
    </sheetView>
  </sheetViews>
  <sheetFormatPr defaultRowHeight="12.75"/>
  <cols>
    <col min="1" max="1" width="13.7109375" customWidth="1"/>
    <col min="2" max="2" width="8.7109375" bestFit="1" customWidth="1"/>
    <col min="3" max="3" width="33.85546875" customWidth="1"/>
    <col min="4" max="4" width="8.42578125" customWidth="1"/>
    <col min="5" max="5" width="9.42578125" customWidth="1"/>
    <col min="6" max="6" width="10.28515625" customWidth="1"/>
    <col min="7" max="7" width="17" customWidth="1"/>
    <col min="9" max="9" width="11.140625" bestFit="1" customWidth="1"/>
  </cols>
  <sheetData>
    <row r="1" spans="1:10" ht="41.25">
      <c r="A1" s="258"/>
      <c r="B1" s="349"/>
      <c r="C1" s="349"/>
      <c r="D1" s="349"/>
      <c r="E1" s="349"/>
      <c r="F1" s="349"/>
      <c r="G1" s="350"/>
      <c r="H1" s="98"/>
      <c r="I1" s="99"/>
      <c r="J1" s="99"/>
    </row>
    <row r="2" spans="1:10">
      <c r="A2" s="259"/>
      <c r="B2" s="351"/>
      <c r="C2" s="351"/>
      <c r="D2" s="351"/>
      <c r="E2" s="351"/>
      <c r="F2" s="351"/>
      <c r="G2" s="352"/>
      <c r="H2" s="100"/>
      <c r="I2" s="99"/>
      <c r="J2" s="99"/>
    </row>
    <row r="3" spans="1:10">
      <c r="A3" s="259"/>
      <c r="B3" s="353"/>
      <c r="C3" s="353"/>
      <c r="D3" s="353"/>
      <c r="E3" s="353"/>
      <c r="F3" s="353"/>
      <c r="G3" s="354"/>
      <c r="H3" s="97"/>
      <c r="I3" s="99"/>
      <c r="J3" s="99"/>
    </row>
    <row r="4" spans="1:10">
      <c r="A4" s="355" t="str">
        <f>'Planilha Orcamentária'!A4</f>
        <v>OBRA: REVITALIZAÇÃO DA TRAVESSA ZACARIAS DE FREITAS</v>
      </c>
      <c r="B4" s="356"/>
      <c r="C4" s="356"/>
      <c r="D4" s="356"/>
      <c r="E4" s="356"/>
      <c r="F4" s="356"/>
      <c r="G4" s="357"/>
      <c r="H4" s="99"/>
      <c r="I4" s="99"/>
      <c r="J4" s="99"/>
    </row>
    <row r="5" spans="1:10">
      <c r="A5" s="355" t="str">
        <f>'Planilha Orcamentária'!A5</f>
        <v>LOCAL: PERÍMETRO URBANO - INHAPIM/MG - CEP: 35330-000</v>
      </c>
      <c r="B5" s="356"/>
      <c r="C5" s="356"/>
      <c r="D5" s="356"/>
      <c r="E5" s="356"/>
      <c r="F5" s="356"/>
      <c r="G5" s="357"/>
      <c r="H5" s="99"/>
      <c r="I5" s="99"/>
      <c r="J5" s="99"/>
    </row>
    <row r="6" spans="1:10">
      <c r="A6" s="358" t="s">
        <v>51</v>
      </c>
      <c r="B6" s="359"/>
      <c r="C6" s="359"/>
      <c r="D6" s="359"/>
      <c r="E6" s="359"/>
      <c r="F6" s="359"/>
      <c r="G6" s="360"/>
      <c r="H6" s="99"/>
      <c r="I6" s="99"/>
      <c r="J6" s="99"/>
    </row>
    <row r="7" spans="1:10">
      <c r="A7" s="260" t="s">
        <v>47</v>
      </c>
      <c r="B7" s="101">
        <v>46139</v>
      </c>
      <c r="C7" s="102"/>
      <c r="D7" s="102"/>
      <c r="E7" s="103"/>
      <c r="F7" s="103"/>
      <c r="G7" s="261"/>
      <c r="H7" s="99"/>
      <c r="I7" s="99"/>
      <c r="J7" s="99"/>
    </row>
    <row r="8" spans="1:10">
      <c r="A8" s="260"/>
      <c r="B8" s="104"/>
      <c r="C8" s="102"/>
      <c r="D8" s="102"/>
      <c r="E8" s="103"/>
      <c r="F8" s="103"/>
      <c r="G8" s="261"/>
      <c r="H8" s="99"/>
      <c r="I8" s="99"/>
      <c r="J8" s="99"/>
    </row>
    <row r="9" spans="1:10" ht="15.75">
      <c r="A9" s="361" t="s">
        <v>52</v>
      </c>
      <c r="B9" s="362"/>
      <c r="C9" s="362"/>
      <c r="D9" s="362"/>
      <c r="E9" s="362"/>
      <c r="F9" s="362"/>
      <c r="G9" s="363"/>
      <c r="H9" s="99"/>
      <c r="I9" s="99"/>
      <c r="J9" s="99"/>
    </row>
    <row r="10" spans="1:10">
      <c r="A10" s="262"/>
      <c r="B10" s="99"/>
      <c r="C10" s="99"/>
      <c r="D10" s="99"/>
      <c r="E10" s="99"/>
      <c r="F10" s="99"/>
      <c r="G10" s="263"/>
      <c r="H10" s="99"/>
      <c r="I10" s="99"/>
      <c r="J10" s="99"/>
    </row>
    <row r="11" spans="1:10" ht="45">
      <c r="A11" s="264" t="s">
        <v>53</v>
      </c>
      <c r="B11" s="106">
        <v>5</v>
      </c>
      <c r="C11" s="105" t="s">
        <v>115</v>
      </c>
      <c r="D11" s="105" t="s">
        <v>8</v>
      </c>
      <c r="E11" s="107"/>
      <c r="F11" s="108">
        <v>0</v>
      </c>
      <c r="G11" s="265">
        <f>((G12*E12)+(G13*E13)+(G14*E14)+(G15*E15)+(G16*E16))</f>
        <v>2087.1612135864716</v>
      </c>
      <c r="H11" s="99"/>
      <c r="I11" s="99"/>
      <c r="J11" s="99"/>
    </row>
    <row r="12" spans="1:10">
      <c r="A12" s="266" t="s">
        <v>54</v>
      </c>
      <c r="B12" s="109">
        <v>863</v>
      </c>
      <c r="C12" s="248" t="s">
        <v>116</v>
      </c>
      <c r="D12" s="110" t="s">
        <v>8</v>
      </c>
      <c r="E12" s="109">
        <v>2</v>
      </c>
      <c r="F12" s="111">
        <v>0</v>
      </c>
      <c r="G12" s="267">
        <v>40.700000000000003</v>
      </c>
      <c r="H12" s="112"/>
      <c r="I12" s="99"/>
      <c r="J12" s="99"/>
    </row>
    <row r="13" spans="1:10" ht="22.5">
      <c r="A13" s="266" t="s">
        <v>54</v>
      </c>
      <c r="B13" s="109">
        <v>11975</v>
      </c>
      <c r="C13" s="248" t="s">
        <v>117</v>
      </c>
      <c r="D13" s="110" t="s">
        <v>118</v>
      </c>
      <c r="E13" s="109">
        <v>4</v>
      </c>
      <c r="F13" s="111">
        <v>0</v>
      </c>
      <c r="G13" s="267">
        <v>27.69</v>
      </c>
      <c r="H13" s="112"/>
      <c r="I13" s="99"/>
      <c r="J13" s="99"/>
    </row>
    <row r="14" spans="1:10" ht="22.5">
      <c r="A14" s="266" t="s">
        <v>54</v>
      </c>
      <c r="B14" s="109">
        <v>12388</v>
      </c>
      <c r="C14" s="248" t="s">
        <v>122</v>
      </c>
      <c r="D14" s="110" t="s">
        <v>118</v>
      </c>
      <c r="E14" s="109">
        <v>1</v>
      </c>
      <c r="F14" s="111">
        <v>0</v>
      </c>
      <c r="G14" s="267">
        <v>1890.63</v>
      </c>
      <c r="H14" s="112"/>
      <c r="I14" s="99"/>
      <c r="J14" s="113"/>
    </row>
    <row r="15" spans="1:10" ht="22.5">
      <c r="A15" s="266" t="s">
        <v>54</v>
      </c>
      <c r="B15" s="109">
        <v>88247</v>
      </c>
      <c r="C15" s="248" t="s">
        <v>119</v>
      </c>
      <c r="D15" s="110" t="s">
        <v>120</v>
      </c>
      <c r="E15" s="109">
        <v>0.87754549999999998</v>
      </c>
      <c r="F15" s="111">
        <v>0</v>
      </c>
      <c r="G15" s="267">
        <v>0.25961820000000002</v>
      </c>
      <c r="H15" s="112"/>
      <c r="I15" s="99"/>
      <c r="J15" s="99"/>
    </row>
    <row r="16" spans="1:10">
      <c r="A16" s="268" t="s">
        <v>54</v>
      </c>
      <c r="B16" s="114">
        <v>88264</v>
      </c>
      <c r="C16" s="248" t="s">
        <v>121</v>
      </c>
      <c r="D16" s="115" t="s">
        <v>120</v>
      </c>
      <c r="E16" s="114">
        <v>3.9489545000000001</v>
      </c>
      <c r="F16" s="116">
        <v>0</v>
      </c>
      <c r="G16" s="267">
        <v>1.0492364000000001</v>
      </c>
      <c r="H16" s="112"/>
      <c r="I16" s="99"/>
      <c r="J16" s="99"/>
    </row>
    <row r="17" spans="1:8">
      <c r="A17" s="269"/>
      <c r="B17" s="117"/>
      <c r="C17" s="118"/>
      <c r="D17" s="118"/>
      <c r="E17" s="119"/>
      <c r="F17" s="120"/>
      <c r="G17" s="270"/>
      <c r="H17" s="112"/>
    </row>
    <row r="18" spans="1:8">
      <c r="A18" s="262"/>
      <c r="B18" s="99"/>
      <c r="C18" s="99"/>
      <c r="D18" s="99"/>
      <c r="E18" s="99"/>
      <c r="F18" s="99"/>
      <c r="G18" s="263"/>
      <c r="H18" s="112"/>
    </row>
    <row r="19" spans="1:8">
      <c r="A19" s="262"/>
      <c r="B19" s="99"/>
      <c r="D19" s="99"/>
      <c r="E19" s="99"/>
      <c r="F19" s="99"/>
      <c r="G19" s="263"/>
      <c r="H19" s="99"/>
    </row>
    <row r="20" spans="1:8">
      <c r="A20" s="271"/>
      <c r="G20" s="272"/>
    </row>
    <row r="21" spans="1:8">
      <c r="A21" s="262"/>
      <c r="B21" s="99"/>
      <c r="C21" s="99"/>
      <c r="D21" s="99"/>
      <c r="E21" s="99"/>
      <c r="F21" s="99"/>
      <c r="G21" s="263"/>
    </row>
    <row r="22" spans="1:8">
      <c r="A22" s="262"/>
      <c r="B22" s="99"/>
      <c r="C22" s="99"/>
      <c r="D22" s="99"/>
      <c r="E22" s="99"/>
      <c r="F22" s="99"/>
      <c r="G22" s="263"/>
    </row>
    <row r="23" spans="1:8">
      <c r="A23" s="262"/>
      <c r="B23" s="99"/>
      <c r="C23" s="99"/>
      <c r="D23" s="99"/>
      <c r="E23" s="99"/>
      <c r="F23" s="99"/>
      <c r="G23" s="263"/>
    </row>
    <row r="24" spans="1:8">
      <c r="A24" s="364" t="s">
        <v>55</v>
      </c>
      <c r="B24" s="351"/>
      <c r="C24" s="351"/>
      <c r="D24" s="351"/>
      <c r="E24" s="351"/>
      <c r="F24" s="351"/>
      <c r="G24" s="352"/>
    </row>
    <row r="25" spans="1:8">
      <c r="A25" s="346" t="s">
        <v>59</v>
      </c>
      <c r="B25" s="347"/>
      <c r="C25" s="347"/>
      <c r="D25" s="347"/>
      <c r="E25" s="347"/>
      <c r="F25" s="347"/>
      <c r="G25" s="348"/>
    </row>
    <row r="26" spans="1:8">
      <c r="A26" s="346" t="s">
        <v>63</v>
      </c>
      <c r="B26" s="347"/>
      <c r="C26" s="347"/>
      <c r="D26" s="347"/>
      <c r="E26" s="347"/>
      <c r="F26" s="347"/>
      <c r="G26" s="348"/>
    </row>
    <row r="27" spans="1:8">
      <c r="A27" s="262"/>
      <c r="B27" s="99"/>
      <c r="C27" s="99"/>
      <c r="D27" s="99"/>
      <c r="E27" s="99"/>
      <c r="F27" s="99"/>
      <c r="G27" s="263"/>
    </row>
    <row r="28" spans="1:8">
      <c r="A28" s="262"/>
      <c r="B28" s="99"/>
      <c r="C28" s="99"/>
      <c r="D28" s="99"/>
      <c r="E28" s="99"/>
      <c r="F28" s="99"/>
      <c r="G28" s="263"/>
    </row>
    <row r="29" spans="1:8" ht="13.5" thickBot="1">
      <c r="A29" s="273"/>
      <c r="B29" s="274"/>
      <c r="C29" s="274"/>
      <c r="D29" s="274"/>
      <c r="E29" s="274"/>
      <c r="F29" s="274"/>
      <c r="G29" s="275"/>
    </row>
  </sheetData>
  <mergeCells count="8">
    <mergeCell ref="A25:G25"/>
    <mergeCell ref="A26:G26"/>
    <mergeCell ref="B1:G3"/>
    <mergeCell ref="A4:G4"/>
    <mergeCell ref="A5:G5"/>
    <mergeCell ref="A6:G6"/>
    <mergeCell ref="A9:G9"/>
    <mergeCell ref="A24:G24"/>
  </mergeCells>
  <printOptions horizontalCentered="1" verticalCentered="1"/>
  <pageMargins left="0.31496062992125984" right="0.31496062992125984" top="0.78740157480314965" bottom="0.78740157480314965" header="0.31496062992125984" footer="0.31496062992125984"/>
  <pageSetup orientation="portrait" r:id="rId1"/>
  <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XFA58"/>
  <sheetViews>
    <sheetView showGridLines="0" showZeros="0" view="pageBreakPreview" topLeftCell="A31" zoomScale="90" zoomScaleSheetLayoutView="90" workbookViewId="0">
      <selection activeCell="H38" sqref="H38"/>
    </sheetView>
  </sheetViews>
  <sheetFormatPr defaultColWidth="9.140625" defaultRowHeight="12.75"/>
  <cols>
    <col min="1" max="1" width="5.7109375" style="1" customWidth="1"/>
    <col min="2" max="2" width="14.140625" style="50" customWidth="1"/>
    <col min="3" max="3" width="60.7109375" style="1" customWidth="1"/>
    <col min="4" max="4" width="9.42578125" style="1" customWidth="1"/>
    <col min="5" max="5" width="12.28515625" style="1" customWidth="1"/>
    <col min="6" max="6" width="40.7109375" style="2" customWidth="1"/>
    <col min="7" max="16384" width="9.140625" style="1"/>
  </cols>
  <sheetData>
    <row r="1" spans="1:8" s="4" customFormat="1" ht="94.5" customHeight="1">
      <c r="A1" s="145"/>
      <c r="B1" s="146"/>
      <c r="C1" s="147"/>
      <c r="D1" s="147"/>
      <c r="E1" s="147"/>
      <c r="F1" s="148"/>
      <c r="G1" s="48"/>
      <c r="H1" s="48"/>
    </row>
    <row r="2" spans="1:8" s="13" customFormat="1" ht="20.100000000000001" customHeight="1">
      <c r="A2" s="332" t="s">
        <v>22</v>
      </c>
      <c r="B2" s="333"/>
      <c r="C2" s="333"/>
      <c r="D2" s="333"/>
      <c r="E2" s="333"/>
      <c r="F2" s="334"/>
    </row>
    <row r="3" spans="1:8" s="16" customFormat="1" ht="20.100000000000001" customHeight="1">
      <c r="A3" s="365" t="s">
        <v>37</v>
      </c>
      <c r="B3" s="366"/>
      <c r="C3" s="366"/>
      <c r="D3" s="366"/>
      <c r="E3" s="18"/>
      <c r="F3" s="149"/>
    </row>
    <row r="4" spans="1:8" s="16" customFormat="1" ht="20.100000000000001" customHeight="1">
      <c r="A4" s="367" t="str">
        <f>'Planilha Orcamentária'!A4</f>
        <v>OBRA: REVITALIZAÇÃO DA TRAVESSA ZACARIAS DE FREITAS</v>
      </c>
      <c r="B4" s="368"/>
      <c r="C4" s="368"/>
      <c r="D4" s="369"/>
      <c r="E4" s="19" t="s">
        <v>38</v>
      </c>
      <c r="F4" s="150" t="s">
        <v>32</v>
      </c>
    </row>
    <row r="5" spans="1:8" s="16" customFormat="1" ht="20.100000000000001" customHeight="1">
      <c r="A5" s="370" t="str">
        <f>'Planilha Orcamentária'!A5</f>
        <v>LOCAL: PERÍMETRO URBANO - INHAPIM/MG - CEP: 35330-000</v>
      </c>
      <c r="B5" s="371"/>
      <c r="C5" s="371"/>
      <c r="D5" s="371"/>
      <c r="E5" s="124" t="s">
        <v>19</v>
      </c>
      <c r="F5" s="151">
        <v>46139</v>
      </c>
    </row>
    <row r="6" spans="1:8" ht="3.75" customHeight="1">
      <c r="A6" s="327"/>
      <c r="B6" s="328"/>
      <c r="C6" s="328"/>
      <c r="D6" s="328"/>
      <c r="E6" s="328"/>
      <c r="F6" s="329"/>
    </row>
    <row r="7" spans="1:8" s="9" customFormat="1" ht="35.1" customHeight="1">
      <c r="A7" s="130" t="s">
        <v>0</v>
      </c>
      <c r="B7" s="17" t="s">
        <v>24</v>
      </c>
      <c r="C7" s="17" t="s">
        <v>25</v>
      </c>
      <c r="D7" s="17" t="s">
        <v>2</v>
      </c>
      <c r="E7" s="17" t="s">
        <v>1</v>
      </c>
      <c r="F7" s="152" t="s">
        <v>34</v>
      </c>
    </row>
    <row r="8" spans="1:8" s="9" customFormat="1" ht="20.100000000000001" customHeight="1">
      <c r="A8" s="153">
        <v>1</v>
      </c>
      <c r="B8" s="10"/>
      <c r="C8" s="42" t="str">
        <f>'Planilha Orcamentária'!C10</f>
        <v>SERVIÇOS PRELIMINARES</v>
      </c>
      <c r="D8" s="11"/>
      <c r="E8" s="12"/>
      <c r="F8" s="154"/>
    </row>
    <row r="9" spans="1:8" s="9" customFormat="1" ht="67.5">
      <c r="A9" s="155">
        <v>1.1000000000000001</v>
      </c>
      <c r="B9" s="41" t="str">
        <f>'Planilha Orcamentária'!B11</f>
        <v>ED-28427</v>
      </c>
      <c r="C9" s="41" t="str">
        <f>'Planilha Orcamentária'!C11</f>
        <v>FORNECIMENTO E COLOCAÇÃO DE PLACA DE
OBRA EM CHAPA GALVANIZADA #26, ESP. 0,45MM, DIMENSÃO (3X1,5)
M, PLOTADA COM ADESIVO VINÍLICO, AFIXADA COM REBITES 4,
8X40MM, EM ESTRUTURA METÁLICA DE METALON 20X20MM, ESP. 1,
25MM, INCLUSIVE SUPORTE EM EUCALIPTO AUTOCLAVADO PINTADO
COM TINTA PVA DUAS (2) DEMÃOS</v>
      </c>
      <c r="D9" s="41" t="str">
        <f>'Planilha Orcamentária'!D11</f>
        <v>M²</v>
      </c>
      <c r="E9" s="51">
        <f>'Planilha Orcamentária'!E11</f>
        <v>1</v>
      </c>
      <c r="F9" s="156" t="s">
        <v>44</v>
      </c>
    </row>
    <row r="10" spans="1:8" s="9" customFormat="1" ht="11.25">
      <c r="A10" s="153" t="s">
        <v>21</v>
      </c>
      <c r="B10" s="10"/>
      <c r="C10" s="42" t="str">
        <f>'Planilha Orcamentária'!C12</f>
        <v>DEMOLIÇÃO</v>
      </c>
      <c r="D10" s="11"/>
      <c r="E10" s="12"/>
      <c r="F10" s="154"/>
    </row>
    <row r="11" spans="1:8" s="9" customFormat="1" ht="22.5">
      <c r="A11" s="243" t="s">
        <v>57</v>
      </c>
      <c r="B11" s="41" t="str">
        <f>'Planilha Orcamentária'!B13</f>
        <v>SINAPI-104789</v>
      </c>
      <c r="C11" s="244" t="str">
        <f>'Planilha Orcamentária'!C13</f>
        <v>DEMOLIÇÃO DE PISO DE CONCRETO SIMPLES, DE FORMA MANUAL, SEM REAPROVEITAMENTO. AF_09/2023</v>
      </c>
      <c r="D11" s="41" t="str">
        <f>'Planilha Orcamentária'!D13</f>
        <v>M³</v>
      </c>
      <c r="E11" s="246">
        <f>'Planilha Orcamentária'!E13</f>
        <v>26.15</v>
      </c>
      <c r="F11" s="245" t="s">
        <v>162</v>
      </c>
    </row>
    <row r="12" spans="1:8" s="9" customFormat="1" ht="11.25">
      <c r="A12" s="153" t="s">
        <v>70</v>
      </c>
      <c r="B12" s="10"/>
      <c r="C12" s="42" t="str">
        <f>'Planilha Orcamentária'!C14</f>
        <v>ALVENARIA</v>
      </c>
      <c r="D12" s="41">
        <f>'Planilha Orcamentária'!D14</f>
        <v>0</v>
      </c>
      <c r="E12" s="246">
        <f>'Planilha Orcamentária'!E14</f>
        <v>0</v>
      </c>
      <c r="F12" s="154"/>
    </row>
    <row r="13" spans="1:8" s="9" customFormat="1" ht="22.5">
      <c r="A13" s="243" t="s">
        <v>71</v>
      </c>
      <c r="B13" s="41" t="str">
        <f>'Planilha Orcamentária'!B15</f>
        <v>ED-50410</v>
      </c>
      <c r="C13" s="244" t="str">
        <f>'Planilha Orcamentária'!C15</f>
        <v>MURETA DE TIJOLO COMUM ESP. = 15CM, H = 130
CM, A REVESTIR</v>
      </c>
      <c r="D13" s="41" t="str">
        <f>'Planilha Orcamentária'!D15</f>
        <v>M</v>
      </c>
      <c r="E13" s="246">
        <f>'Planilha Orcamentária'!E15</f>
        <v>9.69</v>
      </c>
      <c r="F13" s="245" t="s">
        <v>162</v>
      </c>
    </row>
    <row r="14" spans="1:8" s="9" customFormat="1" ht="45">
      <c r="A14" s="243" t="s">
        <v>72</v>
      </c>
      <c r="B14" s="41" t="str">
        <f>'Planilha Orcamentária'!B16</f>
        <v>SINAPI-87894</v>
      </c>
      <c r="C14" s="244" t="str">
        <f>'Planilha Orcamentária'!C16</f>
        <v>CHAPISCO APLICADO EM ALVENARIA (SEM PRESENÇA DE VÃOS) E ESTRUTURAS DE CONCRETO DE FACHADA, COM
COLHER DE PEDREIRO. ARGAMASSA TRAÇO 1:3 COM PREPARO EM BETONEIRA 400L. AF_10/2022</v>
      </c>
      <c r="D14" s="41" t="str">
        <f>'Planilha Orcamentária'!D16</f>
        <v>M²</v>
      </c>
      <c r="E14" s="246">
        <f>'Planilha Orcamentária'!E16</f>
        <v>19.38</v>
      </c>
      <c r="F14" s="245" t="s">
        <v>162</v>
      </c>
    </row>
    <row r="15" spans="1:8" s="9" customFormat="1" ht="56.25">
      <c r="A15" s="243" t="s">
        <v>73</v>
      </c>
      <c r="B15" s="41" t="str">
        <f>'Planilha Orcamentária'!B17</f>
        <v>SINAPI-104219</v>
      </c>
      <c r="C15" s="244" t="str">
        <f>'Planilha Orcamentária'!C17</f>
        <v>EMBOÇO OU MASSA ÚNICA EM ARGAMASSA INDUSTRIALIZADA, PREPARO MECÂNICA E APLICAÇÃO COM
EQUIPAMENTO DE MISTURA E PROJEÇÃO DE 1,5 M3/H DE ARGAMASSA EM PANOS DE FACHADA COM PRESENÇA
DE VÃOS, ESPESSURA DE 25 MM, ACESSO POR ANDAIME. AF_08/2022</v>
      </c>
      <c r="D15" s="41" t="str">
        <f>'Planilha Orcamentária'!D17</f>
        <v>M²</v>
      </c>
      <c r="E15" s="246">
        <f>'Planilha Orcamentária'!E17</f>
        <v>19.38</v>
      </c>
      <c r="F15" s="245" t="s">
        <v>162</v>
      </c>
    </row>
    <row r="16" spans="1:8" s="9" customFormat="1" ht="11.25">
      <c r="A16" s="153" t="s">
        <v>89</v>
      </c>
      <c r="B16" s="10">
        <f>'Planilha Orcamentária'!B18</f>
        <v>0</v>
      </c>
      <c r="C16" s="42" t="str">
        <f>'Planilha Orcamentária'!C18</f>
        <v>PINTURA</v>
      </c>
      <c r="D16" s="11"/>
      <c r="E16" s="12"/>
      <c r="F16" s="154"/>
    </row>
    <row r="17" spans="1:6" s="9" customFormat="1" ht="22.5">
      <c r="A17" s="243" t="s">
        <v>91</v>
      </c>
      <c r="B17" s="41" t="str">
        <f>'Planilha Orcamentária'!B19</f>
        <v>ED-50521</v>
      </c>
      <c r="C17" s="244" t="str">
        <f>'Planilha Orcamentária'!C19</f>
        <v>PINTURA COM TEXTURA ACRÍLICA COM ROLO,
INCLUSIVE UMA (1) DEMÃO DE SELADOR ACRÍLICO</v>
      </c>
      <c r="D17" s="41" t="str">
        <f>'Planilha Orcamentária'!D19</f>
        <v>M²</v>
      </c>
      <c r="E17" s="246">
        <f>'Planilha Orcamentária'!E19</f>
        <v>398.22</v>
      </c>
      <c r="F17" s="245" t="s">
        <v>162</v>
      </c>
    </row>
    <row r="18" spans="1:6" s="9" customFormat="1" ht="33.75">
      <c r="A18" s="243" t="s">
        <v>93</v>
      </c>
      <c r="B18" s="41" t="str">
        <f>'Planilha Orcamentária'!B20</f>
        <v>ED-50491</v>
      </c>
      <c r="C18" s="244" t="str">
        <f>'Planilha Orcamentária'!C20</f>
        <v>PINTURA ESMALTE BASE SOLVENTE EM
ESQUADRIAS DE FERRO, DUAS (2) DEMÃOS, COM APLICAÇÃO
MANUAL, INCLUSIVE UMA (1) DEMÃO DE FUNDO ANTICORROSIVO</v>
      </c>
      <c r="D18" s="41" t="str">
        <f>'Planilha Orcamentária'!D20</f>
        <v>M²</v>
      </c>
      <c r="E18" s="246">
        <f>'Planilha Orcamentária'!E20</f>
        <v>69.599999999999994</v>
      </c>
      <c r="F18" s="245" t="s">
        <v>162</v>
      </c>
    </row>
    <row r="19" spans="1:6" s="9" customFormat="1" ht="33.75">
      <c r="A19" s="243" t="s">
        <v>94</v>
      </c>
      <c r="B19" s="41" t="str">
        <f>'Planilha Orcamentária'!B21</f>
        <v>SINAPI-88412</v>
      </c>
      <c r="C19" s="244" t="str">
        <f>'Planilha Orcamentária'!C21</f>
        <v>APLICAÇÃO MANUAL DE FUNDO SELADOR ACRÍLICO EM PANOS CEGOS DE FACHADA (SEM PRESENÇA DE VÃOS)
DE EDIFÍCIOS DE MÚLTIPLOS PAVIMENTOS. AF_03/2024</v>
      </c>
      <c r="D19" s="41" t="str">
        <f>'Planilha Orcamentária'!D21</f>
        <v>M²</v>
      </c>
      <c r="E19" s="246">
        <f>'Planilha Orcamentária'!E21</f>
        <v>19.38</v>
      </c>
      <c r="F19" s="245" t="s">
        <v>162</v>
      </c>
    </row>
    <row r="20" spans="1:6" s="9" customFormat="1" ht="33.75">
      <c r="A20" s="243" t="s">
        <v>204</v>
      </c>
      <c r="B20" s="41" t="str">
        <f>'Planilha Orcamentária'!B22</f>
        <v>SINAPI-95622</v>
      </c>
      <c r="C20" s="244" t="str">
        <f>'Planilha Orcamentária'!C22</f>
        <v>APLICAÇÃO MANUAL DE TINTA LÁTEX ACRÍLICA EM PANOS COM PRESENÇA DE VÃOS DE EDIFÍCIOS DE MÚLTIPLOS PAVIMENTOS, DUAS DEMÃOS. AF_03/2024</v>
      </c>
      <c r="D20" s="41" t="str">
        <f>'Planilha Orcamentária'!D22</f>
        <v>M²</v>
      </c>
      <c r="E20" s="246">
        <f>'Planilha Orcamentária'!E22</f>
        <v>19.38</v>
      </c>
      <c r="F20" s="245" t="s">
        <v>162</v>
      </c>
    </row>
    <row r="21" spans="1:6" s="9" customFormat="1" ht="11.25">
      <c r="A21" s="153" t="str">
        <f>'Planilha Orcamentária'!A23</f>
        <v>5.0</v>
      </c>
      <c r="B21" s="10"/>
      <c r="C21" s="42" t="str">
        <f>'Planilha Orcamentária'!C23</f>
        <v>PISOS, REVESTIMENTOS, CORRIMÃOS</v>
      </c>
      <c r="D21" s="11"/>
      <c r="E21" s="12"/>
      <c r="F21" s="154"/>
    </row>
    <row r="22" spans="1:6" s="9" customFormat="1" ht="45">
      <c r="A22" s="131" t="str">
        <f>'Planilha Orcamentária'!A24</f>
        <v>5.1</v>
      </c>
      <c r="B22" s="41" t="str">
        <f>'Planilha Orcamentária'!B24</f>
        <v>SINAPI-94992</v>
      </c>
      <c r="C22" s="41" t="str">
        <f>'Planilha Orcamentária'!C24</f>
        <v>EXECUÇÃO DE PASSEIO (CALÇADA) OU PISO DE CONCRETO COM CONCRETO MOLDADO IN LOCO, FEITO EM
OBRA, ACABAMENTO CONVENCIONAL, ESPESSURA 6 CM, ARMADO. AF_08/2022</v>
      </c>
      <c r="D22" s="41" t="str">
        <f>'Planilha Orcamentária'!D24</f>
        <v>M²</v>
      </c>
      <c r="E22" s="51">
        <f>'Planilha Orcamentária'!E24</f>
        <v>216.43</v>
      </c>
      <c r="F22" s="156" t="s">
        <v>215</v>
      </c>
    </row>
    <row r="23" spans="1:6" s="9" customFormat="1" ht="22.5">
      <c r="A23" s="131" t="str">
        <f>'Planilha Orcamentária'!A25</f>
        <v>5.2</v>
      </c>
      <c r="B23" s="41" t="str">
        <f>'Planilha Orcamentária'!B25</f>
        <v>SINAPI-101091</v>
      </c>
      <c r="C23" s="41" t="str">
        <f>'Planilha Orcamentária'!C25</f>
        <v>PISO EM LADRILHO HIDRÁULICO APLICADO EM AMBIENTES EXTERNOS. AF_05/2020</v>
      </c>
      <c r="D23" s="41" t="str">
        <f>'Planilha Orcamentária'!D25</f>
        <v>M2</v>
      </c>
      <c r="E23" s="51">
        <f>'Planilha Orcamentária'!E25</f>
        <v>195</v>
      </c>
      <c r="F23" s="156" t="s">
        <v>172</v>
      </c>
    </row>
    <row r="24" spans="1:6" s="9" customFormat="1" ht="33.75">
      <c r="A24" s="131" t="str">
        <f>'Planilha Orcamentária'!A26</f>
        <v>5.3</v>
      </c>
      <c r="B24" s="41" t="str">
        <f>'Planilha Orcamentária'!B26</f>
        <v>ED-50717</v>
      </c>
      <c r="C24" s="41" t="str">
        <f>'Planilha Orcamentária'!C26</f>
        <v>REVESTIMENTO COM AZULEJO BRANCO (20X20)
CM, JUNTA A PRUMO, ASSENTAMENTO COM ARGAMASSA
INDUSTRIALIZADA, INCLUSIVE REJUNTAMENTO</v>
      </c>
      <c r="D24" s="41" t="str">
        <f>'Planilha Orcamentária'!D26</f>
        <v>M²</v>
      </c>
      <c r="E24" s="51">
        <v>2.88</v>
      </c>
      <c r="F24" s="156" t="s">
        <v>177</v>
      </c>
    </row>
    <row r="25" spans="1:6" s="9" customFormat="1" ht="33.75">
      <c r="A25" s="131" t="str">
        <f>'Planilha Orcamentária'!A27</f>
        <v>5.4</v>
      </c>
      <c r="B25" s="41" t="str">
        <f>'Planilha Orcamentária'!B27</f>
        <v>ED-50717</v>
      </c>
      <c r="C25" s="41" t="str">
        <f>'Planilha Orcamentária'!C27</f>
        <v>REVESTIMENTO COM AZULEJO BRANCO (20X20)
CM, JUNTA A PRUMO, ASSENTAMENTO COM ARGAMASSA
INDUSTRIALIZADA, INCLUSIVE REJUNTAMENTO</v>
      </c>
      <c r="D25" s="41" t="str">
        <f>'Planilha Orcamentária'!D27</f>
        <v>M²</v>
      </c>
      <c r="E25" s="51">
        <v>10.56</v>
      </c>
      <c r="F25" s="156" t="s">
        <v>175</v>
      </c>
    </row>
    <row r="26" spans="1:6" s="9" customFormat="1" ht="33.75">
      <c r="A26" s="131" t="str">
        <f>'Planilha Orcamentária'!A29</f>
        <v>5.6</v>
      </c>
      <c r="B26" s="41" t="str">
        <f>'Planilha Orcamentária'!B29</f>
        <v>ED-50717</v>
      </c>
      <c r="C26" s="41" t="str">
        <f>'Planilha Orcamentária'!C29</f>
        <v>REVESTIMENTO COM AZULEJO BRANCO (20X20)
CM, JUNTA A PRUMO, ASSENTAMENTO COM ARGAMASSA
INDUSTRIALIZADA, INCLUSIVE REJUNTAMENTO</v>
      </c>
      <c r="D26" s="41" t="str">
        <f>'Planilha Orcamentária'!D29</f>
        <v>M²</v>
      </c>
      <c r="E26" s="51">
        <f>'Planilha Orcamentária'!E29</f>
        <v>11.04</v>
      </c>
      <c r="F26" s="156" t="s">
        <v>176</v>
      </c>
    </row>
    <row r="27" spans="1:6" s="9" customFormat="1" ht="45">
      <c r="A27" s="131" t="str">
        <f>'Planilha Orcamentária'!A30</f>
        <v>5.7</v>
      </c>
      <c r="B27" s="41" t="str">
        <f>'Planilha Orcamentária'!B30</f>
        <v>ED-32001</v>
      </c>
      <c r="C27" s="41" t="str">
        <f>'Planilha Orcamentária'!C30</f>
        <v>CORRIMÃO DUPLO EM TUBO GALVANIZADO, COM COSTURA,
DIÂMETRO DE 1.1/2", ESP. 3MM, FIXADO EM PISO COM MONTANTE
VERTICAL, DIÂMETRO DE 1.1/2", INCLUSIVE SUPORTE PARA
CORRIMÃO EM BARRA CHATA (1"X1/2"), EXCLUSIVE PINTURA</v>
      </c>
      <c r="D27" s="41" t="str">
        <f>'Planilha Orcamentária'!D30</f>
        <v>M</v>
      </c>
      <c r="E27" s="51">
        <f>'Planilha Orcamentária'!E30</f>
        <v>100</v>
      </c>
      <c r="F27" s="156" t="s">
        <v>168</v>
      </c>
    </row>
    <row r="28" spans="1:6" s="9" customFormat="1" ht="11.25">
      <c r="A28" s="153" t="s">
        <v>132</v>
      </c>
      <c r="B28" s="10"/>
      <c r="C28" s="42" t="str">
        <f>'Planilha Orcamentária'!C31</f>
        <v>INSTALAÇÕES ELÉTRICAS</v>
      </c>
      <c r="D28" s="11"/>
      <c r="E28" s="12"/>
      <c r="F28" s="154"/>
    </row>
    <row r="29" spans="1:6" s="9" customFormat="1" ht="33.75">
      <c r="A29" s="131" t="str">
        <f>'Planilha Orcamentária'!A32</f>
        <v>6.1</v>
      </c>
      <c r="B29" s="41" t="str">
        <f>'Planilha Orcamentária'!B32</f>
        <v>SINAPI-101499</v>
      </c>
      <c r="C29" s="41" t="str">
        <f>'Planilha Orcamentária'!C32</f>
        <v>ENTRADA DE ENERGIA ELÉTRICA, AÉREA, BIFÁSICA, COM CAIXA DE SOBREPOR, CABO DE 25 MM2 E DISJUNTOR DIN
50A (NÃO INCLUSO O POSTE DE CONCRETO). AF_12/2025</v>
      </c>
      <c r="D29" s="41" t="str">
        <f>'Planilha Orcamentária'!D32</f>
        <v>UND</v>
      </c>
      <c r="E29" s="51">
        <f>'Planilha Orcamentária'!E32</f>
        <v>1</v>
      </c>
      <c r="F29" s="156" t="s">
        <v>166</v>
      </c>
    </row>
    <row r="30" spans="1:6" s="9" customFormat="1" ht="33.75">
      <c r="A30" s="131" t="str">
        <f>'Planilha Orcamentária'!A33</f>
        <v>6.2</v>
      </c>
      <c r="B30" s="41" t="str">
        <f>'Planilha Orcamentária'!B33</f>
        <v>SINAPI-91833</v>
      </c>
      <c r="C30" s="41" t="str">
        <f>'Planilha Orcamentária'!C33</f>
        <v>ELETRODUTO FLEXÍVEL CORRUGADO REFORÇADO, PVC, DN 20 MM (1/2"), PARA CIRCUITOS TERMINAIS,
INSTALADO EM FORRO - FORNECIMENTO E INSTALAÇÃO. AF_03/2023</v>
      </c>
      <c r="D30" s="41" t="str">
        <f>'Planilha Orcamentária'!D33</f>
        <v>M</v>
      </c>
      <c r="E30" s="51">
        <f>'Planilha Orcamentária'!E33</f>
        <v>100</v>
      </c>
      <c r="F30" s="156" t="s">
        <v>167</v>
      </c>
    </row>
    <row r="31" spans="1:6" s="9" customFormat="1" ht="45">
      <c r="A31" s="131" t="str">
        <f>'Planilha Orcamentária'!A34</f>
        <v>6.3</v>
      </c>
      <c r="B31" s="41" t="str">
        <f>'Planilha Orcamentária'!B34</f>
        <v>SINAPI-101883</v>
      </c>
      <c r="C31" s="41" t="str">
        <f>'Planilha Orcamentária'!C34</f>
        <v>QUADRO DE DISTRIBUIÇÃO DE ENERGIA EM CHAPA DE AÇO GALVANIZADO, DE EMBUTIR, COM BARRAMENTO
TRIFÁSICO, PARA 18 DISJUNTORES DIN 100A - FORNECIMENTO E INSTALAÇÃO. AF_07/2025</v>
      </c>
      <c r="D31" s="41" t="str">
        <f>'Planilha Orcamentária'!D34</f>
        <v>UND</v>
      </c>
      <c r="E31" s="51">
        <f>'Planilha Orcamentária'!E34</f>
        <v>1</v>
      </c>
      <c r="F31" s="156" t="s">
        <v>166</v>
      </c>
    </row>
    <row r="32" spans="1:6" s="9" customFormat="1" ht="33.75">
      <c r="A32" s="131" t="str">
        <f>'Planilha Orcamentária'!A35</f>
        <v>6.4</v>
      </c>
      <c r="B32" s="41" t="str">
        <f>'Planilha Orcamentária'!B35</f>
        <v>SINAPI-106287</v>
      </c>
      <c r="C32" s="41" t="str">
        <f>'Planilha Orcamentária'!C35</f>
        <v>DISJUNTOR TERMOMAGNETICO PARA TRILHO DIN (IEC), TRIPOLAR, 25 A, PARA QUADRO DE BOMBA -
FORNECIMENTO E INSTALAÇÃO. AF_11/2025</v>
      </c>
      <c r="D32" s="41" t="str">
        <f>'Planilha Orcamentária'!D35</f>
        <v>UND</v>
      </c>
      <c r="E32" s="51">
        <f>'Planilha Orcamentária'!E35</f>
        <v>16</v>
      </c>
      <c r="F32" s="156" t="s">
        <v>165</v>
      </c>
    </row>
    <row r="33" spans="1:1021 1025:2047 2051:4093 4097:5119 5123:7165 7169:8191 8195:10237 10241:11263 11267:13309 13313:14335 14339:16381" s="9" customFormat="1" ht="78.75">
      <c r="A33" s="131" t="str">
        <f>'Planilha Orcamentária'!A36</f>
        <v>6.5</v>
      </c>
      <c r="B33" s="41" t="str">
        <f>'Planilha Orcamentária'!B36</f>
        <v>ED-50228</v>
      </c>
      <c r="C33" s="41" t="str">
        <f>'Planilha Orcamentária'!C36</f>
        <v>PONTO DE EMBUTIR PARA UMA (1) LUMINÁRIA,
COM ELETRODUTO DE PVC RÍGIDO ROSCÁVEL, DN 20MM (3/4"),
EMBUTIDO NA LAJE E CABO DE COBRE FLEXÍVEL, CLASSE 5,
ISOLAMENTO TIPO LSHF/ATOX, NÃO HALOGENADO, SEÇÃO 1,5MM2 (
70°C-450/750V), COM DISTÂNCIA DE ATÉ CINCO (5) METROS DO
PONTO DE DERIVAÇÃO, EXCLUSIVE LUMINÁRIA, INCLUSIVE CAIXA DE
LIGAÇÃO OCTOGONAL, SUPORTE E FIXAÇÃO DO ELETRODUTO</v>
      </c>
      <c r="D33" s="41" t="str">
        <f>'Planilha Orcamentária'!D36</f>
        <v>UND</v>
      </c>
      <c r="E33" s="51">
        <f>'Planilha Orcamentária'!E36</f>
        <v>36</v>
      </c>
      <c r="F33" s="156" t="s">
        <v>164</v>
      </c>
    </row>
    <row r="34" spans="1:1021 1025:2047 2051:4093 4097:5119 5123:7165 7169:8191 8195:10237 10241:11263 11267:13309 13313:14335 14339:16381" s="9" customFormat="1" ht="33.75">
      <c r="A34" s="131" t="str">
        <f>'Planilha Orcamentária'!A38</f>
        <v>6.7</v>
      </c>
      <c r="B34" s="41" t="str">
        <f>'Planilha Orcamentária'!B38</f>
        <v>COMPOSIÇÃO-001</v>
      </c>
      <c r="C34" s="41" t="str">
        <f>'Planilha Orcamentária'!C38</f>
        <v>POSTE DECORATIVO PARA JARDIM EM AÇO TUBULAR, H = *2,5* M, SEM LUMINÁRIA - FORNECIMENTO E
INSTALAÇÃO. AF_04/2025</v>
      </c>
      <c r="D34" s="41" t="str">
        <f>'Planilha Orcamentária'!D38</f>
        <v>UND</v>
      </c>
      <c r="E34" s="51">
        <f>'Planilha Orcamentária'!E38</f>
        <v>11</v>
      </c>
      <c r="F34" s="156" t="s">
        <v>163</v>
      </c>
    </row>
    <row r="35" spans="1:1021 1025:2047 2051:4093 4097:5119 5123:7165 7169:8191 8195:10237 10241:11263 11267:13309 13313:14335 14339:16381" s="9" customFormat="1" ht="33.75">
      <c r="A35" s="131" t="str">
        <f>'Planilha Orcamentária'!A39</f>
        <v>6.8</v>
      </c>
      <c r="B35" s="41" t="str">
        <f>'Planilha Orcamentária'!B39</f>
        <v>COMPOSIÇÃO-005</v>
      </c>
      <c r="C35" s="41" t="str">
        <f>'Planilha Orcamentária'!C39</f>
        <v>POSTE DECORATIVO PARA JARDIM EM AÇO TUBULAR, H = *2,5* M, SEM LUMINÁRIA - FORNECIMENTO E
INSTALAÇÃO. AF_04/2025</v>
      </c>
      <c r="D35" s="41" t="str">
        <f>'Planilha Orcamentária'!D39</f>
        <v>UND</v>
      </c>
      <c r="E35" s="51">
        <f>'Planilha Orcamentária'!E39</f>
        <v>2</v>
      </c>
      <c r="F35" s="156" t="s">
        <v>211</v>
      </c>
    </row>
    <row r="36" spans="1:1021 1025:2047 2051:4093 4097:5119 5123:7165 7169:8191 8195:10237 10241:11263 11267:13309 13313:14335 14339:16381" s="9" customFormat="1" ht="22.5">
      <c r="A36" s="131" t="str">
        <f>'Planilha Orcamentária'!A40</f>
        <v>6.9</v>
      </c>
      <c r="B36" s="41" t="str">
        <f>'Planilha Orcamentária'!B40</f>
        <v>ED-49379</v>
      </c>
      <c r="C36" s="41" t="str">
        <f>'Planilha Orcamentária'!C40</f>
        <v>LÂMPADA MISTA, BASE E27, POTÊNCIA DE 160W,
TENSÃO 220V, EXCLUSIVE LUMINÁRIA</v>
      </c>
      <c r="D36" s="41" t="str">
        <f>'Planilha Orcamentária'!D40</f>
        <v>UND</v>
      </c>
      <c r="E36" s="51">
        <f>'Planilha Orcamentária'!E40</f>
        <v>22</v>
      </c>
      <c r="F36" s="156" t="s">
        <v>212</v>
      </c>
    </row>
    <row r="37" spans="1:1021 1025:2047 2051:4093 4097:5119 5123:7165 7169:8191 8195:10237 10241:11263 11267:13309 13313:14335 14339:16381" s="9" customFormat="1" ht="45">
      <c r="A37" s="131" t="str">
        <f>'Planilha Orcamentária'!A41</f>
        <v>6.10</v>
      </c>
      <c r="B37" s="41" t="str">
        <f>'Planilha Orcamentária'!B41</f>
        <v>COMPOSIÇÃO-002</v>
      </c>
      <c r="C37" s="41" t="str">
        <f>'Planilha Orcamentária'!C41</f>
        <v>INSTALAÇÃO DE BALIZADOR METÁLICO COM LED, EM ALUMÍNIO COM DIFUSOR EM POLICARBONATO E
DIMENSÕES 6,2 CM X30 CM, COM PINTURA ELETROSTÁTICA, SOBRE PISO DE CONCRETO EXISTENTE. AF_11/2021</v>
      </c>
      <c r="D37" s="41" t="str">
        <f>'Planilha Orcamentária'!D41</f>
        <v>UND</v>
      </c>
      <c r="E37" s="51">
        <f>'Planilha Orcamentária'!E41</f>
        <v>25</v>
      </c>
      <c r="F37" s="156" t="s">
        <v>213</v>
      </c>
    </row>
    <row r="38" spans="1:1021 1025:2047 2051:4093 4097:5119 5123:7165 7169:8191 8195:10237 10241:11263 11267:13309 13313:14335 14339:16381" s="8" customFormat="1" ht="22.5">
      <c r="A38" s="131" t="str">
        <f>'Planilha Orcamentária'!A42</f>
        <v>6.11</v>
      </c>
      <c r="B38" s="41" t="str">
        <f>'Planilha Orcamentária'!B42</f>
        <v>COMPOSIÇÃO-004</v>
      </c>
      <c r="C38" s="41" t="str">
        <f>'Planilha Orcamentária'!C42</f>
        <v>ARANDELA CURVA COM CHAPÉU GLOBO ACRÍLICO FORNECIMENTO E INTALAÇÃO</v>
      </c>
      <c r="D38" s="41" t="str">
        <f>'Planilha Orcamentária'!D42</f>
        <v>UND</v>
      </c>
      <c r="E38" s="51">
        <f>'Planilha Orcamentária'!E42</f>
        <v>4</v>
      </c>
      <c r="F38" s="157" t="s">
        <v>214</v>
      </c>
    </row>
    <row r="39" spans="1:1021 1025:2047 2051:4093 4097:5119 5123:7165 7169:8191 8195:10237 10241:11263 11267:13309 13313:14335 14339:16381" s="9" customFormat="1" ht="11.25">
      <c r="A39" s="153" t="str">
        <f>'Planilha Orcamentária'!A43</f>
        <v>7.0</v>
      </c>
      <c r="B39" s="10">
        <f>'Planilha Orcamentária'!B43</f>
        <v>0</v>
      </c>
      <c r="C39" s="42" t="str">
        <f>'Planilha Orcamentária'!C43</f>
        <v>LIMPEZA FINAL DE OBRA</v>
      </c>
      <c r="D39" s="11">
        <f>'Planilha Orcamentária'!D43</f>
        <v>0</v>
      </c>
      <c r="E39" s="12"/>
      <c r="F39" s="154"/>
    </row>
    <row r="40" spans="1:1021 1025:2047 2051:4093 4097:5119 5123:7165 7169:8191 8195:10237 10241:11263 11267:13309 13313:14335 14339:16381" s="41" customFormat="1" ht="11.25">
      <c r="A40" s="131" t="str">
        <f>'Planilha Orcamentária'!A44</f>
        <v>7.1</v>
      </c>
      <c r="B40" s="41" t="str">
        <f>'Planilha Orcamentária'!B44</f>
        <v>ED-50266</v>
      </c>
      <c r="C40" s="41" t="str">
        <f>'Planilha Orcamentária'!C44</f>
        <v>LIMPEZA FINAL PARA ENTREGA DA OBRA</v>
      </c>
      <c r="D40" s="41" t="str">
        <f>'Planilha Orcamentária'!D44</f>
        <v>M²</v>
      </c>
      <c r="E40" s="51">
        <f>'Planilha Orcamentária'!E44</f>
        <v>216.43</v>
      </c>
      <c r="F40" s="157" t="s">
        <v>162</v>
      </c>
      <c r="G40" s="131"/>
      <c r="K40" s="51"/>
      <c r="L40" s="157"/>
      <c r="M40" s="131"/>
      <c r="Q40" s="51"/>
      <c r="R40" s="157"/>
      <c r="S40" s="131"/>
      <c r="W40" s="51"/>
      <c r="X40" s="157"/>
      <c r="Y40" s="131"/>
      <c r="AC40" s="51"/>
      <c r="AD40" s="157"/>
      <c r="AE40" s="131"/>
      <c r="AI40" s="51"/>
      <c r="AJ40" s="157"/>
      <c r="AK40" s="131"/>
      <c r="AO40" s="51"/>
      <c r="AP40" s="157"/>
      <c r="AQ40" s="131"/>
      <c r="AU40" s="51"/>
      <c r="AV40" s="157"/>
      <c r="AW40" s="131"/>
      <c r="BA40" s="51"/>
      <c r="BB40" s="157"/>
      <c r="BC40" s="131"/>
      <c r="BG40" s="51"/>
      <c r="BH40" s="157"/>
      <c r="BI40" s="131"/>
      <c r="BM40" s="51"/>
      <c r="BN40" s="157"/>
      <c r="BO40" s="131"/>
      <c r="BS40" s="51"/>
      <c r="BT40" s="157"/>
      <c r="BU40" s="131"/>
      <c r="BY40" s="51"/>
      <c r="BZ40" s="157"/>
      <c r="CA40" s="131"/>
      <c r="CE40" s="51"/>
      <c r="CF40" s="157"/>
      <c r="CG40" s="131"/>
      <c r="CK40" s="51"/>
      <c r="CL40" s="157"/>
      <c r="CM40" s="131"/>
      <c r="CQ40" s="51"/>
      <c r="CR40" s="157"/>
      <c r="CS40" s="131"/>
      <c r="CW40" s="51"/>
      <c r="CX40" s="157"/>
      <c r="CY40" s="131"/>
      <c r="DC40" s="51"/>
      <c r="DD40" s="157"/>
      <c r="DE40" s="131"/>
      <c r="DI40" s="51"/>
      <c r="DJ40" s="157"/>
      <c r="DK40" s="131"/>
      <c r="DO40" s="51"/>
      <c r="DP40" s="157"/>
      <c r="DQ40" s="131"/>
      <c r="DU40" s="51"/>
      <c r="DV40" s="157"/>
      <c r="DW40" s="131"/>
      <c r="EA40" s="51"/>
      <c r="EB40" s="157"/>
      <c r="EC40" s="131"/>
      <c r="EG40" s="51"/>
      <c r="EH40" s="157"/>
      <c r="EI40" s="131"/>
      <c r="EM40" s="51"/>
      <c r="EN40" s="157"/>
      <c r="EO40" s="131"/>
      <c r="ES40" s="51"/>
      <c r="ET40" s="157"/>
      <c r="EU40" s="131"/>
      <c r="EY40" s="51"/>
      <c r="EZ40" s="157"/>
      <c r="FA40" s="131"/>
      <c r="FE40" s="51"/>
      <c r="FF40" s="157"/>
      <c r="FG40" s="131"/>
      <c r="FK40" s="51"/>
      <c r="FL40" s="157"/>
      <c r="FM40" s="131"/>
      <c r="FQ40" s="51"/>
      <c r="FR40" s="157"/>
      <c r="FS40" s="131"/>
      <c r="FW40" s="51"/>
      <c r="FX40" s="157"/>
      <c r="FY40" s="131"/>
      <c r="GC40" s="51"/>
      <c r="GD40" s="157"/>
      <c r="GE40" s="131"/>
      <c r="GI40" s="51"/>
      <c r="GJ40" s="157"/>
      <c r="GK40" s="131"/>
      <c r="GO40" s="51"/>
      <c r="GP40" s="157"/>
      <c r="GQ40" s="131"/>
      <c r="GU40" s="51"/>
      <c r="GV40" s="157"/>
      <c r="GW40" s="131"/>
      <c r="HA40" s="51"/>
      <c r="HB40" s="157"/>
      <c r="HC40" s="131"/>
      <c r="HG40" s="51"/>
      <c r="HH40" s="157"/>
      <c r="HI40" s="131"/>
      <c r="HM40" s="51"/>
      <c r="HN40" s="157"/>
      <c r="HO40" s="131"/>
      <c r="HS40" s="51"/>
      <c r="HT40" s="157"/>
      <c r="HU40" s="131"/>
      <c r="HY40" s="51"/>
      <c r="HZ40" s="157"/>
      <c r="IA40" s="131"/>
      <c r="IE40" s="51"/>
      <c r="IF40" s="157"/>
      <c r="IG40" s="131"/>
      <c r="IK40" s="51"/>
      <c r="IL40" s="157"/>
      <c r="IM40" s="131"/>
      <c r="IQ40" s="51"/>
      <c r="IR40" s="157"/>
      <c r="IS40" s="131"/>
      <c r="IW40" s="51"/>
      <c r="IX40" s="157"/>
      <c r="IY40" s="131"/>
      <c r="JC40" s="51"/>
      <c r="JD40" s="157"/>
      <c r="JE40" s="131"/>
      <c r="JI40" s="51"/>
      <c r="JJ40" s="157"/>
      <c r="JK40" s="131"/>
      <c r="JO40" s="51"/>
      <c r="JP40" s="157"/>
      <c r="JQ40" s="131"/>
      <c r="JU40" s="51"/>
      <c r="JV40" s="157"/>
      <c r="JW40" s="131"/>
      <c r="KA40" s="51"/>
      <c r="KB40" s="157"/>
      <c r="KC40" s="131"/>
      <c r="KG40" s="51"/>
      <c r="KH40" s="157"/>
      <c r="KI40" s="131"/>
      <c r="KM40" s="51"/>
      <c r="KN40" s="157"/>
      <c r="KO40" s="131"/>
      <c r="KS40" s="51"/>
      <c r="KT40" s="157"/>
      <c r="KU40" s="131"/>
      <c r="KY40" s="51"/>
      <c r="KZ40" s="157"/>
      <c r="LA40" s="131"/>
      <c r="LE40" s="51"/>
      <c r="LF40" s="157"/>
      <c r="LG40" s="131"/>
      <c r="LK40" s="51"/>
      <c r="LL40" s="157"/>
      <c r="LM40" s="131"/>
      <c r="LQ40" s="51"/>
      <c r="LR40" s="157"/>
      <c r="LS40" s="131"/>
      <c r="LW40" s="51"/>
      <c r="LX40" s="157"/>
      <c r="LY40" s="131"/>
      <c r="MC40" s="51"/>
      <c r="MD40" s="157"/>
      <c r="ME40" s="131"/>
      <c r="MI40" s="51"/>
      <c r="MJ40" s="157"/>
      <c r="MK40" s="131"/>
      <c r="MO40" s="51"/>
      <c r="MP40" s="157"/>
      <c r="MQ40" s="131"/>
      <c r="MU40" s="51"/>
      <c r="MV40" s="157"/>
      <c r="MW40" s="131"/>
      <c r="NA40" s="51"/>
      <c r="NB40" s="157"/>
      <c r="NC40" s="131"/>
      <c r="NG40" s="51"/>
      <c r="NH40" s="157"/>
      <c r="NI40" s="131"/>
      <c r="NM40" s="51"/>
      <c r="NN40" s="157"/>
      <c r="NO40" s="131"/>
      <c r="NS40" s="51"/>
      <c r="NT40" s="157"/>
      <c r="NU40" s="131"/>
      <c r="NY40" s="51"/>
      <c r="NZ40" s="157"/>
      <c r="OA40" s="131"/>
      <c r="OE40" s="51"/>
      <c r="OF40" s="157"/>
      <c r="OG40" s="131"/>
      <c r="OK40" s="51"/>
      <c r="OL40" s="157"/>
      <c r="OM40" s="131"/>
      <c r="OQ40" s="51"/>
      <c r="OR40" s="157"/>
      <c r="OS40" s="131"/>
      <c r="OW40" s="51"/>
      <c r="OX40" s="157"/>
      <c r="OY40" s="131"/>
      <c r="PC40" s="51"/>
      <c r="PD40" s="157"/>
      <c r="PE40" s="131"/>
      <c r="PI40" s="51"/>
      <c r="PJ40" s="157"/>
      <c r="PK40" s="131"/>
      <c r="PO40" s="51"/>
      <c r="PP40" s="157"/>
      <c r="PQ40" s="131"/>
      <c r="PU40" s="51"/>
      <c r="PV40" s="157"/>
      <c r="PW40" s="131"/>
      <c r="QA40" s="51"/>
      <c r="QB40" s="157"/>
      <c r="QC40" s="131"/>
      <c r="QG40" s="51"/>
      <c r="QH40" s="157"/>
      <c r="QI40" s="131"/>
      <c r="QM40" s="51"/>
      <c r="QN40" s="157"/>
      <c r="QO40" s="131"/>
      <c r="QS40" s="51"/>
      <c r="QT40" s="157"/>
      <c r="QU40" s="131"/>
      <c r="QY40" s="51"/>
      <c r="QZ40" s="157"/>
      <c r="RA40" s="131"/>
      <c r="RE40" s="51"/>
      <c r="RF40" s="157"/>
      <c r="RG40" s="131"/>
      <c r="RK40" s="51"/>
      <c r="RL40" s="157"/>
      <c r="RM40" s="131"/>
      <c r="RQ40" s="51"/>
      <c r="RR40" s="157"/>
      <c r="RS40" s="131"/>
      <c r="RW40" s="51"/>
      <c r="RX40" s="157"/>
      <c r="RY40" s="131"/>
      <c r="SC40" s="51"/>
      <c r="SD40" s="157"/>
      <c r="SE40" s="131"/>
      <c r="SI40" s="51"/>
      <c r="SJ40" s="157"/>
      <c r="SK40" s="131"/>
      <c r="SO40" s="51"/>
      <c r="SP40" s="157"/>
      <c r="SQ40" s="131"/>
      <c r="SU40" s="51"/>
      <c r="SV40" s="157"/>
      <c r="SW40" s="131"/>
      <c r="TA40" s="51"/>
      <c r="TB40" s="157"/>
      <c r="TC40" s="131"/>
      <c r="TG40" s="51"/>
      <c r="TH40" s="157"/>
      <c r="TI40" s="131"/>
      <c r="TM40" s="51"/>
      <c r="TN40" s="157"/>
      <c r="TO40" s="131"/>
      <c r="TS40" s="51"/>
      <c r="TT40" s="157"/>
      <c r="TU40" s="131"/>
      <c r="TY40" s="51"/>
      <c r="TZ40" s="157"/>
      <c r="UA40" s="131"/>
      <c r="UE40" s="51"/>
      <c r="UF40" s="157"/>
      <c r="UG40" s="131"/>
      <c r="UK40" s="51"/>
      <c r="UL40" s="157"/>
      <c r="UM40" s="131"/>
      <c r="UQ40" s="51"/>
      <c r="UR40" s="157"/>
      <c r="US40" s="131"/>
      <c r="UW40" s="51"/>
      <c r="UX40" s="157"/>
      <c r="UY40" s="131"/>
      <c r="VC40" s="51"/>
      <c r="VD40" s="157"/>
      <c r="VE40" s="131"/>
      <c r="VI40" s="51"/>
      <c r="VJ40" s="157"/>
      <c r="VK40" s="131"/>
      <c r="VO40" s="51"/>
      <c r="VP40" s="157"/>
      <c r="VQ40" s="131"/>
      <c r="VU40" s="51"/>
      <c r="VV40" s="157"/>
      <c r="VW40" s="131"/>
      <c r="WA40" s="51"/>
      <c r="WB40" s="157"/>
      <c r="WC40" s="131"/>
      <c r="WG40" s="51"/>
      <c r="WH40" s="157"/>
      <c r="WI40" s="131"/>
      <c r="WM40" s="51"/>
      <c r="WN40" s="157"/>
      <c r="WO40" s="131"/>
      <c r="WS40" s="51"/>
      <c r="WT40" s="157"/>
      <c r="WU40" s="131"/>
      <c r="WY40" s="51"/>
      <c r="WZ40" s="157"/>
      <c r="XA40" s="131"/>
      <c r="XE40" s="51"/>
      <c r="XF40" s="157"/>
      <c r="XG40" s="131"/>
      <c r="XK40" s="51"/>
      <c r="XL40" s="157"/>
      <c r="XM40" s="131"/>
      <c r="XQ40" s="51"/>
      <c r="XR40" s="157"/>
      <c r="XS40" s="131"/>
      <c r="XW40" s="51"/>
      <c r="XX40" s="157"/>
      <c r="XY40" s="131"/>
      <c r="YC40" s="51"/>
      <c r="YD40" s="157"/>
      <c r="YE40" s="131"/>
      <c r="YI40" s="51"/>
      <c r="YJ40" s="157"/>
      <c r="YK40" s="131"/>
      <c r="YO40" s="51"/>
      <c r="YP40" s="157"/>
      <c r="YQ40" s="131"/>
      <c r="YU40" s="51"/>
      <c r="YV40" s="157"/>
      <c r="YW40" s="131"/>
      <c r="ZA40" s="51"/>
      <c r="ZB40" s="157"/>
      <c r="ZC40" s="131"/>
      <c r="ZG40" s="51"/>
      <c r="ZH40" s="157"/>
      <c r="ZI40" s="131"/>
      <c r="ZM40" s="51"/>
      <c r="ZN40" s="157"/>
      <c r="ZO40" s="131"/>
      <c r="ZS40" s="51"/>
      <c r="ZT40" s="157"/>
      <c r="ZU40" s="131"/>
      <c r="ZY40" s="51"/>
      <c r="ZZ40" s="157"/>
      <c r="AAA40" s="131"/>
      <c r="AAE40" s="51"/>
      <c r="AAF40" s="157"/>
      <c r="AAG40" s="131"/>
      <c r="AAK40" s="51"/>
      <c r="AAL40" s="157"/>
      <c r="AAM40" s="131"/>
      <c r="AAQ40" s="51"/>
      <c r="AAR40" s="157"/>
      <c r="AAS40" s="131"/>
      <c r="AAW40" s="51"/>
      <c r="AAX40" s="157"/>
      <c r="AAY40" s="131"/>
      <c r="ABC40" s="51"/>
      <c r="ABD40" s="157"/>
      <c r="ABE40" s="131"/>
      <c r="ABI40" s="51"/>
      <c r="ABJ40" s="157"/>
      <c r="ABK40" s="131"/>
      <c r="ABO40" s="51"/>
      <c r="ABP40" s="157"/>
      <c r="ABQ40" s="131"/>
      <c r="ABU40" s="51"/>
      <c r="ABV40" s="157"/>
      <c r="ABW40" s="131"/>
      <c r="ACA40" s="51"/>
      <c r="ACB40" s="157"/>
      <c r="ACC40" s="131"/>
      <c r="ACG40" s="51"/>
      <c r="ACH40" s="157"/>
      <c r="ACI40" s="131"/>
      <c r="ACM40" s="51"/>
      <c r="ACN40" s="157"/>
      <c r="ACO40" s="131"/>
      <c r="ACS40" s="51"/>
      <c r="ACT40" s="157"/>
      <c r="ACU40" s="131"/>
      <c r="ACY40" s="51"/>
      <c r="ACZ40" s="157"/>
      <c r="ADA40" s="131"/>
      <c r="ADE40" s="51"/>
      <c r="ADF40" s="157"/>
      <c r="ADG40" s="131"/>
      <c r="ADK40" s="51"/>
      <c r="ADL40" s="157"/>
      <c r="ADM40" s="131"/>
      <c r="ADQ40" s="51"/>
      <c r="ADR40" s="157"/>
      <c r="ADS40" s="131"/>
      <c r="ADW40" s="51"/>
      <c r="ADX40" s="157"/>
      <c r="ADY40" s="131"/>
      <c r="AEC40" s="51"/>
      <c r="AED40" s="157"/>
      <c r="AEE40" s="131"/>
      <c r="AEI40" s="51"/>
      <c r="AEJ40" s="157"/>
      <c r="AEK40" s="131"/>
      <c r="AEO40" s="51"/>
      <c r="AEP40" s="157"/>
      <c r="AEQ40" s="131"/>
      <c r="AEU40" s="51"/>
      <c r="AEV40" s="157"/>
      <c r="AEW40" s="131"/>
      <c r="AFA40" s="51"/>
      <c r="AFB40" s="157"/>
      <c r="AFC40" s="131"/>
      <c r="AFG40" s="51"/>
      <c r="AFH40" s="157"/>
      <c r="AFI40" s="131"/>
      <c r="AFM40" s="51"/>
      <c r="AFN40" s="157"/>
      <c r="AFO40" s="131"/>
      <c r="AFS40" s="51"/>
      <c r="AFT40" s="157"/>
      <c r="AFU40" s="131"/>
      <c r="AFY40" s="51"/>
      <c r="AFZ40" s="157"/>
      <c r="AGA40" s="131"/>
      <c r="AGE40" s="51"/>
      <c r="AGF40" s="157"/>
      <c r="AGG40" s="131"/>
      <c r="AGK40" s="51"/>
      <c r="AGL40" s="157"/>
      <c r="AGM40" s="131"/>
      <c r="AGQ40" s="51"/>
      <c r="AGR40" s="157"/>
      <c r="AGS40" s="131"/>
      <c r="AGW40" s="51"/>
      <c r="AGX40" s="157"/>
      <c r="AGY40" s="131"/>
      <c r="AHC40" s="51"/>
      <c r="AHD40" s="157"/>
      <c r="AHE40" s="131"/>
      <c r="AHI40" s="51"/>
      <c r="AHJ40" s="157"/>
      <c r="AHK40" s="131"/>
      <c r="AHO40" s="51"/>
      <c r="AHP40" s="157"/>
      <c r="AHQ40" s="131"/>
      <c r="AHU40" s="51"/>
      <c r="AHV40" s="157"/>
      <c r="AHW40" s="131"/>
      <c r="AIA40" s="51"/>
      <c r="AIB40" s="157"/>
      <c r="AIC40" s="131"/>
      <c r="AIG40" s="51"/>
      <c r="AIH40" s="157"/>
      <c r="AII40" s="131"/>
      <c r="AIM40" s="51"/>
      <c r="AIN40" s="157"/>
      <c r="AIO40" s="131"/>
      <c r="AIS40" s="51"/>
      <c r="AIT40" s="157"/>
      <c r="AIU40" s="131"/>
      <c r="AIY40" s="51"/>
      <c r="AIZ40" s="157"/>
      <c r="AJA40" s="131"/>
      <c r="AJE40" s="51"/>
      <c r="AJF40" s="157"/>
      <c r="AJG40" s="131"/>
      <c r="AJK40" s="51"/>
      <c r="AJL40" s="157"/>
      <c r="AJM40" s="131"/>
      <c r="AJQ40" s="51"/>
      <c r="AJR40" s="157"/>
      <c r="AJS40" s="131"/>
      <c r="AJW40" s="51"/>
      <c r="AJX40" s="157"/>
      <c r="AJY40" s="131"/>
      <c r="AKC40" s="51"/>
      <c r="AKD40" s="157"/>
      <c r="AKE40" s="131"/>
      <c r="AKI40" s="51"/>
      <c r="AKJ40" s="157"/>
      <c r="AKK40" s="131"/>
      <c r="AKO40" s="51"/>
      <c r="AKP40" s="157"/>
      <c r="AKQ40" s="131"/>
      <c r="AKU40" s="51"/>
      <c r="AKV40" s="157"/>
      <c r="AKW40" s="131"/>
      <c r="ALA40" s="51"/>
      <c r="ALB40" s="157"/>
      <c r="ALC40" s="131"/>
      <c r="ALG40" s="51"/>
      <c r="ALH40" s="157"/>
      <c r="ALI40" s="131"/>
      <c r="ALM40" s="51"/>
      <c r="ALN40" s="157"/>
      <c r="ALO40" s="131"/>
      <c r="ALS40" s="51"/>
      <c r="ALT40" s="157"/>
      <c r="ALU40" s="131"/>
      <c r="ALY40" s="51"/>
      <c r="ALZ40" s="157"/>
      <c r="AMA40" s="131"/>
      <c r="AME40" s="51"/>
      <c r="AMF40" s="157"/>
      <c r="AMG40" s="131"/>
      <c r="AMK40" s="51"/>
      <c r="AML40" s="157"/>
      <c r="AMM40" s="131"/>
      <c r="AMQ40" s="51"/>
      <c r="AMR40" s="157"/>
      <c r="AMS40" s="131"/>
      <c r="AMW40" s="51"/>
      <c r="AMX40" s="157"/>
      <c r="AMY40" s="131"/>
      <c r="ANC40" s="51"/>
      <c r="AND40" s="157"/>
      <c r="ANE40" s="131"/>
      <c r="ANI40" s="51"/>
      <c r="ANJ40" s="157"/>
      <c r="ANK40" s="131"/>
      <c r="ANO40" s="51"/>
      <c r="ANP40" s="157"/>
      <c r="ANQ40" s="131"/>
      <c r="ANU40" s="51"/>
      <c r="ANV40" s="157"/>
      <c r="ANW40" s="131"/>
      <c r="AOA40" s="51"/>
      <c r="AOB40" s="157"/>
      <c r="AOC40" s="131"/>
      <c r="AOG40" s="51"/>
      <c r="AOH40" s="157"/>
      <c r="AOI40" s="131"/>
      <c r="AOM40" s="51"/>
      <c r="AON40" s="157"/>
      <c r="AOO40" s="131"/>
      <c r="AOS40" s="51"/>
      <c r="AOT40" s="157"/>
      <c r="AOU40" s="131"/>
      <c r="AOY40" s="51"/>
      <c r="AOZ40" s="157"/>
      <c r="APA40" s="131"/>
      <c r="APE40" s="51"/>
      <c r="APF40" s="157"/>
      <c r="APG40" s="131"/>
      <c r="APK40" s="51"/>
      <c r="APL40" s="157"/>
      <c r="APM40" s="131"/>
      <c r="APQ40" s="51"/>
      <c r="APR40" s="157"/>
      <c r="APS40" s="131"/>
      <c r="APW40" s="51"/>
      <c r="APX40" s="157"/>
      <c r="APY40" s="131"/>
      <c r="AQC40" s="51"/>
      <c r="AQD40" s="157"/>
      <c r="AQE40" s="131"/>
      <c r="AQI40" s="51"/>
      <c r="AQJ40" s="157"/>
      <c r="AQK40" s="131"/>
      <c r="AQO40" s="51"/>
      <c r="AQP40" s="157"/>
      <c r="AQQ40" s="131"/>
      <c r="AQU40" s="51"/>
      <c r="AQV40" s="157"/>
      <c r="AQW40" s="131"/>
      <c r="ARA40" s="51"/>
      <c r="ARB40" s="157"/>
      <c r="ARC40" s="131"/>
      <c r="ARG40" s="51"/>
      <c r="ARH40" s="157"/>
      <c r="ARI40" s="131"/>
      <c r="ARM40" s="51"/>
      <c r="ARN40" s="157"/>
      <c r="ARO40" s="131"/>
      <c r="ARS40" s="51"/>
      <c r="ART40" s="157"/>
      <c r="ARU40" s="131"/>
      <c r="ARY40" s="51"/>
      <c r="ARZ40" s="157"/>
      <c r="ASA40" s="131"/>
      <c r="ASE40" s="51"/>
      <c r="ASF40" s="157"/>
      <c r="ASG40" s="131"/>
      <c r="ASK40" s="51"/>
      <c r="ASL40" s="157"/>
      <c r="ASM40" s="131"/>
      <c r="ASQ40" s="51"/>
      <c r="ASR40" s="157"/>
      <c r="ASS40" s="131"/>
      <c r="ASW40" s="51"/>
      <c r="ASX40" s="157"/>
      <c r="ASY40" s="131"/>
      <c r="ATC40" s="51"/>
      <c r="ATD40" s="157"/>
      <c r="ATE40" s="131"/>
      <c r="ATI40" s="51"/>
      <c r="ATJ40" s="157"/>
      <c r="ATK40" s="131"/>
      <c r="ATO40" s="51"/>
      <c r="ATP40" s="157"/>
      <c r="ATQ40" s="131"/>
      <c r="ATU40" s="51"/>
      <c r="ATV40" s="157"/>
      <c r="ATW40" s="131"/>
      <c r="AUA40" s="51"/>
      <c r="AUB40" s="157"/>
      <c r="AUC40" s="131"/>
      <c r="AUG40" s="51"/>
      <c r="AUH40" s="157"/>
      <c r="AUI40" s="131"/>
      <c r="AUM40" s="51"/>
      <c r="AUN40" s="157"/>
      <c r="AUO40" s="131"/>
      <c r="AUS40" s="51"/>
      <c r="AUT40" s="157"/>
      <c r="AUU40" s="131"/>
      <c r="AUY40" s="51"/>
      <c r="AUZ40" s="157"/>
      <c r="AVA40" s="131"/>
      <c r="AVE40" s="51"/>
      <c r="AVF40" s="157"/>
      <c r="AVG40" s="131"/>
      <c r="AVK40" s="51"/>
      <c r="AVL40" s="157"/>
      <c r="AVM40" s="131"/>
      <c r="AVQ40" s="51"/>
      <c r="AVR40" s="157"/>
      <c r="AVS40" s="131"/>
      <c r="AVW40" s="51"/>
      <c r="AVX40" s="157"/>
      <c r="AVY40" s="131"/>
      <c r="AWC40" s="51"/>
      <c r="AWD40" s="157"/>
      <c r="AWE40" s="131"/>
      <c r="AWI40" s="51"/>
      <c r="AWJ40" s="157"/>
      <c r="AWK40" s="131"/>
      <c r="AWO40" s="51"/>
      <c r="AWP40" s="157"/>
      <c r="AWQ40" s="131"/>
      <c r="AWU40" s="51"/>
      <c r="AWV40" s="157"/>
      <c r="AWW40" s="131"/>
      <c r="AXA40" s="51"/>
      <c r="AXB40" s="157"/>
      <c r="AXC40" s="131"/>
      <c r="AXG40" s="51"/>
      <c r="AXH40" s="157"/>
      <c r="AXI40" s="131"/>
      <c r="AXM40" s="51"/>
      <c r="AXN40" s="157"/>
      <c r="AXO40" s="131"/>
      <c r="AXS40" s="51"/>
      <c r="AXT40" s="157"/>
      <c r="AXU40" s="131"/>
      <c r="AXY40" s="51"/>
      <c r="AXZ40" s="157"/>
      <c r="AYA40" s="131"/>
      <c r="AYE40" s="51"/>
      <c r="AYF40" s="157"/>
      <c r="AYG40" s="131"/>
      <c r="AYK40" s="51"/>
      <c r="AYL40" s="157"/>
      <c r="AYM40" s="131"/>
      <c r="AYQ40" s="51"/>
      <c r="AYR40" s="157"/>
      <c r="AYS40" s="131"/>
      <c r="AYW40" s="51"/>
      <c r="AYX40" s="157"/>
      <c r="AYY40" s="131"/>
      <c r="AZC40" s="51"/>
      <c r="AZD40" s="157"/>
      <c r="AZE40" s="131"/>
      <c r="AZI40" s="51"/>
      <c r="AZJ40" s="157"/>
      <c r="AZK40" s="131"/>
      <c r="AZO40" s="51"/>
      <c r="AZP40" s="157"/>
      <c r="AZQ40" s="131"/>
      <c r="AZU40" s="51"/>
      <c r="AZV40" s="157"/>
      <c r="AZW40" s="131"/>
      <c r="BAA40" s="51"/>
      <c r="BAB40" s="157"/>
      <c r="BAC40" s="131"/>
      <c r="BAG40" s="51"/>
      <c r="BAH40" s="157"/>
      <c r="BAI40" s="131"/>
      <c r="BAM40" s="51"/>
      <c r="BAN40" s="157"/>
      <c r="BAO40" s="131"/>
      <c r="BAS40" s="51"/>
      <c r="BAT40" s="157"/>
      <c r="BAU40" s="131"/>
      <c r="BAY40" s="51"/>
      <c r="BAZ40" s="157"/>
      <c r="BBA40" s="131"/>
      <c r="BBE40" s="51"/>
      <c r="BBF40" s="157"/>
      <c r="BBG40" s="131"/>
      <c r="BBK40" s="51"/>
      <c r="BBL40" s="157"/>
      <c r="BBM40" s="131"/>
      <c r="BBQ40" s="51"/>
      <c r="BBR40" s="157"/>
      <c r="BBS40" s="131"/>
      <c r="BBW40" s="51"/>
      <c r="BBX40" s="157"/>
      <c r="BBY40" s="131"/>
      <c r="BCC40" s="51"/>
      <c r="BCD40" s="157"/>
      <c r="BCE40" s="131"/>
      <c r="BCI40" s="51"/>
      <c r="BCJ40" s="157"/>
      <c r="BCK40" s="131"/>
      <c r="BCO40" s="51"/>
      <c r="BCP40" s="157"/>
      <c r="BCQ40" s="131"/>
      <c r="BCU40" s="51"/>
      <c r="BCV40" s="157"/>
      <c r="BCW40" s="131"/>
      <c r="BDA40" s="51"/>
      <c r="BDB40" s="157"/>
      <c r="BDC40" s="131"/>
      <c r="BDG40" s="51"/>
      <c r="BDH40" s="157"/>
      <c r="BDI40" s="131"/>
      <c r="BDM40" s="51"/>
      <c r="BDN40" s="157"/>
      <c r="BDO40" s="131"/>
      <c r="BDS40" s="51"/>
      <c r="BDT40" s="157"/>
      <c r="BDU40" s="131"/>
      <c r="BDY40" s="51"/>
      <c r="BDZ40" s="157"/>
      <c r="BEA40" s="131"/>
      <c r="BEE40" s="51"/>
      <c r="BEF40" s="157"/>
      <c r="BEG40" s="131"/>
      <c r="BEK40" s="51"/>
      <c r="BEL40" s="157"/>
      <c r="BEM40" s="131"/>
      <c r="BEQ40" s="51"/>
      <c r="BER40" s="157"/>
      <c r="BES40" s="131"/>
      <c r="BEW40" s="51"/>
      <c r="BEX40" s="157"/>
      <c r="BEY40" s="131"/>
      <c r="BFC40" s="51"/>
      <c r="BFD40" s="157"/>
      <c r="BFE40" s="131"/>
      <c r="BFI40" s="51"/>
      <c r="BFJ40" s="157"/>
      <c r="BFK40" s="131"/>
      <c r="BFO40" s="51"/>
      <c r="BFP40" s="157"/>
      <c r="BFQ40" s="131"/>
      <c r="BFU40" s="51"/>
      <c r="BFV40" s="157"/>
      <c r="BFW40" s="131"/>
      <c r="BGA40" s="51"/>
      <c r="BGB40" s="157"/>
      <c r="BGC40" s="131"/>
      <c r="BGG40" s="51"/>
      <c r="BGH40" s="157"/>
      <c r="BGI40" s="131"/>
      <c r="BGM40" s="51"/>
      <c r="BGN40" s="157"/>
      <c r="BGO40" s="131"/>
      <c r="BGS40" s="51"/>
      <c r="BGT40" s="157"/>
      <c r="BGU40" s="131"/>
      <c r="BGY40" s="51"/>
      <c r="BGZ40" s="157"/>
      <c r="BHA40" s="131"/>
      <c r="BHE40" s="51"/>
      <c r="BHF40" s="157"/>
      <c r="BHG40" s="131"/>
      <c r="BHK40" s="51"/>
      <c r="BHL40" s="157"/>
      <c r="BHM40" s="131"/>
      <c r="BHQ40" s="51"/>
      <c r="BHR40" s="157"/>
      <c r="BHS40" s="131"/>
      <c r="BHW40" s="51"/>
      <c r="BHX40" s="157"/>
      <c r="BHY40" s="131"/>
      <c r="BIC40" s="51"/>
      <c r="BID40" s="157"/>
      <c r="BIE40" s="131"/>
      <c r="BII40" s="51"/>
      <c r="BIJ40" s="157"/>
      <c r="BIK40" s="131"/>
      <c r="BIO40" s="51"/>
      <c r="BIP40" s="157"/>
      <c r="BIQ40" s="131"/>
      <c r="BIU40" s="51"/>
      <c r="BIV40" s="157"/>
      <c r="BIW40" s="131"/>
      <c r="BJA40" s="51"/>
      <c r="BJB40" s="157"/>
      <c r="BJC40" s="131"/>
      <c r="BJG40" s="51"/>
      <c r="BJH40" s="157"/>
      <c r="BJI40" s="131"/>
      <c r="BJM40" s="51"/>
      <c r="BJN40" s="157"/>
      <c r="BJO40" s="131"/>
      <c r="BJS40" s="51"/>
      <c r="BJT40" s="157"/>
      <c r="BJU40" s="131"/>
      <c r="BJY40" s="51"/>
      <c r="BJZ40" s="157"/>
      <c r="BKA40" s="131"/>
      <c r="BKE40" s="51"/>
      <c r="BKF40" s="157"/>
      <c r="BKG40" s="131"/>
      <c r="BKK40" s="51"/>
      <c r="BKL40" s="157"/>
      <c r="BKM40" s="131"/>
      <c r="BKQ40" s="51"/>
      <c r="BKR40" s="157"/>
      <c r="BKS40" s="131"/>
      <c r="BKW40" s="51"/>
      <c r="BKX40" s="157"/>
      <c r="BKY40" s="131"/>
      <c r="BLC40" s="51"/>
      <c r="BLD40" s="157"/>
      <c r="BLE40" s="131"/>
      <c r="BLI40" s="51"/>
      <c r="BLJ40" s="157"/>
      <c r="BLK40" s="131"/>
      <c r="BLO40" s="51"/>
      <c r="BLP40" s="157"/>
      <c r="BLQ40" s="131"/>
      <c r="BLU40" s="51"/>
      <c r="BLV40" s="157"/>
      <c r="BLW40" s="131"/>
      <c r="BMA40" s="51"/>
      <c r="BMB40" s="157"/>
      <c r="BMC40" s="131"/>
      <c r="BMG40" s="51"/>
      <c r="BMH40" s="157"/>
      <c r="BMI40" s="131"/>
      <c r="BMM40" s="51"/>
      <c r="BMN40" s="157"/>
      <c r="BMO40" s="131"/>
      <c r="BMS40" s="51"/>
      <c r="BMT40" s="157"/>
      <c r="BMU40" s="131"/>
      <c r="BMY40" s="51"/>
      <c r="BMZ40" s="157"/>
      <c r="BNA40" s="131"/>
      <c r="BNE40" s="51"/>
      <c r="BNF40" s="157"/>
      <c r="BNG40" s="131"/>
      <c r="BNK40" s="51"/>
      <c r="BNL40" s="157"/>
      <c r="BNM40" s="131"/>
      <c r="BNQ40" s="51"/>
      <c r="BNR40" s="157"/>
      <c r="BNS40" s="131"/>
      <c r="BNW40" s="51"/>
      <c r="BNX40" s="157"/>
      <c r="BNY40" s="131"/>
      <c r="BOC40" s="51"/>
      <c r="BOD40" s="157"/>
      <c r="BOE40" s="131"/>
      <c r="BOI40" s="51"/>
      <c r="BOJ40" s="157"/>
      <c r="BOK40" s="131"/>
      <c r="BOO40" s="51"/>
      <c r="BOP40" s="157"/>
      <c r="BOQ40" s="131"/>
      <c r="BOU40" s="51"/>
      <c r="BOV40" s="157"/>
      <c r="BOW40" s="131"/>
      <c r="BPA40" s="51"/>
      <c r="BPB40" s="157"/>
      <c r="BPC40" s="131"/>
      <c r="BPG40" s="51"/>
      <c r="BPH40" s="157"/>
      <c r="BPI40" s="131"/>
      <c r="BPM40" s="51"/>
      <c r="BPN40" s="157"/>
      <c r="BPO40" s="131"/>
      <c r="BPS40" s="51"/>
      <c r="BPT40" s="157"/>
      <c r="BPU40" s="131"/>
      <c r="BPY40" s="51"/>
      <c r="BPZ40" s="157"/>
      <c r="BQA40" s="131"/>
      <c r="BQE40" s="51"/>
      <c r="BQF40" s="157"/>
      <c r="BQG40" s="131"/>
      <c r="BQK40" s="51"/>
      <c r="BQL40" s="157"/>
      <c r="BQM40" s="131"/>
      <c r="BQQ40" s="51"/>
      <c r="BQR40" s="157"/>
      <c r="BQS40" s="131"/>
      <c r="BQW40" s="51"/>
      <c r="BQX40" s="157"/>
      <c r="BQY40" s="131"/>
      <c r="BRC40" s="51"/>
      <c r="BRD40" s="157"/>
      <c r="BRE40" s="131"/>
      <c r="BRI40" s="51"/>
      <c r="BRJ40" s="157"/>
      <c r="BRK40" s="131"/>
      <c r="BRO40" s="51"/>
      <c r="BRP40" s="157"/>
      <c r="BRQ40" s="131"/>
      <c r="BRU40" s="51"/>
      <c r="BRV40" s="157"/>
      <c r="BRW40" s="131"/>
      <c r="BSA40" s="51"/>
      <c r="BSB40" s="157"/>
      <c r="BSC40" s="131"/>
      <c r="BSG40" s="51"/>
      <c r="BSH40" s="157"/>
      <c r="BSI40" s="131"/>
      <c r="BSM40" s="51"/>
      <c r="BSN40" s="157"/>
      <c r="BSO40" s="131"/>
      <c r="BSS40" s="51"/>
      <c r="BST40" s="157"/>
      <c r="BSU40" s="131"/>
      <c r="BSY40" s="51"/>
      <c r="BSZ40" s="157"/>
      <c r="BTA40" s="131"/>
      <c r="BTE40" s="51"/>
      <c r="BTF40" s="157"/>
      <c r="BTG40" s="131"/>
      <c r="BTK40" s="51"/>
      <c r="BTL40" s="157"/>
      <c r="BTM40" s="131"/>
      <c r="BTQ40" s="51"/>
      <c r="BTR40" s="157"/>
      <c r="BTS40" s="131"/>
      <c r="BTW40" s="51"/>
      <c r="BTX40" s="157"/>
      <c r="BTY40" s="131"/>
      <c r="BUC40" s="51"/>
      <c r="BUD40" s="157"/>
      <c r="BUE40" s="131"/>
      <c r="BUI40" s="51"/>
      <c r="BUJ40" s="157"/>
      <c r="BUK40" s="131"/>
      <c r="BUO40" s="51"/>
      <c r="BUP40" s="157"/>
      <c r="BUQ40" s="131"/>
      <c r="BUU40" s="51"/>
      <c r="BUV40" s="157"/>
      <c r="BUW40" s="131"/>
      <c r="BVA40" s="51"/>
      <c r="BVB40" s="157"/>
      <c r="BVC40" s="131"/>
      <c r="BVG40" s="51"/>
      <c r="BVH40" s="157"/>
      <c r="BVI40" s="131"/>
      <c r="BVM40" s="51"/>
      <c r="BVN40" s="157"/>
      <c r="BVO40" s="131"/>
      <c r="BVS40" s="51"/>
      <c r="BVT40" s="157"/>
      <c r="BVU40" s="131"/>
      <c r="BVY40" s="51"/>
      <c r="BVZ40" s="157"/>
      <c r="BWA40" s="131"/>
      <c r="BWE40" s="51"/>
      <c r="BWF40" s="157"/>
      <c r="BWG40" s="131"/>
      <c r="BWK40" s="51"/>
      <c r="BWL40" s="157"/>
      <c r="BWM40" s="131"/>
      <c r="BWQ40" s="51"/>
      <c r="BWR40" s="157"/>
      <c r="BWS40" s="131"/>
      <c r="BWW40" s="51"/>
      <c r="BWX40" s="157"/>
      <c r="BWY40" s="131"/>
      <c r="BXC40" s="51"/>
      <c r="BXD40" s="157"/>
      <c r="BXE40" s="131"/>
      <c r="BXI40" s="51"/>
      <c r="BXJ40" s="157"/>
      <c r="BXK40" s="131"/>
      <c r="BXO40" s="51"/>
      <c r="BXP40" s="157"/>
      <c r="BXQ40" s="131"/>
      <c r="BXU40" s="51"/>
      <c r="BXV40" s="157"/>
      <c r="BXW40" s="131"/>
      <c r="BYA40" s="51"/>
      <c r="BYB40" s="157"/>
      <c r="BYC40" s="131"/>
      <c r="BYG40" s="51"/>
      <c r="BYH40" s="157"/>
      <c r="BYI40" s="131"/>
      <c r="BYM40" s="51"/>
      <c r="BYN40" s="157"/>
      <c r="BYO40" s="131"/>
      <c r="BYS40" s="51"/>
      <c r="BYT40" s="157"/>
      <c r="BYU40" s="131"/>
      <c r="BYY40" s="51"/>
      <c r="BYZ40" s="157"/>
      <c r="BZA40" s="131"/>
      <c r="BZE40" s="51"/>
      <c r="BZF40" s="157"/>
      <c r="BZG40" s="131"/>
      <c r="BZK40" s="51"/>
      <c r="BZL40" s="157"/>
      <c r="BZM40" s="131"/>
      <c r="BZQ40" s="51"/>
      <c r="BZR40" s="157"/>
      <c r="BZS40" s="131"/>
      <c r="BZW40" s="51"/>
      <c r="BZX40" s="157"/>
      <c r="BZY40" s="131"/>
      <c r="CAC40" s="51"/>
      <c r="CAD40" s="157"/>
      <c r="CAE40" s="131"/>
      <c r="CAI40" s="51"/>
      <c r="CAJ40" s="157"/>
      <c r="CAK40" s="131"/>
      <c r="CAO40" s="51"/>
      <c r="CAP40" s="157"/>
      <c r="CAQ40" s="131"/>
      <c r="CAU40" s="51"/>
      <c r="CAV40" s="157"/>
      <c r="CAW40" s="131"/>
      <c r="CBA40" s="51"/>
      <c r="CBB40" s="157"/>
      <c r="CBC40" s="131"/>
      <c r="CBG40" s="51"/>
      <c r="CBH40" s="157"/>
      <c r="CBI40" s="131"/>
      <c r="CBM40" s="51"/>
      <c r="CBN40" s="157"/>
      <c r="CBO40" s="131"/>
      <c r="CBS40" s="51"/>
      <c r="CBT40" s="157"/>
      <c r="CBU40" s="131"/>
      <c r="CBY40" s="51"/>
      <c r="CBZ40" s="157"/>
      <c r="CCA40" s="131"/>
      <c r="CCE40" s="51"/>
      <c r="CCF40" s="157"/>
      <c r="CCG40" s="131"/>
      <c r="CCK40" s="51"/>
      <c r="CCL40" s="157"/>
      <c r="CCM40" s="131"/>
      <c r="CCQ40" s="51"/>
      <c r="CCR40" s="157"/>
      <c r="CCS40" s="131"/>
      <c r="CCW40" s="51"/>
      <c r="CCX40" s="157"/>
      <c r="CCY40" s="131"/>
      <c r="CDC40" s="51"/>
      <c r="CDD40" s="157"/>
      <c r="CDE40" s="131"/>
      <c r="CDI40" s="51"/>
      <c r="CDJ40" s="157"/>
      <c r="CDK40" s="131"/>
      <c r="CDO40" s="51"/>
      <c r="CDP40" s="157"/>
      <c r="CDQ40" s="131"/>
      <c r="CDU40" s="51"/>
      <c r="CDV40" s="157"/>
      <c r="CDW40" s="131"/>
      <c r="CEA40" s="51"/>
      <c r="CEB40" s="157"/>
      <c r="CEC40" s="131"/>
      <c r="CEG40" s="51"/>
      <c r="CEH40" s="157"/>
      <c r="CEI40" s="131"/>
      <c r="CEM40" s="51"/>
      <c r="CEN40" s="157"/>
      <c r="CEO40" s="131"/>
      <c r="CES40" s="51"/>
      <c r="CET40" s="157"/>
      <c r="CEU40" s="131"/>
      <c r="CEY40" s="51"/>
      <c r="CEZ40" s="157"/>
      <c r="CFA40" s="131"/>
      <c r="CFE40" s="51"/>
      <c r="CFF40" s="157"/>
      <c r="CFG40" s="131"/>
      <c r="CFK40" s="51"/>
      <c r="CFL40" s="157"/>
      <c r="CFM40" s="131"/>
      <c r="CFQ40" s="51"/>
      <c r="CFR40" s="157"/>
      <c r="CFS40" s="131"/>
      <c r="CFW40" s="51"/>
      <c r="CFX40" s="157"/>
      <c r="CFY40" s="131"/>
      <c r="CGC40" s="51"/>
      <c r="CGD40" s="157"/>
      <c r="CGE40" s="131"/>
      <c r="CGI40" s="51"/>
      <c r="CGJ40" s="157"/>
      <c r="CGK40" s="131"/>
      <c r="CGO40" s="51"/>
      <c r="CGP40" s="157"/>
      <c r="CGQ40" s="131"/>
      <c r="CGU40" s="51"/>
      <c r="CGV40" s="157"/>
      <c r="CGW40" s="131"/>
      <c r="CHA40" s="51"/>
      <c r="CHB40" s="157"/>
      <c r="CHC40" s="131"/>
      <c r="CHG40" s="51"/>
      <c r="CHH40" s="157"/>
      <c r="CHI40" s="131"/>
      <c r="CHM40" s="51"/>
      <c r="CHN40" s="157"/>
      <c r="CHO40" s="131"/>
      <c r="CHS40" s="51"/>
      <c r="CHT40" s="157"/>
      <c r="CHU40" s="131"/>
      <c r="CHY40" s="51"/>
      <c r="CHZ40" s="157"/>
      <c r="CIA40" s="131"/>
      <c r="CIE40" s="51"/>
      <c r="CIF40" s="157"/>
      <c r="CIG40" s="131"/>
      <c r="CIK40" s="51"/>
      <c r="CIL40" s="157"/>
      <c r="CIM40" s="131"/>
      <c r="CIQ40" s="51"/>
      <c r="CIR40" s="157"/>
      <c r="CIS40" s="131"/>
      <c r="CIW40" s="51"/>
      <c r="CIX40" s="157"/>
      <c r="CIY40" s="131"/>
      <c r="CJC40" s="51"/>
      <c r="CJD40" s="157"/>
      <c r="CJE40" s="131"/>
      <c r="CJI40" s="51"/>
      <c r="CJJ40" s="157"/>
      <c r="CJK40" s="131"/>
      <c r="CJO40" s="51"/>
      <c r="CJP40" s="157"/>
      <c r="CJQ40" s="131"/>
      <c r="CJU40" s="51"/>
      <c r="CJV40" s="157"/>
      <c r="CJW40" s="131"/>
      <c r="CKA40" s="51"/>
      <c r="CKB40" s="157"/>
      <c r="CKC40" s="131"/>
      <c r="CKG40" s="51"/>
      <c r="CKH40" s="157"/>
      <c r="CKI40" s="131"/>
      <c r="CKM40" s="51"/>
      <c r="CKN40" s="157"/>
      <c r="CKO40" s="131"/>
      <c r="CKS40" s="51"/>
      <c r="CKT40" s="157"/>
      <c r="CKU40" s="131"/>
      <c r="CKY40" s="51"/>
      <c r="CKZ40" s="157"/>
      <c r="CLA40" s="131"/>
      <c r="CLE40" s="51"/>
      <c r="CLF40" s="157"/>
      <c r="CLG40" s="131"/>
      <c r="CLK40" s="51"/>
      <c r="CLL40" s="157"/>
      <c r="CLM40" s="131"/>
      <c r="CLQ40" s="51"/>
      <c r="CLR40" s="157"/>
      <c r="CLS40" s="131"/>
      <c r="CLW40" s="51"/>
      <c r="CLX40" s="157"/>
      <c r="CLY40" s="131"/>
      <c r="CMC40" s="51"/>
      <c r="CMD40" s="157"/>
      <c r="CME40" s="131"/>
      <c r="CMI40" s="51"/>
      <c r="CMJ40" s="157"/>
      <c r="CMK40" s="131"/>
      <c r="CMO40" s="51"/>
      <c r="CMP40" s="157"/>
      <c r="CMQ40" s="131"/>
      <c r="CMU40" s="51"/>
      <c r="CMV40" s="157"/>
      <c r="CMW40" s="131"/>
      <c r="CNA40" s="51"/>
      <c r="CNB40" s="157"/>
      <c r="CNC40" s="131"/>
      <c r="CNG40" s="51"/>
      <c r="CNH40" s="157"/>
      <c r="CNI40" s="131"/>
      <c r="CNM40" s="51"/>
      <c r="CNN40" s="157"/>
      <c r="CNO40" s="131"/>
      <c r="CNS40" s="51"/>
      <c r="CNT40" s="157"/>
      <c r="CNU40" s="131"/>
      <c r="CNY40" s="51"/>
      <c r="CNZ40" s="157"/>
      <c r="COA40" s="131"/>
      <c r="COE40" s="51"/>
      <c r="COF40" s="157"/>
      <c r="COG40" s="131"/>
      <c r="COK40" s="51"/>
      <c r="COL40" s="157"/>
      <c r="COM40" s="131"/>
      <c r="COQ40" s="51"/>
      <c r="COR40" s="157"/>
      <c r="COS40" s="131"/>
      <c r="COW40" s="51"/>
      <c r="COX40" s="157"/>
      <c r="COY40" s="131"/>
      <c r="CPC40" s="51"/>
      <c r="CPD40" s="157"/>
      <c r="CPE40" s="131"/>
      <c r="CPI40" s="51"/>
      <c r="CPJ40" s="157"/>
      <c r="CPK40" s="131"/>
      <c r="CPO40" s="51"/>
      <c r="CPP40" s="157"/>
      <c r="CPQ40" s="131"/>
      <c r="CPU40" s="51"/>
      <c r="CPV40" s="157"/>
      <c r="CPW40" s="131"/>
      <c r="CQA40" s="51"/>
      <c r="CQB40" s="157"/>
      <c r="CQC40" s="131"/>
      <c r="CQG40" s="51"/>
      <c r="CQH40" s="157"/>
      <c r="CQI40" s="131"/>
      <c r="CQM40" s="51"/>
      <c r="CQN40" s="157"/>
      <c r="CQO40" s="131"/>
      <c r="CQS40" s="51"/>
      <c r="CQT40" s="157"/>
      <c r="CQU40" s="131"/>
      <c r="CQY40" s="51"/>
      <c r="CQZ40" s="157"/>
      <c r="CRA40" s="131"/>
      <c r="CRE40" s="51"/>
      <c r="CRF40" s="157"/>
      <c r="CRG40" s="131"/>
      <c r="CRK40" s="51"/>
      <c r="CRL40" s="157"/>
      <c r="CRM40" s="131"/>
      <c r="CRQ40" s="51"/>
      <c r="CRR40" s="157"/>
      <c r="CRS40" s="131"/>
      <c r="CRW40" s="51"/>
      <c r="CRX40" s="157"/>
      <c r="CRY40" s="131"/>
      <c r="CSC40" s="51"/>
      <c r="CSD40" s="157"/>
      <c r="CSE40" s="131"/>
      <c r="CSI40" s="51"/>
      <c r="CSJ40" s="157"/>
      <c r="CSK40" s="131"/>
      <c r="CSO40" s="51"/>
      <c r="CSP40" s="157"/>
      <c r="CSQ40" s="131"/>
      <c r="CSU40" s="51"/>
      <c r="CSV40" s="157"/>
      <c r="CSW40" s="131"/>
      <c r="CTA40" s="51"/>
      <c r="CTB40" s="157"/>
      <c r="CTC40" s="131"/>
      <c r="CTG40" s="51"/>
      <c r="CTH40" s="157"/>
      <c r="CTI40" s="131"/>
      <c r="CTM40" s="51"/>
      <c r="CTN40" s="157"/>
      <c r="CTO40" s="131"/>
      <c r="CTS40" s="51"/>
      <c r="CTT40" s="157"/>
      <c r="CTU40" s="131"/>
      <c r="CTY40" s="51"/>
      <c r="CTZ40" s="157"/>
      <c r="CUA40" s="131"/>
      <c r="CUE40" s="51"/>
      <c r="CUF40" s="157"/>
      <c r="CUG40" s="131"/>
      <c r="CUK40" s="51"/>
      <c r="CUL40" s="157"/>
      <c r="CUM40" s="131"/>
      <c r="CUQ40" s="51"/>
      <c r="CUR40" s="157"/>
      <c r="CUS40" s="131"/>
      <c r="CUW40" s="51"/>
      <c r="CUX40" s="157"/>
      <c r="CUY40" s="131"/>
      <c r="CVC40" s="51"/>
      <c r="CVD40" s="157"/>
      <c r="CVE40" s="131"/>
      <c r="CVI40" s="51"/>
      <c r="CVJ40" s="157"/>
      <c r="CVK40" s="131"/>
      <c r="CVO40" s="51"/>
      <c r="CVP40" s="157"/>
      <c r="CVQ40" s="131"/>
      <c r="CVU40" s="51"/>
      <c r="CVV40" s="157"/>
      <c r="CVW40" s="131"/>
      <c r="CWA40" s="51"/>
      <c r="CWB40" s="157"/>
      <c r="CWC40" s="131"/>
      <c r="CWG40" s="51"/>
      <c r="CWH40" s="157"/>
      <c r="CWI40" s="131"/>
      <c r="CWM40" s="51"/>
      <c r="CWN40" s="157"/>
      <c r="CWO40" s="131"/>
      <c r="CWS40" s="51"/>
      <c r="CWT40" s="157"/>
      <c r="CWU40" s="131"/>
      <c r="CWY40" s="51"/>
      <c r="CWZ40" s="157"/>
      <c r="CXA40" s="131"/>
      <c r="CXE40" s="51"/>
      <c r="CXF40" s="157"/>
      <c r="CXG40" s="131"/>
      <c r="CXK40" s="51"/>
      <c r="CXL40" s="157"/>
      <c r="CXM40" s="131"/>
      <c r="CXQ40" s="51"/>
      <c r="CXR40" s="157"/>
      <c r="CXS40" s="131"/>
      <c r="CXW40" s="51"/>
      <c r="CXX40" s="157"/>
      <c r="CXY40" s="131"/>
      <c r="CYC40" s="51"/>
      <c r="CYD40" s="157"/>
      <c r="CYE40" s="131"/>
      <c r="CYI40" s="51"/>
      <c r="CYJ40" s="157"/>
      <c r="CYK40" s="131"/>
      <c r="CYO40" s="51"/>
      <c r="CYP40" s="157"/>
      <c r="CYQ40" s="131"/>
      <c r="CYU40" s="51"/>
      <c r="CYV40" s="157"/>
      <c r="CYW40" s="131"/>
      <c r="CZA40" s="51"/>
      <c r="CZB40" s="157"/>
      <c r="CZC40" s="131"/>
      <c r="CZG40" s="51"/>
      <c r="CZH40" s="157"/>
      <c r="CZI40" s="131"/>
      <c r="CZM40" s="51"/>
      <c r="CZN40" s="157"/>
      <c r="CZO40" s="131"/>
      <c r="CZS40" s="51"/>
      <c r="CZT40" s="157"/>
      <c r="CZU40" s="131"/>
      <c r="CZY40" s="51"/>
      <c r="CZZ40" s="157"/>
      <c r="DAA40" s="131"/>
      <c r="DAE40" s="51"/>
      <c r="DAF40" s="157"/>
      <c r="DAG40" s="131"/>
      <c r="DAK40" s="51"/>
      <c r="DAL40" s="157"/>
      <c r="DAM40" s="131"/>
      <c r="DAQ40" s="51"/>
      <c r="DAR40" s="157"/>
      <c r="DAS40" s="131"/>
      <c r="DAW40" s="51"/>
      <c r="DAX40" s="157"/>
      <c r="DAY40" s="131"/>
      <c r="DBC40" s="51"/>
      <c r="DBD40" s="157"/>
      <c r="DBE40" s="131"/>
      <c r="DBI40" s="51"/>
      <c r="DBJ40" s="157"/>
      <c r="DBK40" s="131"/>
      <c r="DBO40" s="51"/>
      <c r="DBP40" s="157"/>
      <c r="DBQ40" s="131"/>
      <c r="DBU40" s="51"/>
      <c r="DBV40" s="157"/>
      <c r="DBW40" s="131"/>
      <c r="DCA40" s="51"/>
      <c r="DCB40" s="157"/>
      <c r="DCC40" s="131"/>
      <c r="DCG40" s="51"/>
      <c r="DCH40" s="157"/>
      <c r="DCI40" s="131"/>
      <c r="DCM40" s="51"/>
      <c r="DCN40" s="157"/>
      <c r="DCO40" s="131"/>
      <c r="DCS40" s="51"/>
      <c r="DCT40" s="157"/>
      <c r="DCU40" s="131"/>
      <c r="DCY40" s="51"/>
      <c r="DCZ40" s="157"/>
      <c r="DDA40" s="131"/>
      <c r="DDE40" s="51"/>
      <c r="DDF40" s="157"/>
      <c r="DDG40" s="131"/>
      <c r="DDK40" s="51"/>
      <c r="DDL40" s="157"/>
      <c r="DDM40" s="131"/>
      <c r="DDQ40" s="51"/>
      <c r="DDR40" s="157"/>
      <c r="DDS40" s="131"/>
      <c r="DDW40" s="51"/>
      <c r="DDX40" s="157"/>
      <c r="DDY40" s="131"/>
      <c r="DEC40" s="51"/>
      <c r="DED40" s="157"/>
      <c r="DEE40" s="131"/>
      <c r="DEI40" s="51"/>
      <c r="DEJ40" s="157"/>
      <c r="DEK40" s="131"/>
      <c r="DEO40" s="51"/>
      <c r="DEP40" s="157"/>
      <c r="DEQ40" s="131"/>
      <c r="DEU40" s="51"/>
      <c r="DEV40" s="157"/>
      <c r="DEW40" s="131"/>
      <c r="DFA40" s="51"/>
      <c r="DFB40" s="157"/>
      <c r="DFC40" s="131"/>
      <c r="DFG40" s="51"/>
      <c r="DFH40" s="157"/>
      <c r="DFI40" s="131"/>
      <c r="DFM40" s="51"/>
      <c r="DFN40" s="157"/>
      <c r="DFO40" s="131"/>
      <c r="DFS40" s="51"/>
      <c r="DFT40" s="157"/>
      <c r="DFU40" s="131"/>
      <c r="DFY40" s="51"/>
      <c r="DFZ40" s="157"/>
      <c r="DGA40" s="131"/>
      <c r="DGE40" s="51"/>
      <c r="DGF40" s="157"/>
      <c r="DGG40" s="131"/>
      <c r="DGK40" s="51"/>
      <c r="DGL40" s="157"/>
      <c r="DGM40" s="131"/>
      <c r="DGQ40" s="51"/>
      <c r="DGR40" s="157"/>
      <c r="DGS40" s="131"/>
      <c r="DGW40" s="51"/>
      <c r="DGX40" s="157"/>
      <c r="DGY40" s="131"/>
      <c r="DHC40" s="51"/>
      <c r="DHD40" s="157"/>
      <c r="DHE40" s="131"/>
      <c r="DHI40" s="51"/>
      <c r="DHJ40" s="157"/>
      <c r="DHK40" s="131"/>
      <c r="DHO40" s="51"/>
      <c r="DHP40" s="157"/>
      <c r="DHQ40" s="131"/>
      <c r="DHU40" s="51"/>
      <c r="DHV40" s="157"/>
      <c r="DHW40" s="131"/>
      <c r="DIA40" s="51"/>
      <c r="DIB40" s="157"/>
      <c r="DIC40" s="131"/>
      <c r="DIG40" s="51"/>
      <c r="DIH40" s="157"/>
      <c r="DII40" s="131"/>
      <c r="DIM40" s="51"/>
      <c r="DIN40" s="157"/>
      <c r="DIO40" s="131"/>
      <c r="DIS40" s="51"/>
      <c r="DIT40" s="157"/>
      <c r="DIU40" s="131"/>
      <c r="DIY40" s="51"/>
      <c r="DIZ40" s="157"/>
      <c r="DJA40" s="131"/>
      <c r="DJE40" s="51"/>
      <c r="DJF40" s="157"/>
      <c r="DJG40" s="131"/>
      <c r="DJK40" s="51"/>
      <c r="DJL40" s="157"/>
      <c r="DJM40" s="131"/>
      <c r="DJQ40" s="51"/>
      <c r="DJR40" s="157"/>
      <c r="DJS40" s="131"/>
      <c r="DJW40" s="51"/>
      <c r="DJX40" s="157"/>
      <c r="DJY40" s="131"/>
      <c r="DKC40" s="51"/>
      <c r="DKD40" s="157"/>
      <c r="DKE40" s="131"/>
      <c r="DKI40" s="51"/>
      <c r="DKJ40" s="157"/>
      <c r="DKK40" s="131"/>
      <c r="DKO40" s="51"/>
      <c r="DKP40" s="157"/>
      <c r="DKQ40" s="131"/>
      <c r="DKU40" s="51"/>
      <c r="DKV40" s="157"/>
      <c r="DKW40" s="131"/>
      <c r="DLA40" s="51"/>
      <c r="DLB40" s="157"/>
      <c r="DLC40" s="131"/>
      <c r="DLG40" s="51"/>
      <c r="DLH40" s="157"/>
      <c r="DLI40" s="131"/>
      <c r="DLM40" s="51"/>
      <c r="DLN40" s="157"/>
      <c r="DLO40" s="131"/>
      <c r="DLS40" s="51"/>
      <c r="DLT40" s="157"/>
      <c r="DLU40" s="131"/>
      <c r="DLY40" s="51"/>
      <c r="DLZ40" s="157"/>
      <c r="DMA40" s="131"/>
      <c r="DME40" s="51"/>
      <c r="DMF40" s="157"/>
      <c r="DMG40" s="131"/>
      <c r="DMK40" s="51"/>
      <c r="DML40" s="157"/>
      <c r="DMM40" s="131"/>
      <c r="DMQ40" s="51"/>
      <c r="DMR40" s="157"/>
      <c r="DMS40" s="131"/>
      <c r="DMW40" s="51"/>
      <c r="DMX40" s="157"/>
      <c r="DMY40" s="131"/>
      <c r="DNC40" s="51"/>
      <c r="DND40" s="157"/>
      <c r="DNE40" s="131"/>
      <c r="DNI40" s="51"/>
      <c r="DNJ40" s="157"/>
      <c r="DNK40" s="131"/>
      <c r="DNO40" s="51"/>
      <c r="DNP40" s="157"/>
      <c r="DNQ40" s="131"/>
      <c r="DNU40" s="51"/>
      <c r="DNV40" s="157"/>
      <c r="DNW40" s="131"/>
      <c r="DOA40" s="51"/>
      <c r="DOB40" s="157"/>
      <c r="DOC40" s="131"/>
      <c r="DOG40" s="51"/>
      <c r="DOH40" s="157"/>
      <c r="DOI40" s="131"/>
      <c r="DOM40" s="51"/>
      <c r="DON40" s="157"/>
      <c r="DOO40" s="131"/>
      <c r="DOS40" s="51"/>
      <c r="DOT40" s="157"/>
      <c r="DOU40" s="131"/>
      <c r="DOY40" s="51"/>
      <c r="DOZ40" s="157"/>
      <c r="DPA40" s="131"/>
      <c r="DPE40" s="51"/>
      <c r="DPF40" s="157"/>
      <c r="DPG40" s="131"/>
      <c r="DPK40" s="51"/>
      <c r="DPL40" s="157"/>
      <c r="DPM40" s="131"/>
      <c r="DPQ40" s="51"/>
      <c r="DPR40" s="157"/>
      <c r="DPS40" s="131"/>
      <c r="DPW40" s="51"/>
      <c r="DPX40" s="157"/>
      <c r="DPY40" s="131"/>
      <c r="DQC40" s="51"/>
      <c r="DQD40" s="157"/>
      <c r="DQE40" s="131"/>
      <c r="DQI40" s="51"/>
      <c r="DQJ40" s="157"/>
      <c r="DQK40" s="131"/>
      <c r="DQO40" s="51"/>
      <c r="DQP40" s="157"/>
      <c r="DQQ40" s="131"/>
      <c r="DQU40" s="51"/>
      <c r="DQV40" s="157"/>
      <c r="DQW40" s="131"/>
      <c r="DRA40" s="51"/>
      <c r="DRB40" s="157"/>
      <c r="DRC40" s="131"/>
      <c r="DRG40" s="51"/>
      <c r="DRH40" s="157"/>
      <c r="DRI40" s="131"/>
      <c r="DRM40" s="51"/>
      <c r="DRN40" s="157"/>
      <c r="DRO40" s="131"/>
      <c r="DRS40" s="51"/>
      <c r="DRT40" s="157"/>
      <c r="DRU40" s="131"/>
      <c r="DRY40" s="51"/>
      <c r="DRZ40" s="157"/>
      <c r="DSA40" s="131"/>
      <c r="DSE40" s="51"/>
      <c r="DSF40" s="157"/>
      <c r="DSG40" s="131"/>
      <c r="DSK40" s="51"/>
      <c r="DSL40" s="157"/>
      <c r="DSM40" s="131"/>
      <c r="DSQ40" s="51"/>
      <c r="DSR40" s="157"/>
      <c r="DSS40" s="131"/>
      <c r="DSW40" s="51"/>
      <c r="DSX40" s="157"/>
      <c r="DSY40" s="131"/>
      <c r="DTC40" s="51"/>
      <c r="DTD40" s="157"/>
      <c r="DTE40" s="131"/>
      <c r="DTI40" s="51"/>
      <c r="DTJ40" s="157"/>
      <c r="DTK40" s="131"/>
      <c r="DTO40" s="51"/>
      <c r="DTP40" s="157"/>
      <c r="DTQ40" s="131"/>
      <c r="DTU40" s="51"/>
      <c r="DTV40" s="157"/>
      <c r="DTW40" s="131"/>
      <c r="DUA40" s="51"/>
      <c r="DUB40" s="157"/>
      <c r="DUC40" s="131"/>
      <c r="DUG40" s="51"/>
      <c r="DUH40" s="157"/>
      <c r="DUI40" s="131"/>
      <c r="DUM40" s="51"/>
      <c r="DUN40" s="157"/>
      <c r="DUO40" s="131"/>
      <c r="DUS40" s="51"/>
      <c r="DUT40" s="157"/>
      <c r="DUU40" s="131"/>
      <c r="DUY40" s="51"/>
      <c r="DUZ40" s="157"/>
      <c r="DVA40" s="131"/>
      <c r="DVE40" s="51"/>
      <c r="DVF40" s="157"/>
      <c r="DVG40" s="131"/>
      <c r="DVK40" s="51"/>
      <c r="DVL40" s="157"/>
      <c r="DVM40" s="131"/>
      <c r="DVQ40" s="51"/>
      <c r="DVR40" s="157"/>
      <c r="DVS40" s="131"/>
      <c r="DVW40" s="51"/>
      <c r="DVX40" s="157"/>
      <c r="DVY40" s="131"/>
      <c r="DWC40" s="51"/>
      <c r="DWD40" s="157"/>
      <c r="DWE40" s="131"/>
      <c r="DWI40" s="51"/>
      <c r="DWJ40" s="157"/>
      <c r="DWK40" s="131"/>
      <c r="DWO40" s="51"/>
      <c r="DWP40" s="157"/>
      <c r="DWQ40" s="131"/>
      <c r="DWU40" s="51"/>
      <c r="DWV40" s="157"/>
      <c r="DWW40" s="131"/>
      <c r="DXA40" s="51"/>
      <c r="DXB40" s="157"/>
      <c r="DXC40" s="131"/>
      <c r="DXG40" s="51"/>
      <c r="DXH40" s="157"/>
      <c r="DXI40" s="131"/>
      <c r="DXM40" s="51"/>
      <c r="DXN40" s="157"/>
      <c r="DXO40" s="131"/>
      <c r="DXS40" s="51"/>
      <c r="DXT40" s="157"/>
      <c r="DXU40" s="131"/>
      <c r="DXY40" s="51"/>
      <c r="DXZ40" s="157"/>
      <c r="DYA40" s="131"/>
      <c r="DYE40" s="51"/>
      <c r="DYF40" s="157"/>
      <c r="DYG40" s="131"/>
      <c r="DYK40" s="51"/>
      <c r="DYL40" s="157"/>
      <c r="DYM40" s="131"/>
      <c r="DYQ40" s="51"/>
      <c r="DYR40" s="157"/>
      <c r="DYS40" s="131"/>
      <c r="DYW40" s="51"/>
      <c r="DYX40" s="157"/>
      <c r="DYY40" s="131"/>
      <c r="DZC40" s="51"/>
      <c r="DZD40" s="157"/>
      <c r="DZE40" s="131"/>
      <c r="DZI40" s="51"/>
      <c r="DZJ40" s="157"/>
      <c r="DZK40" s="131"/>
      <c r="DZO40" s="51"/>
      <c r="DZP40" s="157"/>
      <c r="DZQ40" s="131"/>
      <c r="DZU40" s="51"/>
      <c r="DZV40" s="157"/>
      <c r="DZW40" s="131"/>
      <c r="EAA40" s="51"/>
      <c r="EAB40" s="157"/>
      <c r="EAC40" s="131"/>
      <c r="EAG40" s="51"/>
      <c r="EAH40" s="157"/>
      <c r="EAI40" s="131"/>
      <c r="EAM40" s="51"/>
      <c r="EAN40" s="157"/>
      <c r="EAO40" s="131"/>
      <c r="EAS40" s="51"/>
      <c r="EAT40" s="157"/>
      <c r="EAU40" s="131"/>
      <c r="EAY40" s="51"/>
      <c r="EAZ40" s="157"/>
      <c r="EBA40" s="131"/>
      <c r="EBE40" s="51"/>
      <c r="EBF40" s="157"/>
      <c r="EBG40" s="131"/>
      <c r="EBK40" s="51"/>
      <c r="EBL40" s="157"/>
      <c r="EBM40" s="131"/>
      <c r="EBQ40" s="51"/>
      <c r="EBR40" s="157"/>
      <c r="EBS40" s="131"/>
      <c r="EBW40" s="51"/>
      <c r="EBX40" s="157"/>
      <c r="EBY40" s="131"/>
      <c r="ECC40" s="51"/>
      <c r="ECD40" s="157"/>
      <c r="ECE40" s="131"/>
      <c r="ECI40" s="51"/>
      <c r="ECJ40" s="157"/>
      <c r="ECK40" s="131"/>
      <c r="ECO40" s="51"/>
      <c r="ECP40" s="157"/>
      <c r="ECQ40" s="131"/>
      <c r="ECU40" s="51"/>
      <c r="ECV40" s="157"/>
      <c r="ECW40" s="131"/>
      <c r="EDA40" s="51"/>
      <c r="EDB40" s="157"/>
      <c r="EDC40" s="131"/>
      <c r="EDG40" s="51"/>
      <c r="EDH40" s="157"/>
      <c r="EDI40" s="131"/>
      <c r="EDM40" s="51"/>
      <c r="EDN40" s="157"/>
      <c r="EDO40" s="131"/>
      <c r="EDS40" s="51"/>
      <c r="EDT40" s="157"/>
      <c r="EDU40" s="131"/>
      <c r="EDY40" s="51"/>
      <c r="EDZ40" s="157"/>
      <c r="EEA40" s="131"/>
      <c r="EEE40" s="51"/>
      <c r="EEF40" s="157"/>
      <c r="EEG40" s="131"/>
      <c r="EEK40" s="51"/>
      <c r="EEL40" s="157"/>
      <c r="EEM40" s="131"/>
      <c r="EEQ40" s="51"/>
      <c r="EER40" s="157"/>
      <c r="EES40" s="131"/>
      <c r="EEW40" s="51"/>
      <c r="EEX40" s="157"/>
      <c r="EEY40" s="131"/>
      <c r="EFC40" s="51"/>
      <c r="EFD40" s="157"/>
      <c r="EFE40" s="131"/>
      <c r="EFI40" s="51"/>
      <c r="EFJ40" s="157"/>
      <c r="EFK40" s="131"/>
      <c r="EFO40" s="51"/>
      <c r="EFP40" s="157"/>
      <c r="EFQ40" s="131"/>
      <c r="EFU40" s="51"/>
      <c r="EFV40" s="157"/>
      <c r="EFW40" s="131"/>
      <c r="EGA40" s="51"/>
      <c r="EGB40" s="157"/>
      <c r="EGC40" s="131"/>
      <c r="EGG40" s="51"/>
      <c r="EGH40" s="157"/>
      <c r="EGI40" s="131"/>
      <c r="EGM40" s="51"/>
      <c r="EGN40" s="157"/>
      <c r="EGO40" s="131"/>
      <c r="EGS40" s="51"/>
      <c r="EGT40" s="157"/>
      <c r="EGU40" s="131"/>
      <c r="EGY40" s="51"/>
      <c r="EGZ40" s="157"/>
      <c r="EHA40" s="131"/>
      <c r="EHE40" s="51"/>
      <c r="EHF40" s="157"/>
      <c r="EHG40" s="131"/>
      <c r="EHK40" s="51"/>
      <c r="EHL40" s="157"/>
      <c r="EHM40" s="131"/>
      <c r="EHQ40" s="51"/>
      <c r="EHR40" s="157"/>
      <c r="EHS40" s="131"/>
      <c r="EHW40" s="51"/>
      <c r="EHX40" s="157"/>
      <c r="EHY40" s="131"/>
      <c r="EIC40" s="51"/>
      <c r="EID40" s="157"/>
      <c r="EIE40" s="131"/>
      <c r="EII40" s="51"/>
      <c r="EIJ40" s="157"/>
      <c r="EIK40" s="131"/>
      <c r="EIO40" s="51"/>
      <c r="EIP40" s="157"/>
      <c r="EIQ40" s="131"/>
      <c r="EIU40" s="51"/>
      <c r="EIV40" s="157"/>
      <c r="EIW40" s="131"/>
      <c r="EJA40" s="51"/>
      <c r="EJB40" s="157"/>
      <c r="EJC40" s="131"/>
      <c r="EJG40" s="51"/>
      <c r="EJH40" s="157"/>
      <c r="EJI40" s="131"/>
      <c r="EJM40" s="51"/>
      <c r="EJN40" s="157"/>
      <c r="EJO40" s="131"/>
      <c r="EJS40" s="51"/>
      <c r="EJT40" s="157"/>
      <c r="EJU40" s="131"/>
      <c r="EJY40" s="51"/>
      <c r="EJZ40" s="157"/>
      <c r="EKA40" s="131"/>
      <c r="EKE40" s="51"/>
      <c r="EKF40" s="157"/>
      <c r="EKG40" s="131"/>
      <c r="EKK40" s="51"/>
      <c r="EKL40" s="157"/>
      <c r="EKM40" s="131"/>
      <c r="EKQ40" s="51"/>
      <c r="EKR40" s="157"/>
      <c r="EKS40" s="131"/>
      <c r="EKW40" s="51"/>
      <c r="EKX40" s="157"/>
      <c r="EKY40" s="131"/>
      <c r="ELC40" s="51"/>
      <c r="ELD40" s="157"/>
      <c r="ELE40" s="131"/>
      <c r="ELI40" s="51"/>
      <c r="ELJ40" s="157"/>
      <c r="ELK40" s="131"/>
      <c r="ELO40" s="51"/>
      <c r="ELP40" s="157"/>
      <c r="ELQ40" s="131"/>
      <c r="ELU40" s="51"/>
      <c r="ELV40" s="157"/>
      <c r="ELW40" s="131"/>
      <c r="EMA40" s="51"/>
      <c r="EMB40" s="157"/>
      <c r="EMC40" s="131"/>
      <c r="EMG40" s="51"/>
      <c r="EMH40" s="157"/>
      <c r="EMI40" s="131"/>
      <c r="EMM40" s="51"/>
      <c r="EMN40" s="157"/>
      <c r="EMO40" s="131"/>
      <c r="EMS40" s="51"/>
      <c r="EMT40" s="157"/>
      <c r="EMU40" s="131"/>
      <c r="EMY40" s="51"/>
      <c r="EMZ40" s="157"/>
      <c r="ENA40" s="131"/>
      <c r="ENE40" s="51"/>
      <c r="ENF40" s="157"/>
      <c r="ENG40" s="131"/>
      <c r="ENK40" s="51"/>
      <c r="ENL40" s="157"/>
      <c r="ENM40" s="131"/>
      <c r="ENQ40" s="51"/>
      <c r="ENR40" s="157"/>
      <c r="ENS40" s="131"/>
      <c r="ENW40" s="51"/>
      <c r="ENX40" s="157"/>
      <c r="ENY40" s="131"/>
      <c r="EOC40" s="51"/>
      <c r="EOD40" s="157"/>
      <c r="EOE40" s="131"/>
      <c r="EOI40" s="51"/>
      <c r="EOJ40" s="157"/>
      <c r="EOK40" s="131"/>
      <c r="EOO40" s="51"/>
      <c r="EOP40" s="157"/>
      <c r="EOQ40" s="131"/>
      <c r="EOU40" s="51"/>
      <c r="EOV40" s="157"/>
      <c r="EOW40" s="131"/>
      <c r="EPA40" s="51"/>
      <c r="EPB40" s="157"/>
      <c r="EPC40" s="131"/>
      <c r="EPG40" s="51"/>
      <c r="EPH40" s="157"/>
      <c r="EPI40" s="131"/>
      <c r="EPM40" s="51"/>
      <c r="EPN40" s="157"/>
      <c r="EPO40" s="131"/>
      <c r="EPS40" s="51"/>
      <c r="EPT40" s="157"/>
      <c r="EPU40" s="131"/>
      <c r="EPY40" s="51"/>
      <c r="EPZ40" s="157"/>
      <c r="EQA40" s="131"/>
      <c r="EQE40" s="51"/>
      <c r="EQF40" s="157"/>
      <c r="EQG40" s="131"/>
      <c r="EQK40" s="51"/>
      <c r="EQL40" s="157"/>
      <c r="EQM40" s="131"/>
      <c r="EQQ40" s="51"/>
      <c r="EQR40" s="157"/>
      <c r="EQS40" s="131"/>
      <c r="EQW40" s="51"/>
      <c r="EQX40" s="157"/>
      <c r="EQY40" s="131"/>
      <c r="ERC40" s="51"/>
      <c r="ERD40" s="157"/>
      <c r="ERE40" s="131"/>
      <c r="ERI40" s="51"/>
      <c r="ERJ40" s="157"/>
      <c r="ERK40" s="131"/>
      <c r="ERO40" s="51"/>
      <c r="ERP40" s="157"/>
      <c r="ERQ40" s="131"/>
      <c r="ERU40" s="51"/>
      <c r="ERV40" s="157"/>
      <c r="ERW40" s="131"/>
      <c r="ESA40" s="51"/>
      <c r="ESB40" s="157"/>
      <c r="ESC40" s="131"/>
      <c r="ESG40" s="51"/>
      <c r="ESH40" s="157"/>
      <c r="ESI40" s="131"/>
      <c r="ESM40" s="51"/>
      <c r="ESN40" s="157"/>
      <c r="ESO40" s="131"/>
      <c r="ESS40" s="51"/>
      <c r="EST40" s="157"/>
      <c r="ESU40" s="131"/>
      <c r="ESY40" s="51"/>
      <c r="ESZ40" s="157"/>
      <c r="ETA40" s="131"/>
      <c r="ETE40" s="51"/>
      <c r="ETF40" s="157"/>
      <c r="ETG40" s="131"/>
      <c r="ETK40" s="51"/>
      <c r="ETL40" s="157"/>
      <c r="ETM40" s="131"/>
      <c r="ETQ40" s="51"/>
      <c r="ETR40" s="157"/>
      <c r="ETS40" s="131"/>
      <c r="ETW40" s="51"/>
      <c r="ETX40" s="157"/>
      <c r="ETY40" s="131"/>
      <c r="EUC40" s="51"/>
      <c r="EUD40" s="157"/>
      <c r="EUE40" s="131"/>
      <c r="EUI40" s="51"/>
      <c r="EUJ40" s="157"/>
      <c r="EUK40" s="131"/>
      <c r="EUO40" s="51"/>
      <c r="EUP40" s="157"/>
      <c r="EUQ40" s="131"/>
      <c r="EUU40" s="51"/>
      <c r="EUV40" s="157"/>
      <c r="EUW40" s="131"/>
      <c r="EVA40" s="51"/>
      <c r="EVB40" s="157"/>
      <c r="EVC40" s="131"/>
      <c r="EVG40" s="51"/>
      <c r="EVH40" s="157"/>
      <c r="EVI40" s="131"/>
      <c r="EVM40" s="51"/>
      <c r="EVN40" s="157"/>
      <c r="EVO40" s="131"/>
      <c r="EVS40" s="51"/>
      <c r="EVT40" s="157"/>
      <c r="EVU40" s="131"/>
      <c r="EVY40" s="51"/>
      <c r="EVZ40" s="157"/>
      <c r="EWA40" s="131"/>
      <c r="EWE40" s="51"/>
      <c r="EWF40" s="157"/>
      <c r="EWG40" s="131"/>
      <c r="EWK40" s="51"/>
      <c r="EWL40" s="157"/>
      <c r="EWM40" s="131"/>
      <c r="EWQ40" s="51"/>
      <c r="EWR40" s="157"/>
      <c r="EWS40" s="131"/>
      <c r="EWW40" s="51"/>
      <c r="EWX40" s="157"/>
      <c r="EWY40" s="131"/>
      <c r="EXC40" s="51"/>
      <c r="EXD40" s="157"/>
      <c r="EXE40" s="131"/>
      <c r="EXI40" s="51"/>
      <c r="EXJ40" s="157"/>
      <c r="EXK40" s="131"/>
      <c r="EXO40" s="51"/>
      <c r="EXP40" s="157"/>
      <c r="EXQ40" s="131"/>
      <c r="EXU40" s="51"/>
      <c r="EXV40" s="157"/>
      <c r="EXW40" s="131"/>
      <c r="EYA40" s="51"/>
      <c r="EYB40" s="157"/>
      <c r="EYC40" s="131"/>
      <c r="EYG40" s="51"/>
      <c r="EYH40" s="157"/>
      <c r="EYI40" s="131"/>
      <c r="EYM40" s="51"/>
      <c r="EYN40" s="157"/>
      <c r="EYO40" s="131"/>
      <c r="EYS40" s="51"/>
      <c r="EYT40" s="157"/>
      <c r="EYU40" s="131"/>
      <c r="EYY40" s="51"/>
      <c r="EYZ40" s="157"/>
      <c r="EZA40" s="131"/>
      <c r="EZE40" s="51"/>
      <c r="EZF40" s="157"/>
      <c r="EZG40" s="131"/>
      <c r="EZK40" s="51"/>
      <c r="EZL40" s="157"/>
      <c r="EZM40" s="131"/>
      <c r="EZQ40" s="51"/>
      <c r="EZR40" s="157"/>
      <c r="EZS40" s="131"/>
      <c r="EZW40" s="51"/>
      <c r="EZX40" s="157"/>
      <c r="EZY40" s="131"/>
      <c r="FAC40" s="51"/>
      <c r="FAD40" s="157"/>
      <c r="FAE40" s="131"/>
      <c r="FAI40" s="51"/>
      <c r="FAJ40" s="157"/>
      <c r="FAK40" s="131"/>
      <c r="FAO40" s="51"/>
      <c r="FAP40" s="157"/>
      <c r="FAQ40" s="131"/>
      <c r="FAU40" s="51"/>
      <c r="FAV40" s="157"/>
      <c r="FAW40" s="131"/>
      <c r="FBA40" s="51"/>
      <c r="FBB40" s="157"/>
      <c r="FBC40" s="131"/>
      <c r="FBG40" s="51"/>
      <c r="FBH40" s="157"/>
      <c r="FBI40" s="131"/>
      <c r="FBM40" s="51"/>
      <c r="FBN40" s="157"/>
      <c r="FBO40" s="131"/>
      <c r="FBS40" s="51"/>
      <c r="FBT40" s="157"/>
      <c r="FBU40" s="131"/>
      <c r="FBY40" s="51"/>
      <c r="FBZ40" s="157"/>
      <c r="FCA40" s="131"/>
      <c r="FCE40" s="51"/>
      <c r="FCF40" s="157"/>
      <c r="FCG40" s="131"/>
      <c r="FCK40" s="51"/>
      <c r="FCL40" s="157"/>
      <c r="FCM40" s="131"/>
      <c r="FCQ40" s="51"/>
      <c r="FCR40" s="157"/>
      <c r="FCS40" s="131"/>
      <c r="FCW40" s="51"/>
      <c r="FCX40" s="157"/>
      <c r="FCY40" s="131"/>
      <c r="FDC40" s="51"/>
      <c r="FDD40" s="157"/>
      <c r="FDE40" s="131"/>
      <c r="FDI40" s="51"/>
      <c r="FDJ40" s="157"/>
      <c r="FDK40" s="131"/>
      <c r="FDO40" s="51"/>
      <c r="FDP40" s="157"/>
      <c r="FDQ40" s="131"/>
      <c r="FDU40" s="51"/>
      <c r="FDV40" s="157"/>
      <c r="FDW40" s="131"/>
      <c r="FEA40" s="51"/>
      <c r="FEB40" s="157"/>
      <c r="FEC40" s="131"/>
      <c r="FEG40" s="51"/>
      <c r="FEH40" s="157"/>
      <c r="FEI40" s="131"/>
      <c r="FEM40" s="51"/>
      <c r="FEN40" s="157"/>
      <c r="FEO40" s="131"/>
      <c r="FES40" s="51"/>
      <c r="FET40" s="157"/>
      <c r="FEU40" s="131"/>
      <c r="FEY40" s="51"/>
      <c r="FEZ40" s="157"/>
      <c r="FFA40" s="131"/>
      <c r="FFE40" s="51"/>
      <c r="FFF40" s="157"/>
      <c r="FFG40" s="131"/>
      <c r="FFK40" s="51"/>
      <c r="FFL40" s="157"/>
      <c r="FFM40" s="131"/>
      <c r="FFQ40" s="51"/>
      <c r="FFR40" s="157"/>
      <c r="FFS40" s="131"/>
      <c r="FFW40" s="51"/>
      <c r="FFX40" s="157"/>
      <c r="FFY40" s="131"/>
      <c r="FGC40" s="51"/>
      <c r="FGD40" s="157"/>
      <c r="FGE40" s="131"/>
      <c r="FGI40" s="51"/>
      <c r="FGJ40" s="157"/>
      <c r="FGK40" s="131"/>
      <c r="FGO40" s="51"/>
      <c r="FGP40" s="157"/>
      <c r="FGQ40" s="131"/>
      <c r="FGU40" s="51"/>
      <c r="FGV40" s="157"/>
      <c r="FGW40" s="131"/>
      <c r="FHA40" s="51"/>
      <c r="FHB40" s="157"/>
      <c r="FHC40" s="131"/>
      <c r="FHG40" s="51"/>
      <c r="FHH40" s="157"/>
      <c r="FHI40" s="131"/>
      <c r="FHM40" s="51"/>
      <c r="FHN40" s="157"/>
      <c r="FHO40" s="131"/>
      <c r="FHS40" s="51"/>
      <c r="FHT40" s="157"/>
      <c r="FHU40" s="131"/>
      <c r="FHY40" s="51"/>
      <c r="FHZ40" s="157"/>
      <c r="FIA40" s="131"/>
      <c r="FIE40" s="51"/>
      <c r="FIF40" s="157"/>
      <c r="FIG40" s="131"/>
      <c r="FIK40" s="51"/>
      <c r="FIL40" s="157"/>
      <c r="FIM40" s="131"/>
      <c r="FIQ40" s="51"/>
      <c r="FIR40" s="157"/>
      <c r="FIS40" s="131"/>
      <c r="FIW40" s="51"/>
      <c r="FIX40" s="157"/>
      <c r="FIY40" s="131"/>
      <c r="FJC40" s="51"/>
      <c r="FJD40" s="157"/>
      <c r="FJE40" s="131"/>
      <c r="FJI40" s="51"/>
      <c r="FJJ40" s="157"/>
      <c r="FJK40" s="131"/>
      <c r="FJO40" s="51"/>
      <c r="FJP40" s="157"/>
      <c r="FJQ40" s="131"/>
      <c r="FJU40" s="51"/>
      <c r="FJV40" s="157"/>
      <c r="FJW40" s="131"/>
      <c r="FKA40" s="51"/>
      <c r="FKB40" s="157"/>
      <c r="FKC40" s="131"/>
      <c r="FKG40" s="51"/>
      <c r="FKH40" s="157"/>
      <c r="FKI40" s="131"/>
      <c r="FKM40" s="51"/>
      <c r="FKN40" s="157"/>
      <c r="FKO40" s="131"/>
      <c r="FKS40" s="51"/>
      <c r="FKT40" s="157"/>
      <c r="FKU40" s="131"/>
      <c r="FKY40" s="51"/>
      <c r="FKZ40" s="157"/>
      <c r="FLA40" s="131"/>
      <c r="FLE40" s="51"/>
      <c r="FLF40" s="157"/>
      <c r="FLG40" s="131"/>
      <c r="FLK40" s="51"/>
      <c r="FLL40" s="157"/>
      <c r="FLM40" s="131"/>
      <c r="FLQ40" s="51"/>
      <c r="FLR40" s="157"/>
      <c r="FLS40" s="131"/>
      <c r="FLW40" s="51"/>
      <c r="FLX40" s="157"/>
      <c r="FLY40" s="131"/>
      <c r="FMC40" s="51"/>
      <c r="FMD40" s="157"/>
      <c r="FME40" s="131"/>
      <c r="FMI40" s="51"/>
      <c r="FMJ40" s="157"/>
      <c r="FMK40" s="131"/>
      <c r="FMO40" s="51"/>
      <c r="FMP40" s="157"/>
      <c r="FMQ40" s="131"/>
      <c r="FMU40" s="51"/>
      <c r="FMV40" s="157"/>
      <c r="FMW40" s="131"/>
      <c r="FNA40" s="51"/>
      <c r="FNB40" s="157"/>
      <c r="FNC40" s="131"/>
      <c r="FNG40" s="51"/>
      <c r="FNH40" s="157"/>
      <c r="FNI40" s="131"/>
      <c r="FNM40" s="51"/>
      <c r="FNN40" s="157"/>
      <c r="FNO40" s="131"/>
      <c r="FNS40" s="51"/>
      <c r="FNT40" s="157"/>
      <c r="FNU40" s="131"/>
      <c r="FNY40" s="51"/>
      <c r="FNZ40" s="157"/>
      <c r="FOA40" s="131"/>
      <c r="FOE40" s="51"/>
      <c r="FOF40" s="157"/>
      <c r="FOG40" s="131"/>
      <c r="FOK40" s="51"/>
      <c r="FOL40" s="157"/>
      <c r="FOM40" s="131"/>
      <c r="FOQ40" s="51"/>
      <c r="FOR40" s="157"/>
      <c r="FOS40" s="131"/>
      <c r="FOW40" s="51"/>
      <c r="FOX40" s="157"/>
      <c r="FOY40" s="131"/>
      <c r="FPC40" s="51"/>
      <c r="FPD40" s="157"/>
      <c r="FPE40" s="131"/>
      <c r="FPI40" s="51"/>
      <c r="FPJ40" s="157"/>
      <c r="FPK40" s="131"/>
      <c r="FPO40" s="51"/>
      <c r="FPP40" s="157"/>
      <c r="FPQ40" s="131"/>
      <c r="FPU40" s="51"/>
      <c r="FPV40" s="157"/>
      <c r="FPW40" s="131"/>
      <c r="FQA40" s="51"/>
      <c r="FQB40" s="157"/>
      <c r="FQC40" s="131"/>
      <c r="FQG40" s="51"/>
      <c r="FQH40" s="157"/>
      <c r="FQI40" s="131"/>
      <c r="FQM40" s="51"/>
      <c r="FQN40" s="157"/>
      <c r="FQO40" s="131"/>
      <c r="FQS40" s="51"/>
      <c r="FQT40" s="157"/>
      <c r="FQU40" s="131"/>
      <c r="FQY40" s="51"/>
      <c r="FQZ40" s="157"/>
      <c r="FRA40" s="131"/>
      <c r="FRE40" s="51"/>
      <c r="FRF40" s="157"/>
      <c r="FRG40" s="131"/>
      <c r="FRK40" s="51"/>
      <c r="FRL40" s="157"/>
      <c r="FRM40" s="131"/>
      <c r="FRQ40" s="51"/>
      <c r="FRR40" s="157"/>
      <c r="FRS40" s="131"/>
      <c r="FRW40" s="51"/>
      <c r="FRX40" s="157"/>
      <c r="FRY40" s="131"/>
      <c r="FSC40" s="51"/>
      <c r="FSD40" s="157"/>
      <c r="FSE40" s="131"/>
      <c r="FSI40" s="51"/>
      <c r="FSJ40" s="157"/>
      <c r="FSK40" s="131"/>
      <c r="FSO40" s="51"/>
      <c r="FSP40" s="157"/>
      <c r="FSQ40" s="131"/>
      <c r="FSU40" s="51"/>
      <c r="FSV40" s="157"/>
      <c r="FSW40" s="131"/>
      <c r="FTA40" s="51"/>
      <c r="FTB40" s="157"/>
      <c r="FTC40" s="131"/>
      <c r="FTG40" s="51"/>
      <c r="FTH40" s="157"/>
      <c r="FTI40" s="131"/>
      <c r="FTM40" s="51"/>
      <c r="FTN40" s="157"/>
      <c r="FTO40" s="131"/>
      <c r="FTS40" s="51"/>
      <c r="FTT40" s="157"/>
      <c r="FTU40" s="131"/>
      <c r="FTY40" s="51"/>
      <c r="FTZ40" s="157"/>
      <c r="FUA40" s="131"/>
      <c r="FUE40" s="51"/>
      <c r="FUF40" s="157"/>
      <c r="FUG40" s="131"/>
      <c r="FUK40" s="51"/>
      <c r="FUL40" s="157"/>
      <c r="FUM40" s="131"/>
      <c r="FUQ40" s="51"/>
      <c r="FUR40" s="157"/>
      <c r="FUS40" s="131"/>
      <c r="FUW40" s="51"/>
      <c r="FUX40" s="157"/>
      <c r="FUY40" s="131"/>
      <c r="FVC40" s="51"/>
      <c r="FVD40" s="157"/>
      <c r="FVE40" s="131"/>
      <c r="FVI40" s="51"/>
      <c r="FVJ40" s="157"/>
      <c r="FVK40" s="131"/>
      <c r="FVO40" s="51"/>
      <c r="FVP40" s="157"/>
      <c r="FVQ40" s="131"/>
      <c r="FVU40" s="51"/>
      <c r="FVV40" s="157"/>
      <c r="FVW40" s="131"/>
      <c r="FWA40" s="51"/>
      <c r="FWB40" s="157"/>
      <c r="FWC40" s="131"/>
      <c r="FWG40" s="51"/>
      <c r="FWH40" s="157"/>
      <c r="FWI40" s="131"/>
      <c r="FWM40" s="51"/>
      <c r="FWN40" s="157"/>
      <c r="FWO40" s="131"/>
      <c r="FWS40" s="51"/>
      <c r="FWT40" s="157"/>
      <c r="FWU40" s="131"/>
      <c r="FWY40" s="51"/>
      <c r="FWZ40" s="157"/>
      <c r="FXA40" s="131"/>
      <c r="FXE40" s="51"/>
      <c r="FXF40" s="157"/>
      <c r="FXG40" s="131"/>
      <c r="FXK40" s="51"/>
      <c r="FXL40" s="157"/>
      <c r="FXM40" s="131"/>
      <c r="FXQ40" s="51"/>
      <c r="FXR40" s="157"/>
      <c r="FXS40" s="131"/>
      <c r="FXW40" s="51"/>
      <c r="FXX40" s="157"/>
      <c r="FXY40" s="131"/>
      <c r="FYC40" s="51"/>
      <c r="FYD40" s="157"/>
      <c r="FYE40" s="131"/>
      <c r="FYI40" s="51"/>
      <c r="FYJ40" s="157"/>
      <c r="FYK40" s="131"/>
      <c r="FYO40" s="51"/>
      <c r="FYP40" s="157"/>
      <c r="FYQ40" s="131"/>
      <c r="FYU40" s="51"/>
      <c r="FYV40" s="157"/>
      <c r="FYW40" s="131"/>
      <c r="FZA40" s="51"/>
      <c r="FZB40" s="157"/>
      <c r="FZC40" s="131"/>
      <c r="FZG40" s="51"/>
      <c r="FZH40" s="157"/>
      <c r="FZI40" s="131"/>
      <c r="FZM40" s="51"/>
      <c r="FZN40" s="157"/>
      <c r="FZO40" s="131"/>
      <c r="FZS40" s="51"/>
      <c r="FZT40" s="157"/>
      <c r="FZU40" s="131"/>
      <c r="FZY40" s="51"/>
      <c r="FZZ40" s="157"/>
      <c r="GAA40" s="131"/>
      <c r="GAE40" s="51"/>
      <c r="GAF40" s="157"/>
      <c r="GAG40" s="131"/>
      <c r="GAK40" s="51"/>
      <c r="GAL40" s="157"/>
      <c r="GAM40" s="131"/>
      <c r="GAQ40" s="51"/>
      <c r="GAR40" s="157"/>
      <c r="GAS40" s="131"/>
      <c r="GAW40" s="51"/>
      <c r="GAX40" s="157"/>
      <c r="GAY40" s="131"/>
      <c r="GBC40" s="51"/>
      <c r="GBD40" s="157"/>
      <c r="GBE40" s="131"/>
      <c r="GBI40" s="51"/>
      <c r="GBJ40" s="157"/>
      <c r="GBK40" s="131"/>
      <c r="GBO40" s="51"/>
      <c r="GBP40" s="157"/>
      <c r="GBQ40" s="131"/>
      <c r="GBU40" s="51"/>
      <c r="GBV40" s="157"/>
      <c r="GBW40" s="131"/>
      <c r="GCA40" s="51"/>
      <c r="GCB40" s="157"/>
      <c r="GCC40" s="131"/>
      <c r="GCG40" s="51"/>
      <c r="GCH40" s="157"/>
      <c r="GCI40" s="131"/>
      <c r="GCM40" s="51"/>
      <c r="GCN40" s="157"/>
      <c r="GCO40" s="131"/>
      <c r="GCS40" s="51"/>
      <c r="GCT40" s="157"/>
      <c r="GCU40" s="131"/>
      <c r="GCY40" s="51"/>
      <c r="GCZ40" s="157"/>
      <c r="GDA40" s="131"/>
      <c r="GDE40" s="51"/>
      <c r="GDF40" s="157"/>
      <c r="GDG40" s="131"/>
      <c r="GDK40" s="51"/>
      <c r="GDL40" s="157"/>
      <c r="GDM40" s="131"/>
      <c r="GDQ40" s="51"/>
      <c r="GDR40" s="157"/>
      <c r="GDS40" s="131"/>
      <c r="GDW40" s="51"/>
      <c r="GDX40" s="157"/>
      <c r="GDY40" s="131"/>
      <c r="GEC40" s="51"/>
      <c r="GED40" s="157"/>
      <c r="GEE40" s="131"/>
      <c r="GEI40" s="51"/>
      <c r="GEJ40" s="157"/>
      <c r="GEK40" s="131"/>
      <c r="GEO40" s="51"/>
      <c r="GEP40" s="157"/>
      <c r="GEQ40" s="131"/>
      <c r="GEU40" s="51"/>
      <c r="GEV40" s="157"/>
      <c r="GEW40" s="131"/>
      <c r="GFA40" s="51"/>
      <c r="GFB40" s="157"/>
      <c r="GFC40" s="131"/>
      <c r="GFG40" s="51"/>
      <c r="GFH40" s="157"/>
      <c r="GFI40" s="131"/>
      <c r="GFM40" s="51"/>
      <c r="GFN40" s="157"/>
      <c r="GFO40" s="131"/>
      <c r="GFS40" s="51"/>
      <c r="GFT40" s="157"/>
      <c r="GFU40" s="131"/>
      <c r="GFY40" s="51"/>
      <c r="GFZ40" s="157"/>
      <c r="GGA40" s="131"/>
      <c r="GGE40" s="51"/>
      <c r="GGF40" s="157"/>
      <c r="GGG40" s="131"/>
      <c r="GGK40" s="51"/>
      <c r="GGL40" s="157"/>
      <c r="GGM40" s="131"/>
      <c r="GGQ40" s="51"/>
      <c r="GGR40" s="157"/>
      <c r="GGS40" s="131"/>
      <c r="GGW40" s="51"/>
      <c r="GGX40" s="157"/>
      <c r="GGY40" s="131"/>
      <c r="GHC40" s="51"/>
      <c r="GHD40" s="157"/>
      <c r="GHE40" s="131"/>
      <c r="GHI40" s="51"/>
      <c r="GHJ40" s="157"/>
      <c r="GHK40" s="131"/>
      <c r="GHO40" s="51"/>
      <c r="GHP40" s="157"/>
      <c r="GHQ40" s="131"/>
      <c r="GHU40" s="51"/>
      <c r="GHV40" s="157"/>
      <c r="GHW40" s="131"/>
      <c r="GIA40" s="51"/>
      <c r="GIB40" s="157"/>
      <c r="GIC40" s="131"/>
      <c r="GIG40" s="51"/>
      <c r="GIH40" s="157"/>
      <c r="GII40" s="131"/>
      <c r="GIM40" s="51"/>
      <c r="GIN40" s="157"/>
      <c r="GIO40" s="131"/>
      <c r="GIS40" s="51"/>
      <c r="GIT40" s="157"/>
      <c r="GIU40" s="131"/>
      <c r="GIY40" s="51"/>
      <c r="GIZ40" s="157"/>
      <c r="GJA40" s="131"/>
      <c r="GJE40" s="51"/>
      <c r="GJF40" s="157"/>
      <c r="GJG40" s="131"/>
      <c r="GJK40" s="51"/>
      <c r="GJL40" s="157"/>
      <c r="GJM40" s="131"/>
      <c r="GJQ40" s="51"/>
      <c r="GJR40" s="157"/>
      <c r="GJS40" s="131"/>
      <c r="GJW40" s="51"/>
      <c r="GJX40" s="157"/>
      <c r="GJY40" s="131"/>
      <c r="GKC40" s="51"/>
      <c r="GKD40" s="157"/>
      <c r="GKE40" s="131"/>
      <c r="GKI40" s="51"/>
      <c r="GKJ40" s="157"/>
      <c r="GKK40" s="131"/>
      <c r="GKO40" s="51"/>
      <c r="GKP40" s="157"/>
      <c r="GKQ40" s="131"/>
      <c r="GKU40" s="51"/>
      <c r="GKV40" s="157"/>
      <c r="GKW40" s="131"/>
      <c r="GLA40" s="51"/>
      <c r="GLB40" s="157"/>
      <c r="GLC40" s="131"/>
      <c r="GLG40" s="51"/>
      <c r="GLH40" s="157"/>
      <c r="GLI40" s="131"/>
      <c r="GLM40" s="51"/>
      <c r="GLN40" s="157"/>
      <c r="GLO40" s="131"/>
      <c r="GLS40" s="51"/>
      <c r="GLT40" s="157"/>
      <c r="GLU40" s="131"/>
      <c r="GLY40" s="51"/>
      <c r="GLZ40" s="157"/>
      <c r="GMA40" s="131"/>
      <c r="GME40" s="51"/>
      <c r="GMF40" s="157"/>
      <c r="GMG40" s="131"/>
      <c r="GMK40" s="51"/>
      <c r="GML40" s="157"/>
      <c r="GMM40" s="131"/>
      <c r="GMQ40" s="51"/>
      <c r="GMR40" s="157"/>
      <c r="GMS40" s="131"/>
      <c r="GMW40" s="51"/>
      <c r="GMX40" s="157"/>
      <c r="GMY40" s="131"/>
      <c r="GNC40" s="51"/>
      <c r="GND40" s="157"/>
      <c r="GNE40" s="131"/>
      <c r="GNI40" s="51"/>
      <c r="GNJ40" s="157"/>
      <c r="GNK40" s="131"/>
      <c r="GNO40" s="51"/>
      <c r="GNP40" s="157"/>
      <c r="GNQ40" s="131"/>
      <c r="GNU40" s="51"/>
      <c r="GNV40" s="157"/>
      <c r="GNW40" s="131"/>
      <c r="GOA40" s="51"/>
      <c r="GOB40" s="157"/>
      <c r="GOC40" s="131"/>
      <c r="GOG40" s="51"/>
      <c r="GOH40" s="157"/>
      <c r="GOI40" s="131"/>
      <c r="GOM40" s="51"/>
      <c r="GON40" s="157"/>
      <c r="GOO40" s="131"/>
      <c r="GOS40" s="51"/>
      <c r="GOT40" s="157"/>
      <c r="GOU40" s="131"/>
      <c r="GOY40" s="51"/>
      <c r="GOZ40" s="157"/>
      <c r="GPA40" s="131"/>
      <c r="GPE40" s="51"/>
      <c r="GPF40" s="157"/>
      <c r="GPG40" s="131"/>
      <c r="GPK40" s="51"/>
      <c r="GPL40" s="157"/>
      <c r="GPM40" s="131"/>
      <c r="GPQ40" s="51"/>
      <c r="GPR40" s="157"/>
      <c r="GPS40" s="131"/>
      <c r="GPW40" s="51"/>
      <c r="GPX40" s="157"/>
      <c r="GPY40" s="131"/>
      <c r="GQC40" s="51"/>
      <c r="GQD40" s="157"/>
      <c r="GQE40" s="131"/>
      <c r="GQI40" s="51"/>
      <c r="GQJ40" s="157"/>
      <c r="GQK40" s="131"/>
      <c r="GQO40" s="51"/>
      <c r="GQP40" s="157"/>
      <c r="GQQ40" s="131"/>
      <c r="GQU40" s="51"/>
      <c r="GQV40" s="157"/>
      <c r="GQW40" s="131"/>
      <c r="GRA40" s="51"/>
      <c r="GRB40" s="157"/>
      <c r="GRC40" s="131"/>
      <c r="GRG40" s="51"/>
      <c r="GRH40" s="157"/>
      <c r="GRI40" s="131"/>
      <c r="GRM40" s="51"/>
      <c r="GRN40" s="157"/>
      <c r="GRO40" s="131"/>
      <c r="GRS40" s="51"/>
      <c r="GRT40" s="157"/>
      <c r="GRU40" s="131"/>
      <c r="GRY40" s="51"/>
      <c r="GRZ40" s="157"/>
      <c r="GSA40" s="131"/>
      <c r="GSE40" s="51"/>
      <c r="GSF40" s="157"/>
      <c r="GSG40" s="131"/>
      <c r="GSK40" s="51"/>
      <c r="GSL40" s="157"/>
      <c r="GSM40" s="131"/>
      <c r="GSQ40" s="51"/>
      <c r="GSR40" s="157"/>
      <c r="GSS40" s="131"/>
      <c r="GSW40" s="51"/>
      <c r="GSX40" s="157"/>
      <c r="GSY40" s="131"/>
      <c r="GTC40" s="51"/>
      <c r="GTD40" s="157"/>
      <c r="GTE40" s="131"/>
      <c r="GTI40" s="51"/>
      <c r="GTJ40" s="157"/>
      <c r="GTK40" s="131"/>
      <c r="GTO40" s="51"/>
      <c r="GTP40" s="157"/>
      <c r="GTQ40" s="131"/>
      <c r="GTU40" s="51"/>
      <c r="GTV40" s="157"/>
      <c r="GTW40" s="131"/>
      <c r="GUA40" s="51"/>
      <c r="GUB40" s="157"/>
      <c r="GUC40" s="131"/>
      <c r="GUG40" s="51"/>
      <c r="GUH40" s="157"/>
      <c r="GUI40" s="131"/>
      <c r="GUM40" s="51"/>
      <c r="GUN40" s="157"/>
      <c r="GUO40" s="131"/>
      <c r="GUS40" s="51"/>
      <c r="GUT40" s="157"/>
      <c r="GUU40" s="131"/>
      <c r="GUY40" s="51"/>
      <c r="GUZ40" s="157"/>
      <c r="GVA40" s="131"/>
      <c r="GVE40" s="51"/>
      <c r="GVF40" s="157"/>
      <c r="GVG40" s="131"/>
      <c r="GVK40" s="51"/>
      <c r="GVL40" s="157"/>
      <c r="GVM40" s="131"/>
      <c r="GVQ40" s="51"/>
      <c r="GVR40" s="157"/>
      <c r="GVS40" s="131"/>
      <c r="GVW40" s="51"/>
      <c r="GVX40" s="157"/>
      <c r="GVY40" s="131"/>
      <c r="GWC40" s="51"/>
      <c r="GWD40" s="157"/>
      <c r="GWE40" s="131"/>
      <c r="GWI40" s="51"/>
      <c r="GWJ40" s="157"/>
      <c r="GWK40" s="131"/>
      <c r="GWO40" s="51"/>
      <c r="GWP40" s="157"/>
      <c r="GWQ40" s="131"/>
      <c r="GWU40" s="51"/>
      <c r="GWV40" s="157"/>
      <c r="GWW40" s="131"/>
      <c r="GXA40" s="51"/>
      <c r="GXB40" s="157"/>
      <c r="GXC40" s="131"/>
      <c r="GXG40" s="51"/>
      <c r="GXH40" s="157"/>
      <c r="GXI40" s="131"/>
      <c r="GXM40" s="51"/>
      <c r="GXN40" s="157"/>
      <c r="GXO40" s="131"/>
      <c r="GXS40" s="51"/>
      <c r="GXT40" s="157"/>
      <c r="GXU40" s="131"/>
      <c r="GXY40" s="51"/>
      <c r="GXZ40" s="157"/>
      <c r="GYA40" s="131"/>
      <c r="GYE40" s="51"/>
      <c r="GYF40" s="157"/>
      <c r="GYG40" s="131"/>
      <c r="GYK40" s="51"/>
      <c r="GYL40" s="157"/>
      <c r="GYM40" s="131"/>
      <c r="GYQ40" s="51"/>
      <c r="GYR40" s="157"/>
      <c r="GYS40" s="131"/>
      <c r="GYW40" s="51"/>
      <c r="GYX40" s="157"/>
      <c r="GYY40" s="131"/>
      <c r="GZC40" s="51"/>
      <c r="GZD40" s="157"/>
      <c r="GZE40" s="131"/>
      <c r="GZI40" s="51"/>
      <c r="GZJ40" s="157"/>
      <c r="GZK40" s="131"/>
      <c r="GZO40" s="51"/>
      <c r="GZP40" s="157"/>
      <c r="GZQ40" s="131"/>
      <c r="GZU40" s="51"/>
      <c r="GZV40" s="157"/>
      <c r="GZW40" s="131"/>
      <c r="HAA40" s="51"/>
      <c r="HAB40" s="157"/>
      <c r="HAC40" s="131"/>
      <c r="HAG40" s="51"/>
      <c r="HAH40" s="157"/>
      <c r="HAI40" s="131"/>
      <c r="HAM40" s="51"/>
      <c r="HAN40" s="157"/>
      <c r="HAO40" s="131"/>
      <c r="HAS40" s="51"/>
      <c r="HAT40" s="157"/>
      <c r="HAU40" s="131"/>
      <c r="HAY40" s="51"/>
      <c r="HAZ40" s="157"/>
      <c r="HBA40" s="131"/>
      <c r="HBE40" s="51"/>
      <c r="HBF40" s="157"/>
      <c r="HBG40" s="131"/>
      <c r="HBK40" s="51"/>
      <c r="HBL40" s="157"/>
      <c r="HBM40" s="131"/>
      <c r="HBQ40" s="51"/>
      <c r="HBR40" s="157"/>
      <c r="HBS40" s="131"/>
      <c r="HBW40" s="51"/>
      <c r="HBX40" s="157"/>
      <c r="HBY40" s="131"/>
      <c r="HCC40" s="51"/>
      <c r="HCD40" s="157"/>
      <c r="HCE40" s="131"/>
      <c r="HCI40" s="51"/>
      <c r="HCJ40" s="157"/>
      <c r="HCK40" s="131"/>
      <c r="HCO40" s="51"/>
      <c r="HCP40" s="157"/>
      <c r="HCQ40" s="131"/>
      <c r="HCU40" s="51"/>
      <c r="HCV40" s="157"/>
      <c r="HCW40" s="131"/>
      <c r="HDA40" s="51"/>
      <c r="HDB40" s="157"/>
      <c r="HDC40" s="131"/>
      <c r="HDG40" s="51"/>
      <c r="HDH40" s="157"/>
      <c r="HDI40" s="131"/>
      <c r="HDM40" s="51"/>
      <c r="HDN40" s="157"/>
      <c r="HDO40" s="131"/>
      <c r="HDS40" s="51"/>
      <c r="HDT40" s="157"/>
      <c r="HDU40" s="131"/>
      <c r="HDY40" s="51"/>
      <c r="HDZ40" s="157"/>
      <c r="HEA40" s="131"/>
      <c r="HEE40" s="51"/>
      <c r="HEF40" s="157"/>
      <c r="HEG40" s="131"/>
      <c r="HEK40" s="51"/>
      <c r="HEL40" s="157"/>
      <c r="HEM40" s="131"/>
      <c r="HEQ40" s="51"/>
      <c r="HER40" s="157"/>
      <c r="HES40" s="131"/>
      <c r="HEW40" s="51"/>
      <c r="HEX40" s="157"/>
      <c r="HEY40" s="131"/>
      <c r="HFC40" s="51"/>
      <c r="HFD40" s="157"/>
      <c r="HFE40" s="131"/>
      <c r="HFI40" s="51"/>
      <c r="HFJ40" s="157"/>
      <c r="HFK40" s="131"/>
      <c r="HFO40" s="51"/>
      <c r="HFP40" s="157"/>
      <c r="HFQ40" s="131"/>
      <c r="HFU40" s="51"/>
      <c r="HFV40" s="157"/>
      <c r="HFW40" s="131"/>
      <c r="HGA40" s="51"/>
      <c r="HGB40" s="157"/>
      <c r="HGC40" s="131"/>
      <c r="HGG40" s="51"/>
      <c r="HGH40" s="157"/>
      <c r="HGI40" s="131"/>
      <c r="HGM40" s="51"/>
      <c r="HGN40" s="157"/>
      <c r="HGO40" s="131"/>
      <c r="HGS40" s="51"/>
      <c r="HGT40" s="157"/>
      <c r="HGU40" s="131"/>
      <c r="HGY40" s="51"/>
      <c r="HGZ40" s="157"/>
      <c r="HHA40" s="131"/>
      <c r="HHE40" s="51"/>
      <c r="HHF40" s="157"/>
      <c r="HHG40" s="131"/>
      <c r="HHK40" s="51"/>
      <c r="HHL40" s="157"/>
      <c r="HHM40" s="131"/>
      <c r="HHQ40" s="51"/>
      <c r="HHR40" s="157"/>
      <c r="HHS40" s="131"/>
      <c r="HHW40" s="51"/>
      <c r="HHX40" s="157"/>
      <c r="HHY40" s="131"/>
      <c r="HIC40" s="51"/>
      <c r="HID40" s="157"/>
      <c r="HIE40" s="131"/>
      <c r="HII40" s="51"/>
      <c r="HIJ40" s="157"/>
      <c r="HIK40" s="131"/>
      <c r="HIO40" s="51"/>
      <c r="HIP40" s="157"/>
      <c r="HIQ40" s="131"/>
      <c r="HIU40" s="51"/>
      <c r="HIV40" s="157"/>
      <c r="HIW40" s="131"/>
      <c r="HJA40" s="51"/>
      <c r="HJB40" s="157"/>
      <c r="HJC40" s="131"/>
      <c r="HJG40" s="51"/>
      <c r="HJH40" s="157"/>
      <c r="HJI40" s="131"/>
      <c r="HJM40" s="51"/>
      <c r="HJN40" s="157"/>
      <c r="HJO40" s="131"/>
      <c r="HJS40" s="51"/>
      <c r="HJT40" s="157"/>
      <c r="HJU40" s="131"/>
      <c r="HJY40" s="51"/>
      <c r="HJZ40" s="157"/>
      <c r="HKA40" s="131"/>
      <c r="HKE40" s="51"/>
      <c r="HKF40" s="157"/>
      <c r="HKG40" s="131"/>
      <c r="HKK40" s="51"/>
      <c r="HKL40" s="157"/>
      <c r="HKM40" s="131"/>
      <c r="HKQ40" s="51"/>
      <c r="HKR40" s="157"/>
      <c r="HKS40" s="131"/>
      <c r="HKW40" s="51"/>
      <c r="HKX40" s="157"/>
      <c r="HKY40" s="131"/>
      <c r="HLC40" s="51"/>
      <c r="HLD40" s="157"/>
      <c r="HLE40" s="131"/>
      <c r="HLI40" s="51"/>
      <c r="HLJ40" s="157"/>
      <c r="HLK40" s="131"/>
      <c r="HLO40" s="51"/>
      <c r="HLP40" s="157"/>
      <c r="HLQ40" s="131"/>
      <c r="HLU40" s="51"/>
      <c r="HLV40" s="157"/>
      <c r="HLW40" s="131"/>
      <c r="HMA40" s="51"/>
      <c r="HMB40" s="157"/>
      <c r="HMC40" s="131"/>
      <c r="HMG40" s="51"/>
      <c r="HMH40" s="157"/>
      <c r="HMI40" s="131"/>
      <c r="HMM40" s="51"/>
      <c r="HMN40" s="157"/>
      <c r="HMO40" s="131"/>
      <c r="HMS40" s="51"/>
      <c r="HMT40" s="157"/>
      <c r="HMU40" s="131"/>
      <c r="HMY40" s="51"/>
      <c r="HMZ40" s="157"/>
      <c r="HNA40" s="131"/>
      <c r="HNE40" s="51"/>
      <c r="HNF40" s="157"/>
      <c r="HNG40" s="131"/>
      <c r="HNK40" s="51"/>
      <c r="HNL40" s="157"/>
      <c r="HNM40" s="131"/>
      <c r="HNQ40" s="51"/>
      <c r="HNR40" s="157"/>
      <c r="HNS40" s="131"/>
      <c r="HNW40" s="51"/>
      <c r="HNX40" s="157"/>
      <c r="HNY40" s="131"/>
      <c r="HOC40" s="51"/>
      <c r="HOD40" s="157"/>
      <c r="HOE40" s="131"/>
      <c r="HOI40" s="51"/>
      <c r="HOJ40" s="157"/>
      <c r="HOK40" s="131"/>
      <c r="HOO40" s="51"/>
      <c r="HOP40" s="157"/>
      <c r="HOQ40" s="131"/>
      <c r="HOU40" s="51"/>
      <c r="HOV40" s="157"/>
      <c r="HOW40" s="131"/>
      <c r="HPA40" s="51"/>
      <c r="HPB40" s="157"/>
      <c r="HPC40" s="131"/>
      <c r="HPG40" s="51"/>
      <c r="HPH40" s="157"/>
      <c r="HPI40" s="131"/>
      <c r="HPM40" s="51"/>
      <c r="HPN40" s="157"/>
      <c r="HPO40" s="131"/>
      <c r="HPS40" s="51"/>
      <c r="HPT40" s="157"/>
      <c r="HPU40" s="131"/>
      <c r="HPY40" s="51"/>
      <c r="HPZ40" s="157"/>
      <c r="HQA40" s="131"/>
      <c r="HQE40" s="51"/>
      <c r="HQF40" s="157"/>
      <c r="HQG40" s="131"/>
      <c r="HQK40" s="51"/>
      <c r="HQL40" s="157"/>
      <c r="HQM40" s="131"/>
      <c r="HQQ40" s="51"/>
      <c r="HQR40" s="157"/>
      <c r="HQS40" s="131"/>
      <c r="HQW40" s="51"/>
      <c r="HQX40" s="157"/>
      <c r="HQY40" s="131"/>
      <c r="HRC40" s="51"/>
      <c r="HRD40" s="157"/>
      <c r="HRE40" s="131"/>
      <c r="HRI40" s="51"/>
      <c r="HRJ40" s="157"/>
      <c r="HRK40" s="131"/>
      <c r="HRO40" s="51"/>
      <c r="HRP40" s="157"/>
      <c r="HRQ40" s="131"/>
      <c r="HRU40" s="51"/>
      <c r="HRV40" s="157"/>
      <c r="HRW40" s="131"/>
      <c r="HSA40" s="51"/>
      <c r="HSB40" s="157"/>
      <c r="HSC40" s="131"/>
      <c r="HSG40" s="51"/>
      <c r="HSH40" s="157"/>
      <c r="HSI40" s="131"/>
      <c r="HSM40" s="51"/>
      <c r="HSN40" s="157"/>
      <c r="HSO40" s="131"/>
      <c r="HSS40" s="51"/>
      <c r="HST40" s="157"/>
      <c r="HSU40" s="131"/>
      <c r="HSY40" s="51"/>
      <c r="HSZ40" s="157"/>
      <c r="HTA40" s="131"/>
      <c r="HTE40" s="51"/>
      <c r="HTF40" s="157"/>
      <c r="HTG40" s="131"/>
      <c r="HTK40" s="51"/>
      <c r="HTL40" s="157"/>
      <c r="HTM40" s="131"/>
      <c r="HTQ40" s="51"/>
      <c r="HTR40" s="157"/>
      <c r="HTS40" s="131"/>
      <c r="HTW40" s="51"/>
      <c r="HTX40" s="157"/>
      <c r="HTY40" s="131"/>
      <c r="HUC40" s="51"/>
      <c r="HUD40" s="157"/>
      <c r="HUE40" s="131"/>
      <c r="HUI40" s="51"/>
      <c r="HUJ40" s="157"/>
      <c r="HUK40" s="131"/>
      <c r="HUO40" s="51"/>
      <c r="HUP40" s="157"/>
      <c r="HUQ40" s="131"/>
      <c r="HUU40" s="51"/>
      <c r="HUV40" s="157"/>
      <c r="HUW40" s="131"/>
      <c r="HVA40" s="51"/>
      <c r="HVB40" s="157"/>
      <c r="HVC40" s="131"/>
      <c r="HVG40" s="51"/>
      <c r="HVH40" s="157"/>
      <c r="HVI40" s="131"/>
      <c r="HVM40" s="51"/>
      <c r="HVN40" s="157"/>
      <c r="HVO40" s="131"/>
      <c r="HVS40" s="51"/>
      <c r="HVT40" s="157"/>
      <c r="HVU40" s="131"/>
      <c r="HVY40" s="51"/>
      <c r="HVZ40" s="157"/>
      <c r="HWA40" s="131"/>
      <c r="HWE40" s="51"/>
      <c r="HWF40" s="157"/>
      <c r="HWG40" s="131"/>
      <c r="HWK40" s="51"/>
      <c r="HWL40" s="157"/>
      <c r="HWM40" s="131"/>
      <c r="HWQ40" s="51"/>
      <c r="HWR40" s="157"/>
      <c r="HWS40" s="131"/>
      <c r="HWW40" s="51"/>
      <c r="HWX40" s="157"/>
      <c r="HWY40" s="131"/>
      <c r="HXC40" s="51"/>
      <c r="HXD40" s="157"/>
      <c r="HXE40" s="131"/>
      <c r="HXI40" s="51"/>
      <c r="HXJ40" s="157"/>
      <c r="HXK40" s="131"/>
      <c r="HXO40" s="51"/>
      <c r="HXP40" s="157"/>
      <c r="HXQ40" s="131"/>
      <c r="HXU40" s="51"/>
      <c r="HXV40" s="157"/>
      <c r="HXW40" s="131"/>
      <c r="HYA40" s="51"/>
      <c r="HYB40" s="157"/>
      <c r="HYC40" s="131"/>
      <c r="HYG40" s="51"/>
      <c r="HYH40" s="157"/>
      <c r="HYI40" s="131"/>
      <c r="HYM40" s="51"/>
      <c r="HYN40" s="157"/>
      <c r="HYO40" s="131"/>
      <c r="HYS40" s="51"/>
      <c r="HYT40" s="157"/>
      <c r="HYU40" s="131"/>
      <c r="HYY40" s="51"/>
      <c r="HYZ40" s="157"/>
      <c r="HZA40" s="131"/>
      <c r="HZE40" s="51"/>
      <c r="HZF40" s="157"/>
      <c r="HZG40" s="131"/>
      <c r="HZK40" s="51"/>
      <c r="HZL40" s="157"/>
      <c r="HZM40" s="131"/>
      <c r="HZQ40" s="51"/>
      <c r="HZR40" s="157"/>
      <c r="HZS40" s="131"/>
      <c r="HZW40" s="51"/>
      <c r="HZX40" s="157"/>
      <c r="HZY40" s="131"/>
      <c r="IAC40" s="51"/>
      <c r="IAD40" s="157"/>
      <c r="IAE40" s="131"/>
      <c r="IAI40" s="51"/>
      <c r="IAJ40" s="157"/>
      <c r="IAK40" s="131"/>
      <c r="IAO40" s="51"/>
      <c r="IAP40" s="157"/>
      <c r="IAQ40" s="131"/>
      <c r="IAU40" s="51"/>
      <c r="IAV40" s="157"/>
      <c r="IAW40" s="131"/>
      <c r="IBA40" s="51"/>
      <c r="IBB40" s="157"/>
      <c r="IBC40" s="131"/>
      <c r="IBG40" s="51"/>
      <c r="IBH40" s="157"/>
      <c r="IBI40" s="131"/>
      <c r="IBM40" s="51"/>
      <c r="IBN40" s="157"/>
      <c r="IBO40" s="131"/>
      <c r="IBS40" s="51"/>
      <c r="IBT40" s="157"/>
      <c r="IBU40" s="131"/>
      <c r="IBY40" s="51"/>
      <c r="IBZ40" s="157"/>
      <c r="ICA40" s="131"/>
      <c r="ICE40" s="51"/>
      <c r="ICF40" s="157"/>
      <c r="ICG40" s="131"/>
      <c r="ICK40" s="51"/>
      <c r="ICL40" s="157"/>
      <c r="ICM40" s="131"/>
      <c r="ICQ40" s="51"/>
      <c r="ICR40" s="157"/>
      <c r="ICS40" s="131"/>
      <c r="ICW40" s="51"/>
      <c r="ICX40" s="157"/>
      <c r="ICY40" s="131"/>
      <c r="IDC40" s="51"/>
      <c r="IDD40" s="157"/>
      <c r="IDE40" s="131"/>
      <c r="IDI40" s="51"/>
      <c r="IDJ40" s="157"/>
      <c r="IDK40" s="131"/>
      <c r="IDO40" s="51"/>
      <c r="IDP40" s="157"/>
      <c r="IDQ40" s="131"/>
      <c r="IDU40" s="51"/>
      <c r="IDV40" s="157"/>
      <c r="IDW40" s="131"/>
      <c r="IEA40" s="51"/>
      <c r="IEB40" s="157"/>
      <c r="IEC40" s="131"/>
      <c r="IEG40" s="51"/>
      <c r="IEH40" s="157"/>
      <c r="IEI40" s="131"/>
      <c r="IEM40" s="51"/>
      <c r="IEN40" s="157"/>
      <c r="IEO40" s="131"/>
      <c r="IES40" s="51"/>
      <c r="IET40" s="157"/>
      <c r="IEU40" s="131"/>
      <c r="IEY40" s="51"/>
      <c r="IEZ40" s="157"/>
      <c r="IFA40" s="131"/>
      <c r="IFE40" s="51"/>
      <c r="IFF40" s="157"/>
      <c r="IFG40" s="131"/>
      <c r="IFK40" s="51"/>
      <c r="IFL40" s="157"/>
      <c r="IFM40" s="131"/>
      <c r="IFQ40" s="51"/>
      <c r="IFR40" s="157"/>
      <c r="IFS40" s="131"/>
      <c r="IFW40" s="51"/>
      <c r="IFX40" s="157"/>
      <c r="IFY40" s="131"/>
      <c r="IGC40" s="51"/>
      <c r="IGD40" s="157"/>
      <c r="IGE40" s="131"/>
      <c r="IGI40" s="51"/>
      <c r="IGJ40" s="157"/>
      <c r="IGK40" s="131"/>
      <c r="IGO40" s="51"/>
      <c r="IGP40" s="157"/>
      <c r="IGQ40" s="131"/>
      <c r="IGU40" s="51"/>
      <c r="IGV40" s="157"/>
      <c r="IGW40" s="131"/>
      <c r="IHA40" s="51"/>
      <c r="IHB40" s="157"/>
      <c r="IHC40" s="131"/>
      <c r="IHG40" s="51"/>
      <c r="IHH40" s="157"/>
      <c r="IHI40" s="131"/>
      <c r="IHM40" s="51"/>
      <c r="IHN40" s="157"/>
      <c r="IHO40" s="131"/>
      <c r="IHS40" s="51"/>
      <c r="IHT40" s="157"/>
      <c r="IHU40" s="131"/>
      <c r="IHY40" s="51"/>
      <c r="IHZ40" s="157"/>
      <c r="IIA40" s="131"/>
      <c r="IIE40" s="51"/>
      <c r="IIF40" s="157"/>
      <c r="IIG40" s="131"/>
      <c r="IIK40" s="51"/>
      <c r="IIL40" s="157"/>
      <c r="IIM40" s="131"/>
      <c r="IIQ40" s="51"/>
      <c r="IIR40" s="157"/>
      <c r="IIS40" s="131"/>
      <c r="IIW40" s="51"/>
      <c r="IIX40" s="157"/>
      <c r="IIY40" s="131"/>
      <c r="IJC40" s="51"/>
      <c r="IJD40" s="157"/>
      <c r="IJE40" s="131"/>
      <c r="IJI40" s="51"/>
      <c r="IJJ40" s="157"/>
      <c r="IJK40" s="131"/>
      <c r="IJO40" s="51"/>
      <c r="IJP40" s="157"/>
      <c r="IJQ40" s="131"/>
      <c r="IJU40" s="51"/>
      <c r="IJV40" s="157"/>
      <c r="IJW40" s="131"/>
      <c r="IKA40" s="51"/>
      <c r="IKB40" s="157"/>
      <c r="IKC40" s="131"/>
      <c r="IKG40" s="51"/>
      <c r="IKH40" s="157"/>
      <c r="IKI40" s="131"/>
      <c r="IKM40" s="51"/>
      <c r="IKN40" s="157"/>
      <c r="IKO40" s="131"/>
      <c r="IKS40" s="51"/>
      <c r="IKT40" s="157"/>
      <c r="IKU40" s="131"/>
      <c r="IKY40" s="51"/>
      <c r="IKZ40" s="157"/>
      <c r="ILA40" s="131"/>
      <c r="ILE40" s="51"/>
      <c r="ILF40" s="157"/>
      <c r="ILG40" s="131"/>
      <c r="ILK40" s="51"/>
      <c r="ILL40" s="157"/>
      <c r="ILM40" s="131"/>
      <c r="ILQ40" s="51"/>
      <c r="ILR40" s="157"/>
      <c r="ILS40" s="131"/>
      <c r="ILW40" s="51"/>
      <c r="ILX40" s="157"/>
      <c r="ILY40" s="131"/>
      <c r="IMC40" s="51"/>
      <c r="IMD40" s="157"/>
      <c r="IME40" s="131"/>
      <c r="IMI40" s="51"/>
      <c r="IMJ40" s="157"/>
      <c r="IMK40" s="131"/>
      <c r="IMO40" s="51"/>
      <c r="IMP40" s="157"/>
      <c r="IMQ40" s="131"/>
      <c r="IMU40" s="51"/>
      <c r="IMV40" s="157"/>
      <c r="IMW40" s="131"/>
      <c r="INA40" s="51"/>
      <c r="INB40" s="157"/>
      <c r="INC40" s="131"/>
      <c r="ING40" s="51"/>
      <c r="INH40" s="157"/>
      <c r="INI40" s="131"/>
      <c r="INM40" s="51"/>
      <c r="INN40" s="157"/>
      <c r="INO40" s="131"/>
      <c r="INS40" s="51"/>
      <c r="INT40" s="157"/>
      <c r="INU40" s="131"/>
      <c r="INY40" s="51"/>
      <c r="INZ40" s="157"/>
      <c r="IOA40" s="131"/>
      <c r="IOE40" s="51"/>
      <c r="IOF40" s="157"/>
      <c r="IOG40" s="131"/>
      <c r="IOK40" s="51"/>
      <c r="IOL40" s="157"/>
      <c r="IOM40" s="131"/>
      <c r="IOQ40" s="51"/>
      <c r="IOR40" s="157"/>
      <c r="IOS40" s="131"/>
      <c r="IOW40" s="51"/>
      <c r="IOX40" s="157"/>
      <c r="IOY40" s="131"/>
      <c r="IPC40" s="51"/>
      <c r="IPD40" s="157"/>
      <c r="IPE40" s="131"/>
      <c r="IPI40" s="51"/>
      <c r="IPJ40" s="157"/>
      <c r="IPK40" s="131"/>
      <c r="IPO40" s="51"/>
      <c r="IPP40" s="157"/>
      <c r="IPQ40" s="131"/>
      <c r="IPU40" s="51"/>
      <c r="IPV40" s="157"/>
      <c r="IPW40" s="131"/>
      <c r="IQA40" s="51"/>
      <c r="IQB40" s="157"/>
      <c r="IQC40" s="131"/>
      <c r="IQG40" s="51"/>
      <c r="IQH40" s="157"/>
      <c r="IQI40" s="131"/>
      <c r="IQM40" s="51"/>
      <c r="IQN40" s="157"/>
      <c r="IQO40" s="131"/>
      <c r="IQS40" s="51"/>
      <c r="IQT40" s="157"/>
      <c r="IQU40" s="131"/>
      <c r="IQY40" s="51"/>
      <c r="IQZ40" s="157"/>
      <c r="IRA40" s="131"/>
      <c r="IRE40" s="51"/>
      <c r="IRF40" s="157"/>
      <c r="IRG40" s="131"/>
      <c r="IRK40" s="51"/>
      <c r="IRL40" s="157"/>
      <c r="IRM40" s="131"/>
      <c r="IRQ40" s="51"/>
      <c r="IRR40" s="157"/>
      <c r="IRS40" s="131"/>
      <c r="IRW40" s="51"/>
      <c r="IRX40" s="157"/>
      <c r="IRY40" s="131"/>
      <c r="ISC40" s="51"/>
      <c r="ISD40" s="157"/>
      <c r="ISE40" s="131"/>
      <c r="ISI40" s="51"/>
      <c r="ISJ40" s="157"/>
      <c r="ISK40" s="131"/>
      <c r="ISO40" s="51"/>
      <c r="ISP40" s="157"/>
      <c r="ISQ40" s="131"/>
      <c r="ISU40" s="51"/>
      <c r="ISV40" s="157"/>
      <c r="ISW40" s="131"/>
      <c r="ITA40" s="51"/>
      <c r="ITB40" s="157"/>
      <c r="ITC40" s="131"/>
      <c r="ITG40" s="51"/>
      <c r="ITH40" s="157"/>
      <c r="ITI40" s="131"/>
      <c r="ITM40" s="51"/>
      <c r="ITN40" s="157"/>
      <c r="ITO40" s="131"/>
      <c r="ITS40" s="51"/>
      <c r="ITT40" s="157"/>
      <c r="ITU40" s="131"/>
      <c r="ITY40" s="51"/>
      <c r="ITZ40" s="157"/>
      <c r="IUA40" s="131"/>
      <c r="IUE40" s="51"/>
      <c r="IUF40" s="157"/>
      <c r="IUG40" s="131"/>
      <c r="IUK40" s="51"/>
      <c r="IUL40" s="157"/>
      <c r="IUM40" s="131"/>
      <c r="IUQ40" s="51"/>
      <c r="IUR40" s="157"/>
      <c r="IUS40" s="131"/>
      <c r="IUW40" s="51"/>
      <c r="IUX40" s="157"/>
      <c r="IUY40" s="131"/>
      <c r="IVC40" s="51"/>
      <c r="IVD40" s="157"/>
      <c r="IVE40" s="131"/>
      <c r="IVI40" s="51"/>
      <c r="IVJ40" s="157"/>
      <c r="IVK40" s="131"/>
      <c r="IVO40" s="51"/>
      <c r="IVP40" s="157"/>
      <c r="IVQ40" s="131"/>
      <c r="IVU40" s="51"/>
      <c r="IVV40" s="157"/>
      <c r="IVW40" s="131"/>
      <c r="IWA40" s="51"/>
      <c r="IWB40" s="157"/>
      <c r="IWC40" s="131"/>
      <c r="IWG40" s="51"/>
      <c r="IWH40" s="157"/>
      <c r="IWI40" s="131"/>
      <c r="IWM40" s="51"/>
      <c r="IWN40" s="157"/>
      <c r="IWO40" s="131"/>
      <c r="IWS40" s="51"/>
      <c r="IWT40" s="157"/>
      <c r="IWU40" s="131"/>
      <c r="IWY40" s="51"/>
      <c r="IWZ40" s="157"/>
      <c r="IXA40" s="131"/>
      <c r="IXE40" s="51"/>
      <c r="IXF40" s="157"/>
      <c r="IXG40" s="131"/>
      <c r="IXK40" s="51"/>
      <c r="IXL40" s="157"/>
      <c r="IXM40" s="131"/>
      <c r="IXQ40" s="51"/>
      <c r="IXR40" s="157"/>
      <c r="IXS40" s="131"/>
      <c r="IXW40" s="51"/>
      <c r="IXX40" s="157"/>
      <c r="IXY40" s="131"/>
      <c r="IYC40" s="51"/>
      <c r="IYD40" s="157"/>
      <c r="IYE40" s="131"/>
      <c r="IYI40" s="51"/>
      <c r="IYJ40" s="157"/>
      <c r="IYK40" s="131"/>
      <c r="IYO40" s="51"/>
      <c r="IYP40" s="157"/>
      <c r="IYQ40" s="131"/>
      <c r="IYU40" s="51"/>
      <c r="IYV40" s="157"/>
      <c r="IYW40" s="131"/>
      <c r="IZA40" s="51"/>
      <c r="IZB40" s="157"/>
      <c r="IZC40" s="131"/>
      <c r="IZG40" s="51"/>
      <c r="IZH40" s="157"/>
      <c r="IZI40" s="131"/>
      <c r="IZM40" s="51"/>
      <c r="IZN40" s="157"/>
      <c r="IZO40" s="131"/>
      <c r="IZS40" s="51"/>
      <c r="IZT40" s="157"/>
      <c r="IZU40" s="131"/>
      <c r="IZY40" s="51"/>
      <c r="IZZ40" s="157"/>
      <c r="JAA40" s="131"/>
      <c r="JAE40" s="51"/>
      <c r="JAF40" s="157"/>
      <c r="JAG40" s="131"/>
      <c r="JAK40" s="51"/>
      <c r="JAL40" s="157"/>
      <c r="JAM40" s="131"/>
      <c r="JAQ40" s="51"/>
      <c r="JAR40" s="157"/>
      <c r="JAS40" s="131"/>
      <c r="JAW40" s="51"/>
      <c r="JAX40" s="157"/>
      <c r="JAY40" s="131"/>
      <c r="JBC40" s="51"/>
      <c r="JBD40" s="157"/>
      <c r="JBE40" s="131"/>
      <c r="JBI40" s="51"/>
      <c r="JBJ40" s="157"/>
      <c r="JBK40" s="131"/>
      <c r="JBO40" s="51"/>
      <c r="JBP40" s="157"/>
      <c r="JBQ40" s="131"/>
      <c r="JBU40" s="51"/>
      <c r="JBV40" s="157"/>
      <c r="JBW40" s="131"/>
      <c r="JCA40" s="51"/>
      <c r="JCB40" s="157"/>
      <c r="JCC40" s="131"/>
      <c r="JCG40" s="51"/>
      <c r="JCH40" s="157"/>
      <c r="JCI40" s="131"/>
      <c r="JCM40" s="51"/>
      <c r="JCN40" s="157"/>
      <c r="JCO40" s="131"/>
      <c r="JCS40" s="51"/>
      <c r="JCT40" s="157"/>
      <c r="JCU40" s="131"/>
      <c r="JCY40" s="51"/>
      <c r="JCZ40" s="157"/>
      <c r="JDA40" s="131"/>
      <c r="JDE40" s="51"/>
      <c r="JDF40" s="157"/>
      <c r="JDG40" s="131"/>
      <c r="JDK40" s="51"/>
      <c r="JDL40" s="157"/>
      <c r="JDM40" s="131"/>
      <c r="JDQ40" s="51"/>
      <c r="JDR40" s="157"/>
      <c r="JDS40" s="131"/>
      <c r="JDW40" s="51"/>
      <c r="JDX40" s="157"/>
      <c r="JDY40" s="131"/>
      <c r="JEC40" s="51"/>
      <c r="JED40" s="157"/>
      <c r="JEE40" s="131"/>
      <c r="JEI40" s="51"/>
      <c r="JEJ40" s="157"/>
      <c r="JEK40" s="131"/>
      <c r="JEO40" s="51"/>
      <c r="JEP40" s="157"/>
      <c r="JEQ40" s="131"/>
      <c r="JEU40" s="51"/>
      <c r="JEV40" s="157"/>
      <c r="JEW40" s="131"/>
      <c r="JFA40" s="51"/>
      <c r="JFB40" s="157"/>
      <c r="JFC40" s="131"/>
      <c r="JFG40" s="51"/>
      <c r="JFH40" s="157"/>
      <c r="JFI40" s="131"/>
      <c r="JFM40" s="51"/>
      <c r="JFN40" s="157"/>
      <c r="JFO40" s="131"/>
      <c r="JFS40" s="51"/>
      <c r="JFT40" s="157"/>
      <c r="JFU40" s="131"/>
      <c r="JFY40" s="51"/>
      <c r="JFZ40" s="157"/>
      <c r="JGA40" s="131"/>
      <c r="JGE40" s="51"/>
      <c r="JGF40" s="157"/>
      <c r="JGG40" s="131"/>
      <c r="JGK40" s="51"/>
      <c r="JGL40" s="157"/>
      <c r="JGM40" s="131"/>
      <c r="JGQ40" s="51"/>
      <c r="JGR40" s="157"/>
      <c r="JGS40" s="131"/>
      <c r="JGW40" s="51"/>
      <c r="JGX40" s="157"/>
      <c r="JGY40" s="131"/>
      <c r="JHC40" s="51"/>
      <c r="JHD40" s="157"/>
      <c r="JHE40" s="131"/>
      <c r="JHI40" s="51"/>
      <c r="JHJ40" s="157"/>
      <c r="JHK40" s="131"/>
      <c r="JHO40" s="51"/>
      <c r="JHP40" s="157"/>
      <c r="JHQ40" s="131"/>
      <c r="JHU40" s="51"/>
      <c r="JHV40" s="157"/>
      <c r="JHW40" s="131"/>
      <c r="JIA40" s="51"/>
      <c r="JIB40" s="157"/>
      <c r="JIC40" s="131"/>
      <c r="JIG40" s="51"/>
      <c r="JIH40" s="157"/>
      <c r="JII40" s="131"/>
      <c r="JIM40" s="51"/>
      <c r="JIN40" s="157"/>
      <c r="JIO40" s="131"/>
      <c r="JIS40" s="51"/>
      <c r="JIT40" s="157"/>
      <c r="JIU40" s="131"/>
      <c r="JIY40" s="51"/>
      <c r="JIZ40" s="157"/>
      <c r="JJA40" s="131"/>
      <c r="JJE40" s="51"/>
      <c r="JJF40" s="157"/>
      <c r="JJG40" s="131"/>
      <c r="JJK40" s="51"/>
      <c r="JJL40" s="157"/>
      <c r="JJM40" s="131"/>
      <c r="JJQ40" s="51"/>
      <c r="JJR40" s="157"/>
      <c r="JJS40" s="131"/>
      <c r="JJW40" s="51"/>
      <c r="JJX40" s="157"/>
      <c r="JJY40" s="131"/>
      <c r="JKC40" s="51"/>
      <c r="JKD40" s="157"/>
      <c r="JKE40" s="131"/>
      <c r="JKI40" s="51"/>
      <c r="JKJ40" s="157"/>
      <c r="JKK40" s="131"/>
      <c r="JKO40" s="51"/>
      <c r="JKP40" s="157"/>
      <c r="JKQ40" s="131"/>
      <c r="JKU40" s="51"/>
      <c r="JKV40" s="157"/>
      <c r="JKW40" s="131"/>
      <c r="JLA40" s="51"/>
      <c r="JLB40" s="157"/>
      <c r="JLC40" s="131"/>
      <c r="JLG40" s="51"/>
      <c r="JLH40" s="157"/>
      <c r="JLI40" s="131"/>
      <c r="JLM40" s="51"/>
      <c r="JLN40" s="157"/>
      <c r="JLO40" s="131"/>
      <c r="JLS40" s="51"/>
      <c r="JLT40" s="157"/>
      <c r="JLU40" s="131"/>
      <c r="JLY40" s="51"/>
      <c r="JLZ40" s="157"/>
      <c r="JMA40" s="131"/>
      <c r="JME40" s="51"/>
      <c r="JMF40" s="157"/>
      <c r="JMG40" s="131"/>
      <c r="JMK40" s="51"/>
      <c r="JML40" s="157"/>
      <c r="JMM40" s="131"/>
      <c r="JMQ40" s="51"/>
      <c r="JMR40" s="157"/>
      <c r="JMS40" s="131"/>
      <c r="JMW40" s="51"/>
      <c r="JMX40" s="157"/>
      <c r="JMY40" s="131"/>
      <c r="JNC40" s="51"/>
      <c r="JND40" s="157"/>
      <c r="JNE40" s="131"/>
      <c r="JNI40" s="51"/>
      <c r="JNJ40" s="157"/>
      <c r="JNK40" s="131"/>
      <c r="JNO40" s="51"/>
      <c r="JNP40" s="157"/>
      <c r="JNQ40" s="131"/>
      <c r="JNU40" s="51"/>
      <c r="JNV40" s="157"/>
      <c r="JNW40" s="131"/>
      <c r="JOA40" s="51"/>
      <c r="JOB40" s="157"/>
      <c r="JOC40" s="131"/>
      <c r="JOG40" s="51"/>
      <c r="JOH40" s="157"/>
      <c r="JOI40" s="131"/>
      <c r="JOM40" s="51"/>
      <c r="JON40" s="157"/>
      <c r="JOO40" s="131"/>
      <c r="JOS40" s="51"/>
      <c r="JOT40" s="157"/>
      <c r="JOU40" s="131"/>
      <c r="JOY40" s="51"/>
      <c r="JOZ40" s="157"/>
      <c r="JPA40" s="131"/>
      <c r="JPE40" s="51"/>
      <c r="JPF40" s="157"/>
      <c r="JPG40" s="131"/>
      <c r="JPK40" s="51"/>
      <c r="JPL40" s="157"/>
      <c r="JPM40" s="131"/>
      <c r="JPQ40" s="51"/>
      <c r="JPR40" s="157"/>
      <c r="JPS40" s="131"/>
      <c r="JPW40" s="51"/>
      <c r="JPX40" s="157"/>
      <c r="JPY40" s="131"/>
      <c r="JQC40" s="51"/>
      <c r="JQD40" s="157"/>
      <c r="JQE40" s="131"/>
      <c r="JQI40" s="51"/>
      <c r="JQJ40" s="157"/>
      <c r="JQK40" s="131"/>
      <c r="JQO40" s="51"/>
      <c r="JQP40" s="157"/>
      <c r="JQQ40" s="131"/>
      <c r="JQU40" s="51"/>
      <c r="JQV40" s="157"/>
      <c r="JQW40" s="131"/>
      <c r="JRA40" s="51"/>
      <c r="JRB40" s="157"/>
      <c r="JRC40" s="131"/>
      <c r="JRG40" s="51"/>
      <c r="JRH40" s="157"/>
      <c r="JRI40" s="131"/>
      <c r="JRM40" s="51"/>
      <c r="JRN40" s="157"/>
      <c r="JRO40" s="131"/>
      <c r="JRS40" s="51"/>
      <c r="JRT40" s="157"/>
      <c r="JRU40" s="131"/>
      <c r="JRY40" s="51"/>
      <c r="JRZ40" s="157"/>
      <c r="JSA40" s="131"/>
      <c r="JSE40" s="51"/>
      <c r="JSF40" s="157"/>
      <c r="JSG40" s="131"/>
      <c r="JSK40" s="51"/>
      <c r="JSL40" s="157"/>
      <c r="JSM40" s="131"/>
      <c r="JSQ40" s="51"/>
      <c r="JSR40" s="157"/>
      <c r="JSS40" s="131"/>
      <c r="JSW40" s="51"/>
      <c r="JSX40" s="157"/>
      <c r="JSY40" s="131"/>
      <c r="JTC40" s="51"/>
      <c r="JTD40" s="157"/>
      <c r="JTE40" s="131"/>
      <c r="JTI40" s="51"/>
      <c r="JTJ40" s="157"/>
      <c r="JTK40" s="131"/>
      <c r="JTO40" s="51"/>
      <c r="JTP40" s="157"/>
      <c r="JTQ40" s="131"/>
      <c r="JTU40" s="51"/>
      <c r="JTV40" s="157"/>
      <c r="JTW40" s="131"/>
      <c r="JUA40" s="51"/>
      <c r="JUB40" s="157"/>
      <c r="JUC40" s="131"/>
      <c r="JUG40" s="51"/>
      <c r="JUH40" s="157"/>
      <c r="JUI40" s="131"/>
      <c r="JUM40" s="51"/>
      <c r="JUN40" s="157"/>
      <c r="JUO40" s="131"/>
      <c r="JUS40" s="51"/>
      <c r="JUT40" s="157"/>
      <c r="JUU40" s="131"/>
      <c r="JUY40" s="51"/>
      <c r="JUZ40" s="157"/>
      <c r="JVA40" s="131"/>
      <c r="JVE40" s="51"/>
      <c r="JVF40" s="157"/>
      <c r="JVG40" s="131"/>
      <c r="JVK40" s="51"/>
      <c r="JVL40" s="157"/>
      <c r="JVM40" s="131"/>
      <c r="JVQ40" s="51"/>
      <c r="JVR40" s="157"/>
      <c r="JVS40" s="131"/>
      <c r="JVW40" s="51"/>
      <c r="JVX40" s="157"/>
      <c r="JVY40" s="131"/>
      <c r="JWC40" s="51"/>
      <c r="JWD40" s="157"/>
      <c r="JWE40" s="131"/>
      <c r="JWI40" s="51"/>
      <c r="JWJ40" s="157"/>
      <c r="JWK40" s="131"/>
      <c r="JWO40" s="51"/>
      <c r="JWP40" s="157"/>
      <c r="JWQ40" s="131"/>
      <c r="JWU40" s="51"/>
      <c r="JWV40" s="157"/>
      <c r="JWW40" s="131"/>
      <c r="JXA40" s="51"/>
      <c r="JXB40" s="157"/>
      <c r="JXC40" s="131"/>
      <c r="JXG40" s="51"/>
      <c r="JXH40" s="157"/>
      <c r="JXI40" s="131"/>
      <c r="JXM40" s="51"/>
      <c r="JXN40" s="157"/>
      <c r="JXO40" s="131"/>
      <c r="JXS40" s="51"/>
      <c r="JXT40" s="157"/>
      <c r="JXU40" s="131"/>
      <c r="JXY40" s="51"/>
      <c r="JXZ40" s="157"/>
      <c r="JYA40" s="131"/>
      <c r="JYE40" s="51"/>
      <c r="JYF40" s="157"/>
      <c r="JYG40" s="131"/>
      <c r="JYK40" s="51"/>
      <c r="JYL40" s="157"/>
      <c r="JYM40" s="131"/>
      <c r="JYQ40" s="51"/>
      <c r="JYR40" s="157"/>
      <c r="JYS40" s="131"/>
      <c r="JYW40" s="51"/>
      <c r="JYX40" s="157"/>
      <c r="JYY40" s="131"/>
      <c r="JZC40" s="51"/>
      <c r="JZD40" s="157"/>
      <c r="JZE40" s="131"/>
      <c r="JZI40" s="51"/>
      <c r="JZJ40" s="157"/>
      <c r="JZK40" s="131"/>
      <c r="JZO40" s="51"/>
      <c r="JZP40" s="157"/>
      <c r="JZQ40" s="131"/>
      <c r="JZU40" s="51"/>
      <c r="JZV40" s="157"/>
      <c r="JZW40" s="131"/>
      <c r="KAA40" s="51"/>
      <c r="KAB40" s="157"/>
      <c r="KAC40" s="131"/>
      <c r="KAG40" s="51"/>
      <c r="KAH40" s="157"/>
      <c r="KAI40" s="131"/>
      <c r="KAM40" s="51"/>
      <c r="KAN40" s="157"/>
      <c r="KAO40" s="131"/>
      <c r="KAS40" s="51"/>
      <c r="KAT40" s="157"/>
      <c r="KAU40" s="131"/>
      <c r="KAY40" s="51"/>
      <c r="KAZ40" s="157"/>
      <c r="KBA40" s="131"/>
      <c r="KBE40" s="51"/>
      <c r="KBF40" s="157"/>
      <c r="KBG40" s="131"/>
      <c r="KBK40" s="51"/>
      <c r="KBL40" s="157"/>
      <c r="KBM40" s="131"/>
      <c r="KBQ40" s="51"/>
      <c r="KBR40" s="157"/>
      <c r="KBS40" s="131"/>
      <c r="KBW40" s="51"/>
      <c r="KBX40" s="157"/>
      <c r="KBY40" s="131"/>
      <c r="KCC40" s="51"/>
      <c r="KCD40" s="157"/>
      <c r="KCE40" s="131"/>
      <c r="KCI40" s="51"/>
      <c r="KCJ40" s="157"/>
      <c r="KCK40" s="131"/>
      <c r="KCO40" s="51"/>
      <c r="KCP40" s="157"/>
      <c r="KCQ40" s="131"/>
      <c r="KCU40" s="51"/>
      <c r="KCV40" s="157"/>
      <c r="KCW40" s="131"/>
      <c r="KDA40" s="51"/>
      <c r="KDB40" s="157"/>
      <c r="KDC40" s="131"/>
      <c r="KDG40" s="51"/>
      <c r="KDH40" s="157"/>
      <c r="KDI40" s="131"/>
      <c r="KDM40" s="51"/>
      <c r="KDN40" s="157"/>
      <c r="KDO40" s="131"/>
      <c r="KDS40" s="51"/>
      <c r="KDT40" s="157"/>
      <c r="KDU40" s="131"/>
      <c r="KDY40" s="51"/>
      <c r="KDZ40" s="157"/>
      <c r="KEA40" s="131"/>
      <c r="KEE40" s="51"/>
      <c r="KEF40" s="157"/>
      <c r="KEG40" s="131"/>
      <c r="KEK40" s="51"/>
      <c r="KEL40" s="157"/>
      <c r="KEM40" s="131"/>
      <c r="KEQ40" s="51"/>
      <c r="KER40" s="157"/>
      <c r="KES40" s="131"/>
      <c r="KEW40" s="51"/>
      <c r="KEX40" s="157"/>
      <c r="KEY40" s="131"/>
      <c r="KFC40" s="51"/>
      <c r="KFD40" s="157"/>
      <c r="KFE40" s="131"/>
      <c r="KFI40" s="51"/>
      <c r="KFJ40" s="157"/>
      <c r="KFK40" s="131"/>
      <c r="KFO40" s="51"/>
      <c r="KFP40" s="157"/>
      <c r="KFQ40" s="131"/>
      <c r="KFU40" s="51"/>
      <c r="KFV40" s="157"/>
      <c r="KFW40" s="131"/>
      <c r="KGA40" s="51"/>
      <c r="KGB40" s="157"/>
      <c r="KGC40" s="131"/>
      <c r="KGG40" s="51"/>
      <c r="KGH40" s="157"/>
      <c r="KGI40" s="131"/>
      <c r="KGM40" s="51"/>
      <c r="KGN40" s="157"/>
      <c r="KGO40" s="131"/>
      <c r="KGS40" s="51"/>
      <c r="KGT40" s="157"/>
      <c r="KGU40" s="131"/>
      <c r="KGY40" s="51"/>
      <c r="KGZ40" s="157"/>
      <c r="KHA40" s="131"/>
      <c r="KHE40" s="51"/>
      <c r="KHF40" s="157"/>
      <c r="KHG40" s="131"/>
      <c r="KHK40" s="51"/>
      <c r="KHL40" s="157"/>
      <c r="KHM40" s="131"/>
      <c r="KHQ40" s="51"/>
      <c r="KHR40" s="157"/>
      <c r="KHS40" s="131"/>
      <c r="KHW40" s="51"/>
      <c r="KHX40" s="157"/>
      <c r="KHY40" s="131"/>
      <c r="KIC40" s="51"/>
      <c r="KID40" s="157"/>
      <c r="KIE40" s="131"/>
      <c r="KII40" s="51"/>
      <c r="KIJ40" s="157"/>
      <c r="KIK40" s="131"/>
      <c r="KIO40" s="51"/>
      <c r="KIP40" s="157"/>
      <c r="KIQ40" s="131"/>
      <c r="KIU40" s="51"/>
      <c r="KIV40" s="157"/>
      <c r="KIW40" s="131"/>
      <c r="KJA40" s="51"/>
      <c r="KJB40" s="157"/>
      <c r="KJC40" s="131"/>
      <c r="KJG40" s="51"/>
      <c r="KJH40" s="157"/>
      <c r="KJI40" s="131"/>
      <c r="KJM40" s="51"/>
      <c r="KJN40" s="157"/>
      <c r="KJO40" s="131"/>
      <c r="KJS40" s="51"/>
      <c r="KJT40" s="157"/>
      <c r="KJU40" s="131"/>
      <c r="KJY40" s="51"/>
      <c r="KJZ40" s="157"/>
      <c r="KKA40" s="131"/>
      <c r="KKE40" s="51"/>
      <c r="KKF40" s="157"/>
      <c r="KKG40" s="131"/>
      <c r="KKK40" s="51"/>
      <c r="KKL40" s="157"/>
      <c r="KKM40" s="131"/>
      <c r="KKQ40" s="51"/>
      <c r="KKR40" s="157"/>
      <c r="KKS40" s="131"/>
      <c r="KKW40" s="51"/>
      <c r="KKX40" s="157"/>
      <c r="KKY40" s="131"/>
      <c r="KLC40" s="51"/>
      <c r="KLD40" s="157"/>
      <c r="KLE40" s="131"/>
      <c r="KLI40" s="51"/>
      <c r="KLJ40" s="157"/>
      <c r="KLK40" s="131"/>
      <c r="KLO40" s="51"/>
      <c r="KLP40" s="157"/>
      <c r="KLQ40" s="131"/>
      <c r="KLU40" s="51"/>
      <c r="KLV40" s="157"/>
      <c r="KLW40" s="131"/>
      <c r="KMA40" s="51"/>
      <c r="KMB40" s="157"/>
      <c r="KMC40" s="131"/>
      <c r="KMG40" s="51"/>
      <c r="KMH40" s="157"/>
      <c r="KMI40" s="131"/>
      <c r="KMM40" s="51"/>
      <c r="KMN40" s="157"/>
      <c r="KMO40" s="131"/>
      <c r="KMS40" s="51"/>
      <c r="KMT40" s="157"/>
      <c r="KMU40" s="131"/>
      <c r="KMY40" s="51"/>
      <c r="KMZ40" s="157"/>
      <c r="KNA40" s="131"/>
      <c r="KNE40" s="51"/>
      <c r="KNF40" s="157"/>
      <c r="KNG40" s="131"/>
      <c r="KNK40" s="51"/>
      <c r="KNL40" s="157"/>
      <c r="KNM40" s="131"/>
      <c r="KNQ40" s="51"/>
      <c r="KNR40" s="157"/>
      <c r="KNS40" s="131"/>
      <c r="KNW40" s="51"/>
      <c r="KNX40" s="157"/>
      <c r="KNY40" s="131"/>
      <c r="KOC40" s="51"/>
      <c r="KOD40" s="157"/>
      <c r="KOE40" s="131"/>
      <c r="KOI40" s="51"/>
      <c r="KOJ40" s="157"/>
      <c r="KOK40" s="131"/>
      <c r="KOO40" s="51"/>
      <c r="KOP40" s="157"/>
      <c r="KOQ40" s="131"/>
      <c r="KOU40" s="51"/>
      <c r="KOV40" s="157"/>
      <c r="KOW40" s="131"/>
      <c r="KPA40" s="51"/>
      <c r="KPB40" s="157"/>
      <c r="KPC40" s="131"/>
      <c r="KPG40" s="51"/>
      <c r="KPH40" s="157"/>
      <c r="KPI40" s="131"/>
      <c r="KPM40" s="51"/>
      <c r="KPN40" s="157"/>
      <c r="KPO40" s="131"/>
      <c r="KPS40" s="51"/>
      <c r="KPT40" s="157"/>
      <c r="KPU40" s="131"/>
      <c r="KPY40" s="51"/>
      <c r="KPZ40" s="157"/>
      <c r="KQA40" s="131"/>
      <c r="KQE40" s="51"/>
      <c r="KQF40" s="157"/>
      <c r="KQG40" s="131"/>
      <c r="KQK40" s="51"/>
      <c r="KQL40" s="157"/>
      <c r="KQM40" s="131"/>
      <c r="KQQ40" s="51"/>
      <c r="KQR40" s="157"/>
      <c r="KQS40" s="131"/>
      <c r="KQW40" s="51"/>
      <c r="KQX40" s="157"/>
      <c r="KQY40" s="131"/>
      <c r="KRC40" s="51"/>
      <c r="KRD40" s="157"/>
      <c r="KRE40" s="131"/>
      <c r="KRI40" s="51"/>
      <c r="KRJ40" s="157"/>
      <c r="KRK40" s="131"/>
      <c r="KRO40" s="51"/>
      <c r="KRP40" s="157"/>
      <c r="KRQ40" s="131"/>
      <c r="KRU40" s="51"/>
      <c r="KRV40" s="157"/>
      <c r="KRW40" s="131"/>
      <c r="KSA40" s="51"/>
      <c r="KSB40" s="157"/>
      <c r="KSC40" s="131"/>
      <c r="KSG40" s="51"/>
      <c r="KSH40" s="157"/>
      <c r="KSI40" s="131"/>
      <c r="KSM40" s="51"/>
      <c r="KSN40" s="157"/>
      <c r="KSO40" s="131"/>
      <c r="KSS40" s="51"/>
      <c r="KST40" s="157"/>
      <c r="KSU40" s="131"/>
      <c r="KSY40" s="51"/>
      <c r="KSZ40" s="157"/>
      <c r="KTA40" s="131"/>
      <c r="KTE40" s="51"/>
      <c r="KTF40" s="157"/>
      <c r="KTG40" s="131"/>
      <c r="KTK40" s="51"/>
      <c r="KTL40" s="157"/>
      <c r="KTM40" s="131"/>
      <c r="KTQ40" s="51"/>
      <c r="KTR40" s="157"/>
      <c r="KTS40" s="131"/>
      <c r="KTW40" s="51"/>
      <c r="KTX40" s="157"/>
      <c r="KTY40" s="131"/>
      <c r="KUC40" s="51"/>
      <c r="KUD40" s="157"/>
      <c r="KUE40" s="131"/>
      <c r="KUI40" s="51"/>
      <c r="KUJ40" s="157"/>
      <c r="KUK40" s="131"/>
      <c r="KUO40" s="51"/>
      <c r="KUP40" s="157"/>
      <c r="KUQ40" s="131"/>
      <c r="KUU40" s="51"/>
      <c r="KUV40" s="157"/>
      <c r="KUW40" s="131"/>
      <c r="KVA40" s="51"/>
      <c r="KVB40" s="157"/>
      <c r="KVC40" s="131"/>
      <c r="KVG40" s="51"/>
      <c r="KVH40" s="157"/>
      <c r="KVI40" s="131"/>
      <c r="KVM40" s="51"/>
      <c r="KVN40" s="157"/>
      <c r="KVO40" s="131"/>
      <c r="KVS40" s="51"/>
      <c r="KVT40" s="157"/>
      <c r="KVU40" s="131"/>
      <c r="KVY40" s="51"/>
      <c r="KVZ40" s="157"/>
      <c r="KWA40" s="131"/>
      <c r="KWE40" s="51"/>
      <c r="KWF40" s="157"/>
      <c r="KWG40" s="131"/>
      <c r="KWK40" s="51"/>
      <c r="KWL40" s="157"/>
      <c r="KWM40" s="131"/>
      <c r="KWQ40" s="51"/>
      <c r="KWR40" s="157"/>
      <c r="KWS40" s="131"/>
      <c r="KWW40" s="51"/>
      <c r="KWX40" s="157"/>
      <c r="KWY40" s="131"/>
      <c r="KXC40" s="51"/>
      <c r="KXD40" s="157"/>
      <c r="KXE40" s="131"/>
      <c r="KXI40" s="51"/>
      <c r="KXJ40" s="157"/>
      <c r="KXK40" s="131"/>
      <c r="KXO40" s="51"/>
      <c r="KXP40" s="157"/>
      <c r="KXQ40" s="131"/>
      <c r="KXU40" s="51"/>
      <c r="KXV40" s="157"/>
      <c r="KXW40" s="131"/>
      <c r="KYA40" s="51"/>
      <c r="KYB40" s="157"/>
      <c r="KYC40" s="131"/>
      <c r="KYG40" s="51"/>
      <c r="KYH40" s="157"/>
      <c r="KYI40" s="131"/>
      <c r="KYM40" s="51"/>
      <c r="KYN40" s="157"/>
      <c r="KYO40" s="131"/>
      <c r="KYS40" s="51"/>
      <c r="KYT40" s="157"/>
      <c r="KYU40" s="131"/>
      <c r="KYY40" s="51"/>
      <c r="KYZ40" s="157"/>
      <c r="KZA40" s="131"/>
      <c r="KZE40" s="51"/>
      <c r="KZF40" s="157"/>
      <c r="KZG40" s="131"/>
      <c r="KZK40" s="51"/>
      <c r="KZL40" s="157"/>
      <c r="KZM40" s="131"/>
      <c r="KZQ40" s="51"/>
      <c r="KZR40" s="157"/>
      <c r="KZS40" s="131"/>
      <c r="KZW40" s="51"/>
      <c r="KZX40" s="157"/>
      <c r="KZY40" s="131"/>
      <c r="LAC40" s="51"/>
      <c r="LAD40" s="157"/>
      <c r="LAE40" s="131"/>
      <c r="LAI40" s="51"/>
      <c r="LAJ40" s="157"/>
      <c r="LAK40" s="131"/>
      <c r="LAO40" s="51"/>
      <c r="LAP40" s="157"/>
      <c r="LAQ40" s="131"/>
      <c r="LAU40" s="51"/>
      <c r="LAV40" s="157"/>
      <c r="LAW40" s="131"/>
      <c r="LBA40" s="51"/>
      <c r="LBB40" s="157"/>
      <c r="LBC40" s="131"/>
      <c r="LBG40" s="51"/>
      <c r="LBH40" s="157"/>
      <c r="LBI40" s="131"/>
      <c r="LBM40" s="51"/>
      <c r="LBN40" s="157"/>
      <c r="LBO40" s="131"/>
      <c r="LBS40" s="51"/>
      <c r="LBT40" s="157"/>
      <c r="LBU40" s="131"/>
      <c r="LBY40" s="51"/>
      <c r="LBZ40" s="157"/>
      <c r="LCA40" s="131"/>
      <c r="LCE40" s="51"/>
      <c r="LCF40" s="157"/>
      <c r="LCG40" s="131"/>
      <c r="LCK40" s="51"/>
      <c r="LCL40" s="157"/>
      <c r="LCM40" s="131"/>
      <c r="LCQ40" s="51"/>
      <c r="LCR40" s="157"/>
      <c r="LCS40" s="131"/>
      <c r="LCW40" s="51"/>
      <c r="LCX40" s="157"/>
      <c r="LCY40" s="131"/>
      <c r="LDC40" s="51"/>
      <c r="LDD40" s="157"/>
      <c r="LDE40" s="131"/>
      <c r="LDI40" s="51"/>
      <c r="LDJ40" s="157"/>
      <c r="LDK40" s="131"/>
      <c r="LDO40" s="51"/>
      <c r="LDP40" s="157"/>
      <c r="LDQ40" s="131"/>
      <c r="LDU40" s="51"/>
      <c r="LDV40" s="157"/>
      <c r="LDW40" s="131"/>
      <c r="LEA40" s="51"/>
      <c r="LEB40" s="157"/>
      <c r="LEC40" s="131"/>
      <c r="LEG40" s="51"/>
      <c r="LEH40" s="157"/>
      <c r="LEI40" s="131"/>
      <c r="LEM40" s="51"/>
      <c r="LEN40" s="157"/>
      <c r="LEO40" s="131"/>
      <c r="LES40" s="51"/>
      <c r="LET40" s="157"/>
      <c r="LEU40" s="131"/>
      <c r="LEY40" s="51"/>
      <c r="LEZ40" s="157"/>
      <c r="LFA40" s="131"/>
      <c r="LFE40" s="51"/>
      <c r="LFF40" s="157"/>
      <c r="LFG40" s="131"/>
      <c r="LFK40" s="51"/>
      <c r="LFL40" s="157"/>
      <c r="LFM40" s="131"/>
      <c r="LFQ40" s="51"/>
      <c r="LFR40" s="157"/>
      <c r="LFS40" s="131"/>
      <c r="LFW40" s="51"/>
      <c r="LFX40" s="157"/>
      <c r="LFY40" s="131"/>
      <c r="LGC40" s="51"/>
      <c r="LGD40" s="157"/>
      <c r="LGE40" s="131"/>
      <c r="LGI40" s="51"/>
      <c r="LGJ40" s="157"/>
      <c r="LGK40" s="131"/>
      <c r="LGO40" s="51"/>
      <c r="LGP40" s="157"/>
      <c r="LGQ40" s="131"/>
      <c r="LGU40" s="51"/>
      <c r="LGV40" s="157"/>
      <c r="LGW40" s="131"/>
      <c r="LHA40" s="51"/>
      <c r="LHB40" s="157"/>
      <c r="LHC40" s="131"/>
      <c r="LHG40" s="51"/>
      <c r="LHH40" s="157"/>
      <c r="LHI40" s="131"/>
      <c r="LHM40" s="51"/>
      <c r="LHN40" s="157"/>
      <c r="LHO40" s="131"/>
      <c r="LHS40" s="51"/>
      <c r="LHT40" s="157"/>
      <c r="LHU40" s="131"/>
      <c r="LHY40" s="51"/>
      <c r="LHZ40" s="157"/>
      <c r="LIA40" s="131"/>
      <c r="LIE40" s="51"/>
      <c r="LIF40" s="157"/>
      <c r="LIG40" s="131"/>
      <c r="LIK40" s="51"/>
      <c r="LIL40" s="157"/>
      <c r="LIM40" s="131"/>
      <c r="LIQ40" s="51"/>
      <c r="LIR40" s="157"/>
      <c r="LIS40" s="131"/>
      <c r="LIW40" s="51"/>
      <c r="LIX40" s="157"/>
      <c r="LIY40" s="131"/>
      <c r="LJC40" s="51"/>
      <c r="LJD40" s="157"/>
      <c r="LJE40" s="131"/>
      <c r="LJI40" s="51"/>
      <c r="LJJ40" s="157"/>
      <c r="LJK40" s="131"/>
      <c r="LJO40" s="51"/>
      <c r="LJP40" s="157"/>
      <c r="LJQ40" s="131"/>
      <c r="LJU40" s="51"/>
      <c r="LJV40" s="157"/>
      <c r="LJW40" s="131"/>
      <c r="LKA40" s="51"/>
      <c r="LKB40" s="157"/>
      <c r="LKC40" s="131"/>
      <c r="LKG40" s="51"/>
      <c r="LKH40" s="157"/>
      <c r="LKI40" s="131"/>
      <c r="LKM40" s="51"/>
      <c r="LKN40" s="157"/>
      <c r="LKO40" s="131"/>
      <c r="LKS40" s="51"/>
      <c r="LKT40" s="157"/>
      <c r="LKU40" s="131"/>
      <c r="LKY40" s="51"/>
      <c r="LKZ40" s="157"/>
      <c r="LLA40" s="131"/>
      <c r="LLE40" s="51"/>
      <c r="LLF40" s="157"/>
      <c r="LLG40" s="131"/>
      <c r="LLK40" s="51"/>
      <c r="LLL40" s="157"/>
      <c r="LLM40" s="131"/>
      <c r="LLQ40" s="51"/>
      <c r="LLR40" s="157"/>
      <c r="LLS40" s="131"/>
      <c r="LLW40" s="51"/>
      <c r="LLX40" s="157"/>
      <c r="LLY40" s="131"/>
      <c r="LMC40" s="51"/>
      <c r="LMD40" s="157"/>
      <c r="LME40" s="131"/>
      <c r="LMI40" s="51"/>
      <c r="LMJ40" s="157"/>
      <c r="LMK40" s="131"/>
      <c r="LMO40" s="51"/>
      <c r="LMP40" s="157"/>
      <c r="LMQ40" s="131"/>
      <c r="LMU40" s="51"/>
      <c r="LMV40" s="157"/>
      <c r="LMW40" s="131"/>
      <c r="LNA40" s="51"/>
      <c r="LNB40" s="157"/>
      <c r="LNC40" s="131"/>
      <c r="LNG40" s="51"/>
      <c r="LNH40" s="157"/>
      <c r="LNI40" s="131"/>
      <c r="LNM40" s="51"/>
      <c r="LNN40" s="157"/>
      <c r="LNO40" s="131"/>
      <c r="LNS40" s="51"/>
      <c r="LNT40" s="157"/>
      <c r="LNU40" s="131"/>
      <c r="LNY40" s="51"/>
      <c r="LNZ40" s="157"/>
      <c r="LOA40" s="131"/>
      <c r="LOE40" s="51"/>
      <c r="LOF40" s="157"/>
      <c r="LOG40" s="131"/>
      <c r="LOK40" s="51"/>
      <c r="LOL40" s="157"/>
      <c r="LOM40" s="131"/>
      <c r="LOQ40" s="51"/>
      <c r="LOR40" s="157"/>
      <c r="LOS40" s="131"/>
      <c r="LOW40" s="51"/>
      <c r="LOX40" s="157"/>
      <c r="LOY40" s="131"/>
      <c r="LPC40" s="51"/>
      <c r="LPD40" s="157"/>
      <c r="LPE40" s="131"/>
      <c r="LPI40" s="51"/>
      <c r="LPJ40" s="157"/>
      <c r="LPK40" s="131"/>
      <c r="LPO40" s="51"/>
      <c r="LPP40" s="157"/>
      <c r="LPQ40" s="131"/>
      <c r="LPU40" s="51"/>
      <c r="LPV40" s="157"/>
      <c r="LPW40" s="131"/>
      <c r="LQA40" s="51"/>
      <c r="LQB40" s="157"/>
      <c r="LQC40" s="131"/>
      <c r="LQG40" s="51"/>
      <c r="LQH40" s="157"/>
      <c r="LQI40" s="131"/>
      <c r="LQM40" s="51"/>
      <c r="LQN40" s="157"/>
      <c r="LQO40" s="131"/>
      <c r="LQS40" s="51"/>
      <c r="LQT40" s="157"/>
      <c r="LQU40" s="131"/>
      <c r="LQY40" s="51"/>
      <c r="LQZ40" s="157"/>
      <c r="LRA40" s="131"/>
      <c r="LRE40" s="51"/>
      <c r="LRF40" s="157"/>
      <c r="LRG40" s="131"/>
      <c r="LRK40" s="51"/>
      <c r="LRL40" s="157"/>
      <c r="LRM40" s="131"/>
      <c r="LRQ40" s="51"/>
      <c r="LRR40" s="157"/>
      <c r="LRS40" s="131"/>
      <c r="LRW40" s="51"/>
      <c r="LRX40" s="157"/>
      <c r="LRY40" s="131"/>
      <c r="LSC40" s="51"/>
      <c r="LSD40" s="157"/>
      <c r="LSE40" s="131"/>
      <c r="LSI40" s="51"/>
      <c r="LSJ40" s="157"/>
      <c r="LSK40" s="131"/>
      <c r="LSO40" s="51"/>
      <c r="LSP40" s="157"/>
      <c r="LSQ40" s="131"/>
      <c r="LSU40" s="51"/>
      <c r="LSV40" s="157"/>
      <c r="LSW40" s="131"/>
      <c r="LTA40" s="51"/>
      <c r="LTB40" s="157"/>
      <c r="LTC40" s="131"/>
      <c r="LTG40" s="51"/>
      <c r="LTH40" s="157"/>
      <c r="LTI40" s="131"/>
      <c r="LTM40" s="51"/>
      <c r="LTN40" s="157"/>
      <c r="LTO40" s="131"/>
      <c r="LTS40" s="51"/>
      <c r="LTT40" s="157"/>
      <c r="LTU40" s="131"/>
      <c r="LTY40" s="51"/>
      <c r="LTZ40" s="157"/>
      <c r="LUA40" s="131"/>
      <c r="LUE40" s="51"/>
      <c r="LUF40" s="157"/>
      <c r="LUG40" s="131"/>
      <c r="LUK40" s="51"/>
      <c r="LUL40" s="157"/>
      <c r="LUM40" s="131"/>
      <c r="LUQ40" s="51"/>
      <c r="LUR40" s="157"/>
      <c r="LUS40" s="131"/>
      <c r="LUW40" s="51"/>
      <c r="LUX40" s="157"/>
      <c r="LUY40" s="131"/>
      <c r="LVC40" s="51"/>
      <c r="LVD40" s="157"/>
      <c r="LVE40" s="131"/>
      <c r="LVI40" s="51"/>
      <c r="LVJ40" s="157"/>
      <c r="LVK40" s="131"/>
      <c r="LVO40" s="51"/>
      <c r="LVP40" s="157"/>
      <c r="LVQ40" s="131"/>
      <c r="LVU40" s="51"/>
      <c r="LVV40" s="157"/>
      <c r="LVW40" s="131"/>
      <c r="LWA40" s="51"/>
      <c r="LWB40" s="157"/>
      <c r="LWC40" s="131"/>
      <c r="LWG40" s="51"/>
      <c r="LWH40" s="157"/>
      <c r="LWI40" s="131"/>
      <c r="LWM40" s="51"/>
      <c r="LWN40" s="157"/>
      <c r="LWO40" s="131"/>
      <c r="LWS40" s="51"/>
      <c r="LWT40" s="157"/>
      <c r="LWU40" s="131"/>
      <c r="LWY40" s="51"/>
      <c r="LWZ40" s="157"/>
      <c r="LXA40" s="131"/>
      <c r="LXE40" s="51"/>
      <c r="LXF40" s="157"/>
      <c r="LXG40" s="131"/>
      <c r="LXK40" s="51"/>
      <c r="LXL40" s="157"/>
      <c r="LXM40" s="131"/>
      <c r="LXQ40" s="51"/>
      <c r="LXR40" s="157"/>
      <c r="LXS40" s="131"/>
      <c r="LXW40" s="51"/>
      <c r="LXX40" s="157"/>
      <c r="LXY40" s="131"/>
      <c r="LYC40" s="51"/>
      <c r="LYD40" s="157"/>
      <c r="LYE40" s="131"/>
      <c r="LYI40" s="51"/>
      <c r="LYJ40" s="157"/>
      <c r="LYK40" s="131"/>
      <c r="LYO40" s="51"/>
      <c r="LYP40" s="157"/>
      <c r="LYQ40" s="131"/>
      <c r="LYU40" s="51"/>
      <c r="LYV40" s="157"/>
      <c r="LYW40" s="131"/>
      <c r="LZA40" s="51"/>
      <c r="LZB40" s="157"/>
      <c r="LZC40" s="131"/>
      <c r="LZG40" s="51"/>
      <c r="LZH40" s="157"/>
      <c r="LZI40" s="131"/>
      <c r="LZM40" s="51"/>
      <c r="LZN40" s="157"/>
      <c r="LZO40" s="131"/>
      <c r="LZS40" s="51"/>
      <c r="LZT40" s="157"/>
      <c r="LZU40" s="131"/>
      <c r="LZY40" s="51"/>
      <c r="LZZ40" s="157"/>
      <c r="MAA40" s="131"/>
      <c r="MAE40" s="51"/>
      <c r="MAF40" s="157"/>
      <c r="MAG40" s="131"/>
      <c r="MAK40" s="51"/>
      <c r="MAL40" s="157"/>
      <c r="MAM40" s="131"/>
      <c r="MAQ40" s="51"/>
      <c r="MAR40" s="157"/>
      <c r="MAS40" s="131"/>
      <c r="MAW40" s="51"/>
      <c r="MAX40" s="157"/>
      <c r="MAY40" s="131"/>
      <c r="MBC40" s="51"/>
      <c r="MBD40" s="157"/>
      <c r="MBE40" s="131"/>
      <c r="MBI40" s="51"/>
      <c r="MBJ40" s="157"/>
      <c r="MBK40" s="131"/>
      <c r="MBO40" s="51"/>
      <c r="MBP40" s="157"/>
      <c r="MBQ40" s="131"/>
      <c r="MBU40" s="51"/>
      <c r="MBV40" s="157"/>
      <c r="MBW40" s="131"/>
      <c r="MCA40" s="51"/>
      <c r="MCB40" s="157"/>
      <c r="MCC40" s="131"/>
      <c r="MCG40" s="51"/>
      <c r="MCH40" s="157"/>
      <c r="MCI40" s="131"/>
      <c r="MCM40" s="51"/>
      <c r="MCN40" s="157"/>
      <c r="MCO40" s="131"/>
      <c r="MCS40" s="51"/>
      <c r="MCT40" s="157"/>
      <c r="MCU40" s="131"/>
      <c r="MCY40" s="51"/>
      <c r="MCZ40" s="157"/>
      <c r="MDA40" s="131"/>
      <c r="MDE40" s="51"/>
      <c r="MDF40" s="157"/>
      <c r="MDG40" s="131"/>
      <c r="MDK40" s="51"/>
      <c r="MDL40" s="157"/>
      <c r="MDM40" s="131"/>
      <c r="MDQ40" s="51"/>
      <c r="MDR40" s="157"/>
      <c r="MDS40" s="131"/>
      <c r="MDW40" s="51"/>
      <c r="MDX40" s="157"/>
      <c r="MDY40" s="131"/>
      <c r="MEC40" s="51"/>
      <c r="MED40" s="157"/>
      <c r="MEE40" s="131"/>
      <c r="MEI40" s="51"/>
      <c r="MEJ40" s="157"/>
      <c r="MEK40" s="131"/>
      <c r="MEO40" s="51"/>
      <c r="MEP40" s="157"/>
      <c r="MEQ40" s="131"/>
      <c r="MEU40" s="51"/>
      <c r="MEV40" s="157"/>
      <c r="MEW40" s="131"/>
      <c r="MFA40" s="51"/>
      <c r="MFB40" s="157"/>
      <c r="MFC40" s="131"/>
      <c r="MFG40" s="51"/>
      <c r="MFH40" s="157"/>
      <c r="MFI40" s="131"/>
      <c r="MFM40" s="51"/>
      <c r="MFN40" s="157"/>
      <c r="MFO40" s="131"/>
      <c r="MFS40" s="51"/>
      <c r="MFT40" s="157"/>
      <c r="MFU40" s="131"/>
      <c r="MFY40" s="51"/>
      <c r="MFZ40" s="157"/>
      <c r="MGA40" s="131"/>
      <c r="MGE40" s="51"/>
      <c r="MGF40" s="157"/>
      <c r="MGG40" s="131"/>
      <c r="MGK40" s="51"/>
      <c r="MGL40" s="157"/>
      <c r="MGM40" s="131"/>
      <c r="MGQ40" s="51"/>
      <c r="MGR40" s="157"/>
      <c r="MGS40" s="131"/>
      <c r="MGW40" s="51"/>
      <c r="MGX40" s="157"/>
      <c r="MGY40" s="131"/>
      <c r="MHC40" s="51"/>
      <c r="MHD40" s="157"/>
      <c r="MHE40" s="131"/>
      <c r="MHI40" s="51"/>
      <c r="MHJ40" s="157"/>
      <c r="MHK40" s="131"/>
      <c r="MHO40" s="51"/>
      <c r="MHP40" s="157"/>
      <c r="MHQ40" s="131"/>
      <c r="MHU40" s="51"/>
      <c r="MHV40" s="157"/>
      <c r="MHW40" s="131"/>
      <c r="MIA40" s="51"/>
      <c r="MIB40" s="157"/>
      <c r="MIC40" s="131"/>
      <c r="MIG40" s="51"/>
      <c r="MIH40" s="157"/>
      <c r="MII40" s="131"/>
      <c r="MIM40" s="51"/>
      <c r="MIN40" s="157"/>
      <c r="MIO40" s="131"/>
      <c r="MIS40" s="51"/>
      <c r="MIT40" s="157"/>
      <c r="MIU40" s="131"/>
      <c r="MIY40" s="51"/>
      <c r="MIZ40" s="157"/>
      <c r="MJA40" s="131"/>
      <c r="MJE40" s="51"/>
      <c r="MJF40" s="157"/>
      <c r="MJG40" s="131"/>
      <c r="MJK40" s="51"/>
      <c r="MJL40" s="157"/>
      <c r="MJM40" s="131"/>
      <c r="MJQ40" s="51"/>
      <c r="MJR40" s="157"/>
      <c r="MJS40" s="131"/>
      <c r="MJW40" s="51"/>
      <c r="MJX40" s="157"/>
      <c r="MJY40" s="131"/>
      <c r="MKC40" s="51"/>
      <c r="MKD40" s="157"/>
      <c r="MKE40" s="131"/>
      <c r="MKI40" s="51"/>
      <c r="MKJ40" s="157"/>
      <c r="MKK40" s="131"/>
      <c r="MKO40" s="51"/>
      <c r="MKP40" s="157"/>
      <c r="MKQ40" s="131"/>
      <c r="MKU40" s="51"/>
      <c r="MKV40" s="157"/>
      <c r="MKW40" s="131"/>
      <c r="MLA40" s="51"/>
      <c r="MLB40" s="157"/>
      <c r="MLC40" s="131"/>
      <c r="MLG40" s="51"/>
      <c r="MLH40" s="157"/>
      <c r="MLI40" s="131"/>
      <c r="MLM40" s="51"/>
      <c r="MLN40" s="157"/>
      <c r="MLO40" s="131"/>
      <c r="MLS40" s="51"/>
      <c r="MLT40" s="157"/>
      <c r="MLU40" s="131"/>
      <c r="MLY40" s="51"/>
      <c r="MLZ40" s="157"/>
      <c r="MMA40" s="131"/>
      <c r="MME40" s="51"/>
      <c r="MMF40" s="157"/>
      <c r="MMG40" s="131"/>
      <c r="MMK40" s="51"/>
      <c r="MML40" s="157"/>
      <c r="MMM40" s="131"/>
      <c r="MMQ40" s="51"/>
      <c r="MMR40" s="157"/>
      <c r="MMS40" s="131"/>
      <c r="MMW40" s="51"/>
      <c r="MMX40" s="157"/>
      <c r="MMY40" s="131"/>
      <c r="MNC40" s="51"/>
      <c r="MND40" s="157"/>
      <c r="MNE40" s="131"/>
      <c r="MNI40" s="51"/>
      <c r="MNJ40" s="157"/>
      <c r="MNK40" s="131"/>
      <c r="MNO40" s="51"/>
      <c r="MNP40" s="157"/>
      <c r="MNQ40" s="131"/>
      <c r="MNU40" s="51"/>
      <c r="MNV40" s="157"/>
      <c r="MNW40" s="131"/>
      <c r="MOA40" s="51"/>
      <c r="MOB40" s="157"/>
      <c r="MOC40" s="131"/>
      <c r="MOG40" s="51"/>
      <c r="MOH40" s="157"/>
      <c r="MOI40" s="131"/>
      <c r="MOM40" s="51"/>
      <c r="MON40" s="157"/>
      <c r="MOO40" s="131"/>
      <c r="MOS40" s="51"/>
      <c r="MOT40" s="157"/>
      <c r="MOU40" s="131"/>
      <c r="MOY40" s="51"/>
      <c r="MOZ40" s="157"/>
      <c r="MPA40" s="131"/>
      <c r="MPE40" s="51"/>
      <c r="MPF40" s="157"/>
      <c r="MPG40" s="131"/>
      <c r="MPK40" s="51"/>
      <c r="MPL40" s="157"/>
      <c r="MPM40" s="131"/>
      <c r="MPQ40" s="51"/>
      <c r="MPR40" s="157"/>
      <c r="MPS40" s="131"/>
      <c r="MPW40" s="51"/>
      <c r="MPX40" s="157"/>
      <c r="MPY40" s="131"/>
      <c r="MQC40" s="51"/>
      <c r="MQD40" s="157"/>
      <c r="MQE40" s="131"/>
      <c r="MQI40" s="51"/>
      <c r="MQJ40" s="157"/>
      <c r="MQK40" s="131"/>
      <c r="MQO40" s="51"/>
      <c r="MQP40" s="157"/>
      <c r="MQQ40" s="131"/>
      <c r="MQU40" s="51"/>
      <c r="MQV40" s="157"/>
      <c r="MQW40" s="131"/>
      <c r="MRA40" s="51"/>
      <c r="MRB40" s="157"/>
      <c r="MRC40" s="131"/>
      <c r="MRG40" s="51"/>
      <c r="MRH40" s="157"/>
      <c r="MRI40" s="131"/>
      <c r="MRM40" s="51"/>
      <c r="MRN40" s="157"/>
      <c r="MRO40" s="131"/>
      <c r="MRS40" s="51"/>
      <c r="MRT40" s="157"/>
      <c r="MRU40" s="131"/>
      <c r="MRY40" s="51"/>
      <c r="MRZ40" s="157"/>
      <c r="MSA40" s="131"/>
      <c r="MSE40" s="51"/>
      <c r="MSF40" s="157"/>
      <c r="MSG40" s="131"/>
      <c r="MSK40" s="51"/>
      <c r="MSL40" s="157"/>
      <c r="MSM40" s="131"/>
      <c r="MSQ40" s="51"/>
      <c r="MSR40" s="157"/>
      <c r="MSS40" s="131"/>
      <c r="MSW40" s="51"/>
      <c r="MSX40" s="157"/>
      <c r="MSY40" s="131"/>
      <c r="MTC40" s="51"/>
      <c r="MTD40" s="157"/>
      <c r="MTE40" s="131"/>
      <c r="MTI40" s="51"/>
      <c r="MTJ40" s="157"/>
      <c r="MTK40" s="131"/>
      <c r="MTO40" s="51"/>
      <c r="MTP40" s="157"/>
      <c r="MTQ40" s="131"/>
      <c r="MTU40" s="51"/>
      <c r="MTV40" s="157"/>
      <c r="MTW40" s="131"/>
      <c r="MUA40" s="51"/>
      <c r="MUB40" s="157"/>
      <c r="MUC40" s="131"/>
      <c r="MUG40" s="51"/>
      <c r="MUH40" s="157"/>
      <c r="MUI40" s="131"/>
      <c r="MUM40" s="51"/>
      <c r="MUN40" s="157"/>
      <c r="MUO40" s="131"/>
      <c r="MUS40" s="51"/>
      <c r="MUT40" s="157"/>
      <c r="MUU40" s="131"/>
      <c r="MUY40" s="51"/>
      <c r="MUZ40" s="157"/>
      <c r="MVA40" s="131"/>
      <c r="MVE40" s="51"/>
      <c r="MVF40" s="157"/>
      <c r="MVG40" s="131"/>
      <c r="MVK40" s="51"/>
      <c r="MVL40" s="157"/>
      <c r="MVM40" s="131"/>
      <c r="MVQ40" s="51"/>
      <c r="MVR40" s="157"/>
      <c r="MVS40" s="131"/>
      <c r="MVW40" s="51"/>
      <c r="MVX40" s="157"/>
      <c r="MVY40" s="131"/>
      <c r="MWC40" s="51"/>
      <c r="MWD40" s="157"/>
      <c r="MWE40" s="131"/>
      <c r="MWI40" s="51"/>
      <c r="MWJ40" s="157"/>
      <c r="MWK40" s="131"/>
      <c r="MWO40" s="51"/>
      <c r="MWP40" s="157"/>
      <c r="MWQ40" s="131"/>
      <c r="MWU40" s="51"/>
      <c r="MWV40" s="157"/>
      <c r="MWW40" s="131"/>
      <c r="MXA40" s="51"/>
      <c r="MXB40" s="157"/>
      <c r="MXC40" s="131"/>
      <c r="MXG40" s="51"/>
      <c r="MXH40" s="157"/>
      <c r="MXI40" s="131"/>
      <c r="MXM40" s="51"/>
      <c r="MXN40" s="157"/>
      <c r="MXO40" s="131"/>
      <c r="MXS40" s="51"/>
      <c r="MXT40" s="157"/>
      <c r="MXU40" s="131"/>
      <c r="MXY40" s="51"/>
      <c r="MXZ40" s="157"/>
      <c r="MYA40" s="131"/>
      <c r="MYE40" s="51"/>
      <c r="MYF40" s="157"/>
      <c r="MYG40" s="131"/>
      <c r="MYK40" s="51"/>
      <c r="MYL40" s="157"/>
      <c r="MYM40" s="131"/>
      <c r="MYQ40" s="51"/>
      <c r="MYR40" s="157"/>
      <c r="MYS40" s="131"/>
      <c r="MYW40" s="51"/>
      <c r="MYX40" s="157"/>
      <c r="MYY40" s="131"/>
      <c r="MZC40" s="51"/>
      <c r="MZD40" s="157"/>
      <c r="MZE40" s="131"/>
      <c r="MZI40" s="51"/>
      <c r="MZJ40" s="157"/>
      <c r="MZK40" s="131"/>
      <c r="MZO40" s="51"/>
      <c r="MZP40" s="157"/>
      <c r="MZQ40" s="131"/>
      <c r="MZU40" s="51"/>
      <c r="MZV40" s="157"/>
      <c r="MZW40" s="131"/>
      <c r="NAA40" s="51"/>
      <c r="NAB40" s="157"/>
      <c r="NAC40" s="131"/>
      <c r="NAG40" s="51"/>
      <c r="NAH40" s="157"/>
      <c r="NAI40" s="131"/>
      <c r="NAM40" s="51"/>
      <c r="NAN40" s="157"/>
      <c r="NAO40" s="131"/>
      <c r="NAS40" s="51"/>
      <c r="NAT40" s="157"/>
      <c r="NAU40" s="131"/>
      <c r="NAY40" s="51"/>
      <c r="NAZ40" s="157"/>
      <c r="NBA40" s="131"/>
      <c r="NBE40" s="51"/>
      <c r="NBF40" s="157"/>
      <c r="NBG40" s="131"/>
      <c r="NBK40" s="51"/>
      <c r="NBL40" s="157"/>
      <c r="NBM40" s="131"/>
      <c r="NBQ40" s="51"/>
      <c r="NBR40" s="157"/>
      <c r="NBS40" s="131"/>
      <c r="NBW40" s="51"/>
      <c r="NBX40" s="157"/>
      <c r="NBY40" s="131"/>
      <c r="NCC40" s="51"/>
      <c r="NCD40" s="157"/>
      <c r="NCE40" s="131"/>
      <c r="NCI40" s="51"/>
      <c r="NCJ40" s="157"/>
      <c r="NCK40" s="131"/>
      <c r="NCO40" s="51"/>
      <c r="NCP40" s="157"/>
      <c r="NCQ40" s="131"/>
      <c r="NCU40" s="51"/>
      <c r="NCV40" s="157"/>
      <c r="NCW40" s="131"/>
      <c r="NDA40" s="51"/>
      <c r="NDB40" s="157"/>
      <c r="NDC40" s="131"/>
      <c r="NDG40" s="51"/>
      <c r="NDH40" s="157"/>
      <c r="NDI40" s="131"/>
      <c r="NDM40" s="51"/>
      <c r="NDN40" s="157"/>
      <c r="NDO40" s="131"/>
      <c r="NDS40" s="51"/>
      <c r="NDT40" s="157"/>
      <c r="NDU40" s="131"/>
      <c r="NDY40" s="51"/>
      <c r="NDZ40" s="157"/>
      <c r="NEA40" s="131"/>
      <c r="NEE40" s="51"/>
      <c r="NEF40" s="157"/>
      <c r="NEG40" s="131"/>
      <c r="NEK40" s="51"/>
      <c r="NEL40" s="157"/>
      <c r="NEM40" s="131"/>
      <c r="NEQ40" s="51"/>
      <c r="NER40" s="157"/>
      <c r="NES40" s="131"/>
      <c r="NEW40" s="51"/>
      <c r="NEX40" s="157"/>
      <c r="NEY40" s="131"/>
      <c r="NFC40" s="51"/>
      <c r="NFD40" s="157"/>
      <c r="NFE40" s="131"/>
      <c r="NFI40" s="51"/>
      <c r="NFJ40" s="157"/>
      <c r="NFK40" s="131"/>
      <c r="NFO40" s="51"/>
      <c r="NFP40" s="157"/>
      <c r="NFQ40" s="131"/>
      <c r="NFU40" s="51"/>
      <c r="NFV40" s="157"/>
      <c r="NFW40" s="131"/>
      <c r="NGA40" s="51"/>
      <c r="NGB40" s="157"/>
      <c r="NGC40" s="131"/>
      <c r="NGG40" s="51"/>
      <c r="NGH40" s="157"/>
      <c r="NGI40" s="131"/>
      <c r="NGM40" s="51"/>
      <c r="NGN40" s="157"/>
      <c r="NGO40" s="131"/>
      <c r="NGS40" s="51"/>
      <c r="NGT40" s="157"/>
      <c r="NGU40" s="131"/>
      <c r="NGY40" s="51"/>
      <c r="NGZ40" s="157"/>
      <c r="NHA40" s="131"/>
      <c r="NHE40" s="51"/>
      <c r="NHF40" s="157"/>
      <c r="NHG40" s="131"/>
      <c r="NHK40" s="51"/>
      <c r="NHL40" s="157"/>
      <c r="NHM40" s="131"/>
      <c r="NHQ40" s="51"/>
      <c r="NHR40" s="157"/>
      <c r="NHS40" s="131"/>
      <c r="NHW40" s="51"/>
      <c r="NHX40" s="157"/>
      <c r="NHY40" s="131"/>
      <c r="NIC40" s="51"/>
      <c r="NID40" s="157"/>
      <c r="NIE40" s="131"/>
      <c r="NII40" s="51"/>
      <c r="NIJ40" s="157"/>
      <c r="NIK40" s="131"/>
      <c r="NIO40" s="51"/>
      <c r="NIP40" s="157"/>
      <c r="NIQ40" s="131"/>
      <c r="NIU40" s="51"/>
      <c r="NIV40" s="157"/>
      <c r="NIW40" s="131"/>
      <c r="NJA40" s="51"/>
      <c r="NJB40" s="157"/>
      <c r="NJC40" s="131"/>
      <c r="NJG40" s="51"/>
      <c r="NJH40" s="157"/>
      <c r="NJI40" s="131"/>
      <c r="NJM40" s="51"/>
      <c r="NJN40" s="157"/>
      <c r="NJO40" s="131"/>
      <c r="NJS40" s="51"/>
      <c r="NJT40" s="157"/>
      <c r="NJU40" s="131"/>
      <c r="NJY40" s="51"/>
      <c r="NJZ40" s="157"/>
      <c r="NKA40" s="131"/>
      <c r="NKE40" s="51"/>
      <c r="NKF40" s="157"/>
      <c r="NKG40" s="131"/>
      <c r="NKK40" s="51"/>
      <c r="NKL40" s="157"/>
      <c r="NKM40" s="131"/>
      <c r="NKQ40" s="51"/>
      <c r="NKR40" s="157"/>
      <c r="NKS40" s="131"/>
      <c r="NKW40" s="51"/>
      <c r="NKX40" s="157"/>
      <c r="NKY40" s="131"/>
      <c r="NLC40" s="51"/>
      <c r="NLD40" s="157"/>
      <c r="NLE40" s="131"/>
      <c r="NLI40" s="51"/>
      <c r="NLJ40" s="157"/>
      <c r="NLK40" s="131"/>
      <c r="NLO40" s="51"/>
      <c r="NLP40" s="157"/>
      <c r="NLQ40" s="131"/>
      <c r="NLU40" s="51"/>
      <c r="NLV40" s="157"/>
      <c r="NLW40" s="131"/>
      <c r="NMA40" s="51"/>
      <c r="NMB40" s="157"/>
      <c r="NMC40" s="131"/>
      <c r="NMG40" s="51"/>
      <c r="NMH40" s="157"/>
      <c r="NMI40" s="131"/>
      <c r="NMM40" s="51"/>
      <c r="NMN40" s="157"/>
      <c r="NMO40" s="131"/>
      <c r="NMS40" s="51"/>
      <c r="NMT40" s="157"/>
      <c r="NMU40" s="131"/>
      <c r="NMY40" s="51"/>
      <c r="NMZ40" s="157"/>
      <c r="NNA40" s="131"/>
      <c r="NNE40" s="51"/>
      <c r="NNF40" s="157"/>
      <c r="NNG40" s="131"/>
      <c r="NNK40" s="51"/>
      <c r="NNL40" s="157"/>
      <c r="NNM40" s="131"/>
      <c r="NNQ40" s="51"/>
      <c r="NNR40" s="157"/>
      <c r="NNS40" s="131"/>
      <c r="NNW40" s="51"/>
      <c r="NNX40" s="157"/>
      <c r="NNY40" s="131"/>
      <c r="NOC40" s="51"/>
      <c r="NOD40" s="157"/>
      <c r="NOE40" s="131"/>
      <c r="NOI40" s="51"/>
      <c r="NOJ40" s="157"/>
      <c r="NOK40" s="131"/>
      <c r="NOO40" s="51"/>
      <c r="NOP40" s="157"/>
      <c r="NOQ40" s="131"/>
      <c r="NOU40" s="51"/>
      <c r="NOV40" s="157"/>
      <c r="NOW40" s="131"/>
      <c r="NPA40" s="51"/>
      <c r="NPB40" s="157"/>
      <c r="NPC40" s="131"/>
      <c r="NPG40" s="51"/>
      <c r="NPH40" s="157"/>
      <c r="NPI40" s="131"/>
      <c r="NPM40" s="51"/>
      <c r="NPN40" s="157"/>
      <c r="NPO40" s="131"/>
      <c r="NPS40" s="51"/>
      <c r="NPT40" s="157"/>
      <c r="NPU40" s="131"/>
      <c r="NPY40" s="51"/>
      <c r="NPZ40" s="157"/>
      <c r="NQA40" s="131"/>
      <c r="NQE40" s="51"/>
      <c r="NQF40" s="157"/>
      <c r="NQG40" s="131"/>
      <c r="NQK40" s="51"/>
      <c r="NQL40" s="157"/>
      <c r="NQM40" s="131"/>
      <c r="NQQ40" s="51"/>
      <c r="NQR40" s="157"/>
      <c r="NQS40" s="131"/>
      <c r="NQW40" s="51"/>
      <c r="NQX40" s="157"/>
      <c r="NQY40" s="131"/>
      <c r="NRC40" s="51"/>
      <c r="NRD40" s="157"/>
      <c r="NRE40" s="131"/>
      <c r="NRI40" s="51"/>
      <c r="NRJ40" s="157"/>
      <c r="NRK40" s="131"/>
      <c r="NRO40" s="51"/>
      <c r="NRP40" s="157"/>
      <c r="NRQ40" s="131"/>
      <c r="NRU40" s="51"/>
      <c r="NRV40" s="157"/>
      <c r="NRW40" s="131"/>
      <c r="NSA40" s="51"/>
      <c r="NSB40" s="157"/>
      <c r="NSC40" s="131"/>
      <c r="NSG40" s="51"/>
      <c r="NSH40" s="157"/>
      <c r="NSI40" s="131"/>
      <c r="NSM40" s="51"/>
      <c r="NSN40" s="157"/>
      <c r="NSO40" s="131"/>
      <c r="NSS40" s="51"/>
      <c r="NST40" s="157"/>
      <c r="NSU40" s="131"/>
      <c r="NSY40" s="51"/>
      <c r="NSZ40" s="157"/>
      <c r="NTA40" s="131"/>
      <c r="NTE40" s="51"/>
      <c r="NTF40" s="157"/>
      <c r="NTG40" s="131"/>
      <c r="NTK40" s="51"/>
      <c r="NTL40" s="157"/>
      <c r="NTM40" s="131"/>
      <c r="NTQ40" s="51"/>
      <c r="NTR40" s="157"/>
      <c r="NTS40" s="131"/>
      <c r="NTW40" s="51"/>
      <c r="NTX40" s="157"/>
      <c r="NTY40" s="131"/>
      <c r="NUC40" s="51"/>
      <c r="NUD40" s="157"/>
      <c r="NUE40" s="131"/>
      <c r="NUI40" s="51"/>
      <c r="NUJ40" s="157"/>
      <c r="NUK40" s="131"/>
      <c r="NUO40" s="51"/>
      <c r="NUP40" s="157"/>
      <c r="NUQ40" s="131"/>
      <c r="NUU40" s="51"/>
      <c r="NUV40" s="157"/>
      <c r="NUW40" s="131"/>
      <c r="NVA40" s="51"/>
      <c r="NVB40" s="157"/>
      <c r="NVC40" s="131"/>
      <c r="NVG40" s="51"/>
      <c r="NVH40" s="157"/>
      <c r="NVI40" s="131"/>
      <c r="NVM40" s="51"/>
      <c r="NVN40" s="157"/>
      <c r="NVO40" s="131"/>
      <c r="NVS40" s="51"/>
      <c r="NVT40" s="157"/>
      <c r="NVU40" s="131"/>
      <c r="NVY40" s="51"/>
      <c r="NVZ40" s="157"/>
      <c r="NWA40" s="131"/>
      <c r="NWE40" s="51"/>
      <c r="NWF40" s="157"/>
      <c r="NWG40" s="131"/>
      <c r="NWK40" s="51"/>
      <c r="NWL40" s="157"/>
      <c r="NWM40" s="131"/>
      <c r="NWQ40" s="51"/>
      <c r="NWR40" s="157"/>
      <c r="NWS40" s="131"/>
      <c r="NWW40" s="51"/>
      <c r="NWX40" s="157"/>
      <c r="NWY40" s="131"/>
      <c r="NXC40" s="51"/>
      <c r="NXD40" s="157"/>
      <c r="NXE40" s="131"/>
      <c r="NXI40" s="51"/>
      <c r="NXJ40" s="157"/>
      <c r="NXK40" s="131"/>
      <c r="NXO40" s="51"/>
      <c r="NXP40" s="157"/>
      <c r="NXQ40" s="131"/>
      <c r="NXU40" s="51"/>
      <c r="NXV40" s="157"/>
      <c r="NXW40" s="131"/>
      <c r="NYA40" s="51"/>
      <c r="NYB40" s="157"/>
      <c r="NYC40" s="131"/>
      <c r="NYG40" s="51"/>
      <c r="NYH40" s="157"/>
      <c r="NYI40" s="131"/>
      <c r="NYM40" s="51"/>
      <c r="NYN40" s="157"/>
      <c r="NYO40" s="131"/>
      <c r="NYS40" s="51"/>
      <c r="NYT40" s="157"/>
      <c r="NYU40" s="131"/>
      <c r="NYY40" s="51"/>
      <c r="NYZ40" s="157"/>
      <c r="NZA40" s="131"/>
      <c r="NZE40" s="51"/>
      <c r="NZF40" s="157"/>
      <c r="NZG40" s="131"/>
      <c r="NZK40" s="51"/>
      <c r="NZL40" s="157"/>
      <c r="NZM40" s="131"/>
      <c r="NZQ40" s="51"/>
      <c r="NZR40" s="157"/>
      <c r="NZS40" s="131"/>
      <c r="NZW40" s="51"/>
      <c r="NZX40" s="157"/>
      <c r="NZY40" s="131"/>
      <c r="OAC40" s="51"/>
      <c r="OAD40" s="157"/>
      <c r="OAE40" s="131"/>
      <c r="OAI40" s="51"/>
      <c r="OAJ40" s="157"/>
      <c r="OAK40" s="131"/>
      <c r="OAO40" s="51"/>
      <c r="OAP40" s="157"/>
      <c r="OAQ40" s="131"/>
      <c r="OAU40" s="51"/>
      <c r="OAV40" s="157"/>
      <c r="OAW40" s="131"/>
      <c r="OBA40" s="51"/>
      <c r="OBB40" s="157"/>
      <c r="OBC40" s="131"/>
      <c r="OBG40" s="51"/>
      <c r="OBH40" s="157"/>
      <c r="OBI40" s="131"/>
      <c r="OBM40" s="51"/>
      <c r="OBN40" s="157"/>
      <c r="OBO40" s="131"/>
      <c r="OBS40" s="51"/>
      <c r="OBT40" s="157"/>
      <c r="OBU40" s="131"/>
      <c r="OBY40" s="51"/>
      <c r="OBZ40" s="157"/>
      <c r="OCA40" s="131"/>
      <c r="OCE40" s="51"/>
      <c r="OCF40" s="157"/>
      <c r="OCG40" s="131"/>
      <c r="OCK40" s="51"/>
      <c r="OCL40" s="157"/>
      <c r="OCM40" s="131"/>
      <c r="OCQ40" s="51"/>
      <c r="OCR40" s="157"/>
      <c r="OCS40" s="131"/>
      <c r="OCW40" s="51"/>
      <c r="OCX40" s="157"/>
      <c r="OCY40" s="131"/>
      <c r="ODC40" s="51"/>
      <c r="ODD40" s="157"/>
      <c r="ODE40" s="131"/>
      <c r="ODI40" s="51"/>
      <c r="ODJ40" s="157"/>
      <c r="ODK40" s="131"/>
      <c r="ODO40" s="51"/>
      <c r="ODP40" s="157"/>
      <c r="ODQ40" s="131"/>
      <c r="ODU40" s="51"/>
      <c r="ODV40" s="157"/>
      <c r="ODW40" s="131"/>
      <c r="OEA40" s="51"/>
      <c r="OEB40" s="157"/>
      <c r="OEC40" s="131"/>
      <c r="OEG40" s="51"/>
      <c r="OEH40" s="157"/>
      <c r="OEI40" s="131"/>
      <c r="OEM40" s="51"/>
      <c r="OEN40" s="157"/>
      <c r="OEO40" s="131"/>
      <c r="OES40" s="51"/>
      <c r="OET40" s="157"/>
      <c r="OEU40" s="131"/>
      <c r="OEY40" s="51"/>
      <c r="OEZ40" s="157"/>
      <c r="OFA40" s="131"/>
      <c r="OFE40" s="51"/>
      <c r="OFF40" s="157"/>
      <c r="OFG40" s="131"/>
      <c r="OFK40" s="51"/>
      <c r="OFL40" s="157"/>
      <c r="OFM40" s="131"/>
      <c r="OFQ40" s="51"/>
      <c r="OFR40" s="157"/>
      <c r="OFS40" s="131"/>
      <c r="OFW40" s="51"/>
      <c r="OFX40" s="157"/>
      <c r="OFY40" s="131"/>
      <c r="OGC40" s="51"/>
      <c r="OGD40" s="157"/>
      <c r="OGE40" s="131"/>
      <c r="OGI40" s="51"/>
      <c r="OGJ40" s="157"/>
      <c r="OGK40" s="131"/>
      <c r="OGO40" s="51"/>
      <c r="OGP40" s="157"/>
      <c r="OGQ40" s="131"/>
      <c r="OGU40" s="51"/>
      <c r="OGV40" s="157"/>
      <c r="OGW40" s="131"/>
      <c r="OHA40" s="51"/>
      <c r="OHB40" s="157"/>
      <c r="OHC40" s="131"/>
      <c r="OHG40" s="51"/>
      <c r="OHH40" s="157"/>
      <c r="OHI40" s="131"/>
      <c r="OHM40" s="51"/>
      <c r="OHN40" s="157"/>
      <c r="OHO40" s="131"/>
      <c r="OHS40" s="51"/>
      <c r="OHT40" s="157"/>
      <c r="OHU40" s="131"/>
      <c r="OHY40" s="51"/>
      <c r="OHZ40" s="157"/>
      <c r="OIA40" s="131"/>
      <c r="OIE40" s="51"/>
      <c r="OIF40" s="157"/>
      <c r="OIG40" s="131"/>
      <c r="OIK40" s="51"/>
      <c r="OIL40" s="157"/>
      <c r="OIM40" s="131"/>
      <c r="OIQ40" s="51"/>
      <c r="OIR40" s="157"/>
      <c r="OIS40" s="131"/>
      <c r="OIW40" s="51"/>
      <c r="OIX40" s="157"/>
      <c r="OIY40" s="131"/>
      <c r="OJC40" s="51"/>
      <c r="OJD40" s="157"/>
      <c r="OJE40" s="131"/>
      <c r="OJI40" s="51"/>
      <c r="OJJ40" s="157"/>
      <c r="OJK40" s="131"/>
      <c r="OJO40" s="51"/>
      <c r="OJP40" s="157"/>
      <c r="OJQ40" s="131"/>
      <c r="OJU40" s="51"/>
      <c r="OJV40" s="157"/>
      <c r="OJW40" s="131"/>
      <c r="OKA40" s="51"/>
      <c r="OKB40" s="157"/>
      <c r="OKC40" s="131"/>
      <c r="OKG40" s="51"/>
      <c r="OKH40" s="157"/>
      <c r="OKI40" s="131"/>
      <c r="OKM40" s="51"/>
      <c r="OKN40" s="157"/>
      <c r="OKO40" s="131"/>
      <c r="OKS40" s="51"/>
      <c r="OKT40" s="157"/>
      <c r="OKU40" s="131"/>
      <c r="OKY40" s="51"/>
      <c r="OKZ40" s="157"/>
      <c r="OLA40" s="131"/>
      <c r="OLE40" s="51"/>
      <c r="OLF40" s="157"/>
      <c r="OLG40" s="131"/>
      <c r="OLK40" s="51"/>
      <c r="OLL40" s="157"/>
      <c r="OLM40" s="131"/>
      <c r="OLQ40" s="51"/>
      <c r="OLR40" s="157"/>
      <c r="OLS40" s="131"/>
      <c r="OLW40" s="51"/>
      <c r="OLX40" s="157"/>
      <c r="OLY40" s="131"/>
      <c r="OMC40" s="51"/>
      <c r="OMD40" s="157"/>
      <c r="OME40" s="131"/>
      <c r="OMI40" s="51"/>
      <c r="OMJ40" s="157"/>
      <c r="OMK40" s="131"/>
      <c r="OMO40" s="51"/>
      <c r="OMP40" s="157"/>
      <c r="OMQ40" s="131"/>
      <c r="OMU40" s="51"/>
      <c r="OMV40" s="157"/>
      <c r="OMW40" s="131"/>
      <c r="ONA40" s="51"/>
      <c r="ONB40" s="157"/>
      <c r="ONC40" s="131"/>
      <c r="ONG40" s="51"/>
      <c r="ONH40" s="157"/>
      <c r="ONI40" s="131"/>
      <c r="ONM40" s="51"/>
      <c r="ONN40" s="157"/>
      <c r="ONO40" s="131"/>
      <c r="ONS40" s="51"/>
      <c r="ONT40" s="157"/>
      <c r="ONU40" s="131"/>
      <c r="ONY40" s="51"/>
      <c r="ONZ40" s="157"/>
      <c r="OOA40" s="131"/>
      <c r="OOE40" s="51"/>
      <c r="OOF40" s="157"/>
      <c r="OOG40" s="131"/>
      <c r="OOK40" s="51"/>
      <c r="OOL40" s="157"/>
      <c r="OOM40" s="131"/>
      <c r="OOQ40" s="51"/>
      <c r="OOR40" s="157"/>
      <c r="OOS40" s="131"/>
      <c r="OOW40" s="51"/>
      <c r="OOX40" s="157"/>
      <c r="OOY40" s="131"/>
      <c r="OPC40" s="51"/>
      <c r="OPD40" s="157"/>
      <c r="OPE40" s="131"/>
      <c r="OPI40" s="51"/>
      <c r="OPJ40" s="157"/>
      <c r="OPK40" s="131"/>
      <c r="OPO40" s="51"/>
      <c r="OPP40" s="157"/>
      <c r="OPQ40" s="131"/>
      <c r="OPU40" s="51"/>
      <c r="OPV40" s="157"/>
      <c r="OPW40" s="131"/>
      <c r="OQA40" s="51"/>
      <c r="OQB40" s="157"/>
      <c r="OQC40" s="131"/>
      <c r="OQG40" s="51"/>
      <c r="OQH40" s="157"/>
      <c r="OQI40" s="131"/>
      <c r="OQM40" s="51"/>
      <c r="OQN40" s="157"/>
      <c r="OQO40" s="131"/>
      <c r="OQS40" s="51"/>
      <c r="OQT40" s="157"/>
      <c r="OQU40" s="131"/>
      <c r="OQY40" s="51"/>
      <c r="OQZ40" s="157"/>
      <c r="ORA40" s="131"/>
      <c r="ORE40" s="51"/>
      <c r="ORF40" s="157"/>
      <c r="ORG40" s="131"/>
      <c r="ORK40" s="51"/>
      <c r="ORL40" s="157"/>
      <c r="ORM40" s="131"/>
      <c r="ORQ40" s="51"/>
      <c r="ORR40" s="157"/>
      <c r="ORS40" s="131"/>
      <c r="ORW40" s="51"/>
      <c r="ORX40" s="157"/>
      <c r="ORY40" s="131"/>
      <c r="OSC40" s="51"/>
      <c r="OSD40" s="157"/>
      <c r="OSE40" s="131"/>
      <c r="OSI40" s="51"/>
      <c r="OSJ40" s="157"/>
      <c r="OSK40" s="131"/>
      <c r="OSO40" s="51"/>
      <c r="OSP40" s="157"/>
      <c r="OSQ40" s="131"/>
      <c r="OSU40" s="51"/>
      <c r="OSV40" s="157"/>
      <c r="OSW40" s="131"/>
      <c r="OTA40" s="51"/>
      <c r="OTB40" s="157"/>
      <c r="OTC40" s="131"/>
      <c r="OTG40" s="51"/>
      <c r="OTH40" s="157"/>
      <c r="OTI40" s="131"/>
      <c r="OTM40" s="51"/>
      <c r="OTN40" s="157"/>
      <c r="OTO40" s="131"/>
      <c r="OTS40" s="51"/>
      <c r="OTT40" s="157"/>
      <c r="OTU40" s="131"/>
      <c r="OTY40" s="51"/>
      <c r="OTZ40" s="157"/>
      <c r="OUA40" s="131"/>
      <c r="OUE40" s="51"/>
      <c r="OUF40" s="157"/>
      <c r="OUG40" s="131"/>
      <c r="OUK40" s="51"/>
      <c r="OUL40" s="157"/>
      <c r="OUM40" s="131"/>
      <c r="OUQ40" s="51"/>
      <c r="OUR40" s="157"/>
      <c r="OUS40" s="131"/>
      <c r="OUW40" s="51"/>
      <c r="OUX40" s="157"/>
      <c r="OUY40" s="131"/>
      <c r="OVC40" s="51"/>
      <c r="OVD40" s="157"/>
      <c r="OVE40" s="131"/>
      <c r="OVI40" s="51"/>
      <c r="OVJ40" s="157"/>
      <c r="OVK40" s="131"/>
      <c r="OVO40" s="51"/>
      <c r="OVP40" s="157"/>
      <c r="OVQ40" s="131"/>
      <c r="OVU40" s="51"/>
      <c r="OVV40" s="157"/>
      <c r="OVW40" s="131"/>
      <c r="OWA40" s="51"/>
      <c r="OWB40" s="157"/>
      <c r="OWC40" s="131"/>
      <c r="OWG40" s="51"/>
      <c r="OWH40" s="157"/>
      <c r="OWI40" s="131"/>
      <c r="OWM40" s="51"/>
      <c r="OWN40" s="157"/>
      <c r="OWO40" s="131"/>
      <c r="OWS40" s="51"/>
      <c r="OWT40" s="157"/>
      <c r="OWU40" s="131"/>
      <c r="OWY40" s="51"/>
      <c r="OWZ40" s="157"/>
      <c r="OXA40" s="131"/>
      <c r="OXE40" s="51"/>
      <c r="OXF40" s="157"/>
      <c r="OXG40" s="131"/>
      <c r="OXK40" s="51"/>
      <c r="OXL40" s="157"/>
      <c r="OXM40" s="131"/>
      <c r="OXQ40" s="51"/>
      <c r="OXR40" s="157"/>
      <c r="OXS40" s="131"/>
      <c r="OXW40" s="51"/>
      <c r="OXX40" s="157"/>
      <c r="OXY40" s="131"/>
      <c r="OYC40" s="51"/>
      <c r="OYD40" s="157"/>
      <c r="OYE40" s="131"/>
      <c r="OYI40" s="51"/>
      <c r="OYJ40" s="157"/>
      <c r="OYK40" s="131"/>
      <c r="OYO40" s="51"/>
      <c r="OYP40" s="157"/>
      <c r="OYQ40" s="131"/>
      <c r="OYU40" s="51"/>
      <c r="OYV40" s="157"/>
      <c r="OYW40" s="131"/>
      <c r="OZA40" s="51"/>
      <c r="OZB40" s="157"/>
      <c r="OZC40" s="131"/>
      <c r="OZG40" s="51"/>
      <c r="OZH40" s="157"/>
      <c r="OZI40" s="131"/>
      <c r="OZM40" s="51"/>
      <c r="OZN40" s="157"/>
      <c r="OZO40" s="131"/>
      <c r="OZS40" s="51"/>
      <c r="OZT40" s="157"/>
      <c r="OZU40" s="131"/>
      <c r="OZY40" s="51"/>
      <c r="OZZ40" s="157"/>
      <c r="PAA40" s="131"/>
      <c r="PAE40" s="51"/>
      <c r="PAF40" s="157"/>
      <c r="PAG40" s="131"/>
      <c r="PAK40" s="51"/>
      <c r="PAL40" s="157"/>
      <c r="PAM40" s="131"/>
      <c r="PAQ40" s="51"/>
      <c r="PAR40" s="157"/>
      <c r="PAS40" s="131"/>
      <c r="PAW40" s="51"/>
      <c r="PAX40" s="157"/>
      <c r="PAY40" s="131"/>
      <c r="PBC40" s="51"/>
      <c r="PBD40" s="157"/>
      <c r="PBE40" s="131"/>
      <c r="PBI40" s="51"/>
      <c r="PBJ40" s="157"/>
      <c r="PBK40" s="131"/>
      <c r="PBO40" s="51"/>
      <c r="PBP40" s="157"/>
      <c r="PBQ40" s="131"/>
      <c r="PBU40" s="51"/>
      <c r="PBV40" s="157"/>
      <c r="PBW40" s="131"/>
      <c r="PCA40" s="51"/>
      <c r="PCB40" s="157"/>
      <c r="PCC40" s="131"/>
      <c r="PCG40" s="51"/>
      <c r="PCH40" s="157"/>
      <c r="PCI40" s="131"/>
      <c r="PCM40" s="51"/>
      <c r="PCN40" s="157"/>
      <c r="PCO40" s="131"/>
      <c r="PCS40" s="51"/>
      <c r="PCT40" s="157"/>
      <c r="PCU40" s="131"/>
      <c r="PCY40" s="51"/>
      <c r="PCZ40" s="157"/>
      <c r="PDA40" s="131"/>
      <c r="PDE40" s="51"/>
      <c r="PDF40" s="157"/>
      <c r="PDG40" s="131"/>
      <c r="PDK40" s="51"/>
      <c r="PDL40" s="157"/>
      <c r="PDM40" s="131"/>
      <c r="PDQ40" s="51"/>
      <c r="PDR40" s="157"/>
      <c r="PDS40" s="131"/>
      <c r="PDW40" s="51"/>
      <c r="PDX40" s="157"/>
      <c r="PDY40" s="131"/>
      <c r="PEC40" s="51"/>
      <c r="PED40" s="157"/>
      <c r="PEE40" s="131"/>
      <c r="PEI40" s="51"/>
      <c r="PEJ40" s="157"/>
      <c r="PEK40" s="131"/>
      <c r="PEO40" s="51"/>
      <c r="PEP40" s="157"/>
      <c r="PEQ40" s="131"/>
      <c r="PEU40" s="51"/>
      <c r="PEV40" s="157"/>
      <c r="PEW40" s="131"/>
      <c r="PFA40" s="51"/>
      <c r="PFB40" s="157"/>
      <c r="PFC40" s="131"/>
      <c r="PFG40" s="51"/>
      <c r="PFH40" s="157"/>
      <c r="PFI40" s="131"/>
      <c r="PFM40" s="51"/>
      <c r="PFN40" s="157"/>
      <c r="PFO40" s="131"/>
      <c r="PFS40" s="51"/>
      <c r="PFT40" s="157"/>
      <c r="PFU40" s="131"/>
      <c r="PFY40" s="51"/>
      <c r="PFZ40" s="157"/>
      <c r="PGA40" s="131"/>
      <c r="PGE40" s="51"/>
      <c r="PGF40" s="157"/>
      <c r="PGG40" s="131"/>
      <c r="PGK40" s="51"/>
      <c r="PGL40" s="157"/>
      <c r="PGM40" s="131"/>
      <c r="PGQ40" s="51"/>
      <c r="PGR40" s="157"/>
      <c r="PGS40" s="131"/>
      <c r="PGW40" s="51"/>
      <c r="PGX40" s="157"/>
      <c r="PGY40" s="131"/>
      <c r="PHC40" s="51"/>
      <c r="PHD40" s="157"/>
      <c r="PHE40" s="131"/>
      <c r="PHI40" s="51"/>
      <c r="PHJ40" s="157"/>
      <c r="PHK40" s="131"/>
      <c r="PHO40" s="51"/>
      <c r="PHP40" s="157"/>
      <c r="PHQ40" s="131"/>
      <c r="PHU40" s="51"/>
      <c r="PHV40" s="157"/>
      <c r="PHW40" s="131"/>
      <c r="PIA40" s="51"/>
      <c r="PIB40" s="157"/>
      <c r="PIC40" s="131"/>
      <c r="PIG40" s="51"/>
      <c r="PIH40" s="157"/>
      <c r="PII40" s="131"/>
      <c r="PIM40" s="51"/>
      <c r="PIN40" s="157"/>
      <c r="PIO40" s="131"/>
      <c r="PIS40" s="51"/>
      <c r="PIT40" s="157"/>
      <c r="PIU40" s="131"/>
      <c r="PIY40" s="51"/>
      <c r="PIZ40" s="157"/>
      <c r="PJA40" s="131"/>
      <c r="PJE40" s="51"/>
      <c r="PJF40" s="157"/>
      <c r="PJG40" s="131"/>
      <c r="PJK40" s="51"/>
      <c r="PJL40" s="157"/>
      <c r="PJM40" s="131"/>
      <c r="PJQ40" s="51"/>
      <c r="PJR40" s="157"/>
      <c r="PJS40" s="131"/>
      <c r="PJW40" s="51"/>
      <c r="PJX40" s="157"/>
      <c r="PJY40" s="131"/>
      <c r="PKC40" s="51"/>
      <c r="PKD40" s="157"/>
      <c r="PKE40" s="131"/>
      <c r="PKI40" s="51"/>
      <c r="PKJ40" s="157"/>
      <c r="PKK40" s="131"/>
      <c r="PKO40" s="51"/>
      <c r="PKP40" s="157"/>
      <c r="PKQ40" s="131"/>
      <c r="PKU40" s="51"/>
      <c r="PKV40" s="157"/>
      <c r="PKW40" s="131"/>
      <c r="PLA40" s="51"/>
      <c r="PLB40" s="157"/>
      <c r="PLC40" s="131"/>
      <c r="PLG40" s="51"/>
      <c r="PLH40" s="157"/>
      <c r="PLI40" s="131"/>
      <c r="PLM40" s="51"/>
      <c r="PLN40" s="157"/>
      <c r="PLO40" s="131"/>
      <c r="PLS40" s="51"/>
      <c r="PLT40" s="157"/>
      <c r="PLU40" s="131"/>
      <c r="PLY40" s="51"/>
      <c r="PLZ40" s="157"/>
      <c r="PMA40" s="131"/>
      <c r="PME40" s="51"/>
      <c r="PMF40" s="157"/>
      <c r="PMG40" s="131"/>
      <c r="PMK40" s="51"/>
      <c r="PML40" s="157"/>
      <c r="PMM40" s="131"/>
      <c r="PMQ40" s="51"/>
      <c r="PMR40" s="157"/>
      <c r="PMS40" s="131"/>
      <c r="PMW40" s="51"/>
      <c r="PMX40" s="157"/>
      <c r="PMY40" s="131"/>
      <c r="PNC40" s="51"/>
      <c r="PND40" s="157"/>
      <c r="PNE40" s="131"/>
      <c r="PNI40" s="51"/>
      <c r="PNJ40" s="157"/>
      <c r="PNK40" s="131"/>
      <c r="PNO40" s="51"/>
      <c r="PNP40" s="157"/>
      <c r="PNQ40" s="131"/>
      <c r="PNU40" s="51"/>
      <c r="PNV40" s="157"/>
      <c r="PNW40" s="131"/>
      <c r="POA40" s="51"/>
      <c r="POB40" s="157"/>
      <c r="POC40" s="131"/>
      <c r="POG40" s="51"/>
      <c r="POH40" s="157"/>
      <c r="POI40" s="131"/>
      <c r="POM40" s="51"/>
      <c r="PON40" s="157"/>
      <c r="POO40" s="131"/>
      <c r="POS40" s="51"/>
      <c r="POT40" s="157"/>
      <c r="POU40" s="131"/>
      <c r="POY40" s="51"/>
      <c r="POZ40" s="157"/>
      <c r="PPA40" s="131"/>
      <c r="PPE40" s="51"/>
      <c r="PPF40" s="157"/>
      <c r="PPG40" s="131"/>
      <c r="PPK40" s="51"/>
      <c r="PPL40" s="157"/>
      <c r="PPM40" s="131"/>
      <c r="PPQ40" s="51"/>
      <c r="PPR40" s="157"/>
      <c r="PPS40" s="131"/>
      <c r="PPW40" s="51"/>
      <c r="PPX40" s="157"/>
      <c r="PPY40" s="131"/>
      <c r="PQC40" s="51"/>
      <c r="PQD40" s="157"/>
      <c r="PQE40" s="131"/>
      <c r="PQI40" s="51"/>
      <c r="PQJ40" s="157"/>
      <c r="PQK40" s="131"/>
      <c r="PQO40" s="51"/>
      <c r="PQP40" s="157"/>
      <c r="PQQ40" s="131"/>
      <c r="PQU40" s="51"/>
      <c r="PQV40" s="157"/>
      <c r="PQW40" s="131"/>
      <c r="PRA40" s="51"/>
      <c r="PRB40" s="157"/>
      <c r="PRC40" s="131"/>
      <c r="PRG40" s="51"/>
      <c r="PRH40" s="157"/>
      <c r="PRI40" s="131"/>
      <c r="PRM40" s="51"/>
      <c r="PRN40" s="157"/>
      <c r="PRO40" s="131"/>
      <c r="PRS40" s="51"/>
      <c r="PRT40" s="157"/>
      <c r="PRU40" s="131"/>
      <c r="PRY40" s="51"/>
      <c r="PRZ40" s="157"/>
      <c r="PSA40" s="131"/>
      <c r="PSE40" s="51"/>
      <c r="PSF40" s="157"/>
      <c r="PSG40" s="131"/>
      <c r="PSK40" s="51"/>
      <c r="PSL40" s="157"/>
      <c r="PSM40" s="131"/>
      <c r="PSQ40" s="51"/>
      <c r="PSR40" s="157"/>
      <c r="PSS40" s="131"/>
      <c r="PSW40" s="51"/>
      <c r="PSX40" s="157"/>
      <c r="PSY40" s="131"/>
      <c r="PTC40" s="51"/>
      <c r="PTD40" s="157"/>
      <c r="PTE40" s="131"/>
      <c r="PTI40" s="51"/>
      <c r="PTJ40" s="157"/>
      <c r="PTK40" s="131"/>
      <c r="PTO40" s="51"/>
      <c r="PTP40" s="157"/>
      <c r="PTQ40" s="131"/>
      <c r="PTU40" s="51"/>
      <c r="PTV40" s="157"/>
      <c r="PTW40" s="131"/>
      <c r="PUA40" s="51"/>
      <c r="PUB40" s="157"/>
      <c r="PUC40" s="131"/>
      <c r="PUG40" s="51"/>
      <c r="PUH40" s="157"/>
      <c r="PUI40" s="131"/>
      <c r="PUM40" s="51"/>
      <c r="PUN40" s="157"/>
      <c r="PUO40" s="131"/>
      <c r="PUS40" s="51"/>
      <c r="PUT40" s="157"/>
      <c r="PUU40" s="131"/>
      <c r="PUY40" s="51"/>
      <c r="PUZ40" s="157"/>
      <c r="PVA40" s="131"/>
      <c r="PVE40" s="51"/>
      <c r="PVF40" s="157"/>
      <c r="PVG40" s="131"/>
      <c r="PVK40" s="51"/>
      <c r="PVL40" s="157"/>
      <c r="PVM40" s="131"/>
      <c r="PVQ40" s="51"/>
      <c r="PVR40" s="157"/>
      <c r="PVS40" s="131"/>
      <c r="PVW40" s="51"/>
      <c r="PVX40" s="157"/>
      <c r="PVY40" s="131"/>
      <c r="PWC40" s="51"/>
      <c r="PWD40" s="157"/>
      <c r="PWE40" s="131"/>
      <c r="PWI40" s="51"/>
      <c r="PWJ40" s="157"/>
      <c r="PWK40" s="131"/>
      <c r="PWO40" s="51"/>
      <c r="PWP40" s="157"/>
      <c r="PWQ40" s="131"/>
      <c r="PWU40" s="51"/>
      <c r="PWV40" s="157"/>
      <c r="PWW40" s="131"/>
      <c r="PXA40" s="51"/>
      <c r="PXB40" s="157"/>
      <c r="PXC40" s="131"/>
      <c r="PXG40" s="51"/>
      <c r="PXH40" s="157"/>
      <c r="PXI40" s="131"/>
      <c r="PXM40" s="51"/>
      <c r="PXN40" s="157"/>
      <c r="PXO40" s="131"/>
      <c r="PXS40" s="51"/>
      <c r="PXT40" s="157"/>
      <c r="PXU40" s="131"/>
      <c r="PXY40" s="51"/>
      <c r="PXZ40" s="157"/>
      <c r="PYA40" s="131"/>
      <c r="PYE40" s="51"/>
      <c r="PYF40" s="157"/>
      <c r="PYG40" s="131"/>
      <c r="PYK40" s="51"/>
      <c r="PYL40" s="157"/>
      <c r="PYM40" s="131"/>
      <c r="PYQ40" s="51"/>
      <c r="PYR40" s="157"/>
      <c r="PYS40" s="131"/>
      <c r="PYW40" s="51"/>
      <c r="PYX40" s="157"/>
      <c r="PYY40" s="131"/>
      <c r="PZC40" s="51"/>
      <c r="PZD40" s="157"/>
      <c r="PZE40" s="131"/>
      <c r="PZI40" s="51"/>
      <c r="PZJ40" s="157"/>
      <c r="PZK40" s="131"/>
      <c r="PZO40" s="51"/>
      <c r="PZP40" s="157"/>
      <c r="PZQ40" s="131"/>
      <c r="PZU40" s="51"/>
      <c r="PZV40" s="157"/>
      <c r="PZW40" s="131"/>
      <c r="QAA40" s="51"/>
      <c r="QAB40" s="157"/>
      <c r="QAC40" s="131"/>
      <c r="QAG40" s="51"/>
      <c r="QAH40" s="157"/>
      <c r="QAI40" s="131"/>
      <c r="QAM40" s="51"/>
      <c r="QAN40" s="157"/>
      <c r="QAO40" s="131"/>
      <c r="QAS40" s="51"/>
      <c r="QAT40" s="157"/>
      <c r="QAU40" s="131"/>
      <c r="QAY40" s="51"/>
      <c r="QAZ40" s="157"/>
      <c r="QBA40" s="131"/>
      <c r="QBE40" s="51"/>
      <c r="QBF40" s="157"/>
      <c r="QBG40" s="131"/>
      <c r="QBK40" s="51"/>
      <c r="QBL40" s="157"/>
      <c r="QBM40" s="131"/>
      <c r="QBQ40" s="51"/>
      <c r="QBR40" s="157"/>
      <c r="QBS40" s="131"/>
      <c r="QBW40" s="51"/>
      <c r="QBX40" s="157"/>
      <c r="QBY40" s="131"/>
      <c r="QCC40" s="51"/>
      <c r="QCD40" s="157"/>
      <c r="QCE40" s="131"/>
      <c r="QCI40" s="51"/>
      <c r="QCJ40" s="157"/>
      <c r="QCK40" s="131"/>
      <c r="QCO40" s="51"/>
      <c r="QCP40" s="157"/>
      <c r="QCQ40" s="131"/>
      <c r="QCU40" s="51"/>
      <c r="QCV40" s="157"/>
      <c r="QCW40" s="131"/>
      <c r="QDA40" s="51"/>
      <c r="QDB40" s="157"/>
      <c r="QDC40" s="131"/>
      <c r="QDG40" s="51"/>
      <c r="QDH40" s="157"/>
      <c r="QDI40" s="131"/>
      <c r="QDM40" s="51"/>
      <c r="QDN40" s="157"/>
      <c r="QDO40" s="131"/>
      <c r="QDS40" s="51"/>
      <c r="QDT40" s="157"/>
      <c r="QDU40" s="131"/>
      <c r="QDY40" s="51"/>
      <c r="QDZ40" s="157"/>
      <c r="QEA40" s="131"/>
      <c r="QEE40" s="51"/>
      <c r="QEF40" s="157"/>
      <c r="QEG40" s="131"/>
      <c r="QEK40" s="51"/>
      <c r="QEL40" s="157"/>
      <c r="QEM40" s="131"/>
      <c r="QEQ40" s="51"/>
      <c r="QER40" s="157"/>
      <c r="QES40" s="131"/>
      <c r="QEW40" s="51"/>
      <c r="QEX40" s="157"/>
      <c r="QEY40" s="131"/>
      <c r="QFC40" s="51"/>
      <c r="QFD40" s="157"/>
      <c r="QFE40" s="131"/>
      <c r="QFI40" s="51"/>
      <c r="QFJ40" s="157"/>
      <c r="QFK40" s="131"/>
      <c r="QFO40" s="51"/>
      <c r="QFP40" s="157"/>
      <c r="QFQ40" s="131"/>
      <c r="QFU40" s="51"/>
      <c r="QFV40" s="157"/>
      <c r="QFW40" s="131"/>
      <c r="QGA40" s="51"/>
      <c r="QGB40" s="157"/>
      <c r="QGC40" s="131"/>
      <c r="QGG40" s="51"/>
      <c r="QGH40" s="157"/>
      <c r="QGI40" s="131"/>
      <c r="QGM40" s="51"/>
      <c r="QGN40" s="157"/>
      <c r="QGO40" s="131"/>
      <c r="QGS40" s="51"/>
      <c r="QGT40" s="157"/>
      <c r="QGU40" s="131"/>
      <c r="QGY40" s="51"/>
      <c r="QGZ40" s="157"/>
      <c r="QHA40" s="131"/>
      <c r="QHE40" s="51"/>
      <c r="QHF40" s="157"/>
      <c r="QHG40" s="131"/>
      <c r="QHK40" s="51"/>
      <c r="QHL40" s="157"/>
      <c r="QHM40" s="131"/>
      <c r="QHQ40" s="51"/>
      <c r="QHR40" s="157"/>
      <c r="QHS40" s="131"/>
      <c r="QHW40" s="51"/>
      <c r="QHX40" s="157"/>
      <c r="QHY40" s="131"/>
      <c r="QIC40" s="51"/>
      <c r="QID40" s="157"/>
      <c r="QIE40" s="131"/>
      <c r="QII40" s="51"/>
      <c r="QIJ40" s="157"/>
      <c r="QIK40" s="131"/>
      <c r="QIO40" s="51"/>
      <c r="QIP40" s="157"/>
      <c r="QIQ40" s="131"/>
      <c r="QIU40" s="51"/>
      <c r="QIV40" s="157"/>
      <c r="QIW40" s="131"/>
      <c r="QJA40" s="51"/>
      <c r="QJB40" s="157"/>
      <c r="QJC40" s="131"/>
      <c r="QJG40" s="51"/>
      <c r="QJH40" s="157"/>
      <c r="QJI40" s="131"/>
      <c r="QJM40" s="51"/>
      <c r="QJN40" s="157"/>
      <c r="QJO40" s="131"/>
      <c r="QJS40" s="51"/>
      <c r="QJT40" s="157"/>
      <c r="QJU40" s="131"/>
      <c r="QJY40" s="51"/>
      <c r="QJZ40" s="157"/>
      <c r="QKA40" s="131"/>
      <c r="QKE40" s="51"/>
      <c r="QKF40" s="157"/>
      <c r="QKG40" s="131"/>
      <c r="QKK40" s="51"/>
      <c r="QKL40" s="157"/>
      <c r="QKM40" s="131"/>
      <c r="QKQ40" s="51"/>
      <c r="QKR40" s="157"/>
      <c r="QKS40" s="131"/>
      <c r="QKW40" s="51"/>
      <c r="QKX40" s="157"/>
      <c r="QKY40" s="131"/>
      <c r="QLC40" s="51"/>
      <c r="QLD40" s="157"/>
      <c r="QLE40" s="131"/>
      <c r="QLI40" s="51"/>
      <c r="QLJ40" s="157"/>
      <c r="QLK40" s="131"/>
      <c r="QLO40" s="51"/>
      <c r="QLP40" s="157"/>
      <c r="QLQ40" s="131"/>
      <c r="QLU40" s="51"/>
      <c r="QLV40" s="157"/>
      <c r="QLW40" s="131"/>
      <c r="QMA40" s="51"/>
      <c r="QMB40" s="157"/>
      <c r="QMC40" s="131"/>
      <c r="QMG40" s="51"/>
      <c r="QMH40" s="157"/>
      <c r="QMI40" s="131"/>
      <c r="QMM40" s="51"/>
      <c r="QMN40" s="157"/>
      <c r="QMO40" s="131"/>
      <c r="QMS40" s="51"/>
      <c r="QMT40" s="157"/>
      <c r="QMU40" s="131"/>
      <c r="QMY40" s="51"/>
      <c r="QMZ40" s="157"/>
      <c r="QNA40" s="131"/>
      <c r="QNE40" s="51"/>
      <c r="QNF40" s="157"/>
      <c r="QNG40" s="131"/>
      <c r="QNK40" s="51"/>
      <c r="QNL40" s="157"/>
      <c r="QNM40" s="131"/>
      <c r="QNQ40" s="51"/>
      <c r="QNR40" s="157"/>
      <c r="QNS40" s="131"/>
      <c r="QNW40" s="51"/>
      <c r="QNX40" s="157"/>
      <c r="QNY40" s="131"/>
      <c r="QOC40" s="51"/>
      <c r="QOD40" s="157"/>
      <c r="QOE40" s="131"/>
      <c r="QOI40" s="51"/>
      <c r="QOJ40" s="157"/>
      <c r="QOK40" s="131"/>
      <c r="QOO40" s="51"/>
      <c r="QOP40" s="157"/>
      <c r="QOQ40" s="131"/>
      <c r="QOU40" s="51"/>
      <c r="QOV40" s="157"/>
      <c r="QOW40" s="131"/>
      <c r="QPA40" s="51"/>
      <c r="QPB40" s="157"/>
      <c r="QPC40" s="131"/>
      <c r="QPG40" s="51"/>
      <c r="QPH40" s="157"/>
      <c r="QPI40" s="131"/>
      <c r="QPM40" s="51"/>
      <c r="QPN40" s="157"/>
      <c r="QPO40" s="131"/>
      <c r="QPS40" s="51"/>
      <c r="QPT40" s="157"/>
      <c r="QPU40" s="131"/>
      <c r="QPY40" s="51"/>
      <c r="QPZ40" s="157"/>
      <c r="QQA40" s="131"/>
      <c r="QQE40" s="51"/>
      <c r="QQF40" s="157"/>
      <c r="QQG40" s="131"/>
      <c r="QQK40" s="51"/>
      <c r="QQL40" s="157"/>
      <c r="QQM40" s="131"/>
      <c r="QQQ40" s="51"/>
      <c r="QQR40" s="157"/>
      <c r="QQS40" s="131"/>
      <c r="QQW40" s="51"/>
      <c r="QQX40" s="157"/>
      <c r="QQY40" s="131"/>
      <c r="QRC40" s="51"/>
      <c r="QRD40" s="157"/>
      <c r="QRE40" s="131"/>
      <c r="QRI40" s="51"/>
      <c r="QRJ40" s="157"/>
      <c r="QRK40" s="131"/>
      <c r="QRO40" s="51"/>
      <c r="QRP40" s="157"/>
      <c r="QRQ40" s="131"/>
      <c r="QRU40" s="51"/>
      <c r="QRV40" s="157"/>
      <c r="QRW40" s="131"/>
      <c r="QSA40" s="51"/>
      <c r="QSB40" s="157"/>
      <c r="QSC40" s="131"/>
      <c r="QSG40" s="51"/>
      <c r="QSH40" s="157"/>
      <c r="QSI40" s="131"/>
      <c r="QSM40" s="51"/>
      <c r="QSN40" s="157"/>
      <c r="QSO40" s="131"/>
      <c r="QSS40" s="51"/>
      <c r="QST40" s="157"/>
      <c r="QSU40" s="131"/>
      <c r="QSY40" s="51"/>
      <c r="QSZ40" s="157"/>
      <c r="QTA40" s="131"/>
      <c r="QTE40" s="51"/>
      <c r="QTF40" s="157"/>
      <c r="QTG40" s="131"/>
      <c r="QTK40" s="51"/>
      <c r="QTL40" s="157"/>
      <c r="QTM40" s="131"/>
      <c r="QTQ40" s="51"/>
      <c r="QTR40" s="157"/>
      <c r="QTS40" s="131"/>
      <c r="QTW40" s="51"/>
      <c r="QTX40" s="157"/>
      <c r="QTY40" s="131"/>
      <c r="QUC40" s="51"/>
      <c r="QUD40" s="157"/>
      <c r="QUE40" s="131"/>
      <c r="QUI40" s="51"/>
      <c r="QUJ40" s="157"/>
      <c r="QUK40" s="131"/>
      <c r="QUO40" s="51"/>
      <c r="QUP40" s="157"/>
      <c r="QUQ40" s="131"/>
      <c r="QUU40" s="51"/>
      <c r="QUV40" s="157"/>
      <c r="QUW40" s="131"/>
      <c r="QVA40" s="51"/>
      <c r="QVB40" s="157"/>
      <c r="QVC40" s="131"/>
      <c r="QVG40" s="51"/>
      <c r="QVH40" s="157"/>
      <c r="QVI40" s="131"/>
      <c r="QVM40" s="51"/>
      <c r="QVN40" s="157"/>
      <c r="QVO40" s="131"/>
      <c r="QVS40" s="51"/>
      <c r="QVT40" s="157"/>
      <c r="QVU40" s="131"/>
      <c r="QVY40" s="51"/>
      <c r="QVZ40" s="157"/>
      <c r="QWA40" s="131"/>
      <c r="QWE40" s="51"/>
      <c r="QWF40" s="157"/>
      <c r="QWG40" s="131"/>
      <c r="QWK40" s="51"/>
      <c r="QWL40" s="157"/>
      <c r="QWM40" s="131"/>
      <c r="QWQ40" s="51"/>
      <c r="QWR40" s="157"/>
      <c r="QWS40" s="131"/>
      <c r="QWW40" s="51"/>
      <c r="QWX40" s="157"/>
      <c r="QWY40" s="131"/>
      <c r="QXC40" s="51"/>
      <c r="QXD40" s="157"/>
      <c r="QXE40" s="131"/>
      <c r="QXI40" s="51"/>
      <c r="QXJ40" s="157"/>
      <c r="QXK40" s="131"/>
      <c r="QXO40" s="51"/>
      <c r="QXP40" s="157"/>
      <c r="QXQ40" s="131"/>
      <c r="QXU40" s="51"/>
      <c r="QXV40" s="157"/>
      <c r="QXW40" s="131"/>
      <c r="QYA40" s="51"/>
      <c r="QYB40" s="157"/>
      <c r="QYC40" s="131"/>
      <c r="QYG40" s="51"/>
      <c r="QYH40" s="157"/>
      <c r="QYI40" s="131"/>
      <c r="QYM40" s="51"/>
      <c r="QYN40" s="157"/>
      <c r="QYO40" s="131"/>
      <c r="QYS40" s="51"/>
      <c r="QYT40" s="157"/>
      <c r="QYU40" s="131"/>
      <c r="QYY40" s="51"/>
      <c r="QYZ40" s="157"/>
      <c r="QZA40" s="131"/>
      <c r="QZE40" s="51"/>
      <c r="QZF40" s="157"/>
      <c r="QZG40" s="131"/>
      <c r="QZK40" s="51"/>
      <c r="QZL40" s="157"/>
      <c r="QZM40" s="131"/>
      <c r="QZQ40" s="51"/>
      <c r="QZR40" s="157"/>
      <c r="QZS40" s="131"/>
      <c r="QZW40" s="51"/>
      <c r="QZX40" s="157"/>
      <c r="QZY40" s="131"/>
      <c r="RAC40" s="51"/>
      <c r="RAD40" s="157"/>
      <c r="RAE40" s="131"/>
      <c r="RAI40" s="51"/>
      <c r="RAJ40" s="157"/>
      <c r="RAK40" s="131"/>
      <c r="RAO40" s="51"/>
      <c r="RAP40" s="157"/>
      <c r="RAQ40" s="131"/>
      <c r="RAU40" s="51"/>
      <c r="RAV40" s="157"/>
      <c r="RAW40" s="131"/>
      <c r="RBA40" s="51"/>
      <c r="RBB40" s="157"/>
      <c r="RBC40" s="131"/>
      <c r="RBG40" s="51"/>
      <c r="RBH40" s="157"/>
      <c r="RBI40" s="131"/>
      <c r="RBM40" s="51"/>
      <c r="RBN40" s="157"/>
      <c r="RBO40" s="131"/>
      <c r="RBS40" s="51"/>
      <c r="RBT40" s="157"/>
      <c r="RBU40" s="131"/>
      <c r="RBY40" s="51"/>
      <c r="RBZ40" s="157"/>
      <c r="RCA40" s="131"/>
      <c r="RCE40" s="51"/>
      <c r="RCF40" s="157"/>
      <c r="RCG40" s="131"/>
      <c r="RCK40" s="51"/>
      <c r="RCL40" s="157"/>
      <c r="RCM40" s="131"/>
      <c r="RCQ40" s="51"/>
      <c r="RCR40" s="157"/>
      <c r="RCS40" s="131"/>
      <c r="RCW40" s="51"/>
      <c r="RCX40" s="157"/>
      <c r="RCY40" s="131"/>
      <c r="RDC40" s="51"/>
      <c r="RDD40" s="157"/>
      <c r="RDE40" s="131"/>
      <c r="RDI40" s="51"/>
      <c r="RDJ40" s="157"/>
      <c r="RDK40" s="131"/>
      <c r="RDO40" s="51"/>
      <c r="RDP40" s="157"/>
      <c r="RDQ40" s="131"/>
      <c r="RDU40" s="51"/>
      <c r="RDV40" s="157"/>
      <c r="RDW40" s="131"/>
      <c r="REA40" s="51"/>
      <c r="REB40" s="157"/>
      <c r="REC40" s="131"/>
      <c r="REG40" s="51"/>
      <c r="REH40" s="157"/>
      <c r="REI40" s="131"/>
      <c r="REM40" s="51"/>
      <c r="REN40" s="157"/>
      <c r="REO40" s="131"/>
      <c r="RES40" s="51"/>
      <c r="RET40" s="157"/>
      <c r="REU40" s="131"/>
      <c r="REY40" s="51"/>
      <c r="REZ40" s="157"/>
      <c r="RFA40" s="131"/>
      <c r="RFE40" s="51"/>
      <c r="RFF40" s="157"/>
      <c r="RFG40" s="131"/>
      <c r="RFK40" s="51"/>
      <c r="RFL40" s="157"/>
      <c r="RFM40" s="131"/>
      <c r="RFQ40" s="51"/>
      <c r="RFR40" s="157"/>
      <c r="RFS40" s="131"/>
      <c r="RFW40" s="51"/>
      <c r="RFX40" s="157"/>
      <c r="RFY40" s="131"/>
      <c r="RGC40" s="51"/>
      <c r="RGD40" s="157"/>
      <c r="RGE40" s="131"/>
      <c r="RGI40" s="51"/>
      <c r="RGJ40" s="157"/>
      <c r="RGK40" s="131"/>
      <c r="RGO40" s="51"/>
      <c r="RGP40" s="157"/>
      <c r="RGQ40" s="131"/>
      <c r="RGU40" s="51"/>
      <c r="RGV40" s="157"/>
      <c r="RGW40" s="131"/>
      <c r="RHA40" s="51"/>
      <c r="RHB40" s="157"/>
      <c r="RHC40" s="131"/>
      <c r="RHG40" s="51"/>
      <c r="RHH40" s="157"/>
      <c r="RHI40" s="131"/>
      <c r="RHM40" s="51"/>
      <c r="RHN40" s="157"/>
      <c r="RHO40" s="131"/>
      <c r="RHS40" s="51"/>
      <c r="RHT40" s="157"/>
      <c r="RHU40" s="131"/>
      <c r="RHY40" s="51"/>
      <c r="RHZ40" s="157"/>
      <c r="RIA40" s="131"/>
      <c r="RIE40" s="51"/>
      <c r="RIF40" s="157"/>
      <c r="RIG40" s="131"/>
      <c r="RIK40" s="51"/>
      <c r="RIL40" s="157"/>
      <c r="RIM40" s="131"/>
      <c r="RIQ40" s="51"/>
      <c r="RIR40" s="157"/>
      <c r="RIS40" s="131"/>
      <c r="RIW40" s="51"/>
      <c r="RIX40" s="157"/>
      <c r="RIY40" s="131"/>
      <c r="RJC40" s="51"/>
      <c r="RJD40" s="157"/>
      <c r="RJE40" s="131"/>
      <c r="RJI40" s="51"/>
      <c r="RJJ40" s="157"/>
      <c r="RJK40" s="131"/>
      <c r="RJO40" s="51"/>
      <c r="RJP40" s="157"/>
      <c r="RJQ40" s="131"/>
      <c r="RJU40" s="51"/>
      <c r="RJV40" s="157"/>
      <c r="RJW40" s="131"/>
      <c r="RKA40" s="51"/>
      <c r="RKB40" s="157"/>
      <c r="RKC40" s="131"/>
      <c r="RKG40" s="51"/>
      <c r="RKH40" s="157"/>
      <c r="RKI40" s="131"/>
      <c r="RKM40" s="51"/>
      <c r="RKN40" s="157"/>
      <c r="RKO40" s="131"/>
      <c r="RKS40" s="51"/>
      <c r="RKT40" s="157"/>
      <c r="RKU40" s="131"/>
      <c r="RKY40" s="51"/>
      <c r="RKZ40" s="157"/>
      <c r="RLA40" s="131"/>
      <c r="RLE40" s="51"/>
      <c r="RLF40" s="157"/>
      <c r="RLG40" s="131"/>
      <c r="RLK40" s="51"/>
      <c r="RLL40" s="157"/>
      <c r="RLM40" s="131"/>
      <c r="RLQ40" s="51"/>
      <c r="RLR40" s="157"/>
      <c r="RLS40" s="131"/>
      <c r="RLW40" s="51"/>
      <c r="RLX40" s="157"/>
      <c r="RLY40" s="131"/>
      <c r="RMC40" s="51"/>
      <c r="RMD40" s="157"/>
      <c r="RME40" s="131"/>
      <c r="RMI40" s="51"/>
      <c r="RMJ40" s="157"/>
      <c r="RMK40" s="131"/>
      <c r="RMO40" s="51"/>
      <c r="RMP40" s="157"/>
      <c r="RMQ40" s="131"/>
      <c r="RMU40" s="51"/>
      <c r="RMV40" s="157"/>
      <c r="RMW40" s="131"/>
      <c r="RNA40" s="51"/>
      <c r="RNB40" s="157"/>
      <c r="RNC40" s="131"/>
      <c r="RNG40" s="51"/>
      <c r="RNH40" s="157"/>
      <c r="RNI40" s="131"/>
      <c r="RNM40" s="51"/>
      <c r="RNN40" s="157"/>
      <c r="RNO40" s="131"/>
      <c r="RNS40" s="51"/>
      <c r="RNT40" s="157"/>
      <c r="RNU40" s="131"/>
      <c r="RNY40" s="51"/>
      <c r="RNZ40" s="157"/>
      <c r="ROA40" s="131"/>
      <c r="ROE40" s="51"/>
      <c r="ROF40" s="157"/>
      <c r="ROG40" s="131"/>
      <c r="ROK40" s="51"/>
      <c r="ROL40" s="157"/>
      <c r="ROM40" s="131"/>
      <c r="ROQ40" s="51"/>
      <c r="ROR40" s="157"/>
      <c r="ROS40" s="131"/>
      <c r="ROW40" s="51"/>
      <c r="ROX40" s="157"/>
      <c r="ROY40" s="131"/>
      <c r="RPC40" s="51"/>
      <c r="RPD40" s="157"/>
      <c r="RPE40" s="131"/>
      <c r="RPI40" s="51"/>
      <c r="RPJ40" s="157"/>
      <c r="RPK40" s="131"/>
      <c r="RPO40" s="51"/>
      <c r="RPP40" s="157"/>
      <c r="RPQ40" s="131"/>
      <c r="RPU40" s="51"/>
      <c r="RPV40" s="157"/>
      <c r="RPW40" s="131"/>
      <c r="RQA40" s="51"/>
      <c r="RQB40" s="157"/>
      <c r="RQC40" s="131"/>
      <c r="RQG40" s="51"/>
      <c r="RQH40" s="157"/>
      <c r="RQI40" s="131"/>
      <c r="RQM40" s="51"/>
      <c r="RQN40" s="157"/>
      <c r="RQO40" s="131"/>
      <c r="RQS40" s="51"/>
      <c r="RQT40" s="157"/>
      <c r="RQU40" s="131"/>
      <c r="RQY40" s="51"/>
      <c r="RQZ40" s="157"/>
      <c r="RRA40" s="131"/>
      <c r="RRE40" s="51"/>
      <c r="RRF40" s="157"/>
      <c r="RRG40" s="131"/>
      <c r="RRK40" s="51"/>
      <c r="RRL40" s="157"/>
      <c r="RRM40" s="131"/>
      <c r="RRQ40" s="51"/>
      <c r="RRR40" s="157"/>
      <c r="RRS40" s="131"/>
      <c r="RRW40" s="51"/>
      <c r="RRX40" s="157"/>
      <c r="RRY40" s="131"/>
      <c r="RSC40" s="51"/>
      <c r="RSD40" s="157"/>
      <c r="RSE40" s="131"/>
      <c r="RSI40" s="51"/>
      <c r="RSJ40" s="157"/>
      <c r="RSK40" s="131"/>
      <c r="RSO40" s="51"/>
      <c r="RSP40" s="157"/>
      <c r="RSQ40" s="131"/>
      <c r="RSU40" s="51"/>
      <c r="RSV40" s="157"/>
      <c r="RSW40" s="131"/>
      <c r="RTA40" s="51"/>
      <c r="RTB40" s="157"/>
      <c r="RTC40" s="131"/>
      <c r="RTG40" s="51"/>
      <c r="RTH40" s="157"/>
      <c r="RTI40" s="131"/>
      <c r="RTM40" s="51"/>
      <c r="RTN40" s="157"/>
      <c r="RTO40" s="131"/>
      <c r="RTS40" s="51"/>
      <c r="RTT40" s="157"/>
      <c r="RTU40" s="131"/>
      <c r="RTY40" s="51"/>
      <c r="RTZ40" s="157"/>
      <c r="RUA40" s="131"/>
      <c r="RUE40" s="51"/>
      <c r="RUF40" s="157"/>
      <c r="RUG40" s="131"/>
      <c r="RUK40" s="51"/>
      <c r="RUL40" s="157"/>
      <c r="RUM40" s="131"/>
      <c r="RUQ40" s="51"/>
      <c r="RUR40" s="157"/>
      <c r="RUS40" s="131"/>
      <c r="RUW40" s="51"/>
      <c r="RUX40" s="157"/>
      <c r="RUY40" s="131"/>
      <c r="RVC40" s="51"/>
      <c r="RVD40" s="157"/>
      <c r="RVE40" s="131"/>
      <c r="RVI40" s="51"/>
      <c r="RVJ40" s="157"/>
      <c r="RVK40" s="131"/>
      <c r="RVO40" s="51"/>
      <c r="RVP40" s="157"/>
      <c r="RVQ40" s="131"/>
      <c r="RVU40" s="51"/>
      <c r="RVV40" s="157"/>
      <c r="RVW40" s="131"/>
      <c r="RWA40" s="51"/>
      <c r="RWB40" s="157"/>
      <c r="RWC40" s="131"/>
      <c r="RWG40" s="51"/>
      <c r="RWH40" s="157"/>
      <c r="RWI40" s="131"/>
      <c r="RWM40" s="51"/>
      <c r="RWN40" s="157"/>
      <c r="RWO40" s="131"/>
      <c r="RWS40" s="51"/>
      <c r="RWT40" s="157"/>
      <c r="RWU40" s="131"/>
      <c r="RWY40" s="51"/>
      <c r="RWZ40" s="157"/>
      <c r="RXA40" s="131"/>
      <c r="RXE40" s="51"/>
      <c r="RXF40" s="157"/>
      <c r="RXG40" s="131"/>
      <c r="RXK40" s="51"/>
      <c r="RXL40" s="157"/>
      <c r="RXM40" s="131"/>
      <c r="RXQ40" s="51"/>
      <c r="RXR40" s="157"/>
      <c r="RXS40" s="131"/>
      <c r="RXW40" s="51"/>
      <c r="RXX40" s="157"/>
      <c r="RXY40" s="131"/>
      <c r="RYC40" s="51"/>
      <c r="RYD40" s="157"/>
      <c r="RYE40" s="131"/>
      <c r="RYI40" s="51"/>
      <c r="RYJ40" s="157"/>
      <c r="RYK40" s="131"/>
      <c r="RYO40" s="51"/>
      <c r="RYP40" s="157"/>
      <c r="RYQ40" s="131"/>
      <c r="RYU40" s="51"/>
      <c r="RYV40" s="157"/>
      <c r="RYW40" s="131"/>
      <c r="RZA40" s="51"/>
      <c r="RZB40" s="157"/>
      <c r="RZC40" s="131"/>
      <c r="RZG40" s="51"/>
      <c r="RZH40" s="157"/>
      <c r="RZI40" s="131"/>
      <c r="RZM40" s="51"/>
      <c r="RZN40" s="157"/>
      <c r="RZO40" s="131"/>
      <c r="RZS40" s="51"/>
      <c r="RZT40" s="157"/>
      <c r="RZU40" s="131"/>
      <c r="RZY40" s="51"/>
      <c r="RZZ40" s="157"/>
      <c r="SAA40" s="131"/>
      <c r="SAE40" s="51"/>
      <c r="SAF40" s="157"/>
      <c r="SAG40" s="131"/>
      <c r="SAK40" s="51"/>
      <c r="SAL40" s="157"/>
      <c r="SAM40" s="131"/>
      <c r="SAQ40" s="51"/>
      <c r="SAR40" s="157"/>
      <c r="SAS40" s="131"/>
      <c r="SAW40" s="51"/>
      <c r="SAX40" s="157"/>
      <c r="SAY40" s="131"/>
      <c r="SBC40" s="51"/>
      <c r="SBD40" s="157"/>
      <c r="SBE40" s="131"/>
      <c r="SBI40" s="51"/>
      <c r="SBJ40" s="157"/>
      <c r="SBK40" s="131"/>
      <c r="SBO40" s="51"/>
      <c r="SBP40" s="157"/>
      <c r="SBQ40" s="131"/>
      <c r="SBU40" s="51"/>
      <c r="SBV40" s="157"/>
      <c r="SBW40" s="131"/>
      <c r="SCA40" s="51"/>
      <c r="SCB40" s="157"/>
      <c r="SCC40" s="131"/>
      <c r="SCG40" s="51"/>
      <c r="SCH40" s="157"/>
      <c r="SCI40" s="131"/>
      <c r="SCM40" s="51"/>
      <c r="SCN40" s="157"/>
      <c r="SCO40" s="131"/>
      <c r="SCS40" s="51"/>
      <c r="SCT40" s="157"/>
      <c r="SCU40" s="131"/>
      <c r="SCY40" s="51"/>
      <c r="SCZ40" s="157"/>
      <c r="SDA40" s="131"/>
      <c r="SDE40" s="51"/>
      <c r="SDF40" s="157"/>
      <c r="SDG40" s="131"/>
      <c r="SDK40" s="51"/>
      <c r="SDL40" s="157"/>
      <c r="SDM40" s="131"/>
      <c r="SDQ40" s="51"/>
      <c r="SDR40" s="157"/>
      <c r="SDS40" s="131"/>
      <c r="SDW40" s="51"/>
      <c r="SDX40" s="157"/>
      <c r="SDY40" s="131"/>
      <c r="SEC40" s="51"/>
      <c r="SED40" s="157"/>
      <c r="SEE40" s="131"/>
      <c r="SEI40" s="51"/>
      <c r="SEJ40" s="157"/>
      <c r="SEK40" s="131"/>
      <c r="SEO40" s="51"/>
      <c r="SEP40" s="157"/>
      <c r="SEQ40" s="131"/>
      <c r="SEU40" s="51"/>
      <c r="SEV40" s="157"/>
      <c r="SEW40" s="131"/>
      <c r="SFA40" s="51"/>
      <c r="SFB40" s="157"/>
      <c r="SFC40" s="131"/>
      <c r="SFG40" s="51"/>
      <c r="SFH40" s="157"/>
      <c r="SFI40" s="131"/>
      <c r="SFM40" s="51"/>
      <c r="SFN40" s="157"/>
      <c r="SFO40" s="131"/>
      <c r="SFS40" s="51"/>
      <c r="SFT40" s="157"/>
      <c r="SFU40" s="131"/>
      <c r="SFY40" s="51"/>
      <c r="SFZ40" s="157"/>
      <c r="SGA40" s="131"/>
      <c r="SGE40" s="51"/>
      <c r="SGF40" s="157"/>
      <c r="SGG40" s="131"/>
      <c r="SGK40" s="51"/>
      <c r="SGL40" s="157"/>
      <c r="SGM40" s="131"/>
      <c r="SGQ40" s="51"/>
      <c r="SGR40" s="157"/>
      <c r="SGS40" s="131"/>
      <c r="SGW40" s="51"/>
      <c r="SGX40" s="157"/>
      <c r="SGY40" s="131"/>
      <c r="SHC40" s="51"/>
      <c r="SHD40" s="157"/>
      <c r="SHE40" s="131"/>
      <c r="SHI40" s="51"/>
      <c r="SHJ40" s="157"/>
      <c r="SHK40" s="131"/>
      <c r="SHO40" s="51"/>
      <c r="SHP40" s="157"/>
      <c r="SHQ40" s="131"/>
      <c r="SHU40" s="51"/>
      <c r="SHV40" s="157"/>
      <c r="SHW40" s="131"/>
      <c r="SIA40" s="51"/>
      <c r="SIB40" s="157"/>
      <c r="SIC40" s="131"/>
      <c r="SIG40" s="51"/>
      <c r="SIH40" s="157"/>
      <c r="SII40" s="131"/>
      <c r="SIM40" s="51"/>
      <c r="SIN40" s="157"/>
      <c r="SIO40" s="131"/>
      <c r="SIS40" s="51"/>
      <c r="SIT40" s="157"/>
      <c r="SIU40" s="131"/>
      <c r="SIY40" s="51"/>
      <c r="SIZ40" s="157"/>
      <c r="SJA40" s="131"/>
      <c r="SJE40" s="51"/>
      <c r="SJF40" s="157"/>
      <c r="SJG40" s="131"/>
      <c r="SJK40" s="51"/>
      <c r="SJL40" s="157"/>
      <c r="SJM40" s="131"/>
      <c r="SJQ40" s="51"/>
      <c r="SJR40" s="157"/>
      <c r="SJS40" s="131"/>
      <c r="SJW40" s="51"/>
      <c r="SJX40" s="157"/>
      <c r="SJY40" s="131"/>
      <c r="SKC40" s="51"/>
      <c r="SKD40" s="157"/>
      <c r="SKE40" s="131"/>
      <c r="SKI40" s="51"/>
      <c r="SKJ40" s="157"/>
      <c r="SKK40" s="131"/>
      <c r="SKO40" s="51"/>
      <c r="SKP40" s="157"/>
      <c r="SKQ40" s="131"/>
      <c r="SKU40" s="51"/>
      <c r="SKV40" s="157"/>
      <c r="SKW40" s="131"/>
      <c r="SLA40" s="51"/>
      <c r="SLB40" s="157"/>
      <c r="SLC40" s="131"/>
      <c r="SLG40" s="51"/>
      <c r="SLH40" s="157"/>
      <c r="SLI40" s="131"/>
      <c r="SLM40" s="51"/>
      <c r="SLN40" s="157"/>
      <c r="SLO40" s="131"/>
      <c r="SLS40" s="51"/>
      <c r="SLT40" s="157"/>
      <c r="SLU40" s="131"/>
      <c r="SLY40" s="51"/>
      <c r="SLZ40" s="157"/>
      <c r="SMA40" s="131"/>
      <c r="SME40" s="51"/>
      <c r="SMF40" s="157"/>
      <c r="SMG40" s="131"/>
      <c r="SMK40" s="51"/>
      <c r="SML40" s="157"/>
      <c r="SMM40" s="131"/>
      <c r="SMQ40" s="51"/>
      <c r="SMR40" s="157"/>
      <c r="SMS40" s="131"/>
      <c r="SMW40" s="51"/>
      <c r="SMX40" s="157"/>
      <c r="SMY40" s="131"/>
      <c r="SNC40" s="51"/>
      <c r="SND40" s="157"/>
      <c r="SNE40" s="131"/>
      <c r="SNI40" s="51"/>
      <c r="SNJ40" s="157"/>
      <c r="SNK40" s="131"/>
      <c r="SNO40" s="51"/>
      <c r="SNP40" s="157"/>
      <c r="SNQ40" s="131"/>
      <c r="SNU40" s="51"/>
      <c r="SNV40" s="157"/>
      <c r="SNW40" s="131"/>
      <c r="SOA40" s="51"/>
      <c r="SOB40" s="157"/>
      <c r="SOC40" s="131"/>
      <c r="SOG40" s="51"/>
      <c r="SOH40" s="157"/>
      <c r="SOI40" s="131"/>
      <c r="SOM40" s="51"/>
      <c r="SON40" s="157"/>
      <c r="SOO40" s="131"/>
      <c r="SOS40" s="51"/>
      <c r="SOT40" s="157"/>
      <c r="SOU40" s="131"/>
      <c r="SOY40" s="51"/>
      <c r="SOZ40" s="157"/>
      <c r="SPA40" s="131"/>
      <c r="SPE40" s="51"/>
      <c r="SPF40" s="157"/>
      <c r="SPG40" s="131"/>
      <c r="SPK40" s="51"/>
      <c r="SPL40" s="157"/>
      <c r="SPM40" s="131"/>
      <c r="SPQ40" s="51"/>
      <c r="SPR40" s="157"/>
      <c r="SPS40" s="131"/>
      <c r="SPW40" s="51"/>
      <c r="SPX40" s="157"/>
      <c r="SPY40" s="131"/>
      <c r="SQC40" s="51"/>
      <c r="SQD40" s="157"/>
      <c r="SQE40" s="131"/>
      <c r="SQI40" s="51"/>
      <c r="SQJ40" s="157"/>
      <c r="SQK40" s="131"/>
      <c r="SQO40" s="51"/>
      <c r="SQP40" s="157"/>
      <c r="SQQ40" s="131"/>
      <c r="SQU40" s="51"/>
      <c r="SQV40" s="157"/>
      <c r="SQW40" s="131"/>
      <c r="SRA40" s="51"/>
      <c r="SRB40" s="157"/>
      <c r="SRC40" s="131"/>
      <c r="SRG40" s="51"/>
      <c r="SRH40" s="157"/>
      <c r="SRI40" s="131"/>
      <c r="SRM40" s="51"/>
      <c r="SRN40" s="157"/>
      <c r="SRO40" s="131"/>
      <c r="SRS40" s="51"/>
      <c r="SRT40" s="157"/>
      <c r="SRU40" s="131"/>
      <c r="SRY40" s="51"/>
      <c r="SRZ40" s="157"/>
      <c r="SSA40" s="131"/>
      <c r="SSE40" s="51"/>
      <c r="SSF40" s="157"/>
      <c r="SSG40" s="131"/>
      <c r="SSK40" s="51"/>
      <c r="SSL40" s="157"/>
      <c r="SSM40" s="131"/>
      <c r="SSQ40" s="51"/>
      <c r="SSR40" s="157"/>
      <c r="SSS40" s="131"/>
      <c r="SSW40" s="51"/>
      <c r="SSX40" s="157"/>
      <c r="SSY40" s="131"/>
      <c r="STC40" s="51"/>
      <c r="STD40" s="157"/>
      <c r="STE40" s="131"/>
      <c r="STI40" s="51"/>
      <c r="STJ40" s="157"/>
      <c r="STK40" s="131"/>
      <c r="STO40" s="51"/>
      <c r="STP40" s="157"/>
      <c r="STQ40" s="131"/>
      <c r="STU40" s="51"/>
      <c r="STV40" s="157"/>
      <c r="STW40" s="131"/>
      <c r="SUA40" s="51"/>
      <c r="SUB40" s="157"/>
      <c r="SUC40" s="131"/>
      <c r="SUG40" s="51"/>
      <c r="SUH40" s="157"/>
      <c r="SUI40" s="131"/>
      <c r="SUM40" s="51"/>
      <c r="SUN40" s="157"/>
      <c r="SUO40" s="131"/>
      <c r="SUS40" s="51"/>
      <c r="SUT40" s="157"/>
      <c r="SUU40" s="131"/>
      <c r="SUY40" s="51"/>
      <c r="SUZ40" s="157"/>
      <c r="SVA40" s="131"/>
      <c r="SVE40" s="51"/>
      <c r="SVF40" s="157"/>
      <c r="SVG40" s="131"/>
      <c r="SVK40" s="51"/>
      <c r="SVL40" s="157"/>
      <c r="SVM40" s="131"/>
      <c r="SVQ40" s="51"/>
      <c r="SVR40" s="157"/>
      <c r="SVS40" s="131"/>
      <c r="SVW40" s="51"/>
      <c r="SVX40" s="157"/>
      <c r="SVY40" s="131"/>
      <c r="SWC40" s="51"/>
      <c r="SWD40" s="157"/>
      <c r="SWE40" s="131"/>
      <c r="SWI40" s="51"/>
      <c r="SWJ40" s="157"/>
      <c r="SWK40" s="131"/>
      <c r="SWO40" s="51"/>
      <c r="SWP40" s="157"/>
      <c r="SWQ40" s="131"/>
      <c r="SWU40" s="51"/>
      <c r="SWV40" s="157"/>
      <c r="SWW40" s="131"/>
      <c r="SXA40" s="51"/>
      <c r="SXB40" s="157"/>
      <c r="SXC40" s="131"/>
      <c r="SXG40" s="51"/>
      <c r="SXH40" s="157"/>
      <c r="SXI40" s="131"/>
      <c r="SXM40" s="51"/>
      <c r="SXN40" s="157"/>
      <c r="SXO40" s="131"/>
      <c r="SXS40" s="51"/>
      <c r="SXT40" s="157"/>
      <c r="SXU40" s="131"/>
      <c r="SXY40" s="51"/>
      <c r="SXZ40" s="157"/>
      <c r="SYA40" s="131"/>
      <c r="SYE40" s="51"/>
      <c r="SYF40" s="157"/>
      <c r="SYG40" s="131"/>
      <c r="SYK40" s="51"/>
      <c r="SYL40" s="157"/>
      <c r="SYM40" s="131"/>
      <c r="SYQ40" s="51"/>
      <c r="SYR40" s="157"/>
      <c r="SYS40" s="131"/>
      <c r="SYW40" s="51"/>
      <c r="SYX40" s="157"/>
      <c r="SYY40" s="131"/>
      <c r="SZC40" s="51"/>
      <c r="SZD40" s="157"/>
      <c r="SZE40" s="131"/>
      <c r="SZI40" s="51"/>
      <c r="SZJ40" s="157"/>
      <c r="SZK40" s="131"/>
      <c r="SZO40" s="51"/>
      <c r="SZP40" s="157"/>
      <c r="SZQ40" s="131"/>
      <c r="SZU40" s="51"/>
      <c r="SZV40" s="157"/>
      <c r="SZW40" s="131"/>
      <c r="TAA40" s="51"/>
      <c r="TAB40" s="157"/>
      <c r="TAC40" s="131"/>
      <c r="TAG40" s="51"/>
      <c r="TAH40" s="157"/>
      <c r="TAI40" s="131"/>
      <c r="TAM40" s="51"/>
      <c r="TAN40" s="157"/>
      <c r="TAO40" s="131"/>
      <c r="TAS40" s="51"/>
      <c r="TAT40" s="157"/>
      <c r="TAU40" s="131"/>
      <c r="TAY40" s="51"/>
      <c r="TAZ40" s="157"/>
      <c r="TBA40" s="131"/>
      <c r="TBE40" s="51"/>
      <c r="TBF40" s="157"/>
      <c r="TBG40" s="131"/>
      <c r="TBK40" s="51"/>
      <c r="TBL40" s="157"/>
      <c r="TBM40" s="131"/>
      <c r="TBQ40" s="51"/>
      <c r="TBR40" s="157"/>
      <c r="TBS40" s="131"/>
      <c r="TBW40" s="51"/>
      <c r="TBX40" s="157"/>
      <c r="TBY40" s="131"/>
      <c r="TCC40" s="51"/>
      <c r="TCD40" s="157"/>
      <c r="TCE40" s="131"/>
      <c r="TCI40" s="51"/>
      <c r="TCJ40" s="157"/>
      <c r="TCK40" s="131"/>
      <c r="TCO40" s="51"/>
      <c r="TCP40" s="157"/>
      <c r="TCQ40" s="131"/>
      <c r="TCU40" s="51"/>
      <c r="TCV40" s="157"/>
      <c r="TCW40" s="131"/>
      <c r="TDA40" s="51"/>
      <c r="TDB40" s="157"/>
      <c r="TDC40" s="131"/>
      <c r="TDG40" s="51"/>
      <c r="TDH40" s="157"/>
      <c r="TDI40" s="131"/>
      <c r="TDM40" s="51"/>
      <c r="TDN40" s="157"/>
      <c r="TDO40" s="131"/>
      <c r="TDS40" s="51"/>
      <c r="TDT40" s="157"/>
      <c r="TDU40" s="131"/>
      <c r="TDY40" s="51"/>
      <c r="TDZ40" s="157"/>
      <c r="TEA40" s="131"/>
      <c r="TEE40" s="51"/>
      <c r="TEF40" s="157"/>
      <c r="TEG40" s="131"/>
      <c r="TEK40" s="51"/>
      <c r="TEL40" s="157"/>
      <c r="TEM40" s="131"/>
      <c r="TEQ40" s="51"/>
      <c r="TER40" s="157"/>
      <c r="TES40" s="131"/>
      <c r="TEW40" s="51"/>
      <c r="TEX40" s="157"/>
      <c r="TEY40" s="131"/>
      <c r="TFC40" s="51"/>
      <c r="TFD40" s="157"/>
      <c r="TFE40" s="131"/>
      <c r="TFI40" s="51"/>
      <c r="TFJ40" s="157"/>
      <c r="TFK40" s="131"/>
      <c r="TFO40" s="51"/>
      <c r="TFP40" s="157"/>
      <c r="TFQ40" s="131"/>
      <c r="TFU40" s="51"/>
      <c r="TFV40" s="157"/>
      <c r="TFW40" s="131"/>
      <c r="TGA40" s="51"/>
      <c r="TGB40" s="157"/>
      <c r="TGC40" s="131"/>
      <c r="TGG40" s="51"/>
      <c r="TGH40" s="157"/>
      <c r="TGI40" s="131"/>
      <c r="TGM40" s="51"/>
      <c r="TGN40" s="157"/>
      <c r="TGO40" s="131"/>
      <c r="TGS40" s="51"/>
      <c r="TGT40" s="157"/>
      <c r="TGU40" s="131"/>
      <c r="TGY40" s="51"/>
      <c r="TGZ40" s="157"/>
      <c r="THA40" s="131"/>
      <c r="THE40" s="51"/>
      <c r="THF40" s="157"/>
      <c r="THG40" s="131"/>
      <c r="THK40" s="51"/>
      <c r="THL40" s="157"/>
      <c r="THM40" s="131"/>
      <c r="THQ40" s="51"/>
      <c r="THR40" s="157"/>
      <c r="THS40" s="131"/>
      <c r="THW40" s="51"/>
      <c r="THX40" s="157"/>
      <c r="THY40" s="131"/>
      <c r="TIC40" s="51"/>
      <c r="TID40" s="157"/>
      <c r="TIE40" s="131"/>
      <c r="TII40" s="51"/>
      <c r="TIJ40" s="157"/>
      <c r="TIK40" s="131"/>
      <c r="TIO40" s="51"/>
      <c r="TIP40" s="157"/>
      <c r="TIQ40" s="131"/>
      <c r="TIU40" s="51"/>
      <c r="TIV40" s="157"/>
      <c r="TIW40" s="131"/>
      <c r="TJA40" s="51"/>
      <c r="TJB40" s="157"/>
      <c r="TJC40" s="131"/>
      <c r="TJG40" s="51"/>
      <c r="TJH40" s="157"/>
      <c r="TJI40" s="131"/>
      <c r="TJM40" s="51"/>
      <c r="TJN40" s="157"/>
      <c r="TJO40" s="131"/>
      <c r="TJS40" s="51"/>
      <c r="TJT40" s="157"/>
      <c r="TJU40" s="131"/>
      <c r="TJY40" s="51"/>
      <c r="TJZ40" s="157"/>
      <c r="TKA40" s="131"/>
      <c r="TKE40" s="51"/>
      <c r="TKF40" s="157"/>
      <c r="TKG40" s="131"/>
      <c r="TKK40" s="51"/>
      <c r="TKL40" s="157"/>
      <c r="TKM40" s="131"/>
      <c r="TKQ40" s="51"/>
      <c r="TKR40" s="157"/>
      <c r="TKS40" s="131"/>
      <c r="TKW40" s="51"/>
      <c r="TKX40" s="157"/>
      <c r="TKY40" s="131"/>
      <c r="TLC40" s="51"/>
      <c r="TLD40" s="157"/>
      <c r="TLE40" s="131"/>
      <c r="TLI40" s="51"/>
      <c r="TLJ40" s="157"/>
      <c r="TLK40" s="131"/>
      <c r="TLO40" s="51"/>
      <c r="TLP40" s="157"/>
      <c r="TLQ40" s="131"/>
      <c r="TLU40" s="51"/>
      <c r="TLV40" s="157"/>
      <c r="TLW40" s="131"/>
      <c r="TMA40" s="51"/>
      <c r="TMB40" s="157"/>
      <c r="TMC40" s="131"/>
      <c r="TMG40" s="51"/>
      <c r="TMH40" s="157"/>
      <c r="TMI40" s="131"/>
      <c r="TMM40" s="51"/>
      <c r="TMN40" s="157"/>
      <c r="TMO40" s="131"/>
      <c r="TMS40" s="51"/>
      <c r="TMT40" s="157"/>
      <c r="TMU40" s="131"/>
      <c r="TMY40" s="51"/>
      <c r="TMZ40" s="157"/>
      <c r="TNA40" s="131"/>
      <c r="TNE40" s="51"/>
      <c r="TNF40" s="157"/>
      <c r="TNG40" s="131"/>
      <c r="TNK40" s="51"/>
      <c r="TNL40" s="157"/>
      <c r="TNM40" s="131"/>
      <c r="TNQ40" s="51"/>
      <c r="TNR40" s="157"/>
      <c r="TNS40" s="131"/>
      <c r="TNW40" s="51"/>
      <c r="TNX40" s="157"/>
      <c r="TNY40" s="131"/>
      <c r="TOC40" s="51"/>
      <c r="TOD40" s="157"/>
      <c r="TOE40" s="131"/>
      <c r="TOI40" s="51"/>
      <c r="TOJ40" s="157"/>
      <c r="TOK40" s="131"/>
      <c r="TOO40" s="51"/>
      <c r="TOP40" s="157"/>
      <c r="TOQ40" s="131"/>
      <c r="TOU40" s="51"/>
      <c r="TOV40" s="157"/>
      <c r="TOW40" s="131"/>
      <c r="TPA40" s="51"/>
      <c r="TPB40" s="157"/>
      <c r="TPC40" s="131"/>
      <c r="TPG40" s="51"/>
      <c r="TPH40" s="157"/>
      <c r="TPI40" s="131"/>
      <c r="TPM40" s="51"/>
      <c r="TPN40" s="157"/>
      <c r="TPO40" s="131"/>
      <c r="TPS40" s="51"/>
      <c r="TPT40" s="157"/>
      <c r="TPU40" s="131"/>
      <c r="TPY40" s="51"/>
      <c r="TPZ40" s="157"/>
      <c r="TQA40" s="131"/>
      <c r="TQE40" s="51"/>
      <c r="TQF40" s="157"/>
      <c r="TQG40" s="131"/>
      <c r="TQK40" s="51"/>
      <c r="TQL40" s="157"/>
      <c r="TQM40" s="131"/>
      <c r="TQQ40" s="51"/>
      <c r="TQR40" s="157"/>
      <c r="TQS40" s="131"/>
      <c r="TQW40" s="51"/>
      <c r="TQX40" s="157"/>
      <c r="TQY40" s="131"/>
      <c r="TRC40" s="51"/>
      <c r="TRD40" s="157"/>
      <c r="TRE40" s="131"/>
      <c r="TRI40" s="51"/>
      <c r="TRJ40" s="157"/>
      <c r="TRK40" s="131"/>
      <c r="TRO40" s="51"/>
      <c r="TRP40" s="157"/>
      <c r="TRQ40" s="131"/>
      <c r="TRU40" s="51"/>
      <c r="TRV40" s="157"/>
      <c r="TRW40" s="131"/>
      <c r="TSA40" s="51"/>
      <c r="TSB40" s="157"/>
      <c r="TSC40" s="131"/>
      <c r="TSG40" s="51"/>
      <c r="TSH40" s="157"/>
      <c r="TSI40" s="131"/>
      <c r="TSM40" s="51"/>
      <c r="TSN40" s="157"/>
      <c r="TSO40" s="131"/>
      <c r="TSS40" s="51"/>
      <c r="TST40" s="157"/>
      <c r="TSU40" s="131"/>
      <c r="TSY40" s="51"/>
      <c r="TSZ40" s="157"/>
      <c r="TTA40" s="131"/>
      <c r="TTE40" s="51"/>
      <c r="TTF40" s="157"/>
      <c r="TTG40" s="131"/>
      <c r="TTK40" s="51"/>
      <c r="TTL40" s="157"/>
      <c r="TTM40" s="131"/>
      <c r="TTQ40" s="51"/>
      <c r="TTR40" s="157"/>
      <c r="TTS40" s="131"/>
      <c r="TTW40" s="51"/>
      <c r="TTX40" s="157"/>
      <c r="TTY40" s="131"/>
      <c r="TUC40" s="51"/>
      <c r="TUD40" s="157"/>
      <c r="TUE40" s="131"/>
      <c r="TUI40" s="51"/>
      <c r="TUJ40" s="157"/>
      <c r="TUK40" s="131"/>
      <c r="TUO40" s="51"/>
      <c r="TUP40" s="157"/>
      <c r="TUQ40" s="131"/>
      <c r="TUU40" s="51"/>
      <c r="TUV40" s="157"/>
      <c r="TUW40" s="131"/>
      <c r="TVA40" s="51"/>
      <c r="TVB40" s="157"/>
      <c r="TVC40" s="131"/>
      <c r="TVG40" s="51"/>
      <c r="TVH40" s="157"/>
      <c r="TVI40" s="131"/>
      <c r="TVM40" s="51"/>
      <c r="TVN40" s="157"/>
      <c r="TVO40" s="131"/>
      <c r="TVS40" s="51"/>
      <c r="TVT40" s="157"/>
      <c r="TVU40" s="131"/>
      <c r="TVY40" s="51"/>
      <c r="TVZ40" s="157"/>
      <c r="TWA40" s="131"/>
      <c r="TWE40" s="51"/>
      <c r="TWF40" s="157"/>
      <c r="TWG40" s="131"/>
      <c r="TWK40" s="51"/>
      <c r="TWL40" s="157"/>
      <c r="TWM40" s="131"/>
      <c r="TWQ40" s="51"/>
      <c r="TWR40" s="157"/>
      <c r="TWS40" s="131"/>
      <c r="TWW40" s="51"/>
      <c r="TWX40" s="157"/>
      <c r="TWY40" s="131"/>
      <c r="TXC40" s="51"/>
      <c r="TXD40" s="157"/>
      <c r="TXE40" s="131"/>
      <c r="TXI40" s="51"/>
      <c r="TXJ40" s="157"/>
      <c r="TXK40" s="131"/>
      <c r="TXO40" s="51"/>
      <c r="TXP40" s="157"/>
      <c r="TXQ40" s="131"/>
      <c r="TXU40" s="51"/>
      <c r="TXV40" s="157"/>
      <c r="TXW40" s="131"/>
      <c r="TYA40" s="51"/>
      <c r="TYB40" s="157"/>
      <c r="TYC40" s="131"/>
      <c r="TYG40" s="51"/>
      <c r="TYH40" s="157"/>
      <c r="TYI40" s="131"/>
      <c r="TYM40" s="51"/>
      <c r="TYN40" s="157"/>
      <c r="TYO40" s="131"/>
      <c r="TYS40" s="51"/>
      <c r="TYT40" s="157"/>
      <c r="TYU40" s="131"/>
      <c r="TYY40" s="51"/>
      <c r="TYZ40" s="157"/>
      <c r="TZA40" s="131"/>
      <c r="TZE40" s="51"/>
      <c r="TZF40" s="157"/>
      <c r="TZG40" s="131"/>
      <c r="TZK40" s="51"/>
      <c r="TZL40" s="157"/>
      <c r="TZM40" s="131"/>
      <c r="TZQ40" s="51"/>
      <c r="TZR40" s="157"/>
      <c r="TZS40" s="131"/>
      <c r="TZW40" s="51"/>
      <c r="TZX40" s="157"/>
      <c r="TZY40" s="131"/>
      <c r="UAC40" s="51"/>
      <c r="UAD40" s="157"/>
      <c r="UAE40" s="131"/>
      <c r="UAI40" s="51"/>
      <c r="UAJ40" s="157"/>
      <c r="UAK40" s="131"/>
      <c r="UAO40" s="51"/>
      <c r="UAP40" s="157"/>
      <c r="UAQ40" s="131"/>
      <c r="UAU40" s="51"/>
      <c r="UAV40" s="157"/>
      <c r="UAW40" s="131"/>
      <c r="UBA40" s="51"/>
      <c r="UBB40" s="157"/>
      <c r="UBC40" s="131"/>
      <c r="UBG40" s="51"/>
      <c r="UBH40" s="157"/>
      <c r="UBI40" s="131"/>
      <c r="UBM40" s="51"/>
      <c r="UBN40" s="157"/>
      <c r="UBO40" s="131"/>
      <c r="UBS40" s="51"/>
      <c r="UBT40" s="157"/>
      <c r="UBU40" s="131"/>
      <c r="UBY40" s="51"/>
      <c r="UBZ40" s="157"/>
      <c r="UCA40" s="131"/>
      <c r="UCE40" s="51"/>
      <c r="UCF40" s="157"/>
      <c r="UCG40" s="131"/>
      <c r="UCK40" s="51"/>
      <c r="UCL40" s="157"/>
      <c r="UCM40" s="131"/>
      <c r="UCQ40" s="51"/>
      <c r="UCR40" s="157"/>
      <c r="UCS40" s="131"/>
      <c r="UCW40" s="51"/>
      <c r="UCX40" s="157"/>
      <c r="UCY40" s="131"/>
      <c r="UDC40" s="51"/>
      <c r="UDD40" s="157"/>
      <c r="UDE40" s="131"/>
      <c r="UDI40" s="51"/>
      <c r="UDJ40" s="157"/>
      <c r="UDK40" s="131"/>
      <c r="UDO40" s="51"/>
      <c r="UDP40" s="157"/>
      <c r="UDQ40" s="131"/>
      <c r="UDU40" s="51"/>
      <c r="UDV40" s="157"/>
      <c r="UDW40" s="131"/>
      <c r="UEA40" s="51"/>
      <c r="UEB40" s="157"/>
      <c r="UEC40" s="131"/>
      <c r="UEG40" s="51"/>
      <c r="UEH40" s="157"/>
      <c r="UEI40" s="131"/>
      <c r="UEM40" s="51"/>
      <c r="UEN40" s="157"/>
      <c r="UEO40" s="131"/>
      <c r="UES40" s="51"/>
      <c r="UET40" s="157"/>
      <c r="UEU40" s="131"/>
      <c r="UEY40" s="51"/>
      <c r="UEZ40" s="157"/>
      <c r="UFA40" s="131"/>
      <c r="UFE40" s="51"/>
      <c r="UFF40" s="157"/>
      <c r="UFG40" s="131"/>
      <c r="UFK40" s="51"/>
      <c r="UFL40" s="157"/>
      <c r="UFM40" s="131"/>
      <c r="UFQ40" s="51"/>
      <c r="UFR40" s="157"/>
      <c r="UFS40" s="131"/>
      <c r="UFW40" s="51"/>
      <c r="UFX40" s="157"/>
      <c r="UFY40" s="131"/>
      <c r="UGC40" s="51"/>
      <c r="UGD40" s="157"/>
      <c r="UGE40" s="131"/>
      <c r="UGI40" s="51"/>
      <c r="UGJ40" s="157"/>
      <c r="UGK40" s="131"/>
      <c r="UGO40" s="51"/>
      <c r="UGP40" s="157"/>
      <c r="UGQ40" s="131"/>
      <c r="UGU40" s="51"/>
      <c r="UGV40" s="157"/>
      <c r="UGW40" s="131"/>
      <c r="UHA40" s="51"/>
      <c r="UHB40" s="157"/>
      <c r="UHC40" s="131"/>
      <c r="UHG40" s="51"/>
      <c r="UHH40" s="157"/>
      <c r="UHI40" s="131"/>
      <c r="UHM40" s="51"/>
      <c r="UHN40" s="157"/>
      <c r="UHO40" s="131"/>
      <c r="UHS40" s="51"/>
      <c r="UHT40" s="157"/>
      <c r="UHU40" s="131"/>
      <c r="UHY40" s="51"/>
      <c r="UHZ40" s="157"/>
      <c r="UIA40" s="131"/>
      <c r="UIE40" s="51"/>
      <c r="UIF40" s="157"/>
      <c r="UIG40" s="131"/>
      <c r="UIK40" s="51"/>
      <c r="UIL40" s="157"/>
      <c r="UIM40" s="131"/>
      <c r="UIQ40" s="51"/>
      <c r="UIR40" s="157"/>
      <c r="UIS40" s="131"/>
      <c r="UIW40" s="51"/>
      <c r="UIX40" s="157"/>
      <c r="UIY40" s="131"/>
      <c r="UJC40" s="51"/>
      <c r="UJD40" s="157"/>
      <c r="UJE40" s="131"/>
      <c r="UJI40" s="51"/>
      <c r="UJJ40" s="157"/>
      <c r="UJK40" s="131"/>
      <c r="UJO40" s="51"/>
      <c r="UJP40" s="157"/>
      <c r="UJQ40" s="131"/>
      <c r="UJU40" s="51"/>
      <c r="UJV40" s="157"/>
      <c r="UJW40" s="131"/>
      <c r="UKA40" s="51"/>
      <c r="UKB40" s="157"/>
      <c r="UKC40" s="131"/>
      <c r="UKG40" s="51"/>
      <c r="UKH40" s="157"/>
      <c r="UKI40" s="131"/>
      <c r="UKM40" s="51"/>
      <c r="UKN40" s="157"/>
      <c r="UKO40" s="131"/>
      <c r="UKS40" s="51"/>
      <c r="UKT40" s="157"/>
      <c r="UKU40" s="131"/>
      <c r="UKY40" s="51"/>
      <c r="UKZ40" s="157"/>
      <c r="ULA40" s="131"/>
      <c r="ULE40" s="51"/>
      <c r="ULF40" s="157"/>
      <c r="ULG40" s="131"/>
      <c r="ULK40" s="51"/>
      <c r="ULL40" s="157"/>
      <c r="ULM40" s="131"/>
      <c r="ULQ40" s="51"/>
      <c r="ULR40" s="157"/>
      <c r="ULS40" s="131"/>
      <c r="ULW40" s="51"/>
      <c r="ULX40" s="157"/>
      <c r="ULY40" s="131"/>
      <c r="UMC40" s="51"/>
      <c r="UMD40" s="157"/>
      <c r="UME40" s="131"/>
      <c r="UMI40" s="51"/>
      <c r="UMJ40" s="157"/>
      <c r="UMK40" s="131"/>
      <c r="UMO40" s="51"/>
      <c r="UMP40" s="157"/>
      <c r="UMQ40" s="131"/>
      <c r="UMU40" s="51"/>
      <c r="UMV40" s="157"/>
      <c r="UMW40" s="131"/>
      <c r="UNA40" s="51"/>
      <c r="UNB40" s="157"/>
      <c r="UNC40" s="131"/>
      <c r="UNG40" s="51"/>
      <c r="UNH40" s="157"/>
      <c r="UNI40" s="131"/>
      <c r="UNM40" s="51"/>
      <c r="UNN40" s="157"/>
      <c r="UNO40" s="131"/>
      <c r="UNS40" s="51"/>
      <c r="UNT40" s="157"/>
      <c r="UNU40" s="131"/>
      <c r="UNY40" s="51"/>
      <c r="UNZ40" s="157"/>
      <c r="UOA40" s="131"/>
      <c r="UOE40" s="51"/>
      <c r="UOF40" s="157"/>
      <c r="UOG40" s="131"/>
      <c r="UOK40" s="51"/>
      <c r="UOL40" s="157"/>
      <c r="UOM40" s="131"/>
      <c r="UOQ40" s="51"/>
      <c r="UOR40" s="157"/>
      <c r="UOS40" s="131"/>
      <c r="UOW40" s="51"/>
      <c r="UOX40" s="157"/>
      <c r="UOY40" s="131"/>
      <c r="UPC40" s="51"/>
      <c r="UPD40" s="157"/>
      <c r="UPE40" s="131"/>
      <c r="UPI40" s="51"/>
      <c r="UPJ40" s="157"/>
      <c r="UPK40" s="131"/>
      <c r="UPO40" s="51"/>
      <c r="UPP40" s="157"/>
      <c r="UPQ40" s="131"/>
      <c r="UPU40" s="51"/>
      <c r="UPV40" s="157"/>
      <c r="UPW40" s="131"/>
      <c r="UQA40" s="51"/>
      <c r="UQB40" s="157"/>
      <c r="UQC40" s="131"/>
      <c r="UQG40" s="51"/>
      <c r="UQH40" s="157"/>
      <c r="UQI40" s="131"/>
      <c r="UQM40" s="51"/>
      <c r="UQN40" s="157"/>
      <c r="UQO40" s="131"/>
      <c r="UQS40" s="51"/>
      <c r="UQT40" s="157"/>
      <c r="UQU40" s="131"/>
      <c r="UQY40" s="51"/>
      <c r="UQZ40" s="157"/>
      <c r="URA40" s="131"/>
      <c r="URE40" s="51"/>
      <c r="URF40" s="157"/>
      <c r="URG40" s="131"/>
      <c r="URK40" s="51"/>
      <c r="URL40" s="157"/>
      <c r="URM40" s="131"/>
      <c r="URQ40" s="51"/>
      <c r="URR40" s="157"/>
      <c r="URS40" s="131"/>
      <c r="URW40" s="51"/>
      <c r="URX40" s="157"/>
      <c r="URY40" s="131"/>
      <c r="USC40" s="51"/>
      <c r="USD40" s="157"/>
      <c r="USE40" s="131"/>
      <c r="USI40" s="51"/>
      <c r="USJ40" s="157"/>
      <c r="USK40" s="131"/>
      <c r="USO40" s="51"/>
      <c r="USP40" s="157"/>
      <c r="USQ40" s="131"/>
      <c r="USU40" s="51"/>
      <c r="USV40" s="157"/>
      <c r="USW40" s="131"/>
      <c r="UTA40" s="51"/>
      <c r="UTB40" s="157"/>
      <c r="UTC40" s="131"/>
      <c r="UTG40" s="51"/>
      <c r="UTH40" s="157"/>
      <c r="UTI40" s="131"/>
      <c r="UTM40" s="51"/>
      <c r="UTN40" s="157"/>
      <c r="UTO40" s="131"/>
      <c r="UTS40" s="51"/>
      <c r="UTT40" s="157"/>
      <c r="UTU40" s="131"/>
      <c r="UTY40" s="51"/>
      <c r="UTZ40" s="157"/>
      <c r="UUA40" s="131"/>
      <c r="UUE40" s="51"/>
      <c r="UUF40" s="157"/>
      <c r="UUG40" s="131"/>
      <c r="UUK40" s="51"/>
      <c r="UUL40" s="157"/>
      <c r="UUM40" s="131"/>
      <c r="UUQ40" s="51"/>
      <c r="UUR40" s="157"/>
      <c r="UUS40" s="131"/>
      <c r="UUW40" s="51"/>
      <c r="UUX40" s="157"/>
      <c r="UUY40" s="131"/>
      <c r="UVC40" s="51"/>
      <c r="UVD40" s="157"/>
      <c r="UVE40" s="131"/>
      <c r="UVI40" s="51"/>
      <c r="UVJ40" s="157"/>
      <c r="UVK40" s="131"/>
      <c r="UVO40" s="51"/>
      <c r="UVP40" s="157"/>
      <c r="UVQ40" s="131"/>
      <c r="UVU40" s="51"/>
      <c r="UVV40" s="157"/>
      <c r="UVW40" s="131"/>
      <c r="UWA40" s="51"/>
      <c r="UWB40" s="157"/>
      <c r="UWC40" s="131"/>
      <c r="UWG40" s="51"/>
      <c r="UWH40" s="157"/>
      <c r="UWI40" s="131"/>
      <c r="UWM40" s="51"/>
      <c r="UWN40" s="157"/>
      <c r="UWO40" s="131"/>
      <c r="UWS40" s="51"/>
      <c r="UWT40" s="157"/>
      <c r="UWU40" s="131"/>
      <c r="UWY40" s="51"/>
      <c r="UWZ40" s="157"/>
      <c r="UXA40" s="131"/>
      <c r="UXE40" s="51"/>
      <c r="UXF40" s="157"/>
      <c r="UXG40" s="131"/>
      <c r="UXK40" s="51"/>
      <c r="UXL40" s="157"/>
      <c r="UXM40" s="131"/>
      <c r="UXQ40" s="51"/>
      <c r="UXR40" s="157"/>
      <c r="UXS40" s="131"/>
      <c r="UXW40" s="51"/>
      <c r="UXX40" s="157"/>
      <c r="UXY40" s="131"/>
      <c r="UYC40" s="51"/>
      <c r="UYD40" s="157"/>
      <c r="UYE40" s="131"/>
      <c r="UYI40" s="51"/>
      <c r="UYJ40" s="157"/>
      <c r="UYK40" s="131"/>
      <c r="UYO40" s="51"/>
      <c r="UYP40" s="157"/>
      <c r="UYQ40" s="131"/>
      <c r="UYU40" s="51"/>
      <c r="UYV40" s="157"/>
      <c r="UYW40" s="131"/>
      <c r="UZA40" s="51"/>
      <c r="UZB40" s="157"/>
      <c r="UZC40" s="131"/>
      <c r="UZG40" s="51"/>
      <c r="UZH40" s="157"/>
      <c r="UZI40" s="131"/>
      <c r="UZM40" s="51"/>
      <c r="UZN40" s="157"/>
      <c r="UZO40" s="131"/>
      <c r="UZS40" s="51"/>
      <c r="UZT40" s="157"/>
      <c r="UZU40" s="131"/>
      <c r="UZY40" s="51"/>
      <c r="UZZ40" s="157"/>
      <c r="VAA40" s="131"/>
      <c r="VAE40" s="51"/>
      <c r="VAF40" s="157"/>
      <c r="VAG40" s="131"/>
      <c r="VAK40" s="51"/>
      <c r="VAL40" s="157"/>
      <c r="VAM40" s="131"/>
      <c r="VAQ40" s="51"/>
      <c r="VAR40" s="157"/>
      <c r="VAS40" s="131"/>
      <c r="VAW40" s="51"/>
      <c r="VAX40" s="157"/>
      <c r="VAY40" s="131"/>
      <c r="VBC40" s="51"/>
      <c r="VBD40" s="157"/>
      <c r="VBE40" s="131"/>
      <c r="VBI40" s="51"/>
      <c r="VBJ40" s="157"/>
      <c r="VBK40" s="131"/>
      <c r="VBO40" s="51"/>
      <c r="VBP40" s="157"/>
      <c r="VBQ40" s="131"/>
      <c r="VBU40" s="51"/>
      <c r="VBV40" s="157"/>
      <c r="VBW40" s="131"/>
      <c r="VCA40" s="51"/>
      <c r="VCB40" s="157"/>
      <c r="VCC40" s="131"/>
      <c r="VCG40" s="51"/>
      <c r="VCH40" s="157"/>
      <c r="VCI40" s="131"/>
      <c r="VCM40" s="51"/>
      <c r="VCN40" s="157"/>
      <c r="VCO40" s="131"/>
      <c r="VCS40" s="51"/>
      <c r="VCT40" s="157"/>
      <c r="VCU40" s="131"/>
      <c r="VCY40" s="51"/>
      <c r="VCZ40" s="157"/>
      <c r="VDA40" s="131"/>
      <c r="VDE40" s="51"/>
      <c r="VDF40" s="157"/>
      <c r="VDG40" s="131"/>
      <c r="VDK40" s="51"/>
      <c r="VDL40" s="157"/>
      <c r="VDM40" s="131"/>
      <c r="VDQ40" s="51"/>
      <c r="VDR40" s="157"/>
      <c r="VDS40" s="131"/>
      <c r="VDW40" s="51"/>
      <c r="VDX40" s="157"/>
      <c r="VDY40" s="131"/>
      <c r="VEC40" s="51"/>
      <c r="VED40" s="157"/>
      <c r="VEE40" s="131"/>
      <c r="VEI40" s="51"/>
      <c r="VEJ40" s="157"/>
      <c r="VEK40" s="131"/>
      <c r="VEO40" s="51"/>
      <c r="VEP40" s="157"/>
      <c r="VEQ40" s="131"/>
      <c r="VEU40" s="51"/>
      <c r="VEV40" s="157"/>
      <c r="VEW40" s="131"/>
      <c r="VFA40" s="51"/>
      <c r="VFB40" s="157"/>
      <c r="VFC40" s="131"/>
      <c r="VFG40" s="51"/>
      <c r="VFH40" s="157"/>
      <c r="VFI40" s="131"/>
      <c r="VFM40" s="51"/>
      <c r="VFN40" s="157"/>
      <c r="VFO40" s="131"/>
      <c r="VFS40" s="51"/>
      <c r="VFT40" s="157"/>
      <c r="VFU40" s="131"/>
      <c r="VFY40" s="51"/>
      <c r="VFZ40" s="157"/>
      <c r="VGA40" s="131"/>
      <c r="VGE40" s="51"/>
      <c r="VGF40" s="157"/>
      <c r="VGG40" s="131"/>
      <c r="VGK40" s="51"/>
      <c r="VGL40" s="157"/>
      <c r="VGM40" s="131"/>
      <c r="VGQ40" s="51"/>
      <c r="VGR40" s="157"/>
      <c r="VGS40" s="131"/>
      <c r="VGW40" s="51"/>
      <c r="VGX40" s="157"/>
      <c r="VGY40" s="131"/>
      <c r="VHC40" s="51"/>
      <c r="VHD40" s="157"/>
      <c r="VHE40" s="131"/>
      <c r="VHI40" s="51"/>
      <c r="VHJ40" s="157"/>
      <c r="VHK40" s="131"/>
      <c r="VHO40" s="51"/>
      <c r="VHP40" s="157"/>
      <c r="VHQ40" s="131"/>
      <c r="VHU40" s="51"/>
      <c r="VHV40" s="157"/>
      <c r="VHW40" s="131"/>
      <c r="VIA40" s="51"/>
      <c r="VIB40" s="157"/>
      <c r="VIC40" s="131"/>
      <c r="VIG40" s="51"/>
      <c r="VIH40" s="157"/>
      <c r="VII40" s="131"/>
      <c r="VIM40" s="51"/>
      <c r="VIN40" s="157"/>
      <c r="VIO40" s="131"/>
      <c r="VIS40" s="51"/>
      <c r="VIT40" s="157"/>
      <c r="VIU40" s="131"/>
      <c r="VIY40" s="51"/>
      <c r="VIZ40" s="157"/>
      <c r="VJA40" s="131"/>
      <c r="VJE40" s="51"/>
      <c r="VJF40" s="157"/>
      <c r="VJG40" s="131"/>
      <c r="VJK40" s="51"/>
      <c r="VJL40" s="157"/>
      <c r="VJM40" s="131"/>
      <c r="VJQ40" s="51"/>
      <c r="VJR40" s="157"/>
      <c r="VJS40" s="131"/>
      <c r="VJW40" s="51"/>
      <c r="VJX40" s="157"/>
      <c r="VJY40" s="131"/>
      <c r="VKC40" s="51"/>
      <c r="VKD40" s="157"/>
      <c r="VKE40" s="131"/>
      <c r="VKI40" s="51"/>
      <c r="VKJ40" s="157"/>
      <c r="VKK40" s="131"/>
      <c r="VKO40" s="51"/>
      <c r="VKP40" s="157"/>
      <c r="VKQ40" s="131"/>
      <c r="VKU40" s="51"/>
      <c r="VKV40" s="157"/>
      <c r="VKW40" s="131"/>
      <c r="VLA40" s="51"/>
      <c r="VLB40" s="157"/>
      <c r="VLC40" s="131"/>
      <c r="VLG40" s="51"/>
      <c r="VLH40" s="157"/>
      <c r="VLI40" s="131"/>
      <c r="VLM40" s="51"/>
      <c r="VLN40" s="157"/>
      <c r="VLO40" s="131"/>
      <c r="VLS40" s="51"/>
      <c r="VLT40" s="157"/>
      <c r="VLU40" s="131"/>
      <c r="VLY40" s="51"/>
      <c r="VLZ40" s="157"/>
      <c r="VMA40" s="131"/>
      <c r="VME40" s="51"/>
      <c r="VMF40" s="157"/>
      <c r="VMG40" s="131"/>
      <c r="VMK40" s="51"/>
      <c r="VML40" s="157"/>
      <c r="VMM40" s="131"/>
      <c r="VMQ40" s="51"/>
      <c r="VMR40" s="157"/>
      <c r="VMS40" s="131"/>
      <c r="VMW40" s="51"/>
      <c r="VMX40" s="157"/>
      <c r="VMY40" s="131"/>
      <c r="VNC40" s="51"/>
      <c r="VND40" s="157"/>
      <c r="VNE40" s="131"/>
      <c r="VNI40" s="51"/>
      <c r="VNJ40" s="157"/>
      <c r="VNK40" s="131"/>
      <c r="VNO40" s="51"/>
      <c r="VNP40" s="157"/>
      <c r="VNQ40" s="131"/>
      <c r="VNU40" s="51"/>
      <c r="VNV40" s="157"/>
      <c r="VNW40" s="131"/>
      <c r="VOA40" s="51"/>
      <c r="VOB40" s="157"/>
      <c r="VOC40" s="131"/>
      <c r="VOG40" s="51"/>
      <c r="VOH40" s="157"/>
      <c r="VOI40" s="131"/>
      <c r="VOM40" s="51"/>
      <c r="VON40" s="157"/>
      <c r="VOO40" s="131"/>
      <c r="VOS40" s="51"/>
      <c r="VOT40" s="157"/>
      <c r="VOU40" s="131"/>
      <c r="VOY40" s="51"/>
      <c r="VOZ40" s="157"/>
      <c r="VPA40" s="131"/>
      <c r="VPE40" s="51"/>
      <c r="VPF40" s="157"/>
      <c r="VPG40" s="131"/>
      <c r="VPK40" s="51"/>
      <c r="VPL40" s="157"/>
      <c r="VPM40" s="131"/>
      <c r="VPQ40" s="51"/>
      <c r="VPR40" s="157"/>
      <c r="VPS40" s="131"/>
      <c r="VPW40" s="51"/>
      <c r="VPX40" s="157"/>
      <c r="VPY40" s="131"/>
      <c r="VQC40" s="51"/>
      <c r="VQD40" s="157"/>
      <c r="VQE40" s="131"/>
      <c r="VQI40" s="51"/>
      <c r="VQJ40" s="157"/>
      <c r="VQK40" s="131"/>
      <c r="VQO40" s="51"/>
      <c r="VQP40" s="157"/>
      <c r="VQQ40" s="131"/>
      <c r="VQU40" s="51"/>
      <c r="VQV40" s="157"/>
      <c r="VQW40" s="131"/>
      <c r="VRA40" s="51"/>
      <c r="VRB40" s="157"/>
      <c r="VRC40" s="131"/>
      <c r="VRG40" s="51"/>
      <c r="VRH40" s="157"/>
      <c r="VRI40" s="131"/>
      <c r="VRM40" s="51"/>
      <c r="VRN40" s="157"/>
      <c r="VRO40" s="131"/>
      <c r="VRS40" s="51"/>
      <c r="VRT40" s="157"/>
      <c r="VRU40" s="131"/>
      <c r="VRY40" s="51"/>
      <c r="VRZ40" s="157"/>
      <c r="VSA40" s="131"/>
      <c r="VSE40" s="51"/>
      <c r="VSF40" s="157"/>
      <c r="VSG40" s="131"/>
      <c r="VSK40" s="51"/>
      <c r="VSL40" s="157"/>
      <c r="VSM40" s="131"/>
      <c r="VSQ40" s="51"/>
      <c r="VSR40" s="157"/>
      <c r="VSS40" s="131"/>
      <c r="VSW40" s="51"/>
      <c r="VSX40" s="157"/>
      <c r="VSY40" s="131"/>
      <c r="VTC40" s="51"/>
      <c r="VTD40" s="157"/>
      <c r="VTE40" s="131"/>
      <c r="VTI40" s="51"/>
      <c r="VTJ40" s="157"/>
      <c r="VTK40" s="131"/>
      <c r="VTO40" s="51"/>
      <c r="VTP40" s="157"/>
      <c r="VTQ40" s="131"/>
      <c r="VTU40" s="51"/>
      <c r="VTV40" s="157"/>
      <c r="VTW40" s="131"/>
      <c r="VUA40" s="51"/>
      <c r="VUB40" s="157"/>
      <c r="VUC40" s="131"/>
      <c r="VUG40" s="51"/>
      <c r="VUH40" s="157"/>
      <c r="VUI40" s="131"/>
      <c r="VUM40" s="51"/>
      <c r="VUN40" s="157"/>
      <c r="VUO40" s="131"/>
      <c r="VUS40" s="51"/>
      <c r="VUT40" s="157"/>
      <c r="VUU40" s="131"/>
      <c r="VUY40" s="51"/>
      <c r="VUZ40" s="157"/>
      <c r="VVA40" s="131"/>
      <c r="VVE40" s="51"/>
      <c r="VVF40" s="157"/>
      <c r="VVG40" s="131"/>
      <c r="VVK40" s="51"/>
      <c r="VVL40" s="157"/>
      <c r="VVM40" s="131"/>
      <c r="VVQ40" s="51"/>
      <c r="VVR40" s="157"/>
      <c r="VVS40" s="131"/>
      <c r="VVW40" s="51"/>
      <c r="VVX40" s="157"/>
      <c r="VVY40" s="131"/>
      <c r="VWC40" s="51"/>
      <c r="VWD40" s="157"/>
      <c r="VWE40" s="131"/>
      <c r="VWI40" s="51"/>
      <c r="VWJ40" s="157"/>
      <c r="VWK40" s="131"/>
      <c r="VWO40" s="51"/>
      <c r="VWP40" s="157"/>
      <c r="VWQ40" s="131"/>
      <c r="VWU40" s="51"/>
      <c r="VWV40" s="157"/>
      <c r="VWW40" s="131"/>
      <c r="VXA40" s="51"/>
      <c r="VXB40" s="157"/>
      <c r="VXC40" s="131"/>
      <c r="VXG40" s="51"/>
      <c r="VXH40" s="157"/>
      <c r="VXI40" s="131"/>
      <c r="VXM40" s="51"/>
      <c r="VXN40" s="157"/>
      <c r="VXO40" s="131"/>
      <c r="VXS40" s="51"/>
      <c r="VXT40" s="157"/>
      <c r="VXU40" s="131"/>
      <c r="VXY40" s="51"/>
      <c r="VXZ40" s="157"/>
      <c r="VYA40" s="131"/>
      <c r="VYE40" s="51"/>
      <c r="VYF40" s="157"/>
      <c r="VYG40" s="131"/>
      <c r="VYK40" s="51"/>
      <c r="VYL40" s="157"/>
      <c r="VYM40" s="131"/>
      <c r="VYQ40" s="51"/>
      <c r="VYR40" s="157"/>
      <c r="VYS40" s="131"/>
      <c r="VYW40" s="51"/>
      <c r="VYX40" s="157"/>
      <c r="VYY40" s="131"/>
      <c r="VZC40" s="51"/>
      <c r="VZD40" s="157"/>
      <c r="VZE40" s="131"/>
      <c r="VZI40" s="51"/>
      <c r="VZJ40" s="157"/>
      <c r="VZK40" s="131"/>
      <c r="VZO40" s="51"/>
      <c r="VZP40" s="157"/>
      <c r="VZQ40" s="131"/>
      <c r="VZU40" s="51"/>
      <c r="VZV40" s="157"/>
      <c r="VZW40" s="131"/>
      <c r="WAA40" s="51"/>
      <c r="WAB40" s="157"/>
      <c r="WAC40" s="131"/>
      <c r="WAG40" s="51"/>
      <c r="WAH40" s="157"/>
      <c r="WAI40" s="131"/>
      <c r="WAM40" s="51"/>
      <c r="WAN40" s="157"/>
      <c r="WAO40" s="131"/>
      <c r="WAS40" s="51"/>
      <c r="WAT40" s="157"/>
      <c r="WAU40" s="131"/>
      <c r="WAY40" s="51"/>
      <c r="WAZ40" s="157"/>
      <c r="WBA40" s="131"/>
      <c r="WBE40" s="51"/>
      <c r="WBF40" s="157"/>
      <c r="WBG40" s="131"/>
      <c r="WBK40" s="51"/>
      <c r="WBL40" s="157"/>
      <c r="WBM40" s="131"/>
      <c r="WBQ40" s="51"/>
      <c r="WBR40" s="157"/>
      <c r="WBS40" s="131"/>
      <c r="WBW40" s="51"/>
      <c r="WBX40" s="157"/>
      <c r="WBY40" s="131"/>
      <c r="WCC40" s="51"/>
      <c r="WCD40" s="157"/>
      <c r="WCE40" s="131"/>
      <c r="WCI40" s="51"/>
      <c r="WCJ40" s="157"/>
      <c r="WCK40" s="131"/>
      <c r="WCO40" s="51"/>
      <c r="WCP40" s="157"/>
      <c r="WCQ40" s="131"/>
      <c r="WCU40" s="51"/>
      <c r="WCV40" s="157"/>
      <c r="WCW40" s="131"/>
      <c r="WDA40" s="51"/>
      <c r="WDB40" s="157"/>
      <c r="WDC40" s="131"/>
      <c r="WDG40" s="51"/>
      <c r="WDH40" s="157"/>
      <c r="WDI40" s="131"/>
      <c r="WDM40" s="51"/>
      <c r="WDN40" s="157"/>
      <c r="WDO40" s="131"/>
      <c r="WDS40" s="51"/>
      <c r="WDT40" s="157"/>
      <c r="WDU40" s="131"/>
      <c r="WDY40" s="51"/>
      <c r="WDZ40" s="157"/>
      <c r="WEA40" s="131"/>
      <c r="WEE40" s="51"/>
      <c r="WEF40" s="157"/>
      <c r="WEG40" s="131"/>
      <c r="WEK40" s="51"/>
      <c r="WEL40" s="157"/>
      <c r="WEM40" s="131"/>
      <c r="WEQ40" s="51"/>
      <c r="WER40" s="157"/>
      <c r="WES40" s="131"/>
      <c r="WEW40" s="51"/>
      <c r="WEX40" s="157"/>
      <c r="WEY40" s="131"/>
      <c r="WFC40" s="51"/>
      <c r="WFD40" s="157"/>
      <c r="WFE40" s="131"/>
      <c r="WFI40" s="51"/>
      <c r="WFJ40" s="157"/>
      <c r="WFK40" s="131"/>
      <c r="WFO40" s="51"/>
      <c r="WFP40" s="157"/>
      <c r="WFQ40" s="131"/>
      <c r="WFU40" s="51"/>
      <c r="WFV40" s="157"/>
      <c r="WFW40" s="131"/>
      <c r="WGA40" s="51"/>
      <c r="WGB40" s="157"/>
      <c r="WGC40" s="131"/>
      <c r="WGG40" s="51"/>
      <c r="WGH40" s="157"/>
      <c r="WGI40" s="131"/>
      <c r="WGM40" s="51"/>
      <c r="WGN40" s="157"/>
      <c r="WGO40" s="131"/>
      <c r="WGS40" s="51"/>
      <c r="WGT40" s="157"/>
      <c r="WGU40" s="131"/>
      <c r="WGY40" s="51"/>
      <c r="WGZ40" s="157"/>
      <c r="WHA40" s="131"/>
      <c r="WHE40" s="51"/>
      <c r="WHF40" s="157"/>
      <c r="WHG40" s="131"/>
      <c r="WHK40" s="51"/>
      <c r="WHL40" s="157"/>
      <c r="WHM40" s="131"/>
      <c r="WHQ40" s="51"/>
      <c r="WHR40" s="157"/>
      <c r="WHS40" s="131"/>
      <c r="WHW40" s="51"/>
      <c r="WHX40" s="157"/>
      <c r="WHY40" s="131"/>
      <c r="WIC40" s="51"/>
      <c r="WID40" s="157"/>
      <c r="WIE40" s="131"/>
      <c r="WII40" s="51"/>
      <c r="WIJ40" s="157"/>
      <c r="WIK40" s="131"/>
      <c r="WIO40" s="51"/>
      <c r="WIP40" s="157"/>
      <c r="WIQ40" s="131"/>
      <c r="WIU40" s="51"/>
      <c r="WIV40" s="157"/>
      <c r="WIW40" s="131"/>
      <c r="WJA40" s="51"/>
      <c r="WJB40" s="157"/>
      <c r="WJC40" s="131"/>
      <c r="WJG40" s="51"/>
      <c r="WJH40" s="157"/>
      <c r="WJI40" s="131"/>
      <c r="WJM40" s="51"/>
      <c r="WJN40" s="157"/>
      <c r="WJO40" s="131"/>
      <c r="WJS40" s="51"/>
      <c r="WJT40" s="157"/>
      <c r="WJU40" s="131"/>
      <c r="WJY40" s="51"/>
      <c r="WJZ40" s="157"/>
      <c r="WKA40" s="131"/>
      <c r="WKE40" s="51"/>
      <c r="WKF40" s="157"/>
      <c r="WKG40" s="131"/>
      <c r="WKK40" s="51"/>
      <c r="WKL40" s="157"/>
      <c r="WKM40" s="131"/>
      <c r="WKQ40" s="51"/>
      <c r="WKR40" s="157"/>
      <c r="WKS40" s="131"/>
      <c r="WKW40" s="51"/>
      <c r="WKX40" s="157"/>
      <c r="WKY40" s="131"/>
      <c r="WLC40" s="51"/>
      <c r="WLD40" s="157"/>
      <c r="WLE40" s="131"/>
      <c r="WLI40" s="51"/>
      <c r="WLJ40" s="157"/>
      <c r="WLK40" s="131"/>
      <c r="WLO40" s="51"/>
      <c r="WLP40" s="157"/>
      <c r="WLQ40" s="131"/>
      <c r="WLU40" s="51"/>
      <c r="WLV40" s="157"/>
      <c r="WLW40" s="131"/>
      <c r="WMA40" s="51"/>
      <c r="WMB40" s="157"/>
      <c r="WMC40" s="131"/>
      <c r="WMG40" s="51"/>
      <c r="WMH40" s="157"/>
      <c r="WMI40" s="131"/>
      <c r="WMM40" s="51"/>
      <c r="WMN40" s="157"/>
      <c r="WMO40" s="131"/>
      <c r="WMS40" s="51"/>
      <c r="WMT40" s="157"/>
      <c r="WMU40" s="131"/>
      <c r="WMY40" s="51"/>
      <c r="WMZ40" s="157"/>
      <c r="WNA40" s="131"/>
      <c r="WNE40" s="51"/>
      <c r="WNF40" s="157"/>
      <c r="WNG40" s="131"/>
      <c r="WNK40" s="51"/>
      <c r="WNL40" s="157"/>
      <c r="WNM40" s="131"/>
      <c r="WNQ40" s="51"/>
      <c r="WNR40" s="157"/>
      <c r="WNS40" s="131"/>
      <c r="WNW40" s="51"/>
      <c r="WNX40" s="157"/>
      <c r="WNY40" s="131"/>
      <c r="WOC40" s="51"/>
      <c r="WOD40" s="157"/>
      <c r="WOE40" s="131"/>
      <c r="WOI40" s="51"/>
      <c r="WOJ40" s="157"/>
      <c r="WOK40" s="131"/>
      <c r="WOO40" s="51"/>
      <c r="WOP40" s="157"/>
      <c r="WOQ40" s="131"/>
      <c r="WOU40" s="51"/>
      <c r="WOV40" s="157"/>
      <c r="WOW40" s="131"/>
      <c r="WPA40" s="51"/>
      <c r="WPB40" s="157"/>
      <c r="WPC40" s="131"/>
      <c r="WPG40" s="51"/>
      <c r="WPH40" s="157"/>
      <c r="WPI40" s="131"/>
      <c r="WPM40" s="51"/>
      <c r="WPN40" s="157"/>
      <c r="WPO40" s="131"/>
      <c r="WPS40" s="51"/>
      <c r="WPT40" s="157"/>
      <c r="WPU40" s="131"/>
      <c r="WPY40" s="51"/>
      <c r="WPZ40" s="157"/>
      <c r="WQA40" s="131"/>
      <c r="WQE40" s="51"/>
      <c r="WQF40" s="157"/>
      <c r="WQG40" s="131"/>
      <c r="WQK40" s="51"/>
      <c r="WQL40" s="157"/>
      <c r="WQM40" s="131"/>
      <c r="WQQ40" s="51"/>
      <c r="WQR40" s="157"/>
      <c r="WQS40" s="131"/>
      <c r="WQW40" s="51"/>
      <c r="WQX40" s="157"/>
      <c r="WQY40" s="131"/>
      <c r="WRC40" s="51"/>
      <c r="WRD40" s="157"/>
      <c r="WRE40" s="131"/>
      <c r="WRI40" s="51"/>
      <c r="WRJ40" s="157"/>
      <c r="WRK40" s="131"/>
      <c r="WRO40" s="51"/>
      <c r="WRP40" s="157"/>
      <c r="WRQ40" s="131"/>
      <c r="WRU40" s="51"/>
      <c r="WRV40" s="157"/>
      <c r="WRW40" s="131"/>
      <c r="WSA40" s="51"/>
      <c r="WSB40" s="157"/>
      <c r="WSC40" s="131"/>
      <c r="WSG40" s="51"/>
      <c r="WSH40" s="157"/>
      <c r="WSI40" s="131"/>
      <c r="WSM40" s="51"/>
      <c r="WSN40" s="157"/>
      <c r="WSO40" s="131"/>
      <c r="WSS40" s="51"/>
      <c r="WST40" s="157"/>
      <c r="WSU40" s="131"/>
      <c r="WSY40" s="51"/>
      <c r="WSZ40" s="157"/>
      <c r="WTA40" s="131"/>
      <c r="WTE40" s="51"/>
      <c r="WTF40" s="157"/>
      <c r="WTG40" s="131"/>
      <c r="WTK40" s="51"/>
      <c r="WTL40" s="157"/>
      <c r="WTM40" s="131"/>
      <c r="WTQ40" s="51"/>
      <c r="WTR40" s="157"/>
      <c r="WTS40" s="131"/>
      <c r="WTW40" s="51"/>
      <c r="WTX40" s="157"/>
      <c r="WTY40" s="131"/>
      <c r="WUC40" s="51"/>
      <c r="WUD40" s="157"/>
      <c r="WUE40" s="131"/>
      <c r="WUI40" s="51"/>
      <c r="WUJ40" s="157"/>
      <c r="WUK40" s="131"/>
      <c r="WUO40" s="51"/>
      <c r="WUP40" s="157"/>
      <c r="WUQ40" s="131"/>
      <c r="WUU40" s="51"/>
      <c r="WUV40" s="157"/>
      <c r="WUW40" s="131"/>
      <c r="WVA40" s="51"/>
      <c r="WVB40" s="157"/>
      <c r="WVC40" s="131"/>
      <c r="WVG40" s="51"/>
      <c r="WVH40" s="157"/>
      <c r="WVI40" s="131"/>
      <c r="WVM40" s="51"/>
      <c r="WVN40" s="157"/>
      <c r="WVO40" s="131"/>
      <c r="WVS40" s="51"/>
      <c r="WVT40" s="157"/>
      <c r="WVU40" s="131"/>
      <c r="WVY40" s="51"/>
      <c r="WVZ40" s="157"/>
      <c r="WWA40" s="131"/>
      <c r="WWE40" s="51"/>
      <c r="WWF40" s="157"/>
      <c r="WWG40" s="131"/>
      <c r="WWK40" s="51"/>
      <c r="WWL40" s="157"/>
      <c r="WWM40" s="131"/>
      <c r="WWQ40" s="51"/>
      <c r="WWR40" s="157"/>
      <c r="WWS40" s="131"/>
      <c r="WWW40" s="51"/>
      <c r="WWX40" s="157"/>
      <c r="WWY40" s="131"/>
      <c r="WXC40" s="51"/>
      <c r="WXD40" s="157"/>
      <c r="WXE40" s="131"/>
      <c r="WXI40" s="51"/>
      <c r="WXJ40" s="157"/>
      <c r="WXK40" s="131"/>
      <c r="WXO40" s="51"/>
      <c r="WXP40" s="157"/>
      <c r="WXQ40" s="131"/>
      <c r="WXU40" s="51"/>
      <c r="WXV40" s="157"/>
      <c r="WXW40" s="131"/>
      <c r="WYA40" s="51"/>
      <c r="WYB40" s="157"/>
      <c r="WYC40" s="131"/>
      <c r="WYG40" s="51"/>
      <c r="WYH40" s="157"/>
      <c r="WYI40" s="131"/>
      <c r="WYM40" s="51"/>
      <c r="WYN40" s="157"/>
      <c r="WYO40" s="131"/>
      <c r="WYS40" s="51"/>
      <c r="WYT40" s="157"/>
      <c r="WYU40" s="131"/>
      <c r="WYY40" s="51"/>
      <c r="WYZ40" s="157"/>
      <c r="WZA40" s="131"/>
      <c r="WZE40" s="51"/>
      <c r="WZF40" s="157"/>
      <c r="WZG40" s="131"/>
      <c r="WZK40" s="51"/>
      <c r="WZL40" s="157"/>
      <c r="WZM40" s="131"/>
      <c r="WZQ40" s="51"/>
      <c r="WZR40" s="157"/>
      <c r="WZS40" s="131"/>
      <c r="WZW40" s="51"/>
      <c r="WZX40" s="157"/>
      <c r="WZY40" s="131"/>
      <c r="XAC40" s="51"/>
      <c r="XAD40" s="157"/>
      <c r="XAE40" s="131"/>
      <c r="XAI40" s="51"/>
      <c r="XAJ40" s="157"/>
      <c r="XAK40" s="131"/>
      <c r="XAO40" s="51"/>
      <c r="XAP40" s="157"/>
      <c r="XAQ40" s="131"/>
      <c r="XAU40" s="51"/>
      <c r="XAV40" s="157"/>
      <c r="XAW40" s="131"/>
      <c r="XBA40" s="51"/>
      <c r="XBB40" s="157"/>
      <c r="XBC40" s="131"/>
      <c r="XBG40" s="51"/>
      <c r="XBH40" s="157"/>
      <c r="XBI40" s="131"/>
      <c r="XBM40" s="51"/>
      <c r="XBN40" s="157"/>
      <c r="XBO40" s="131"/>
      <c r="XBS40" s="51"/>
      <c r="XBT40" s="157"/>
      <c r="XBU40" s="131"/>
      <c r="XBY40" s="51"/>
      <c r="XBZ40" s="157"/>
      <c r="XCA40" s="131"/>
      <c r="XCE40" s="51"/>
      <c r="XCF40" s="157"/>
      <c r="XCG40" s="131"/>
      <c r="XCK40" s="51"/>
      <c r="XCL40" s="157"/>
      <c r="XCM40" s="131"/>
      <c r="XCQ40" s="51"/>
      <c r="XCR40" s="157"/>
      <c r="XCS40" s="131"/>
      <c r="XCW40" s="51"/>
      <c r="XCX40" s="157"/>
      <c r="XCY40" s="131"/>
      <c r="XDC40" s="51"/>
      <c r="XDD40" s="157"/>
      <c r="XDE40" s="131"/>
      <c r="XDI40" s="51"/>
      <c r="XDJ40" s="157"/>
      <c r="XDK40" s="131"/>
      <c r="XDO40" s="51"/>
      <c r="XDP40" s="157"/>
      <c r="XDQ40" s="131"/>
      <c r="XDU40" s="51"/>
      <c r="XDV40" s="157"/>
      <c r="XDW40" s="131"/>
      <c r="XEA40" s="51"/>
      <c r="XEB40" s="157"/>
      <c r="XEC40" s="131"/>
      <c r="XEG40" s="51"/>
      <c r="XEH40" s="157"/>
      <c r="XEI40" s="131"/>
      <c r="XEM40" s="51"/>
      <c r="XEN40" s="157"/>
      <c r="XEO40" s="131"/>
      <c r="XES40" s="51"/>
      <c r="XET40" s="157"/>
      <c r="XEU40" s="131"/>
      <c r="XEY40" s="51"/>
      <c r="XEZ40" s="157"/>
      <c r="XFA40" s="131"/>
    </row>
    <row r="41" spans="1:1021 1025:2047 2051:4093 4097:5119 5123:7165 7169:8191 8195:10237 10241:11263 11267:13309 13313:14335 14339:16381" s="8" customFormat="1" ht="12">
      <c r="A41" s="131">
        <f>'Planilha Orcamentária'!A45</f>
        <v>0</v>
      </c>
      <c r="B41" s="41">
        <f>'Planilha Orcamentária'!B45</f>
        <v>0</v>
      </c>
      <c r="C41" s="236" t="str">
        <f>'Planilha Orcamentária'!C45</f>
        <v>TOTAL</v>
      </c>
      <c r="D41" s="276"/>
      <c r="E41" s="281"/>
      <c r="F41" s="218" t="s">
        <v>67</v>
      </c>
    </row>
    <row r="42" spans="1:1021 1025:2047 2051:4093 4097:5119 5123:7165 7169:8191 8195:10237 10241:11263 11267:13309 13313:14335 14339:16381" s="8" customFormat="1" ht="30" customHeight="1">
      <c r="A42" s="158"/>
      <c r="B42" s="50"/>
      <c r="C42" s="276"/>
      <c r="D42" s="1"/>
      <c r="E42" s="1"/>
      <c r="F42" s="159"/>
    </row>
    <row r="43" spans="1:1021 1025:2047 2051:4093 4097:5119 5123:7165 7169:8191 8195:10237 10241:11263 11267:13309 13313:14335 14339:16381" s="8" customFormat="1" ht="30" customHeight="1">
      <c r="A43" s="158"/>
      <c r="B43" s="50"/>
      <c r="C43" s="128"/>
      <c r="D43" s="1"/>
      <c r="E43" s="1"/>
      <c r="F43" s="159"/>
    </row>
    <row r="44" spans="1:1021 1025:2047 2051:4093 4097:5119 5123:7165 7169:8191 8195:10237 10241:11263 11267:13309 13313:14335 14339:16381" s="8" customFormat="1" ht="12.95" customHeight="1">
      <c r="A44" s="158"/>
      <c r="B44" s="50"/>
      <c r="C44" s="316" t="s">
        <v>59</v>
      </c>
      <c r="D44" s="1"/>
      <c r="E44" s="1"/>
      <c r="F44" s="159"/>
    </row>
    <row r="45" spans="1:1021 1025:2047 2051:4093 4097:5119 5123:7165 7169:8191 8195:10237 10241:11263 11267:13309 13313:14335 14339:16381" s="8" customFormat="1" ht="12.95" customHeight="1">
      <c r="A45" s="158"/>
      <c r="B45" s="50"/>
      <c r="C45" s="40" t="s">
        <v>60</v>
      </c>
      <c r="D45" s="1"/>
      <c r="E45" s="1"/>
      <c r="F45" s="159"/>
    </row>
    <row r="46" spans="1:1021 1025:2047 2051:4093 4097:5119 5123:7165 7169:8191 8195:10237 10241:11263 11267:13309 13313:14335 14339:16381" s="8" customFormat="1" ht="12.75" customHeight="1">
      <c r="A46" s="158"/>
      <c r="B46" s="50"/>
      <c r="C46" s="4"/>
      <c r="D46" s="1"/>
      <c r="E46" s="1"/>
      <c r="F46" s="159"/>
    </row>
    <row r="47" spans="1:1021 1025:2047 2051:4093 4097:5119 5123:7165 7169:8191 8195:10237 10241:11263 11267:13309 13313:14335 14339:16381" s="8" customFormat="1" ht="12.95" customHeight="1">
      <c r="A47" s="158"/>
      <c r="B47" s="50"/>
      <c r="C47" s="4"/>
      <c r="D47" s="1"/>
      <c r="E47" s="1"/>
      <c r="F47" s="159"/>
    </row>
    <row r="48" spans="1:1021 1025:2047 2051:4093 4097:5119 5123:7165 7169:8191 8195:10237 10241:11263 11267:13309 13313:14335 14339:16381" s="8" customFormat="1" ht="12.95" customHeight="1">
      <c r="A48" s="158"/>
      <c r="B48" s="50"/>
      <c r="C48" s="7"/>
      <c r="D48" s="1"/>
      <c r="E48" s="1"/>
      <c r="F48" s="159"/>
    </row>
    <row r="49" spans="1:6" s="8" customFormat="1" ht="12.95" customHeight="1">
      <c r="A49" s="158"/>
      <c r="B49" s="50"/>
      <c r="C49" s="39" t="s">
        <v>46</v>
      </c>
      <c r="D49" s="1"/>
      <c r="E49" s="1"/>
      <c r="F49" s="159"/>
    </row>
    <row r="50" spans="1:6" s="8" customFormat="1" ht="12" customHeight="1" thickBot="1">
      <c r="A50" s="160"/>
      <c r="B50" s="161"/>
      <c r="C50" s="162" t="s">
        <v>61</v>
      </c>
      <c r="D50" s="163"/>
      <c r="E50" s="164"/>
      <c r="F50" s="165"/>
    </row>
    <row r="51" spans="1:6">
      <c r="C51" s="40"/>
    </row>
    <row r="58" spans="1:6" ht="12.95" customHeight="1"/>
  </sheetData>
  <customSheetViews>
    <customSheetView guid="{46B44D95-2370-4419-BD85-88291A251F92}" showPageBreaks="1" showGridLines="0" zeroValues="0" printArea="1" view="pageBreakPreview" topLeftCell="A17">
      <selection activeCell="F18" sqref="F18"/>
      <pageMargins left="0.47244094488188981" right="0.19685039370078741" top="0.59055118110236227" bottom="0.6692913385826772" header="0" footer="0"/>
      <printOptions horizontalCentered="1"/>
      <pageSetup paperSize="9" scale="41" fitToHeight="2" orientation="landscape" horizontalDpi="4294967295" r:id="rId1"/>
      <headerFooter alignWithMargins="0"/>
    </customSheetView>
  </customSheetViews>
  <mergeCells count="5">
    <mergeCell ref="A2:F2"/>
    <mergeCell ref="A3:D3"/>
    <mergeCell ref="A6:F6"/>
    <mergeCell ref="A4:D4"/>
    <mergeCell ref="A5:D5"/>
  </mergeCells>
  <phoneticPr fontId="85" type="noConversion"/>
  <conditionalFormatting sqref="F9 F11">
    <cfRule type="expression" dxfId="10" priority="27" stopIfTrue="1">
      <formula>$B9=1</formula>
    </cfRule>
    <cfRule type="expression" dxfId="9" priority="28" stopIfTrue="1">
      <formula>OR($B9=0,$B9=2,$B9=3,$B9=4)</formula>
    </cfRule>
  </conditionalFormatting>
  <conditionalFormatting sqref="F13:F15">
    <cfRule type="expression" dxfId="8" priority="1" stopIfTrue="1">
      <formula>$B13=1</formula>
    </cfRule>
    <cfRule type="expression" dxfId="7" priority="2" stopIfTrue="1">
      <formula>OR($B13=0,$B13=2,$B13=3,$B13=4)</formula>
    </cfRule>
  </conditionalFormatting>
  <conditionalFormatting sqref="F17:F20">
    <cfRule type="expression" dxfId="6" priority="3" stopIfTrue="1">
      <formula>$B17=1</formula>
    </cfRule>
    <cfRule type="expression" dxfId="5" priority="4" stopIfTrue="1">
      <formula>OR($B17=0,$B17=2,$B17=3,$B17=4)</formula>
    </cfRule>
  </conditionalFormatting>
  <conditionalFormatting sqref="F22:F27 F29:F37">
    <cfRule type="expression" dxfId="4" priority="5" stopIfTrue="1">
      <formula>$B22=1</formula>
    </cfRule>
    <cfRule type="expression" dxfId="3" priority="6" stopIfTrue="1">
      <formula>OR($B22=0,$B22=2,$B22=3,$B22=4)</formula>
    </cfRule>
  </conditionalFormatting>
  <printOptions horizontalCentered="1"/>
  <pageMargins left="0.23622047244094491" right="0.23622047244094491" top="7.874015748031496E-2" bottom="7.874015748031496E-2" header="0.31496062992125984" footer="0.31496062992125984"/>
  <pageSetup paperSize="9" scale="70" fitToHeight="0" orientation="landscape" r:id="rId2"/>
  <headerFooter alignWithMargins="0"/>
  <drawing r:id="rId3"/>
  <legacyDrawing r:id="rId4"/>
  <oleObjects>
    <mc:AlternateContent xmlns:mc="http://schemas.openxmlformats.org/markup-compatibility/2006">
      <mc:Choice Requires="x14">
        <oleObject progId="Word.Picture.8" shapeId="12290" r:id="rId5">
          <objectPr defaultSize="0" autoPict="0" r:id="rId6">
            <anchor moveWithCells="1">
              <from>
                <xdr:col>0</xdr:col>
                <xdr:colOff>133350</xdr:colOff>
                <xdr:row>0</xdr:row>
                <xdr:rowOff>152400</xdr:rowOff>
              </from>
              <to>
                <xdr:col>1</xdr:col>
                <xdr:colOff>533400</xdr:colOff>
                <xdr:row>0</xdr:row>
                <xdr:rowOff>723900</xdr:rowOff>
              </to>
            </anchor>
          </objectPr>
        </oleObject>
      </mc:Choice>
      <mc:Fallback>
        <oleObject progId="Word.Picture.8" shapeId="12290" r:id="rId5"/>
      </mc:Fallback>
    </mc:AlternateContent>
  </oleObject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L35"/>
  <sheetViews>
    <sheetView showGridLines="0" showZeros="0" view="pageBreakPreview" zoomScale="90" zoomScaleNormal="80" zoomScaleSheetLayoutView="90" workbookViewId="0">
      <selection activeCell="D29" sqref="D29"/>
    </sheetView>
  </sheetViews>
  <sheetFormatPr defaultColWidth="9.140625" defaultRowHeight="12.75"/>
  <cols>
    <col min="1" max="1" width="10.7109375" style="20" customWidth="1"/>
    <col min="2" max="2" width="87.42578125" style="20" customWidth="1"/>
    <col min="3" max="3" width="20.7109375" style="23" customWidth="1"/>
    <col min="4" max="4" width="16.42578125" style="23" customWidth="1"/>
    <col min="5" max="5" width="8.140625" style="20" bestFit="1" customWidth="1"/>
    <col min="6" max="6" width="9.140625" style="20" customWidth="1"/>
    <col min="7" max="7" width="16.42578125" style="20" customWidth="1"/>
    <col min="8" max="8" width="3.140625" style="20" customWidth="1"/>
    <col min="9" max="9" width="8.85546875" style="20" customWidth="1"/>
    <col min="10" max="10" width="7.140625" style="20" customWidth="1"/>
    <col min="11" max="11" width="12.42578125" style="20" bestFit="1" customWidth="1"/>
    <col min="12" max="12" width="12.85546875" style="20" bestFit="1" customWidth="1"/>
    <col min="13" max="16384" width="9.140625" style="20"/>
  </cols>
  <sheetData>
    <row r="1" spans="1:12" s="4" customFormat="1" ht="87" customHeight="1">
      <c r="A1" s="145"/>
      <c r="B1" s="173"/>
      <c r="C1" s="147"/>
      <c r="D1" s="147"/>
      <c r="E1" s="147"/>
      <c r="F1" s="147"/>
      <c r="G1" s="174"/>
      <c r="H1" s="174"/>
      <c r="I1" s="174"/>
      <c r="J1" s="175"/>
      <c r="K1" s="166"/>
      <c r="L1" s="52"/>
    </row>
    <row r="2" spans="1:12" ht="30" customHeight="1">
      <c r="A2" s="393" t="s">
        <v>10</v>
      </c>
      <c r="B2" s="394"/>
      <c r="C2" s="394"/>
      <c r="D2" s="394"/>
      <c r="E2" s="394"/>
      <c r="F2" s="394"/>
      <c r="G2" s="394"/>
      <c r="H2" s="394"/>
      <c r="I2" s="394"/>
      <c r="J2" s="395"/>
      <c r="K2" s="29"/>
      <c r="L2" s="53"/>
    </row>
    <row r="3" spans="1:12" ht="30" customHeight="1">
      <c r="A3" s="396" t="str">
        <f>'Planilha Orcamentária'!A3</f>
        <v>PREFEITURA MUNICIPAL DE INHAPIM-MG</v>
      </c>
      <c r="B3" s="397"/>
      <c r="C3" s="412" t="s">
        <v>20</v>
      </c>
      <c r="D3" s="406">
        <f>D22</f>
        <v>201518.18890000001</v>
      </c>
      <c r="E3" s="63" t="s">
        <v>19</v>
      </c>
      <c r="F3" s="122"/>
      <c r="G3" s="129">
        <v>46139</v>
      </c>
      <c r="H3" s="123"/>
      <c r="I3" s="409" t="s">
        <v>64</v>
      </c>
      <c r="J3" s="386"/>
      <c r="K3" s="62"/>
      <c r="L3" s="53"/>
    </row>
    <row r="4" spans="1:12" ht="20.100000000000001" customHeight="1">
      <c r="A4" s="176" t="str">
        <f>'Planilha Orcamentária'!A4</f>
        <v>OBRA: REVITALIZAÇÃO DA TRAVESSA ZACARIAS DE FREITAS</v>
      </c>
      <c r="B4" s="33"/>
      <c r="C4" s="407"/>
      <c r="D4" s="407"/>
      <c r="E4" s="400" t="s">
        <v>56</v>
      </c>
      <c r="F4" s="401"/>
      <c r="G4" s="401"/>
      <c r="H4" s="401"/>
      <c r="I4" s="401"/>
      <c r="J4" s="402"/>
      <c r="K4" s="29"/>
      <c r="L4" s="53"/>
    </row>
    <row r="5" spans="1:12" ht="24" customHeight="1">
      <c r="A5" s="398" t="str">
        <f>'Planilha Orcamentária'!A5</f>
        <v>LOCAL: PERÍMETRO URBANO - INHAPIM/MG - CEP: 35330-000</v>
      </c>
      <c r="B5" s="399"/>
      <c r="C5" s="408"/>
      <c r="D5" s="408"/>
      <c r="E5" s="403"/>
      <c r="F5" s="404"/>
      <c r="G5" s="404"/>
      <c r="H5" s="404"/>
      <c r="I5" s="404"/>
      <c r="J5" s="405"/>
      <c r="K5" s="29"/>
      <c r="L5" s="53"/>
    </row>
    <row r="6" spans="1:12" ht="25.5" customHeight="1">
      <c r="A6" s="177" t="s">
        <v>36</v>
      </c>
      <c r="B6" s="26" t="s">
        <v>11</v>
      </c>
      <c r="C6" s="60" t="s">
        <v>12</v>
      </c>
      <c r="D6" s="60" t="s">
        <v>13</v>
      </c>
      <c r="E6" s="387" t="s">
        <v>39</v>
      </c>
      <c r="F6" s="388"/>
      <c r="G6" s="387" t="s">
        <v>40</v>
      </c>
      <c r="H6" s="388"/>
      <c r="I6" s="385" t="s">
        <v>43</v>
      </c>
      <c r="J6" s="386"/>
      <c r="K6" s="64" t="s">
        <v>48</v>
      </c>
      <c r="L6" s="53"/>
    </row>
    <row r="7" spans="1:12">
      <c r="A7" s="410" t="s">
        <v>65</v>
      </c>
      <c r="B7" s="381" t="str">
        <f>'Planilha Orcamentária'!C10</f>
        <v>SERVIÇOS PRELIMINARES</v>
      </c>
      <c r="C7" s="34" t="s">
        <v>14</v>
      </c>
      <c r="D7" s="46">
        <f>D8/$D$22</f>
        <v>7.5655205533657899E-3</v>
      </c>
      <c r="E7" s="417">
        <v>1</v>
      </c>
      <c r="F7" s="418"/>
      <c r="G7" s="61"/>
      <c r="H7" s="62"/>
      <c r="I7" s="385"/>
      <c r="J7" s="386"/>
      <c r="K7" s="167"/>
      <c r="L7" s="53"/>
    </row>
    <row r="8" spans="1:12">
      <c r="A8" s="411"/>
      <c r="B8" s="382"/>
      <c r="C8" s="35" t="s">
        <v>15</v>
      </c>
      <c r="D8" s="47">
        <f>'Planilha Orcamentária'!H10</f>
        <v>1524.59</v>
      </c>
      <c r="E8" s="419">
        <f>E7*$D$8</f>
        <v>1524.59</v>
      </c>
      <c r="F8" s="420"/>
      <c r="G8" s="387"/>
      <c r="H8" s="388"/>
      <c r="I8" s="385"/>
      <c r="J8" s="386"/>
      <c r="K8" s="167"/>
      <c r="L8" s="53"/>
    </row>
    <row r="9" spans="1:12">
      <c r="A9" s="410" t="str">
        <f>'Planilha Orcamentária'!A12</f>
        <v>2.0</v>
      </c>
      <c r="B9" s="381" t="str">
        <f>'Planilha Orcamentária'!C12</f>
        <v>DEMOLIÇÃO</v>
      </c>
      <c r="C9" s="34" t="s">
        <v>14</v>
      </c>
      <c r="D9" s="46">
        <f>D10/$D$22</f>
        <v>3.9017728587774143E-2</v>
      </c>
      <c r="E9" s="377">
        <v>1</v>
      </c>
      <c r="F9" s="378"/>
      <c r="G9" s="377"/>
      <c r="H9" s="378"/>
      <c r="I9" s="377"/>
      <c r="J9" s="389"/>
      <c r="K9" s="167"/>
      <c r="L9" s="53"/>
    </row>
    <row r="10" spans="1:12">
      <c r="A10" s="411"/>
      <c r="B10" s="382"/>
      <c r="C10" s="35" t="s">
        <v>15</v>
      </c>
      <c r="D10" s="47">
        <f>'Planilha Orcamentária'!H12</f>
        <v>7862.7820000000002</v>
      </c>
      <c r="E10" s="419">
        <f>D10*E9</f>
        <v>7862.7820000000002</v>
      </c>
      <c r="F10" s="420"/>
      <c r="G10" s="372">
        <f>D10*G9</f>
        <v>0</v>
      </c>
      <c r="H10" s="390"/>
      <c r="I10" s="391">
        <f>D10*I9</f>
        <v>0</v>
      </c>
      <c r="J10" s="386"/>
      <c r="K10" s="167"/>
      <c r="L10" s="53"/>
    </row>
    <row r="11" spans="1:12">
      <c r="A11" s="410" t="str">
        <f>'Planilha Orcamentária'!A14</f>
        <v>3.0</v>
      </c>
      <c r="B11" s="381" t="str">
        <f>'Planilha Orcamentária'!C14</f>
        <v>ALVENARIA</v>
      </c>
      <c r="C11" s="34" t="s">
        <v>14</v>
      </c>
      <c r="D11" s="46">
        <f>D12/$D$22</f>
        <v>3.9883613701929214E-2</v>
      </c>
      <c r="E11" s="377">
        <v>1</v>
      </c>
      <c r="F11" s="378"/>
      <c r="G11" s="372"/>
      <c r="H11" s="376"/>
      <c r="I11" s="391"/>
      <c r="J11" s="392"/>
      <c r="K11" s="167"/>
      <c r="L11" s="53"/>
    </row>
    <row r="12" spans="1:12">
      <c r="A12" s="411"/>
      <c r="B12" s="382"/>
      <c r="C12" s="35" t="s">
        <v>15</v>
      </c>
      <c r="D12" s="47">
        <f>'Planilha Orcamentária'!H14</f>
        <v>8037.2735999999995</v>
      </c>
      <c r="E12" s="419">
        <f>D12*E11</f>
        <v>8037.2735999999995</v>
      </c>
      <c r="F12" s="420"/>
      <c r="G12" s="372"/>
      <c r="H12" s="376"/>
      <c r="I12" s="391"/>
      <c r="J12" s="392"/>
      <c r="K12" s="167"/>
      <c r="L12" s="53"/>
    </row>
    <row r="13" spans="1:12">
      <c r="A13" s="410" t="s">
        <v>89</v>
      </c>
      <c r="B13" s="381" t="str">
        <f>'Planilha Orcamentária'!C18</f>
        <v>PINTURA</v>
      </c>
      <c r="C13" s="34" t="s">
        <v>14</v>
      </c>
      <c r="D13" s="46">
        <f>D14/$D$22</f>
        <v>9.2384809041919674E-2</v>
      </c>
      <c r="E13" s="419"/>
      <c r="F13" s="420"/>
      <c r="G13" s="377">
        <v>0.5</v>
      </c>
      <c r="H13" s="378"/>
      <c r="I13" s="377">
        <v>0.5</v>
      </c>
      <c r="J13" s="378"/>
      <c r="K13" s="167"/>
      <c r="L13" s="53"/>
    </row>
    <row r="14" spans="1:12">
      <c r="A14" s="411"/>
      <c r="B14" s="382"/>
      <c r="C14" s="35" t="s">
        <v>15</v>
      </c>
      <c r="D14" s="47">
        <f>'Planilha Orcamentária'!H18</f>
        <v>18617.219399999998</v>
      </c>
      <c r="E14" s="419"/>
      <c r="F14" s="420"/>
      <c r="G14" s="372">
        <f>D14*G13</f>
        <v>9308.6096999999991</v>
      </c>
      <c r="H14" s="376"/>
      <c r="I14" s="391">
        <f>D14*I13</f>
        <v>9308.6096999999991</v>
      </c>
      <c r="J14" s="392"/>
      <c r="K14" s="167"/>
      <c r="L14" s="53"/>
    </row>
    <row r="15" spans="1:12" s="21" customFormat="1" ht="15" customHeight="1">
      <c r="A15" s="379" t="str">
        <f>'Planilha Orcamentária'!A23</f>
        <v>5.0</v>
      </c>
      <c r="B15" s="383" t="str">
        <f>'Planilha Orcamentária'!C23</f>
        <v>PISOS, REVESTIMENTOS, CORRIMÃOS</v>
      </c>
      <c r="C15" s="34" t="s">
        <v>14</v>
      </c>
      <c r="D15" s="46">
        <f>D16/$D$22</f>
        <v>0.53607562071534665</v>
      </c>
      <c r="E15" s="377">
        <v>0.25</v>
      </c>
      <c r="F15" s="378"/>
      <c r="G15" s="377">
        <v>0.5</v>
      </c>
      <c r="H15" s="378"/>
      <c r="I15" s="377">
        <v>0.25</v>
      </c>
      <c r="J15" s="389"/>
      <c r="K15" s="168"/>
      <c r="L15" s="54"/>
    </row>
    <row r="16" spans="1:12" s="21" customFormat="1" ht="15" customHeight="1">
      <c r="A16" s="380"/>
      <c r="B16" s="384"/>
      <c r="C16" s="35" t="s">
        <v>15</v>
      </c>
      <c r="D16" s="47">
        <f>'Planilha Orcamentária'!H23</f>
        <v>108028.98819999999</v>
      </c>
      <c r="E16" s="372">
        <f>D16*$E$15</f>
        <v>27007.247049999998</v>
      </c>
      <c r="F16" s="416"/>
      <c r="G16" s="372">
        <f>D16*$G$15</f>
        <v>54014.494099999996</v>
      </c>
      <c r="H16" s="416"/>
      <c r="I16" s="372">
        <f>D16*$I$15</f>
        <v>27007.247049999998</v>
      </c>
      <c r="J16" s="425"/>
      <c r="K16" s="168"/>
      <c r="L16" s="54"/>
    </row>
    <row r="17" spans="1:12" s="21" customFormat="1" ht="15" customHeight="1">
      <c r="A17" s="379" t="s">
        <v>132</v>
      </c>
      <c r="B17" s="383" t="str">
        <f>'Planilha Orcamentária'!C31</f>
        <v>INSTALAÇÕES ELÉTRICAS</v>
      </c>
      <c r="C17" s="34" t="s">
        <v>14</v>
      </c>
      <c r="D17" s="46">
        <f>D18/$D$22</f>
        <v>0.27434347391556974</v>
      </c>
      <c r="E17" s="377">
        <v>0.25</v>
      </c>
      <c r="F17" s="378"/>
      <c r="G17" s="377">
        <v>0.5</v>
      </c>
      <c r="H17" s="378"/>
      <c r="I17" s="377">
        <v>0.25</v>
      </c>
      <c r="J17" s="378"/>
      <c r="K17" s="168"/>
      <c r="L17" s="54"/>
    </row>
    <row r="18" spans="1:12" s="21" customFormat="1" ht="15" customHeight="1">
      <c r="A18" s="380"/>
      <c r="B18" s="384"/>
      <c r="C18" s="35" t="s">
        <v>15</v>
      </c>
      <c r="D18" s="47">
        <f>'Planilha Orcamentária'!H31</f>
        <v>55285.200000000004</v>
      </c>
      <c r="E18" s="372">
        <f>D18*E17</f>
        <v>13821.300000000001</v>
      </c>
      <c r="F18" s="376"/>
      <c r="G18" s="372">
        <f>D18*G17</f>
        <v>27642.600000000002</v>
      </c>
      <c r="H18" s="376"/>
      <c r="I18" s="372">
        <f>D18*I17</f>
        <v>13821.300000000001</v>
      </c>
      <c r="J18" s="373"/>
      <c r="K18" s="168"/>
      <c r="L18" s="54"/>
    </row>
    <row r="19" spans="1:12" s="21" customFormat="1" ht="15" customHeight="1">
      <c r="A19" s="379" t="s">
        <v>143</v>
      </c>
      <c r="B19" s="383" t="str">
        <f>'Planilha Orcamentária'!C43</f>
        <v>LIMPEZA FINAL DE OBRA</v>
      </c>
      <c r="C19" s="34" t="s">
        <v>14</v>
      </c>
      <c r="D19" s="46">
        <f>D20/$D$22</f>
        <v>1.0729233484094696E-2</v>
      </c>
      <c r="E19" s="374"/>
      <c r="F19" s="375"/>
      <c r="G19" s="372"/>
      <c r="H19" s="376"/>
      <c r="I19" s="377">
        <v>1</v>
      </c>
      <c r="J19" s="378"/>
      <c r="K19" s="168"/>
      <c r="L19" s="54"/>
    </row>
    <row r="20" spans="1:12" s="21" customFormat="1" ht="15" customHeight="1">
      <c r="A20" s="380"/>
      <c r="B20" s="384"/>
      <c r="C20" s="35" t="s">
        <v>15</v>
      </c>
      <c r="D20" s="47">
        <f>'Planilha Orcamentária'!H43</f>
        <v>2162.1357000000003</v>
      </c>
      <c r="E20" s="374"/>
      <c r="F20" s="375"/>
      <c r="G20" s="372"/>
      <c r="H20" s="376"/>
      <c r="I20" s="372">
        <f>D20*I19</f>
        <v>2162.1357000000003</v>
      </c>
      <c r="J20" s="373"/>
      <c r="K20" s="168"/>
      <c r="L20" s="54"/>
    </row>
    <row r="21" spans="1:12" s="21" customFormat="1" ht="15" customHeight="1">
      <c r="A21" s="413" t="s">
        <v>16</v>
      </c>
      <c r="B21" s="414"/>
      <c r="C21" s="34" t="s">
        <v>14</v>
      </c>
      <c r="D21" s="46">
        <f>SUM(D7+D9+D11+D13+D15+D17+D19)</f>
        <v>1</v>
      </c>
      <c r="E21" s="377">
        <f>E22/D22</f>
        <v>0.28907163650079826</v>
      </c>
      <c r="F21" s="378"/>
      <c r="G21" s="377">
        <f>G22/$D$22</f>
        <v>0.45140195183641807</v>
      </c>
      <c r="H21" s="378"/>
      <c r="I21" s="377">
        <f>I22/$D$22</f>
        <v>0.25952641166278367</v>
      </c>
      <c r="J21" s="389"/>
      <c r="K21" s="169">
        <f>SUM(E21:J21)</f>
        <v>1</v>
      </c>
      <c r="L21" s="54"/>
    </row>
    <row r="22" spans="1:12" s="21" customFormat="1" ht="15" customHeight="1">
      <c r="A22" s="413"/>
      <c r="B22" s="414"/>
      <c r="C22" s="34" t="s">
        <v>15</v>
      </c>
      <c r="D22" s="59">
        <f>SUM(D8+D10+D12+D14+D16+D18+D20)</f>
        <v>201518.18890000001</v>
      </c>
      <c r="E22" s="374">
        <f>(E8+E10+E12+E14+E16+E18+E20)</f>
        <v>58253.192649999997</v>
      </c>
      <c r="F22" s="415"/>
      <c r="G22" s="423">
        <f>SUM(G8+G10+G12+G14+G16+G18+G20)</f>
        <v>90965.703800000003</v>
      </c>
      <c r="H22" s="388"/>
      <c r="I22" s="423">
        <f>SUM(I8+I10+I12+I14+I16+I18+I20)</f>
        <v>52299.292450000001</v>
      </c>
      <c r="J22" s="424"/>
      <c r="K22" s="170">
        <f>SUM(E22:J22)</f>
        <v>201518.18890000001</v>
      </c>
      <c r="L22" s="54"/>
    </row>
    <row r="23" spans="1:12" s="21" customFormat="1" ht="15" customHeight="1">
      <c r="A23" s="178"/>
      <c r="B23" s="237"/>
      <c r="C23" s="237"/>
      <c r="D23" s="237"/>
      <c r="E23" s="237"/>
      <c r="F23" s="237"/>
      <c r="G23" s="237"/>
      <c r="H23" s="237"/>
      <c r="I23" s="421" t="s">
        <v>17</v>
      </c>
      <c r="J23" s="422"/>
      <c r="K23" s="171"/>
      <c r="L23" s="54"/>
    </row>
    <row r="24" spans="1:12" s="21" customFormat="1" ht="15" customHeight="1">
      <c r="A24" s="179"/>
      <c r="B24" s="237"/>
      <c r="C24" s="237"/>
      <c r="D24" s="237"/>
      <c r="E24" s="237"/>
      <c r="F24" s="237"/>
      <c r="G24" s="237"/>
      <c r="H24" s="237"/>
      <c r="I24" s="31"/>
      <c r="J24" s="180"/>
      <c r="K24" s="172"/>
      <c r="L24" s="54"/>
    </row>
    <row r="25" spans="1:12" s="21" customFormat="1" ht="19.5" customHeight="1">
      <c r="A25" s="179"/>
      <c r="B25" s="22"/>
      <c r="C25" s="237"/>
      <c r="D25" s="23"/>
      <c r="E25" s="20"/>
      <c r="F25" s="20"/>
      <c r="G25" s="20"/>
      <c r="H25" s="20"/>
      <c r="I25" s="24"/>
      <c r="J25" s="181"/>
      <c r="K25" s="127"/>
      <c r="L25" s="54"/>
    </row>
    <row r="26" spans="1:12" s="21" customFormat="1" ht="19.5" customHeight="1">
      <c r="A26" s="182"/>
      <c r="B26" s="315" t="str">
        <f>'Memória de Cálculo'!C44</f>
        <v>Sebastião Barbosa Pinto Filho</v>
      </c>
      <c r="C26" s="239"/>
      <c r="D26" s="239"/>
      <c r="E26" s="27"/>
      <c r="F26" s="27"/>
      <c r="G26" s="27"/>
      <c r="H26" s="27"/>
      <c r="I26" s="28"/>
      <c r="J26" s="183"/>
      <c r="K26" s="30"/>
      <c r="L26" s="57">
        <f>SUM(E21:J21)</f>
        <v>1</v>
      </c>
    </row>
    <row r="27" spans="1:12" ht="14.25" customHeight="1">
      <c r="A27" s="182"/>
      <c r="B27" s="238" t="str">
        <f>'Memória de Cálculo'!C45</f>
        <v>CREA/MG Nº: MG 249.547/D</v>
      </c>
      <c r="C27" s="239"/>
      <c r="D27" s="239"/>
      <c r="E27" s="27"/>
      <c r="F27" s="27"/>
      <c r="G27" s="27"/>
      <c r="H27" s="27"/>
      <c r="I27" s="28"/>
      <c r="J27" s="183"/>
      <c r="K27" s="30"/>
      <c r="L27" s="58">
        <f>SUM(E22:J22)</f>
        <v>201518.18890000001</v>
      </c>
    </row>
    <row r="28" spans="1:12" s="27" customFormat="1" ht="19.5" customHeight="1">
      <c r="A28" s="184"/>
      <c r="B28" s="240"/>
      <c r="C28" s="23"/>
      <c r="D28" s="23"/>
      <c r="E28" s="20"/>
      <c r="F28" s="20"/>
      <c r="G28" s="20"/>
      <c r="H28" s="20"/>
      <c r="I28" s="24"/>
      <c r="J28" s="181"/>
      <c r="K28" s="29"/>
      <c r="L28" s="55"/>
    </row>
    <row r="29" spans="1:12" s="27" customFormat="1" ht="19.5" customHeight="1">
      <c r="A29" s="185"/>
      <c r="B29" s="25"/>
      <c r="C29" s="241"/>
      <c r="D29" s="241"/>
      <c r="E29" s="242"/>
      <c r="F29" s="242"/>
      <c r="G29" s="242"/>
      <c r="H29" s="242"/>
      <c r="I29" s="32"/>
      <c r="J29" s="181"/>
      <c r="K29" s="29"/>
      <c r="L29" s="55"/>
    </row>
    <row r="30" spans="1:12" s="27" customFormat="1" ht="19.5" customHeight="1">
      <c r="A30" s="182"/>
      <c r="B30" s="36" t="str">
        <f>'Memória de Cálculo'!C49</f>
        <v>Prefeito Municipal de Inhapim-MG</v>
      </c>
      <c r="C30" s="239"/>
      <c r="D30" s="239"/>
      <c r="I30" s="28"/>
      <c r="J30" s="183"/>
      <c r="K30" s="30"/>
      <c r="L30" s="55"/>
    </row>
    <row r="31" spans="1:12" s="27" customFormat="1" ht="19.5" customHeight="1" thickBot="1">
      <c r="A31" s="186"/>
      <c r="B31" s="187" t="str">
        <f>'Memória de Cálculo'!C50</f>
        <v>Sandro Adriano Oliveira Silva</v>
      </c>
      <c r="C31" s="188"/>
      <c r="D31" s="188"/>
      <c r="E31" s="189"/>
      <c r="F31" s="189"/>
      <c r="G31" s="189"/>
      <c r="H31" s="189"/>
      <c r="I31" s="190"/>
      <c r="J31" s="191"/>
      <c r="K31" s="30"/>
      <c r="L31" s="55"/>
    </row>
    <row r="32" spans="1:12" s="27" customFormat="1" ht="14.1" customHeight="1">
      <c r="A32" s="20"/>
      <c r="B32" s="20"/>
      <c r="C32" s="23"/>
      <c r="D32" s="23"/>
      <c r="E32" s="20"/>
      <c r="F32" s="20"/>
      <c r="G32" s="20"/>
      <c r="H32" s="20"/>
      <c r="I32" s="20"/>
      <c r="J32" s="20"/>
      <c r="K32" s="20"/>
      <c r="L32" s="55"/>
    </row>
    <row r="33" spans="12:12" ht="14.1" customHeight="1">
      <c r="L33" s="53"/>
    </row>
    <row r="34" spans="12:12" ht="14.1" customHeight="1">
      <c r="L34" s="53"/>
    </row>
    <row r="35" spans="12:12">
      <c r="L35" s="56"/>
    </row>
  </sheetData>
  <customSheetViews>
    <customSheetView guid="{46B44D95-2370-4419-BD85-88291A251F92}" showPageBreaks="1" showGridLines="0" zeroValues="0" printArea="1" view="pageBreakPreview" topLeftCell="A15">
      <selection activeCell="C22" sqref="C22"/>
      <pageMargins left="0.39370078740157483" right="0.19685039370078741" top="0.59055118110236227" bottom="0.19685039370078741" header="0.19685039370078741" footer="0"/>
      <printOptions horizontalCentered="1"/>
      <pageSetup paperSize="9" scale="75" orientation="landscape" horizontalDpi="4294967295" r:id="rId1"/>
      <headerFooter alignWithMargins="0"/>
    </customSheetView>
  </customSheetViews>
  <mergeCells count="73">
    <mergeCell ref="I23:J23"/>
    <mergeCell ref="E9:F9"/>
    <mergeCell ref="E10:F10"/>
    <mergeCell ref="I21:J21"/>
    <mergeCell ref="I22:J22"/>
    <mergeCell ref="G21:H21"/>
    <mergeCell ref="G22:H22"/>
    <mergeCell ref="G16:H16"/>
    <mergeCell ref="I16:J16"/>
    <mergeCell ref="E11:F11"/>
    <mergeCell ref="E12:F12"/>
    <mergeCell ref="E13:F13"/>
    <mergeCell ref="E14:F14"/>
    <mergeCell ref="E17:F17"/>
    <mergeCell ref="E18:F18"/>
    <mergeCell ref="E19:F19"/>
    <mergeCell ref="A7:A8"/>
    <mergeCell ref="B7:B8"/>
    <mergeCell ref="C3:C5"/>
    <mergeCell ref="A21:B22"/>
    <mergeCell ref="E21:F21"/>
    <mergeCell ref="E22:F22"/>
    <mergeCell ref="A15:A16"/>
    <mergeCell ref="B15:B16"/>
    <mergeCell ref="E15:F15"/>
    <mergeCell ref="E16:F16"/>
    <mergeCell ref="A9:A10"/>
    <mergeCell ref="B9:B10"/>
    <mergeCell ref="E7:F7"/>
    <mergeCell ref="E8:F8"/>
    <mergeCell ref="A11:A12"/>
    <mergeCell ref="A13:A14"/>
    <mergeCell ref="A2:J2"/>
    <mergeCell ref="A3:B3"/>
    <mergeCell ref="A5:B5"/>
    <mergeCell ref="E6:F6"/>
    <mergeCell ref="I6:J6"/>
    <mergeCell ref="G6:H6"/>
    <mergeCell ref="E4:J5"/>
    <mergeCell ref="D3:D5"/>
    <mergeCell ref="I3:J3"/>
    <mergeCell ref="I7:J7"/>
    <mergeCell ref="I8:J8"/>
    <mergeCell ref="G8:H8"/>
    <mergeCell ref="G15:H15"/>
    <mergeCell ref="I15:J15"/>
    <mergeCell ref="I9:J9"/>
    <mergeCell ref="G9:H9"/>
    <mergeCell ref="G10:H10"/>
    <mergeCell ref="I10:J10"/>
    <mergeCell ref="I11:J11"/>
    <mergeCell ref="I12:J12"/>
    <mergeCell ref="I13:J13"/>
    <mergeCell ref="I14:J14"/>
    <mergeCell ref="G11:H11"/>
    <mergeCell ref="G12:H12"/>
    <mergeCell ref="G13:H13"/>
    <mergeCell ref="A17:A18"/>
    <mergeCell ref="A19:A20"/>
    <mergeCell ref="B11:B12"/>
    <mergeCell ref="B13:B14"/>
    <mergeCell ref="B17:B18"/>
    <mergeCell ref="B19:B20"/>
    <mergeCell ref="G14:H14"/>
    <mergeCell ref="G17:H17"/>
    <mergeCell ref="I17:J17"/>
    <mergeCell ref="I18:J18"/>
    <mergeCell ref="I19:J19"/>
    <mergeCell ref="I20:J20"/>
    <mergeCell ref="E20:F20"/>
    <mergeCell ref="G18:H18"/>
    <mergeCell ref="G19:H19"/>
    <mergeCell ref="G20:H20"/>
  </mergeCells>
  <phoneticPr fontId="14" type="noConversion"/>
  <printOptions horizontalCentered="1" verticalCentered="1"/>
  <pageMargins left="0.23622047244094491" right="0.23622047244094491" top="0.74803149606299213" bottom="0.74803149606299213" header="0.31496062992125984" footer="0.31496062992125984"/>
  <pageSetup paperSize="9" scale="76" orientation="landscape" blackAndWhite="1" r:id="rId2"/>
  <headerFooter alignWithMargins="0"/>
  <ignoredErrors>
    <ignoredError sqref="D8 D10 D14 D16 D18" formula="1"/>
  </ignoredErrors>
  <drawing r:id="rId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BA3622-5E1F-4966-822C-4C3426C37120}">
  <dimension ref="A1:F52"/>
  <sheetViews>
    <sheetView showGridLines="0" topLeftCell="A28" zoomScale="90" zoomScaleNormal="90" zoomScaleSheetLayoutView="90" workbookViewId="0">
      <selection activeCell="D36" sqref="D36:F36"/>
    </sheetView>
  </sheetViews>
  <sheetFormatPr defaultColWidth="9.140625" defaultRowHeight="12.75"/>
  <cols>
    <col min="1" max="1" width="5.7109375" style="1" customWidth="1"/>
    <col min="2" max="2" width="19.7109375" style="1" customWidth="1"/>
    <col min="3" max="3" width="63.28515625" style="1" customWidth="1"/>
    <col min="4" max="4" width="14" style="1" customWidth="1"/>
    <col min="5" max="5" width="11.7109375" style="1" customWidth="1"/>
    <col min="6" max="6" width="49.42578125" style="2" customWidth="1"/>
    <col min="7" max="16384" width="9.140625" style="1"/>
  </cols>
  <sheetData>
    <row r="1" spans="1:6" ht="84.95" customHeight="1">
      <c r="A1" s="439"/>
      <c r="B1" s="440"/>
      <c r="C1" s="318"/>
      <c r="D1" s="318"/>
      <c r="E1" s="318"/>
      <c r="F1" s="319"/>
    </row>
    <row r="2" spans="1:6" s="13" customFormat="1" ht="20.100000000000001" customHeight="1">
      <c r="A2" s="332" t="s">
        <v>42</v>
      </c>
      <c r="B2" s="333"/>
      <c r="C2" s="333"/>
      <c r="D2" s="333"/>
      <c r="E2" s="333"/>
      <c r="F2" s="334"/>
    </row>
    <row r="3" spans="1:6" s="16" customFormat="1" ht="20.100000000000001" customHeight="1">
      <c r="A3" s="365" t="s">
        <v>37</v>
      </c>
      <c r="B3" s="366"/>
      <c r="C3" s="366"/>
      <c r="D3" s="366"/>
      <c r="E3" s="18"/>
      <c r="F3" s="149"/>
    </row>
    <row r="4" spans="1:6" s="16" customFormat="1" ht="20.100000000000001" customHeight="1">
      <c r="A4" s="367" t="str">
        <f>'Planilha Orcamentária'!A4</f>
        <v>OBRA: REVITALIZAÇÃO DA TRAVESSA ZACARIAS DE FREITAS</v>
      </c>
      <c r="B4" s="368"/>
      <c r="C4" s="368"/>
      <c r="D4" s="369"/>
      <c r="E4" s="19" t="s">
        <v>38</v>
      </c>
      <c r="F4" s="150" t="s">
        <v>32</v>
      </c>
    </row>
    <row r="5" spans="1:6" s="16" customFormat="1" ht="20.100000000000001" customHeight="1">
      <c r="A5" s="370" t="str">
        <f>'Planilha Orcamentária'!A5</f>
        <v>LOCAL: PERÍMETRO URBANO - INHAPIM/MG - CEP: 35330-000</v>
      </c>
      <c r="B5" s="371"/>
      <c r="C5" s="371"/>
      <c r="D5" s="371"/>
      <c r="E5" s="124" t="s">
        <v>19</v>
      </c>
      <c r="F5" s="151">
        <v>46139</v>
      </c>
    </row>
    <row r="6" spans="1:6" ht="3.75" customHeight="1">
      <c r="A6" s="327"/>
      <c r="B6" s="328"/>
      <c r="C6" s="328"/>
      <c r="D6" s="328"/>
      <c r="E6" s="328"/>
      <c r="F6" s="329"/>
    </row>
    <row r="7" spans="1:6" s="9" customFormat="1" ht="35.1" customHeight="1">
      <c r="A7" s="130" t="s">
        <v>0</v>
      </c>
      <c r="B7" s="125" t="s">
        <v>24</v>
      </c>
      <c r="C7" s="125" t="s">
        <v>25</v>
      </c>
      <c r="D7" s="342" t="s">
        <v>41</v>
      </c>
      <c r="E7" s="343"/>
      <c r="F7" s="435"/>
    </row>
    <row r="8" spans="1:6" s="9" customFormat="1" ht="11.25">
      <c r="A8" s="228" t="s">
        <v>65</v>
      </c>
      <c r="B8" s="229"/>
      <c r="C8" s="230" t="str">
        <f>'Planilha Orcamentária'!C10</f>
        <v>SERVIÇOS PRELIMINARES</v>
      </c>
      <c r="D8" s="231"/>
      <c r="E8" s="232"/>
      <c r="F8" s="233"/>
    </row>
    <row r="9" spans="1:6" s="9" customFormat="1" ht="67.5">
      <c r="A9" s="234" t="str">
        <f>'Planilha Orcamentária'!A11</f>
        <v>1.1</v>
      </c>
      <c r="B9" s="126" t="str">
        <f>'Planilha Orcamentária'!B11</f>
        <v>ED-28427</v>
      </c>
      <c r="C9" s="235" t="str">
        <f>'Planilha Orcamentária'!C11</f>
        <v>FORNECIMENTO E COLOCAÇÃO DE PLACA DE
OBRA EM CHAPA GALVANIZADA #26, ESP. 0,45MM, DIMENSÃO (3X1,5)
M, PLOTADA COM ADESIVO VINÍLICO, AFIXADA COM REBITES 4,
8X40MM, EM ESTRUTURA METÁLICA DE METALON 20X20MM, ESP. 1,
25MM, INCLUSIVE SUPORTE EM EUCALIPTO AUTOCLAVADO PINTADO
COM TINTA PVA DUAS (2) DEMÃOS</v>
      </c>
      <c r="D9" s="436" t="s">
        <v>45</v>
      </c>
      <c r="E9" s="437"/>
      <c r="F9" s="438"/>
    </row>
    <row r="10" spans="1:6" s="9" customFormat="1" ht="11.25">
      <c r="A10" s="228" t="str">
        <f>'Planilha Orcamentária'!A12</f>
        <v>2.0</v>
      </c>
      <c r="B10" s="229"/>
      <c r="C10" s="230" t="str">
        <f>'Planilha Orcamentária'!C12</f>
        <v>DEMOLIÇÃO</v>
      </c>
      <c r="D10" s="231"/>
      <c r="E10" s="232"/>
      <c r="F10" s="233"/>
    </row>
    <row r="11" spans="1:6" s="9" customFormat="1" ht="53.25" customHeight="1">
      <c r="A11" s="234" t="str">
        <f>'Planilha Orcamentária'!A13</f>
        <v>2.1</v>
      </c>
      <c r="B11" s="126" t="str">
        <f>'Planilha Orcamentária'!B13</f>
        <v>SINAPI-104789</v>
      </c>
      <c r="C11" s="235" t="str">
        <f>'Planilha Orcamentária'!C13</f>
        <v>DEMOLIÇÃO DE PISO DE CONCRETO SIMPLES, DE FORMA MANUAL, SEM REAPROVEITAMENTO. AF_09/2023</v>
      </c>
      <c r="D11" s="441" t="s">
        <v>181</v>
      </c>
      <c r="E11" s="441"/>
      <c r="F11" s="442"/>
    </row>
    <row r="12" spans="1:6" s="9" customFormat="1" ht="11.25">
      <c r="A12" s="228" t="str">
        <f>'Planilha Orcamentária'!A14</f>
        <v>3.0</v>
      </c>
      <c r="B12" s="229"/>
      <c r="C12" s="230" t="str">
        <f>'Planilha Orcamentária'!C14</f>
        <v>ALVENARIA</v>
      </c>
      <c r="D12" s="231"/>
      <c r="E12" s="232"/>
      <c r="F12" s="233"/>
    </row>
    <row r="13" spans="1:6" ht="39" customHeight="1">
      <c r="A13" s="234" t="str">
        <f>'Planilha Orcamentária'!A15</f>
        <v>3.1</v>
      </c>
      <c r="B13" s="126" t="str">
        <f>'Planilha Orcamentária'!B15</f>
        <v>ED-50410</v>
      </c>
      <c r="C13" s="235" t="str">
        <f>'Planilha Orcamentária'!C15</f>
        <v>MURETA DE TIJOLO COMUM ESP. = 15CM, H = 130
CM, A REVESTIR</v>
      </c>
      <c r="D13" s="426" t="s">
        <v>182</v>
      </c>
      <c r="E13" s="427"/>
      <c r="F13" s="428"/>
    </row>
    <row r="14" spans="1:6" ht="51" customHeight="1">
      <c r="A14" s="234" t="str">
        <f>'Planilha Orcamentária'!A16</f>
        <v>3.2</v>
      </c>
      <c r="B14" s="126" t="str">
        <f>'Planilha Orcamentária'!B16</f>
        <v>SINAPI-87894</v>
      </c>
      <c r="C14" s="235" t="str">
        <f>'Planilha Orcamentária'!C16</f>
        <v>CHAPISCO APLICADO EM ALVENARIA (SEM PRESENÇA DE VÃOS) E ESTRUTURAS DE CONCRETO DE FACHADA, COM
COLHER DE PEDREIRO. ARGAMASSA TRAÇO 1:3 COM PREPARO EM BETONEIRA 400L. AF_10/2022</v>
      </c>
      <c r="D14" s="426" t="s">
        <v>183</v>
      </c>
      <c r="E14" s="427"/>
      <c r="F14" s="428"/>
    </row>
    <row r="15" spans="1:6" ht="63" customHeight="1">
      <c r="A15" s="234" t="str">
        <f>'Planilha Orcamentária'!A17</f>
        <v>3.3</v>
      </c>
      <c r="B15" s="126" t="str">
        <f>'Planilha Orcamentária'!B17</f>
        <v>SINAPI-104219</v>
      </c>
      <c r="C15" s="235" t="str">
        <f>'Planilha Orcamentária'!C17</f>
        <v>EMBOÇO OU MASSA ÚNICA EM ARGAMASSA INDUSTRIALIZADA, PREPARO MECÂNICA E APLICAÇÃO COM
EQUIPAMENTO DE MISTURA E PROJEÇÃO DE 1,5 M3/H DE ARGAMASSA EM PANOS DE FACHADA COM PRESENÇA
DE VÃOS, ESPESSURA DE 25 MM, ACESSO POR ANDAIME. AF_08/2022</v>
      </c>
      <c r="D15" s="426" t="s">
        <v>184</v>
      </c>
      <c r="E15" s="427"/>
      <c r="F15" s="428"/>
    </row>
    <row r="16" spans="1:6" s="9" customFormat="1" ht="11.25">
      <c r="A16" s="228" t="s">
        <v>89</v>
      </c>
      <c r="B16" s="229"/>
      <c r="C16" s="230" t="str">
        <f>'Planilha Orcamentária'!C18</f>
        <v>PINTURA</v>
      </c>
      <c r="D16" s="231"/>
      <c r="E16" s="232"/>
      <c r="F16" s="233"/>
    </row>
    <row r="17" spans="1:6" ht="39.75" customHeight="1">
      <c r="A17" s="228" t="s">
        <v>91</v>
      </c>
      <c r="B17" s="126" t="str">
        <f>'Planilha Orcamentária'!B19</f>
        <v>ED-50521</v>
      </c>
      <c r="C17" s="235" t="str">
        <f>'Planilha Orcamentária'!C19</f>
        <v>PINTURA COM TEXTURA ACRÍLICA COM ROLO,
INCLUSIVE UMA (1) DEMÃO DE SELADOR ACRÍLICO</v>
      </c>
      <c r="D17" s="443" t="s">
        <v>185</v>
      </c>
      <c r="E17" s="443"/>
      <c r="F17" s="443"/>
    </row>
    <row r="18" spans="1:6" ht="54.75" customHeight="1">
      <c r="A18" s="228" t="s">
        <v>93</v>
      </c>
      <c r="B18" s="126" t="str">
        <f>'Planilha Orcamentária'!B20</f>
        <v>ED-50491</v>
      </c>
      <c r="C18" s="235" t="str">
        <f>'Planilha Orcamentária'!C20</f>
        <v>PINTURA ESMALTE BASE SOLVENTE EM
ESQUADRIAS DE FERRO, DUAS (2) DEMÃOS, COM APLICAÇÃO
MANUAL, INCLUSIVE UMA (1) DEMÃO DE FUNDO ANTICORROSIVO</v>
      </c>
      <c r="D18" s="443" t="s">
        <v>186</v>
      </c>
      <c r="E18" s="443"/>
      <c r="F18" s="443"/>
    </row>
    <row r="19" spans="1:6" ht="40.5" customHeight="1">
      <c r="A19" s="228" t="s">
        <v>94</v>
      </c>
      <c r="B19" s="126" t="e">
        <f>'Planilha Orcamentária'!#REF!</f>
        <v>#REF!</v>
      </c>
      <c r="C19" s="317" t="e">
        <f>'Planilha Orcamentária'!#REF!</f>
        <v>#REF!</v>
      </c>
      <c r="D19" s="443" t="s">
        <v>187</v>
      </c>
      <c r="E19" s="443"/>
      <c r="F19" s="443"/>
    </row>
    <row r="20" spans="1:6">
      <c r="A20" s="228" t="str">
        <f>'Planilha Orcamentária'!A23</f>
        <v>5.0</v>
      </c>
      <c r="B20" s="229"/>
      <c r="C20" s="230" t="str">
        <f>'Planilha Orcamentária'!C23</f>
        <v>PISOS, REVESTIMENTOS, CORRIMÃOS</v>
      </c>
      <c r="D20" s="231"/>
      <c r="E20" s="232"/>
      <c r="F20" s="233"/>
    </row>
    <row r="21" spans="1:6" ht="51" customHeight="1">
      <c r="A21" s="234" t="str">
        <f>'Planilha Orcamentária'!A24</f>
        <v>5.1</v>
      </c>
      <c r="B21" s="126" t="str">
        <f>'Planilha Orcamentária'!B24</f>
        <v>SINAPI-94992</v>
      </c>
      <c r="C21" s="235" t="str">
        <f>'Planilha Orcamentária'!C24</f>
        <v>EXECUÇÃO DE PASSEIO (CALÇADA) OU PISO DE CONCRETO COM CONCRETO MOLDADO IN LOCO, FEITO EM
OBRA, ACABAMENTO CONVENCIONAL, ESPESSURA 6 CM, ARMADO. AF_08/2022</v>
      </c>
      <c r="D21" s="426" t="s">
        <v>188</v>
      </c>
      <c r="E21" s="427"/>
      <c r="F21" s="428"/>
    </row>
    <row r="22" spans="1:6" ht="42" customHeight="1">
      <c r="A22" s="234" t="str">
        <f>'Planilha Orcamentária'!A25</f>
        <v>5.2</v>
      </c>
      <c r="B22" s="126" t="str">
        <f>'Planilha Orcamentária'!B25</f>
        <v>SINAPI-101091</v>
      </c>
      <c r="C22" s="235" t="str">
        <f>'Planilha Orcamentária'!C25</f>
        <v>PISO EM LADRILHO HIDRÁULICO APLICADO EM AMBIENTES EXTERNOS. AF_05/2020</v>
      </c>
      <c r="D22" s="426" t="s">
        <v>189</v>
      </c>
      <c r="E22" s="427"/>
      <c r="F22" s="428"/>
    </row>
    <row r="23" spans="1:6" ht="51" customHeight="1">
      <c r="A23" s="234" t="str">
        <f>'Planilha Orcamentária'!A26</f>
        <v>5.3</v>
      </c>
      <c r="B23" s="126" t="str">
        <f>'Planilha Orcamentária'!B26</f>
        <v>ED-50717</v>
      </c>
      <c r="C23" s="235" t="str">
        <f>'Planilha Orcamentária'!C26</f>
        <v>REVESTIMENTO COM AZULEJO BRANCO (20X20)
CM, JUNTA A PRUMO, ASSENTAMENTO COM ARGAMASSA
INDUSTRIALIZADA, INCLUSIVE REJUNTAMENTO</v>
      </c>
      <c r="D23" s="426" t="s">
        <v>190</v>
      </c>
      <c r="E23" s="427"/>
      <c r="F23" s="428"/>
    </row>
    <row r="24" spans="1:6" ht="48.75" customHeight="1">
      <c r="A24" s="234" t="str">
        <f>'Planilha Orcamentária'!A27</f>
        <v>5.4</v>
      </c>
      <c r="B24" s="126" t="str">
        <f>'Planilha Orcamentária'!B27</f>
        <v>ED-50717</v>
      </c>
      <c r="C24" s="235" t="str">
        <f>'Planilha Orcamentária'!C27</f>
        <v>REVESTIMENTO COM AZULEJO BRANCO (20X20)
CM, JUNTA A PRUMO, ASSENTAMENTO COM ARGAMASSA
INDUSTRIALIZADA, INCLUSIVE REJUNTAMENTO</v>
      </c>
      <c r="D24" s="426" t="s">
        <v>190</v>
      </c>
      <c r="E24" s="427"/>
      <c r="F24" s="428"/>
    </row>
    <row r="25" spans="1:6" ht="54" customHeight="1">
      <c r="A25" s="234" t="str">
        <f>'Planilha Orcamentária'!A29</f>
        <v>5.6</v>
      </c>
      <c r="B25" s="126" t="str">
        <f>'Planilha Orcamentária'!B29</f>
        <v>ED-50717</v>
      </c>
      <c r="C25" s="235" t="str">
        <f>'Planilha Orcamentária'!C29</f>
        <v>REVESTIMENTO COM AZULEJO BRANCO (20X20)
CM, JUNTA A PRUMO, ASSENTAMENTO COM ARGAMASSA
INDUSTRIALIZADA, INCLUSIVE REJUNTAMENTO</v>
      </c>
      <c r="D25" s="426" t="s">
        <v>190</v>
      </c>
      <c r="E25" s="427"/>
      <c r="F25" s="428"/>
    </row>
    <row r="26" spans="1:6" ht="44.25" customHeight="1">
      <c r="A26" s="234" t="str">
        <f>'Planilha Orcamentária'!A30</f>
        <v>5.7</v>
      </c>
      <c r="B26" s="126" t="str">
        <f>'Planilha Orcamentária'!B30</f>
        <v>ED-32001</v>
      </c>
      <c r="C26" s="235" t="str">
        <f>'Planilha Orcamentária'!C30</f>
        <v>CORRIMÃO DUPLO EM TUBO GALVANIZADO, COM COSTURA,
DIÂMETRO DE 1.1/2", ESP. 3MM, FIXADO EM PISO COM MONTANTE
VERTICAL, DIÂMETRO DE 1.1/2", INCLUSIVE SUPORTE PARA
CORRIMÃO EM BARRA CHATA (1"X1/2"), EXCLUSIVE PINTURA</v>
      </c>
      <c r="D26" s="426" t="s">
        <v>191</v>
      </c>
      <c r="E26" s="427"/>
      <c r="F26" s="428"/>
    </row>
    <row r="27" spans="1:6">
      <c r="A27" s="228" t="str">
        <f>'Planilha Orcamentária'!A31</f>
        <v>6.0</v>
      </c>
      <c r="B27" s="229"/>
      <c r="C27" s="230" t="str">
        <f>'Planilha Orcamentária'!C31</f>
        <v>INSTALAÇÕES ELÉTRICAS</v>
      </c>
      <c r="D27" s="231"/>
      <c r="E27" s="232"/>
      <c r="F27" s="233"/>
    </row>
    <row r="28" spans="1:6" ht="54" customHeight="1">
      <c r="A28" s="234" t="str">
        <f>'Planilha Orcamentária'!A32</f>
        <v>6.1</v>
      </c>
      <c r="B28" s="126" t="str">
        <f>'Planilha Orcamentária'!B32</f>
        <v>SINAPI-101499</v>
      </c>
      <c r="C28" s="235" t="str">
        <f>'Planilha Orcamentária'!C32</f>
        <v>ENTRADA DE ENERGIA ELÉTRICA, AÉREA, BIFÁSICA, COM CAIXA DE SOBREPOR, CABO DE 25 MM2 E DISJUNTOR DIN
50A (NÃO INCLUSO O POSTE DE CONCRETO). AF_12/2025</v>
      </c>
      <c r="D28" s="426" t="s">
        <v>192</v>
      </c>
      <c r="E28" s="427"/>
      <c r="F28" s="428"/>
    </row>
    <row r="29" spans="1:6" ht="53.25" customHeight="1">
      <c r="A29" s="234" t="str">
        <f>'Planilha Orcamentária'!A33</f>
        <v>6.2</v>
      </c>
      <c r="B29" s="126" t="str">
        <f>'Planilha Orcamentária'!B33</f>
        <v>SINAPI-91833</v>
      </c>
      <c r="C29" s="235" t="str">
        <f>'Planilha Orcamentária'!C33</f>
        <v>ELETRODUTO FLEXÍVEL CORRUGADO REFORÇADO, PVC, DN 20 MM (1/2"), PARA CIRCUITOS TERMINAIS,
INSTALADO EM FORRO - FORNECIMENTO E INSTALAÇÃO. AF_03/2023</v>
      </c>
      <c r="D29" s="426" t="s">
        <v>193</v>
      </c>
      <c r="E29" s="427"/>
      <c r="F29" s="428"/>
    </row>
    <row r="30" spans="1:6" ht="51" customHeight="1">
      <c r="A30" s="234" t="str">
        <f>'Planilha Orcamentária'!A34</f>
        <v>6.3</v>
      </c>
      <c r="B30" s="126" t="str">
        <f>'Planilha Orcamentária'!B34</f>
        <v>SINAPI-101883</v>
      </c>
      <c r="C30" s="235" t="str">
        <f>'Planilha Orcamentária'!C34</f>
        <v>QUADRO DE DISTRIBUIÇÃO DE ENERGIA EM CHAPA DE AÇO GALVANIZADO, DE EMBUTIR, COM BARRAMENTO
TRIFÁSICO, PARA 18 DISJUNTORES DIN 100A - FORNECIMENTO E INSTALAÇÃO. AF_07/2025</v>
      </c>
      <c r="D30" s="426" t="s">
        <v>194</v>
      </c>
      <c r="E30" s="427"/>
      <c r="F30" s="428"/>
    </row>
    <row r="31" spans="1:6" ht="50.25" customHeight="1">
      <c r="A31" s="234" t="str">
        <f>'Planilha Orcamentária'!A35</f>
        <v>6.4</v>
      </c>
      <c r="B31" s="126" t="str">
        <f>'Planilha Orcamentária'!B35</f>
        <v>SINAPI-106287</v>
      </c>
      <c r="C31" s="235" t="str">
        <f>'Planilha Orcamentária'!C35</f>
        <v>DISJUNTOR TERMOMAGNETICO PARA TRILHO DIN (IEC), TRIPOLAR, 25 A, PARA QUADRO DE BOMBA -
FORNECIMENTO E INSTALAÇÃO. AF_11/2025</v>
      </c>
      <c r="D31" s="426" t="s">
        <v>195</v>
      </c>
      <c r="E31" s="427"/>
      <c r="F31" s="428"/>
    </row>
    <row r="32" spans="1:6" ht="78.75">
      <c r="A32" s="234" t="str">
        <f>'Planilha Orcamentária'!A36</f>
        <v>6.5</v>
      </c>
      <c r="B32" s="126" t="str">
        <f>'Planilha Orcamentária'!B36</f>
        <v>ED-50228</v>
      </c>
      <c r="C32" s="235" t="str">
        <f>'Planilha Orcamentária'!C36</f>
        <v>PONTO DE EMBUTIR PARA UMA (1) LUMINÁRIA,
COM ELETRODUTO DE PVC RÍGIDO ROSCÁVEL, DN 20MM (3/4"),
EMBUTIDO NA LAJE E CABO DE COBRE FLEXÍVEL, CLASSE 5,
ISOLAMENTO TIPO LSHF/ATOX, NÃO HALOGENADO, SEÇÃO 1,5MM2 (
70°C-450/750V), COM DISTÂNCIA DE ATÉ CINCO (5) METROS DO
PONTO DE DERIVAÇÃO, EXCLUSIVE LUMINÁRIA, INCLUSIVE CAIXA DE
LIGAÇÃO OCTOGONAL, SUPORTE E FIXAÇÃO DO ELETRODUTO</v>
      </c>
      <c r="D32" s="426" t="s">
        <v>196</v>
      </c>
      <c r="E32" s="427"/>
      <c r="F32" s="428"/>
    </row>
    <row r="33" spans="1:6" ht="33.75">
      <c r="A33" s="234" t="str">
        <f>'Planilha Orcamentária'!A38</f>
        <v>6.7</v>
      </c>
      <c r="B33" s="126" t="str">
        <f>'Planilha Orcamentária'!B38</f>
        <v>COMPOSIÇÃO-001</v>
      </c>
      <c r="C33" s="235" t="str">
        <f>'Planilha Orcamentária'!C38</f>
        <v>POSTE DECORATIVO PARA JARDIM EM AÇO TUBULAR, H = *2,5* M, SEM LUMINÁRIA - FORNECIMENTO E
INSTALAÇÃO. AF_04/2025</v>
      </c>
      <c r="D33" s="426" t="s">
        <v>197</v>
      </c>
      <c r="E33" s="427"/>
      <c r="F33" s="428"/>
    </row>
    <row r="34" spans="1:6" ht="38.25" customHeight="1">
      <c r="A34" s="234" t="str">
        <f>'Planilha Orcamentária'!A40</f>
        <v>6.9</v>
      </c>
      <c r="B34" s="126" t="str">
        <f>'Planilha Orcamentária'!B40</f>
        <v>ED-49379</v>
      </c>
      <c r="C34" s="235" t="str">
        <f>'Planilha Orcamentária'!C40</f>
        <v>LÂMPADA MISTA, BASE E27, POTÊNCIA DE 160W,
TENSÃO 220V, EXCLUSIVE LUMINÁRIA</v>
      </c>
      <c r="D34" s="426" t="s">
        <v>198</v>
      </c>
      <c r="E34" s="427"/>
      <c r="F34" s="428"/>
    </row>
    <row r="35" spans="1:6" ht="54" customHeight="1">
      <c r="A35" s="234" t="str">
        <f>'Planilha Orcamentária'!A41</f>
        <v>6.10</v>
      </c>
      <c r="B35" s="126" t="str">
        <f>'Planilha Orcamentária'!B41</f>
        <v>COMPOSIÇÃO-002</v>
      </c>
      <c r="C35" s="235" t="str">
        <f>'Planilha Orcamentária'!C41</f>
        <v>INSTALAÇÃO DE BALIZADOR METÁLICO COM LED, EM ALUMÍNIO COM DIFUSOR EM POLICARBONATO E
DIMENSÕES 6,2 CM X30 CM, COM PINTURA ELETROSTÁTICA, SOBRE PISO DE CONCRETO EXISTENTE. AF_11/2021</v>
      </c>
      <c r="D35" s="426" t="s">
        <v>199</v>
      </c>
      <c r="E35" s="427"/>
      <c r="F35" s="428"/>
    </row>
    <row r="36" spans="1:6" ht="42.75" customHeight="1">
      <c r="A36" s="234" t="str">
        <f>'Planilha Orcamentária'!A42</f>
        <v>6.11</v>
      </c>
      <c r="B36" s="126" t="str">
        <f>'Planilha Orcamentária'!B42</f>
        <v>COMPOSIÇÃO-004</v>
      </c>
      <c r="C36" s="317" t="str">
        <f>'Planilha Orcamentária'!C42</f>
        <v>ARANDELA CURVA COM CHAPÉU GLOBO ACRÍLICO FORNECIMENTO E INTALAÇÃO</v>
      </c>
      <c r="D36" s="426" t="s">
        <v>66</v>
      </c>
      <c r="E36" s="427"/>
      <c r="F36" s="428"/>
    </row>
    <row r="37" spans="1:6">
      <c r="A37" s="228" t="str">
        <f>'Planilha Orcamentária'!A43</f>
        <v>7.0</v>
      </c>
      <c r="B37" s="229"/>
      <c r="C37" s="230" t="str">
        <f>'Planilha Orcamentária'!C43</f>
        <v>LIMPEZA FINAL DE OBRA</v>
      </c>
      <c r="D37" s="231"/>
      <c r="E37" s="232"/>
      <c r="F37" s="233"/>
    </row>
    <row r="38" spans="1:6" ht="75.75" customHeight="1">
      <c r="A38" s="234" t="str">
        <f>'Planilha Orcamentária'!A44</f>
        <v>7.1</v>
      </c>
      <c r="B38" s="126" t="str">
        <f>'Planilha Orcamentária'!B44</f>
        <v>ED-50266</v>
      </c>
      <c r="C38" s="235" t="str">
        <f>'Planilha Orcamentária'!C44</f>
        <v>LIMPEZA FINAL PARA ENTREGA DA OBRA</v>
      </c>
      <c r="D38" s="426" t="s">
        <v>69</v>
      </c>
      <c r="E38" s="427"/>
      <c r="F38" s="428"/>
    </row>
    <row r="39" spans="1:6" ht="39.950000000000003" customHeight="1">
      <c r="A39" s="192"/>
      <c r="B39" s="276"/>
      <c r="C39" s="276"/>
      <c r="D39" s="121"/>
      <c r="E39" s="121"/>
      <c r="F39" s="193"/>
    </row>
    <row r="40" spans="1:6" ht="39.950000000000003" customHeight="1">
      <c r="A40" s="194"/>
      <c r="B40" s="216"/>
      <c r="C40" s="44"/>
      <c r="D40" s="433"/>
      <c r="E40" s="433"/>
      <c r="F40" s="434"/>
    </row>
    <row r="41" spans="1:6" ht="12.95" customHeight="1">
      <c r="A41" s="195"/>
      <c r="B41" s="277"/>
      <c r="C41" s="45" t="s">
        <v>27</v>
      </c>
      <c r="D41" s="278"/>
      <c r="E41" s="429"/>
      <c r="F41" s="430"/>
    </row>
    <row r="42" spans="1:6" ht="12.95" customHeight="1">
      <c r="A42" s="196"/>
      <c r="B42" s="277"/>
      <c r="C42" s="279" t="str">
        <f>'Planilha Orcamentária'!C48</f>
        <v>Sebastião Barbosa Pinto Filho</v>
      </c>
      <c r="D42" s="277"/>
      <c r="E42" s="279"/>
      <c r="F42" s="197"/>
    </row>
    <row r="43" spans="1:6" ht="12.95" customHeight="1">
      <c r="A43" s="198"/>
      <c r="B43" s="216"/>
      <c r="C43" s="279" t="str">
        <f>'Planilha Orcamentária'!C49</f>
        <v>CREA/MG Nº: MG 249.547/D</v>
      </c>
      <c r="D43" s="216"/>
      <c r="E43" s="216"/>
      <c r="F43" s="199"/>
    </row>
    <row r="44" spans="1:6" ht="12.95" customHeight="1">
      <c r="A44" s="198"/>
      <c r="B44" s="216"/>
      <c r="C44" s="216"/>
      <c r="D44" s="216"/>
      <c r="E44" s="216"/>
      <c r="F44" s="199"/>
    </row>
    <row r="45" spans="1:6" ht="12.95" customHeight="1">
      <c r="A45" s="198"/>
      <c r="B45" s="216"/>
      <c r="C45" s="216"/>
      <c r="D45" s="216"/>
      <c r="E45" s="216"/>
      <c r="F45" s="199"/>
    </row>
    <row r="46" spans="1:6" ht="12.95" customHeight="1">
      <c r="A46" s="198"/>
      <c r="B46" s="216"/>
      <c r="C46" s="216"/>
      <c r="D46" s="216"/>
      <c r="E46" s="216"/>
      <c r="F46" s="199"/>
    </row>
    <row r="47" spans="1:6" ht="12.95" customHeight="1">
      <c r="A47" s="194"/>
      <c r="B47" s="216"/>
      <c r="C47" s="44"/>
      <c r="D47" s="280"/>
      <c r="E47" s="431"/>
      <c r="F47" s="432"/>
    </row>
    <row r="48" spans="1:6" ht="12.95" customHeight="1">
      <c r="A48" s="195"/>
      <c r="B48" s="277"/>
      <c r="C48" s="45" t="s">
        <v>28</v>
      </c>
      <c r="D48" s="278"/>
      <c r="E48" s="429"/>
      <c r="F48" s="430"/>
    </row>
    <row r="49" spans="1:6" ht="12.95" customHeight="1">
      <c r="A49" s="196"/>
      <c r="B49" s="277"/>
      <c r="C49" s="40" t="str">
        <f>'Memória de Cálculo'!C50</f>
        <v>Sandro Adriano Oliveira Silva</v>
      </c>
      <c r="D49" s="277"/>
      <c r="E49" s="277"/>
      <c r="F49" s="197"/>
    </row>
    <row r="50" spans="1:6" s="8" customFormat="1" thickBot="1">
      <c r="A50" s="200"/>
      <c r="B50" s="201"/>
      <c r="C50" s="202"/>
      <c r="D50" s="201"/>
      <c r="E50" s="201"/>
      <c r="F50" s="203"/>
    </row>
    <row r="51" spans="1:6" s="8" customFormat="1" ht="12" customHeight="1">
      <c r="A51" s="216"/>
      <c r="B51" s="216"/>
      <c r="C51" s="216"/>
      <c r="D51" s="216"/>
      <c r="E51" s="216"/>
      <c r="F51" s="217"/>
    </row>
    <row r="52" spans="1:6" s="8" customFormat="1" ht="12" customHeight="1">
      <c r="A52" s="1"/>
      <c r="B52" s="1"/>
      <c r="C52" s="1"/>
      <c r="D52" s="1"/>
      <c r="E52" s="1"/>
      <c r="F52" s="2"/>
    </row>
  </sheetData>
  <mergeCells count="36">
    <mergeCell ref="D26:F26"/>
    <mergeCell ref="D32:F32"/>
    <mergeCell ref="D33:F33"/>
    <mergeCell ref="D13:F13"/>
    <mergeCell ref="D11:F11"/>
    <mergeCell ref="D22:F22"/>
    <mergeCell ref="D14:F14"/>
    <mergeCell ref="D15:F15"/>
    <mergeCell ref="D17:F17"/>
    <mergeCell ref="D18:F18"/>
    <mergeCell ref="D19:F19"/>
    <mergeCell ref="D21:F21"/>
    <mergeCell ref="D23:F23"/>
    <mergeCell ref="D24:F24"/>
    <mergeCell ref="D25:F25"/>
    <mergeCell ref="D7:F7"/>
    <mergeCell ref="D9:F9"/>
    <mergeCell ref="A6:F6"/>
    <mergeCell ref="A1:B1"/>
    <mergeCell ref="A2:F2"/>
    <mergeCell ref="A3:D3"/>
    <mergeCell ref="A4:D4"/>
    <mergeCell ref="A5:D5"/>
    <mergeCell ref="C1:F1"/>
    <mergeCell ref="E48:F48"/>
    <mergeCell ref="E41:F41"/>
    <mergeCell ref="E47:F47"/>
    <mergeCell ref="D40:F40"/>
    <mergeCell ref="D36:F36"/>
    <mergeCell ref="D38:F38"/>
    <mergeCell ref="D35:F35"/>
    <mergeCell ref="D28:F28"/>
    <mergeCell ref="D29:F29"/>
    <mergeCell ref="D30:F30"/>
    <mergeCell ref="D31:F31"/>
    <mergeCell ref="D34:F34"/>
  </mergeCells>
  <phoneticPr fontId="85" type="noConversion"/>
  <conditionalFormatting sqref="D13:D15 D17:D19">
    <cfRule type="expression" dxfId="2" priority="1" stopIfTrue="1">
      <formula>OR($M13="M",$M13="A")</formula>
    </cfRule>
  </conditionalFormatting>
  <conditionalFormatting sqref="D21:D26 D28:D36 D38">
    <cfRule type="expression" dxfId="1" priority="6" stopIfTrue="1">
      <formula>OR($M21="M",$M21="A")</formula>
    </cfRule>
  </conditionalFormatting>
  <conditionalFormatting sqref="D39">
    <cfRule type="expression" dxfId="0" priority="56" stopIfTrue="1">
      <formula>OR($M49="M",$M49="A")</formula>
    </cfRule>
  </conditionalFormatting>
  <printOptions horizontalCentered="1" verticalCentered="1"/>
  <pageMargins left="0.23622047244094491" right="0.23622047244094491" top="7.874015748031496E-2" bottom="7.874015748031496E-2" header="0.31496062992125984" footer="0.31496062992125984"/>
  <pageSetup paperSize="9" scale="65" fitToHeight="0" orientation="landscape" r:id="rId1"/>
  <rowBreaks count="1" manualBreakCount="1">
    <brk id="51" max="5" man="1"/>
  </rowBreaks>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50948F6-0C74-4FDC-8F5C-130B94E7CA70}">
  <dimension ref="A1:H45"/>
  <sheetViews>
    <sheetView zoomScale="80" zoomScaleNormal="80" workbookViewId="0">
      <selection activeCell="M41" sqref="M41"/>
    </sheetView>
  </sheetViews>
  <sheetFormatPr defaultRowHeight="12.75"/>
  <cols>
    <col min="1" max="1" width="8.42578125" customWidth="1"/>
    <col min="2" max="2" width="44.85546875" customWidth="1"/>
    <col min="3" max="3" width="14.85546875" customWidth="1"/>
    <col min="6" max="6" width="9.140625" customWidth="1"/>
  </cols>
  <sheetData>
    <row r="1" spans="1:8" ht="41.25">
      <c r="A1" s="452"/>
      <c r="B1" s="453"/>
      <c r="C1" s="453"/>
      <c r="D1" s="453"/>
      <c r="E1" s="453"/>
      <c r="F1" s="454"/>
      <c r="G1" s="65"/>
      <c r="H1" s="65"/>
    </row>
    <row r="2" spans="1:8">
      <c r="A2" s="455"/>
      <c r="B2" s="351"/>
      <c r="C2" s="351"/>
      <c r="D2" s="351"/>
      <c r="E2" s="351"/>
      <c r="F2" s="456"/>
      <c r="G2" s="66"/>
      <c r="H2" s="66"/>
    </row>
    <row r="3" spans="1:8">
      <c r="A3" s="457"/>
      <c r="B3" s="353"/>
      <c r="C3" s="353"/>
      <c r="D3" s="353"/>
      <c r="E3" s="353"/>
      <c r="F3" s="458"/>
      <c r="G3" s="67"/>
      <c r="H3" s="67"/>
    </row>
    <row r="4" spans="1:8">
      <c r="A4" s="371" t="str">
        <f>'Planilha Orcamentária'!A4</f>
        <v>OBRA: REVITALIZAÇÃO DA TRAVESSA ZACARIAS DE FREITAS</v>
      </c>
      <c r="B4" s="371"/>
      <c r="C4" s="371"/>
      <c r="D4" s="371"/>
      <c r="E4" s="371"/>
      <c r="F4" s="371"/>
    </row>
    <row r="5" spans="1:8">
      <c r="A5" s="371" t="str">
        <f>'Planilha Orcamentária'!A5</f>
        <v>LOCAL: PERÍMETRO URBANO - INHAPIM/MG - CEP: 35330-000</v>
      </c>
      <c r="B5" s="371"/>
      <c r="C5" s="371"/>
      <c r="D5" s="371"/>
      <c r="E5" s="371"/>
      <c r="F5" s="371"/>
    </row>
    <row r="6" spans="1:8">
      <c r="A6" s="459" t="s">
        <v>49</v>
      </c>
      <c r="B6" s="459"/>
      <c r="C6" s="459"/>
      <c r="D6" s="459"/>
      <c r="E6" s="459"/>
      <c r="F6" s="459"/>
    </row>
    <row r="7" spans="1:8">
      <c r="A7" s="68" t="s">
        <v>47</v>
      </c>
      <c r="B7" s="69">
        <v>46139</v>
      </c>
      <c r="C7" s="70"/>
      <c r="D7" s="70"/>
      <c r="E7" s="71"/>
      <c r="F7" s="72"/>
    </row>
    <row r="8" spans="1:8">
      <c r="A8" s="73"/>
      <c r="B8" s="460"/>
      <c r="C8" s="461"/>
      <c r="D8" s="461"/>
      <c r="E8" s="461"/>
      <c r="F8" s="462"/>
    </row>
    <row r="9" spans="1:8" ht="15.75">
      <c r="A9" s="74"/>
      <c r="B9" s="463"/>
      <c r="C9" s="463"/>
      <c r="D9" s="463"/>
      <c r="E9" s="204"/>
      <c r="F9" s="75"/>
    </row>
    <row r="10" spans="1:8">
      <c r="A10" s="76"/>
      <c r="B10" s="205"/>
      <c r="C10" s="205"/>
      <c r="D10" s="206"/>
      <c r="E10" s="77"/>
      <c r="F10" s="78"/>
    </row>
    <row r="11" spans="1:8" ht="12.75" customHeight="1">
      <c r="A11" s="3"/>
      <c r="B11" s="250"/>
      <c r="C11" s="251"/>
      <c r="D11" s="252"/>
      <c r="E11" s="79"/>
      <c r="F11" s="6"/>
    </row>
    <row r="12" spans="1:8" ht="12.75" customHeight="1">
      <c r="A12" s="3"/>
      <c r="B12" s="253"/>
      <c r="C12" s="254"/>
      <c r="D12" s="255"/>
      <c r="E12" s="79"/>
      <c r="F12" s="80"/>
      <c r="H12" s="67">
        <v>3.7999999999999999E-2</v>
      </c>
    </row>
    <row r="13" spans="1:8" ht="12.75" customHeight="1">
      <c r="A13" s="3"/>
      <c r="B13" s="253"/>
      <c r="C13" s="254"/>
      <c r="D13" s="255"/>
      <c r="E13" s="79"/>
      <c r="F13" s="80"/>
      <c r="H13" s="67">
        <v>3.2000000000000002E-3</v>
      </c>
    </row>
    <row r="14" spans="1:8" ht="12.75" customHeight="1">
      <c r="A14" s="3"/>
      <c r="B14" s="253"/>
      <c r="C14" s="254"/>
      <c r="D14" s="255"/>
      <c r="E14" s="79"/>
      <c r="F14" s="80"/>
      <c r="H14" s="67">
        <v>5.0000000000000001E-3</v>
      </c>
    </row>
    <row r="15" spans="1:8" ht="12.75" customHeight="1">
      <c r="A15" s="3"/>
      <c r="B15" s="253"/>
      <c r="C15" s="254"/>
      <c r="D15" s="255"/>
      <c r="E15" s="79"/>
      <c r="F15" s="80"/>
      <c r="H15" s="67">
        <v>1.0200000000000001E-2</v>
      </c>
    </row>
    <row r="16" spans="1:8" ht="12.75" customHeight="1">
      <c r="A16" s="3"/>
      <c r="B16" s="253"/>
      <c r="C16" s="254"/>
      <c r="D16" s="255"/>
      <c r="E16" s="79"/>
      <c r="F16" s="80"/>
      <c r="H16" s="67">
        <v>6.6400000000000001E-2</v>
      </c>
    </row>
    <row r="17" spans="1:8" ht="12.75" customHeight="1">
      <c r="A17" s="3"/>
      <c r="B17" s="253"/>
      <c r="C17" s="254"/>
      <c r="D17" s="255"/>
      <c r="E17" s="79"/>
      <c r="F17" s="80"/>
      <c r="H17" s="67">
        <v>3.6499999999999998E-2</v>
      </c>
    </row>
    <row r="18" spans="1:8" ht="12.75" customHeight="1">
      <c r="A18" s="3"/>
      <c r="B18" s="253"/>
      <c r="C18" s="254"/>
      <c r="D18" s="255"/>
      <c r="E18" s="79"/>
      <c r="F18" s="80"/>
      <c r="H18" s="67">
        <v>2.5000000000000001E-2</v>
      </c>
    </row>
    <row r="19" spans="1:8" ht="12.75" customHeight="1">
      <c r="A19" s="3"/>
      <c r="B19" s="253"/>
      <c r="C19" s="254"/>
      <c r="D19" s="256"/>
      <c r="E19" s="79"/>
      <c r="F19" s="80"/>
      <c r="H19" s="67">
        <v>0</v>
      </c>
    </row>
    <row r="20" spans="1:8" ht="14.25">
      <c r="A20" s="81"/>
      <c r="B20" s="207"/>
      <c r="C20" s="207"/>
      <c r="D20" s="208"/>
      <c r="E20" s="82"/>
      <c r="F20" s="83"/>
    </row>
    <row r="21" spans="1:8" ht="14.25">
      <c r="A21" s="81"/>
      <c r="B21" s="209"/>
      <c r="C21" s="84"/>
      <c r="D21" s="208"/>
      <c r="E21" s="208"/>
      <c r="F21" s="83"/>
    </row>
    <row r="22" spans="1:8" ht="14.25">
      <c r="A22" s="81"/>
      <c r="B22" s="207"/>
      <c r="C22" s="207"/>
      <c r="D22" s="208"/>
      <c r="E22" s="208"/>
      <c r="F22" s="85"/>
    </row>
    <row r="23" spans="1:8" ht="14.25">
      <c r="A23" s="444"/>
      <c r="B23" s="445"/>
      <c r="C23" s="445"/>
      <c r="D23" s="445"/>
      <c r="E23" s="445"/>
      <c r="F23" s="446"/>
    </row>
    <row r="24" spans="1:8" ht="14.25">
      <c r="A24" s="81"/>
      <c r="B24" s="207"/>
      <c r="C24" s="207"/>
      <c r="D24" s="82"/>
      <c r="E24" s="82"/>
      <c r="F24" s="85"/>
    </row>
    <row r="25" spans="1:8" ht="14.25">
      <c r="A25" s="81"/>
      <c r="B25" s="210"/>
      <c r="C25" s="210"/>
      <c r="D25" s="86"/>
      <c r="E25" s="82"/>
      <c r="F25" s="85"/>
    </row>
    <row r="26" spans="1:8" ht="14.25">
      <c r="A26" s="81"/>
      <c r="B26" s="207"/>
      <c r="C26" s="211"/>
      <c r="D26" s="212"/>
      <c r="E26" s="82"/>
      <c r="F26" s="85"/>
    </row>
    <row r="27" spans="1:8" ht="14.25">
      <c r="A27" s="81"/>
      <c r="B27" s="207"/>
      <c r="C27" s="211"/>
      <c r="D27" s="207"/>
      <c r="E27" s="82"/>
      <c r="F27" s="85"/>
    </row>
    <row r="28" spans="1:8" ht="14.25">
      <c r="A28" s="81"/>
      <c r="B28" s="207"/>
      <c r="C28" s="210"/>
      <c r="D28" s="257"/>
      <c r="E28" s="82"/>
      <c r="F28" s="85"/>
    </row>
    <row r="29" spans="1:8" ht="14.25">
      <c r="A29" s="81"/>
      <c r="B29" s="207"/>
      <c r="C29" s="207"/>
      <c r="D29" s="208"/>
      <c r="E29" s="82"/>
      <c r="F29" s="85"/>
    </row>
    <row r="30" spans="1:8" ht="14.25">
      <c r="A30" s="89"/>
      <c r="B30" s="213"/>
      <c r="C30" s="447"/>
      <c r="D30" s="447"/>
      <c r="E30" s="447"/>
      <c r="F30" s="90"/>
    </row>
    <row r="31" spans="1:8" ht="14.25">
      <c r="A31" s="89"/>
      <c r="B31" s="213"/>
      <c r="C31" s="214"/>
      <c r="D31" s="214"/>
      <c r="E31" s="214"/>
      <c r="F31" s="90"/>
    </row>
    <row r="32" spans="1:8" ht="14.25">
      <c r="A32" s="89"/>
      <c r="B32" s="213"/>
      <c r="C32" s="214"/>
      <c r="D32" s="214"/>
      <c r="E32" s="214"/>
      <c r="F32" s="90"/>
    </row>
    <row r="33" spans="1:6" ht="15" thickBot="1">
      <c r="A33" s="89"/>
      <c r="B33" s="213"/>
      <c r="C33" s="214"/>
      <c r="D33" s="214"/>
      <c r="E33" s="214"/>
      <c r="F33" s="90"/>
    </row>
    <row r="34" spans="1:6" ht="15" thickBot="1">
      <c r="A34" s="89"/>
      <c r="B34" s="213"/>
      <c r="C34" s="87" t="s">
        <v>50</v>
      </c>
      <c r="D34" s="88">
        <v>0.2843</v>
      </c>
      <c r="E34" s="214"/>
      <c r="F34" s="90"/>
    </row>
    <row r="35" spans="1:6" ht="14.25">
      <c r="A35" s="89"/>
      <c r="B35" s="213"/>
      <c r="C35" s="214"/>
      <c r="D35" s="214"/>
      <c r="E35" s="214"/>
      <c r="F35" s="90"/>
    </row>
    <row r="36" spans="1:6" ht="14.25">
      <c r="A36" s="89"/>
      <c r="B36" s="213"/>
      <c r="C36" s="214"/>
      <c r="D36" s="214"/>
      <c r="E36" s="214"/>
      <c r="F36" s="90"/>
    </row>
    <row r="37" spans="1:6" ht="14.25">
      <c r="A37" s="89"/>
      <c r="B37" s="213"/>
      <c r="C37" s="213"/>
      <c r="D37" s="215"/>
      <c r="F37" s="91"/>
    </row>
    <row r="38" spans="1:6" ht="14.25">
      <c r="A38" s="89"/>
      <c r="B38" s="213"/>
      <c r="C38" s="213"/>
      <c r="D38" s="215"/>
      <c r="F38" s="91"/>
    </row>
    <row r="39" spans="1:6">
      <c r="A39" s="448" t="s">
        <v>62</v>
      </c>
      <c r="B39" s="449"/>
      <c r="C39" s="449"/>
      <c r="D39" s="449"/>
      <c r="E39" s="449"/>
      <c r="F39" s="450"/>
    </row>
    <row r="40" spans="1:6">
      <c r="A40" s="451"/>
      <c r="B40" s="449"/>
      <c r="C40" s="449"/>
      <c r="D40" s="449"/>
      <c r="E40" s="449"/>
      <c r="F40" s="450"/>
    </row>
    <row r="41" spans="1:6">
      <c r="A41" s="451"/>
      <c r="B41" s="449"/>
      <c r="C41" s="449"/>
      <c r="D41" s="449"/>
      <c r="E41" s="449"/>
      <c r="F41" s="450"/>
    </row>
    <row r="42" spans="1:6">
      <c r="A42" s="451"/>
      <c r="B42" s="449"/>
      <c r="C42" s="449"/>
      <c r="D42" s="449"/>
      <c r="E42" s="449"/>
      <c r="F42" s="450"/>
    </row>
    <row r="43" spans="1:6" ht="14.25">
      <c r="A43" s="89"/>
      <c r="B43" s="213"/>
      <c r="C43" s="213"/>
      <c r="D43" s="215"/>
      <c r="F43" s="91"/>
    </row>
    <row r="44" spans="1:6" ht="14.25">
      <c r="A44" s="89"/>
      <c r="B44" s="213"/>
      <c r="C44" s="213"/>
      <c r="D44" s="215"/>
      <c r="F44" s="91"/>
    </row>
    <row r="45" spans="1:6" ht="14.25">
      <c r="A45" s="92"/>
      <c r="B45" s="93"/>
      <c r="C45" s="93"/>
      <c r="D45" s="94"/>
      <c r="E45" s="95"/>
      <c r="F45" s="96"/>
    </row>
  </sheetData>
  <mergeCells count="9">
    <mergeCell ref="A23:F23"/>
    <mergeCell ref="C30:E30"/>
    <mergeCell ref="A39:F42"/>
    <mergeCell ref="A1:F3"/>
    <mergeCell ref="A4:F4"/>
    <mergeCell ref="A5:F5"/>
    <mergeCell ref="A6:F6"/>
    <mergeCell ref="B8:F8"/>
    <mergeCell ref="B9:D9"/>
  </mergeCells>
  <printOptions horizontalCentered="1" verticalCentered="1"/>
  <pageMargins left="0.51181102362204722" right="0.51181102362204722" top="0.78740157480314965" bottom="0.78740157480314965" header="0.31496062992125984" footer="0.31496062992125984"/>
  <pageSetup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10</vt:i4>
      </vt:variant>
      <vt:variant>
        <vt:lpstr>Intervalos Nomeados</vt:lpstr>
      </vt:variant>
      <vt:variant>
        <vt:i4>13</vt:i4>
      </vt:variant>
    </vt:vector>
  </HeadingPairs>
  <TitlesOfParts>
    <vt:vector size="23" baseType="lpstr">
      <vt:lpstr>Planilha Orcamentária</vt:lpstr>
      <vt:lpstr>COMPOSIÇÃO - I</vt:lpstr>
      <vt:lpstr>COMPOSIÇÃO - II</vt:lpstr>
      <vt:lpstr>COMPOSIÇÃO - III</vt:lpstr>
      <vt:lpstr>COMPOSIÇÃO - IIII</vt:lpstr>
      <vt:lpstr>COMPOSIÇÃO - IIIII</vt:lpstr>
      <vt:lpstr>Memória de Cálculo</vt:lpstr>
      <vt:lpstr>Cronograma</vt:lpstr>
      <vt:lpstr>Memorial Descritivo</vt:lpstr>
      <vt:lpstr>BDI</vt:lpstr>
      <vt:lpstr>BDI!Area_de_impressao</vt:lpstr>
      <vt:lpstr>'COMPOSIÇÃO - I'!Area_de_impressao</vt:lpstr>
      <vt:lpstr>'COMPOSIÇÃO - II'!Area_de_impressao</vt:lpstr>
      <vt:lpstr>'COMPOSIÇÃO - III'!Area_de_impressao</vt:lpstr>
      <vt:lpstr>'COMPOSIÇÃO - IIII'!Area_de_impressao</vt:lpstr>
      <vt:lpstr>'COMPOSIÇÃO - IIIII'!Area_de_impressao</vt:lpstr>
      <vt:lpstr>Cronograma!Area_de_impressao</vt:lpstr>
      <vt:lpstr>'Memória de Cálculo'!Area_de_impressao</vt:lpstr>
      <vt:lpstr>'Memorial Descritivo'!Area_de_impressao</vt:lpstr>
      <vt:lpstr>'Planilha Orcamentária'!Area_de_impressao</vt:lpstr>
      <vt:lpstr>'Memória de Cálculo'!Titulos_de_impressao</vt:lpstr>
      <vt:lpstr>'Memorial Descritivo'!Titulos_de_impressao</vt:lpstr>
      <vt:lpstr>'Planilha Orcamentária'!Titulos_de_impressao</vt:lpstr>
    </vt:vector>
  </TitlesOfParts>
  <Company>Setop</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Setop</dc:creator>
  <cp:lastModifiedBy>Sebastião Barbosa</cp:lastModifiedBy>
  <cp:lastPrinted>2026-06-11T12:48:09Z</cp:lastPrinted>
  <dcterms:created xsi:type="dcterms:W3CDTF">2006-09-22T13:55:22Z</dcterms:created>
  <dcterms:modified xsi:type="dcterms:W3CDTF">2026-06-11T12:48:25Z</dcterms:modified>
</cp:coreProperties>
</file>