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REA DE TRABALHO\Quadrare\Projeto\PROJETO TOPOGRÁFICO\Rua Sotero de Souza\LICITAÇÃO\"/>
    </mc:Choice>
  </mc:AlternateContent>
  <xr:revisionPtr revIDLastSave="0" documentId="8_{C50CA679-B3F2-49F0-8DFF-C466CA906274}" xr6:coauthVersionLast="47" xr6:coauthVersionMax="47" xr10:uidLastSave="{00000000-0000-0000-0000-000000000000}"/>
  <bookViews>
    <workbookView xWindow="-108" yWindow="-108" windowWidth="23256" windowHeight="12456" xr2:uid="{1556DC72-7694-48FF-9897-6CCE2184DCE0}"/>
  </bookViews>
  <sheets>
    <sheet name="Planilha Orçamentária" sheetId="1" r:id="rId1"/>
  </sheets>
  <definedNames>
    <definedName name="_xlnm._FilterDatabase" localSheetId="0" hidden="1">'Planilha Orçamentária'!$B$14:$V$137</definedName>
    <definedName name="_xlnm.Print_Area" localSheetId="0">'Planilha Orçamentária'!$A$1:$M$30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/>
  <c r="J17" i="1"/>
  <c r="K17" i="1"/>
  <c r="L17" i="1" s="1"/>
  <c r="L16" i="1" s="1"/>
  <c r="I19" i="1"/>
  <c r="J19" i="1"/>
  <c r="K19" i="1"/>
  <c r="L19" i="1"/>
  <c r="J20" i="1"/>
  <c r="K20" i="1"/>
  <c r="L20" i="1"/>
  <c r="J21" i="1"/>
  <c r="K21" i="1"/>
  <c r="L21" i="1" s="1"/>
  <c r="I22" i="1"/>
  <c r="J22" i="1"/>
  <c r="K22" i="1"/>
  <c r="L22" i="1" s="1"/>
  <c r="L18" i="1" l="1"/>
  <c r="L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RAFAEL MARUCH DE CARVALHO</author>
  </authors>
  <commentList>
    <comment ref="H6" authorId="0" shapeId="0" xr:uid="{00000000-0006-0000-0000-000001000000}">
      <text>
        <r>
          <rPr>
            <b/>
            <sz val="9"/>
            <color indexed="81"/>
            <rFont val="Segoe UI"/>
            <charset val="1"/>
          </rPr>
          <t>Preenchimento Automático - Aba "Detalhamento do BDI"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I6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Preencher caso exista BDI diferenciado aplicado em algum(ns) item(ns)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7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SIM ou NÃO</t>
        </r>
      </text>
    </comment>
  </commentList>
</comments>
</file>

<file path=xl/sharedStrings.xml><?xml version="1.0" encoding="utf-8"?>
<sst xmlns="http://schemas.openxmlformats.org/spreadsheetml/2006/main" count="74" uniqueCount="70">
  <si>
    <t>Luís Augusto de Paula - Eng. Civil - CREA-MG:208.859/D</t>
  </si>
  <si>
    <t>Senhora de Oliveira, 29 de julho 2025</t>
  </si>
  <si>
    <t>m</t>
  </si>
  <si>
    <t>ASSENTAMENTO DE GUIA (MEIO-FIO) EM TRECHO CURVO, CONFECCIONADA EM CONCRETO PRÉ-FABRICADO, DIMENSÕES 100X15X13X30 CM (COMPRIMENTO X BASE INFERIOR X BASE SUPERIOR X ALTURA). AF_01/2024</t>
  </si>
  <si>
    <t>SINAPI</t>
  </si>
  <si>
    <t>2.4</t>
  </si>
  <si>
    <t>m³</t>
  </si>
  <si>
    <t>CONCRETO NÃO ESTRUTURAL, PREPARADO EM OBRA COM
BETONEIRA, CONTROLE "B", COM FCK 18MPA, BRITA Nº (1 E 2),
CONSISTÊNCIA PARA VIBRAÇÃO (FABRICAÇÃO)</t>
  </si>
  <si>
    <t>SETOP</t>
  </si>
  <si>
    <t>ED-48316</t>
  </si>
  <si>
    <t>2.3</t>
  </si>
  <si>
    <t>EXECUÇÃO DE SARJETA DE CONCRETO USINADO, MOLDADA IN LOCO EM TRECHO CURVO, 30 CM BASE X 10 CM ALTURA. AF_01/2024</t>
  </si>
  <si>
    <t>2.2</t>
  </si>
  <si>
    <t>m²</t>
  </si>
  <si>
    <t>EXECUÇÃO DE PAVIMENTO EM PISO INTERTRAVADO, COM BLOCO SEXTAVADO DE 25 X 25 CM, ESPESSURA 8 CM. AF_10/2022</t>
  </si>
  <si>
    <t>2.1</t>
  </si>
  <si>
    <t>OBRAS DE PAVIMENTAÇÃO</t>
  </si>
  <si>
    <t>2.0</t>
  </si>
  <si>
    <t>UNIDADE</t>
  </si>
  <si>
    <t>FORNECIMENTO E COLOCAÇÃO DE PLACA DE OBRA EM CHAPA GALVANIZADA (3,00 X 1,5 0 M) - EM CHAPA GALVANIZADA 0,26 AFIXADAS COM REBITES 540 E PARAFUSOS 3/8, EM ESTRUTURA METÁLICA VIGA U 2" ENRIJECIDA COM METALON 20 X 20, SUPORTE EM EUCALIPTO AUTOCLAVADO PINTADAS</t>
  </si>
  <si>
    <t>ED-28427</t>
  </si>
  <si>
    <t>1.1</t>
  </si>
  <si>
    <t>INSTALAÇÕES INICIAIS DA OBRA</t>
  </si>
  <si>
    <t>1.0</t>
  </si>
  <si>
    <t>(B*D)</t>
  </si>
  <si>
    <t>(D) = [B*(1+C/100)]</t>
  </si>
  <si>
    <t>(A*B)</t>
  </si>
  <si>
    <t xml:space="preserve">(C) </t>
  </si>
  <si>
    <t>(B)</t>
  </si>
  <si>
    <t>(A)</t>
  </si>
  <si>
    <t>PREÇO TOTAL</t>
  </si>
  <si>
    <t>VALOR UNITÁRIO (COM BDI)</t>
  </si>
  <si>
    <t>PREÇO UNITÁRIO (SEM BDI)</t>
  </si>
  <si>
    <t>BDI</t>
  </si>
  <si>
    <t>VALOR UNITÁRIO  (SEM BDI)</t>
  </si>
  <si>
    <t>QUANTIDADE</t>
  </si>
  <si>
    <t xml:space="preserve">UNIDADE </t>
  </si>
  <si>
    <t>DESCRIÇÃO DOS SERVIÇOS</t>
  </si>
  <si>
    <t>REFERÊNCIA</t>
  </si>
  <si>
    <t>CÓDIGO</t>
  </si>
  <si>
    <t>ITEM</t>
  </si>
  <si>
    <t>PREÇO (COM BDI)</t>
  </si>
  <si>
    <t>TOTAL GERAL</t>
  </si>
  <si>
    <t>TIPO DE VALOR</t>
  </si>
  <si>
    <t>PREENCHIMENTO AUTOMÁTICO</t>
  </si>
  <si>
    <t>PREENCHIIMENTO FACULTATIVO</t>
  </si>
  <si>
    <t>PREENCHIMENTO OBRIGATÓRIO</t>
  </si>
  <si>
    <t>LEGENDA</t>
  </si>
  <si>
    <t>ENCARGOS SOCIAIS - MENSALISTAS (%)</t>
  </si>
  <si>
    <t>Não</t>
  </si>
  <si>
    <t>BDI 2</t>
  </si>
  <si>
    <t>BDI 1</t>
  </si>
  <si>
    <t>ENCARGOS SOCIAIS - HORISTAS (%)</t>
  </si>
  <si>
    <t>DESONERAÇÃO</t>
  </si>
  <si>
    <r>
      <t xml:space="preserve">DATA BASE DO ORÇAMENTO </t>
    </r>
    <r>
      <rPr>
        <sz val="11"/>
        <color theme="1"/>
        <rFont val="Calibri"/>
        <family val="2"/>
        <scheme val="minor"/>
      </rPr>
      <t>(mês/ano)</t>
    </r>
  </si>
  <si>
    <t>MG</t>
  </si>
  <si>
    <t>UF</t>
  </si>
  <si>
    <t>SENHORA DE OLIVEIRA</t>
  </si>
  <si>
    <t>CIDADE</t>
  </si>
  <si>
    <t>REGIME DE EXECUÇÃO</t>
  </si>
  <si>
    <t>MODALIDADE</t>
  </si>
  <si>
    <t>LOTE</t>
  </si>
  <si>
    <t>PAVIMENTAÇÃO EM BLOCO DE CONCRETO SEXTAVADO NA RUA SOTERO DE SOUZA, BAIRRO SÃO GERALDO, MUNICÍPIO DE SENHORA DE OLIVEIRA-MG</t>
  </si>
  <si>
    <t>OBJETO</t>
  </si>
  <si>
    <t>DATA DO ORÇAMENTO</t>
  </si>
  <si>
    <t>PREFEITURA MUNICIPAL DE SENHORA DE OLIVEIRA</t>
  </si>
  <si>
    <t>ÓRGÃO</t>
  </si>
  <si>
    <t>EDITAL Nº</t>
  </si>
  <si>
    <t>LICITAÇÃO Nº</t>
  </si>
  <si>
    <t>PLANILHA ORÇAMENTÁRIA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</si>
</sst>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_-* #,##0.00_-;[Red]\-* #,##0.00_-;_-* &quot;-&quot;??_-;_-@_-"/>
    <numFmt numFmtId="166" formatCode="_-&quot;R$&quot;\ * #,##0.0000_-;\-&quot;R$&quot;\ * #,##0.0000_-;_-&quot;R$&quot;\ * &quot;-&quot;????_-;_-@_-"/>
    <numFmt numFmtId="167" formatCode="[$-416]mmm/yy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9"/>
      <color indexed="81"/>
      <name val="Segoe UI"/>
      <charset val="1"/>
    </font>
    <font>
      <sz val="9"/>
      <color indexed="81"/>
      <name val="Segoe UI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0" borderId="1" xfId="0" applyBorder="1"/>
    <xf numFmtId="4" fontId="0" fillId="3" borderId="2" xfId="3" applyNumberFormat="1" applyFont="1" applyFill="1" applyBorder="1" applyAlignment="1">
      <alignment horizontal="right" vertical="center"/>
    </xf>
    <xf numFmtId="10" fontId="0" fillId="4" borderId="2" xfId="2" applyNumberFormat="1" applyFont="1" applyFill="1" applyBorder="1" applyAlignment="1">
      <alignment horizontal="right" vertical="center"/>
    </xf>
    <xf numFmtId="4" fontId="0" fillId="4" borderId="2" xfId="3" applyNumberFormat="1" applyFont="1" applyFill="1" applyBorder="1" applyAlignment="1">
      <alignment horizontal="right" vertical="center"/>
    </xf>
    <xf numFmtId="4" fontId="0" fillId="4" borderId="2" xfId="0" applyNumberFormat="1" applyFill="1" applyBorder="1" applyAlignment="1">
      <alignment horizontal="right" vertical="center"/>
    </xf>
    <xf numFmtId="49" fontId="0" fillId="4" borderId="2" xfId="0" applyNumberForma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left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 wrapText="1"/>
    </xf>
    <xf numFmtId="4" fontId="0" fillId="2" borderId="2" xfId="3" applyNumberFormat="1" applyFont="1" applyFill="1" applyBorder="1" applyAlignment="1">
      <alignment horizontal="right" vertical="center"/>
    </xf>
    <xf numFmtId="10" fontId="0" fillId="2" borderId="2" xfId="2" applyNumberFormat="1" applyFont="1" applyFill="1" applyBorder="1" applyAlignment="1">
      <alignment horizontal="right" vertical="center"/>
    </xf>
    <xf numFmtId="4" fontId="0" fillId="2" borderId="2" xfId="0" applyNumberFormat="1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 wrapText="1"/>
    </xf>
    <xf numFmtId="44" fontId="2" fillId="6" borderId="6" xfId="1" applyFont="1" applyFill="1" applyBorder="1" applyAlignment="1">
      <alignment horizontal="right" vertical="center"/>
    </xf>
    <xf numFmtId="0" fontId="0" fillId="4" borderId="6" xfId="0" applyFill="1" applyBorder="1" applyAlignment="1">
      <alignment horizontal="center"/>
    </xf>
    <xf numFmtId="0" fontId="2" fillId="5" borderId="7" xfId="0" applyFont="1" applyFill="1" applyBorder="1" applyAlignment="1">
      <alignment horizontal="center" vertical="center" wrapText="1"/>
    </xf>
    <xf numFmtId="9" fontId="0" fillId="0" borderId="0" xfId="2" applyFont="1" applyFill="1" applyAlignment="1"/>
    <xf numFmtId="9" fontId="0" fillId="2" borderId="0" xfId="2" applyFont="1" applyFill="1" applyAlignment="1"/>
    <xf numFmtId="166" fontId="0" fillId="0" borderId="0" xfId="0" applyNumberFormat="1"/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4" fillId="5" borderId="12" xfId="0" applyFont="1" applyFill="1" applyBorder="1" applyAlignment="1">
      <alignment horizontal="center" vertical="center"/>
    </xf>
    <xf numFmtId="10" fontId="0" fillId="7" borderId="13" xfId="2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 vertical="center"/>
    </xf>
    <xf numFmtId="10" fontId="0" fillId="3" borderId="15" xfId="2" applyNumberFormat="1" applyFont="1" applyFill="1" applyBorder="1" applyAlignment="1">
      <alignment horizontal="center" vertical="center"/>
    </xf>
    <xf numFmtId="9" fontId="0" fillId="7" borderId="16" xfId="0" applyNumberForma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left" vertical="center" wrapText="1"/>
    </xf>
    <xf numFmtId="0" fontId="2" fillId="4" borderId="18" xfId="0" applyFont="1" applyFill="1" applyBorder="1" applyAlignment="1">
      <alignment horizontal="center" vertical="center"/>
    </xf>
    <xf numFmtId="167" fontId="2" fillId="4" borderId="19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left" vertical="center" wrapText="1"/>
    </xf>
    <xf numFmtId="10" fontId="0" fillId="7" borderId="21" xfId="2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 vertical="center"/>
    </xf>
    <xf numFmtId="10" fontId="0" fillId="3" borderId="23" xfId="2" applyNumberFormat="1" applyFont="1" applyFill="1" applyBorder="1" applyAlignment="1">
      <alignment horizontal="center" vertical="center"/>
    </xf>
    <xf numFmtId="9" fontId="0" fillId="7" borderId="24" xfId="0" applyNumberForma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167" fontId="2" fillId="4" borderId="26" xfId="0" applyNumberFormat="1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left" vertical="center" wrapText="1"/>
    </xf>
    <xf numFmtId="49" fontId="0" fillId="4" borderId="28" xfId="0" applyNumberForma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left" vertical="center"/>
    </xf>
    <xf numFmtId="49" fontId="0" fillId="4" borderId="30" xfId="0" applyNumberFormat="1" applyFill="1" applyBorder="1" applyAlignment="1">
      <alignment horizontal="left" vertical="center"/>
    </xf>
    <xf numFmtId="0" fontId="0" fillId="7" borderId="31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49" fontId="0" fillId="7" borderId="30" xfId="0" applyNumberFormat="1" applyFill="1" applyBorder="1" applyAlignment="1">
      <alignment vertical="center"/>
    </xf>
    <xf numFmtId="0" fontId="2" fillId="2" borderId="32" xfId="0" applyFont="1" applyFill="1" applyBorder="1" applyAlignment="1">
      <alignment horizontal="left" vertical="center"/>
    </xf>
    <xf numFmtId="49" fontId="0" fillId="7" borderId="28" xfId="0" applyNumberFormat="1" applyFill="1" applyBorder="1" applyAlignment="1">
      <alignment horizontal="center" vertical="center"/>
    </xf>
    <xf numFmtId="49" fontId="0" fillId="4" borderId="31" xfId="0" applyNumberFormat="1" applyFill="1" applyBorder="1" applyAlignment="1">
      <alignment horizontal="left" vertical="center"/>
    </xf>
    <xf numFmtId="49" fontId="0" fillId="4" borderId="30" xfId="0" applyNumberFormat="1" applyFill="1" applyBorder="1" applyAlignment="1">
      <alignment horizontal="left" vertical="center"/>
    </xf>
    <xf numFmtId="0" fontId="5" fillId="2" borderId="0" xfId="0" applyFont="1" applyFill="1"/>
    <xf numFmtId="14" fontId="0" fillId="7" borderId="28" xfId="0" applyNumberForma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left" vertical="center"/>
    </xf>
    <xf numFmtId="49" fontId="0" fillId="4" borderId="33" xfId="0" applyNumberForma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left" vertical="center"/>
    </xf>
    <xf numFmtId="49" fontId="0" fillId="4" borderId="35" xfId="0" applyNumberForma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</cellXfs>
  <cellStyles count="4">
    <cellStyle name="Moeda" xfId="1" builtinId="4"/>
    <cellStyle name="Moeda 2" xfId="3" xr:uid="{E4B046C9-FFBC-4E4D-826C-42E02608974B}"/>
    <cellStyle name="Normal" xfId="0" builtinId="0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678E4-8653-4E1C-934F-AA146CC1E42F}">
  <sheetPr>
    <pageSetUpPr fitToPage="1"/>
  </sheetPr>
  <dimension ref="A1:AS133"/>
  <sheetViews>
    <sheetView showGridLines="0" tabSelected="1" topLeftCell="B1" zoomScale="70" zoomScaleNormal="70" workbookViewId="0">
      <pane ySplit="14" topLeftCell="A15" activePane="bottomLeft" state="frozen"/>
      <selection pane="bottomLeft" activeCell="C27" sqref="C27"/>
    </sheetView>
  </sheetViews>
  <sheetFormatPr defaultRowHeight="14.4" x14ac:dyDescent="0.3"/>
  <cols>
    <col min="1" max="1" width="2.44140625" customWidth="1"/>
    <col min="2" max="2" width="22.109375" customWidth="1"/>
    <col min="3" max="3" width="12.88671875" customWidth="1"/>
    <col min="4" max="4" width="21.44140625" customWidth="1"/>
    <col min="5" max="5" width="64.33203125" style="1" customWidth="1"/>
    <col min="6" max="6" width="14.44140625" customWidth="1"/>
    <col min="7" max="7" width="14.33203125" customWidth="1"/>
    <col min="8" max="8" width="20.44140625" bestFit="1" customWidth="1"/>
    <col min="9" max="9" width="21.5546875" customWidth="1"/>
    <col min="10" max="10" width="18.5546875" customWidth="1"/>
    <col min="11" max="11" width="20.109375" customWidth="1"/>
    <col min="12" max="12" width="18.5546875" customWidth="1"/>
    <col min="13" max="13" width="3.33203125" customWidth="1"/>
    <col min="14" max="14" width="29.109375" customWidth="1"/>
    <col min="15" max="15" width="8.109375" customWidth="1"/>
    <col min="16" max="16" width="13" customWidth="1"/>
    <col min="17" max="17" width="13.44140625" customWidth="1"/>
    <col min="18" max="18" width="13.6640625" customWidth="1"/>
    <col min="19" max="19" width="14.44140625" customWidth="1"/>
    <col min="20" max="20" width="10.88671875" customWidth="1"/>
    <col min="21" max="21" width="11.5546875" customWidth="1"/>
    <col min="22" max="22" width="14" customWidth="1"/>
    <col min="23" max="23" width="9.109375" customWidth="1"/>
    <col min="25" max="25" width="12.44140625" customWidth="1"/>
  </cols>
  <sheetData>
    <row r="1" spans="1:45" ht="15" thickBot="1" x14ac:dyDescent="0.35"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5" ht="22.2" thickTop="1" thickBot="1" x14ac:dyDescent="0.35">
      <c r="B2" s="75" t="s">
        <v>69</v>
      </c>
      <c r="C2" s="74"/>
      <c r="D2" s="74"/>
      <c r="E2" s="74"/>
      <c r="F2" s="73"/>
      <c r="G2" s="71" t="s">
        <v>68</v>
      </c>
      <c r="H2" s="72"/>
      <c r="I2" s="71" t="s">
        <v>67</v>
      </c>
      <c r="J2" s="70"/>
      <c r="K2" s="2"/>
      <c r="W2" s="2"/>
      <c r="X2" s="2"/>
    </row>
    <row r="3" spans="1:45" ht="15" thickBot="1" x14ac:dyDescent="0.35">
      <c r="B3" s="63" t="s">
        <v>66</v>
      </c>
      <c r="C3" s="66" t="s">
        <v>65</v>
      </c>
      <c r="D3" s="66"/>
      <c r="E3" s="66"/>
      <c r="F3" s="66"/>
      <c r="G3" s="66"/>
      <c r="H3" s="65"/>
      <c r="I3" s="69" t="s">
        <v>64</v>
      </c>
      <c r="J3" s="68">
        <v>45867</v>
      </c>
      <c r="K3" s="67"/>
      <c r="X3" s="2"/>
    </row>
    <row r="4" spans="1:45" ht="15" thickBot="1" x14ac:dyDescent="0.35">
      <c r="B4" s="63" t="s">
        <v>63</v>
      </c>
      <c r="C4" s="66" t="s">
        <v>62</v>
      </c>
      <c r="D4" s="66"/>
      <c r="E4" s="66"/>
      <c r="F4" s="66"/>
      <c r="G4" s="66"/>
      <c r="H4" s="65"/>
      <c r="I4" s="58" t="s">
        <v>61</v>
      </c>
      <c r="J4" s="64"/>
      <c r="K4" s="2"/>
      <c r="X4" s="2"/>
    </row>
    <row r="5" spans="1:45" ht="15" thickBot="1" x14ac:dyDescent="0.35">
      <c r="B5" s="63" t="s">
        <v>60</v>
      </c>
      <c r="C5" s="62"/>
      <c r="D5" s="58" t="s">
        <v>59</v>
      </c>
      <c r="E5" s="61"/>
      <c r="F5" s="60"/>
      <c r="G5" s="58" t="s">
        <v>58</v>
      </c>
      <c r="H5" s="59" t="s">
        <v>57</v>
      </c>
      <c r="I5" s="58" t="s">
        <v>56</v>
      </c>
      <c r="J5" s="57" t="s">
        <v>55</v>
      </c>
    </row>
    <row r="6" spans="1:45" x14ac:dyDescent="0.3">
      <c r="B6" s="56" t="s">
        <v>54</v>
      </c>
      <c r="C6" s="55">
        <v>45809</v>
      </c>
      <c r="D6" s="54" t="s">
        <v>53</v>
      </c>
      <c r="E6" s="53" t="s">
        <v>52</v>
      </c>
      <c r="F6" s="52"/>
      <c r="G6" s="50" t="s">
        <v>51</v>
      </c>
      <c r="H6" s="51">
        <v>0.2258</v>
      </c>
      <c r="I6" s="50" t="s">
        <v>50</v>
      </c>
      <c r="J6" s="49"/>
    </row>
    <row r="7" spans="1:45" ht="15" thickBot="1" x14ac:dyDescent="0.35">
      <c r="B7" s="48"/>
      <c r="C7" s="47"/>
      <c r="D7" s="46" t="s">
        <v>49</v>
      </c>
      <c r="E7" s="45" t="s">
        <v>48</v>
      </c>
      <c r="F7" s="44"/>
      <c r="G7" s="42"/>
      <c r="H7" s="43"/>
      <c r="I7" s="42"/>
      <c r="J7" s="41"/>
    </row>
    <row r="8" spans="1:45" ht="15.6" thickTop="1" thickBot="1" x14ac:dyDescent="0.35"/>
    <row r="9" spans="1:45" ht="15" hidden="1" customHeight="1" thickTop="1" thickBot="1" x14ac:dyDescent="0.35">
      <c r="B9" s="40" t="s">
        <v>47</v>
      </c>
      <c r="C9" s="39" t="s">
        <v>46</v>
      </c>
      <c r="D9" s="38"/>
    </row>
    <row r="10" spans="1:45" ht="15.75" hidden="1" customHeight="1" thickTop="1" thickBot="1" x14ac:dyDescent="0.35">
      <c r="B10" s="37"/>
      <c r="C10" s="36" t="s">
        <v>45</v>
      </c>
      <c r="D10" s="35"/>
    </row>
    <row r="11" spans="1:45" ht="15.6" hidden="1" thickTop="1" thickBot="1" x14ac:dyDescent="0.35">
      <c r="B11" s="34"/>
      <c r="C11" s="33" t="s">
        <v>44</v>
      </c>
      <c r="D11" s="32"/>
      <c r="K11" s="31"/>
      <c r="AR11" s="30"/>
      <c r="AS11" s="29"/>
    </row>
    <row r="12" spans="1:45" ht="15" thickBot="1" x14ac:dyDescent="0.35">
      <c r="H12" s="28" t="s">
        <v>43</v>
      </c>
      <c r="L12" s="28" t="s">
        <v>42</v>
      </c>
    </row>
    <row r="13" spans="1:45" x14ac:dyDescent="0.3">
      <c r="H13" s="27" t="s">
        <v>41</v>
      </c>
      <c r="L13" s="26">
        <f>ROUNDUP(SUM(L16,L18),2)</f>
        <v>141481.03</v>
      </c>
    </row>
    <row r="14" spans="1:45" ht="37.5" customHeight="1" x14ac:dyDescent="0.3">
      <c r="A14" s="2"/>
      <c r="B14" s="23" t="s">
        <v>40</v>
      </c>
      <c r="C14" s="23" t="s">
        <v>39</v>
      </c>
      <c r="D14" s="23" t="s">
        <v>38</v>
      </c>
      <c r="E14" s="23" t="s">
        <v>37</v>
      </c>
      <c r="F14" s="25" t="s">
        <v>36</v>
      </c>
      <c r="G14" s="24" t="s">
        <v>35</v>
      </c>
      <c r="H14" s="19" t="s">
        <v>34</v>
      </c>
      <c r="I14" s="19" t="s">
        <v>33</v>
      </c>
      <c r="J14" s="19" t="s">
        <v>32</v>
      </c>
      <c r="K14" s="19" t="s">
        <v>31</v>
      </c>
      <c r="L14" s="19" t="s">
        <v>30</v>
      </c>
      <c r="X14" s="18"/>
    </row>
    <row r="15" spans="1:45" ht="37.5" customHeight="1" x14ac:dyDescent="0.3">
      <c r="A15" s="2"/>
      <c r="B15" s="23"/>
      <c r="C15" s="23"/>
      <c r="D15" s="23"/>
      <c r="E15" s="23"/>
      <c r="F15" s="22"/>
      <c r="G15" s="21" t="s">
        <v>29</v>
      </c>
      <c r="H15" s="19" t="s">
        <v>28</v>
      </c>
      <c r="I15" s="19" t="s">
        <v>27</v>
      </c>
      <c r="J15" s="19" t="s">
        <v>26</v>
      </c>
      <c r="K15" s="20" t="s">
        <v>25</v>
      </c>
      <c r="L15" s="19" t="s">
        <v>24</v>
      </c>
      <c r="X15" s="18"/>
    </row>
    <row r="16" spans="1:45" x14ac:dyDescent="0.3">
      <c r="A16" s="2"/>
      <c r="B16" s="15" t="s">
        <v>23</v>
      </c>
      <c r="C16" s="15"/>
      <c r="D16" s="15"/>
      <c r="E16" s="16" t="s">
        <v>22</v>
      </c>
      <c r="F16" s="15"/>
      <c r="G16" s="14"/>
      <c r="H16" s="12"/>
      <c r="I16" s="13"/>
      <c r="J16" s="12"/>
      <c r="K16" s="12"/>
      <c r="L16" s="12">
        <f>L17</f>
        <v>1417.2577020000001</v>
      </c>
    </row>
    <row r="17" spans="1:12" ht="72" x14ac:dyDescent="0.3">
      <c r="A17" s="2"/>
      <c r="B17" s="10" t="s">
        <v>21</v>
      </c>
      <c r="C17" s="10" t="s">
        <v>20</v>
      </c>
      <c r="D17" s="10" t="s">
        <v>8</v>
      </c>
      <c r="E17" s="17" t="s">
        <v>19</v>
      </c>
      <c r="F17" s="10" t="s">
        <v>18</v>
      </c>
      <c r="G17" s="7">
        <v>1</v>
      </c>
      <c r="H17" s="6">
        <v>1156.19</v>
      </c>
      <c r="I17" s="5">
        <f>$H$6</f>
        <v>0.2258</v>
      </c>
      <c r="J17" s="4">
        <f>IF(LEFT($H$13,5)="CUSTO",H17,H17/(1+I17))</f>
        <v>943.21259585576774</v>
      </c>
      <c r="K17" s="4">
        <f>H17*(1+I17)</f>
        <v>1417.2577020000001</v>
      </c>
      <c r="L17" s="4">
        <f>K17*G17</f>
        <v>1417.2577020000001</v>
      </c>
    </row>
    <row r="18" spans="1:12" x14ac:dyDescent="0.3">
      <c r="A18" s="2"/>
      <c r="B18" s="15" t="s">
        <v>17</v>
      </c>
      <c r="C18" s="15"/>
      <c r="D18" s="15"/>
      <c r="E18" s="16" t="s">
        <v>16</v>
      </c>
      <c r="F18" s="15"/>
      <c r="G18" s="14"/>
      <c r="H18" s="12"/>
      <c r="I18" s="13"/>
      <c r="J18" s="12"/>
      <c r="K18" s="12"/>
      <c r="L18" s="12">
        <f>SUM(L19:L22)</f>
        <v>140063.76927000002</v>
      </c>
    </row>
    <row r="19" spans="1:12" ht="45.6" customHeight="1" x14ac:dyDescent="0.3">
      <c r="A19" s="2"/>
      <c r="B19" s="8" t="s">
        <v>15</v>
      </c>
      <c r="C19" s="10">
        <v>92394</v>
      </c>
      <c r="D19" s="8" t="s">
        <v>4</v>
      </c>
      <c r="E19" s="11" t="s">
        <v>14</v>
      </c>
      <c r="F19" s="8" t="s">
        <v>13</v>
      </c>
      <c r="G19" s="7">
        <v>779</v>
      </c>
      <c r="H19" s="6">
        <v>101.95</v>
      </c>
      <c r="I19" s="5">
        <f>$H$6</f>
        <v>0.2258</v>
      </c>
      <c r="J19" s="4">
        <f>G19*H19</f>
        <v>79419.05</v>
      </c>
      <c r="K19" s="4">
        <f>H19*(1+I19)</f>
        <v>124.97031</v>
      </c>
      <c r="L19" s="4">
        <f>K19*G19</f>
        <v>97351.871490000005</v>
      </c>
    </row>
    <row r="20" spans="1:12" ht="45.6" customHeight="1" x14ac:dyDescent="0.3">
      <c r="A20" s="2"/>
      <c r="B20" s="8" t="s">
        <v>12</v>
      </c>
      <c r="C20" s="10">
        <v>94288</v>
      </c>
      <c r="D20" s="8" t="s">
        <v>4</v>
      </c>
      <c r="E20" s="11" t="s">
        <v>11</v>
      </c>
      <c r="F20" s="8" t="s">
        <v>2</v>
      </c>
      <c r="G20" s="7">
        <v>308.25</v>
      </c>
      <c r="H20" s="6">
        <v>42.67</v>
      </c>
      <c r="I20" s="5">
        <v>0.2258</v>
      </c>
      <c r="J20" s="4">
        <f>G20*H20</f>
        <v>13153.0275</v>
      </c>
      <c r="K20" s="4">
        <f>H20*(1+I20)</f>
        <v>52.304886000000003</v>
      </c>
      <c r="L20" s="4">
        <f>K20*G20</f>
        <v>16122.9811095</v>
      </c>
    </row>
    <row r="21" spans="1:12" ht="45.6" customHeight="1" x14ac:dyDescent="0.3">
      <c r="A21" s="2"/>
      <c r="B21" s="8" t="s">
        <v>10</v>
      </c>
      <c r="C21" s="10" t="s">
        <v>9</v>
      </c>
      <c r="D21" s="8" t="s">
        <v>8</v>
      </c>
      <c r="E21" s="11" t="s">
        <v>7</v>
      </c>
      <c r="F21" s="8" t="s">
        <v>6</v>
      </c>
      <c r="G21" s="7">
        <v>1.5</v>
      </c>
      <c r="H21" s="6">
        <v>599.74</v>
      </c>
      <c r="I21" s="5">
        <v>0.2258</v>
      </c>
      <c r="J21" s="4">
        <f>G21*H21</f>
        <v>899.61</v>
      </c>
      <c r="K21" s="4">
        <f>H21*(1+I21)</f>
        <v>735.161292</v>
      </c>
      <c r="L21" s="4">
        <f>K21*G21</f>
        <v>1102.7419380000001</v>
      </c>
    </row>
    <row r="22" spans="1:12" ht="57.6" x14ac:dyDescent="0.3">
      <c r="A22" s="2"/>
      <c r="B22" s="8" t="s">
        <v>5</v>
      </c>
      <c r="C22" s="10">
        <v>94274</v>
      </c>
      <c r="D22" s="8" t="s">
        <v>4</v>
      </c>
      <c r="E22" s="9" t="s">
        <v>3</v>
      </c>
      <c r="F22" s="8" t="s">
        <v>2</v>
      </c>
      <c r="G22" s="7">
        <v>308.25</v>
      </c>
      <c r="H22" s="6">
        <v>67.45</v>
      </c>
      <c r="I22" s="5">
        <f>$H$6</f>
        <v>0.2258</v>
      </c>
      <c r="J22" s="4">
        <f>IF(LEFT($H$13,5)="CUSTO",H22,H22/(1+I22))</f>
        <v>55.025289606787403</v>
      </c>
      <c r="K22" s="4">
        <f>H22*(1+I22)</f>
        <v>82.680210000000002</v>
      </c>
      <c r="L22" s="4">
        <f>K22*G22</f>
        <v>25486.1747325</v>
      </c>
    </row>
    <row r="23" spans="1:12" x14ac:dyDescent="0.3">
      <c r="A23" s="2"/>
      <c r="E23"/>
    </row>
    <row r="24" spans="1:12" x14ac:dyDescent="0.3">
      <c r="E24"/>
    </row>
    <row r="25" spans="1:12" x14ac:dyDescent="0.3">
      <c r="E25"/>
    </row>
    <row r="26" spans="1:12" x14ac:dyDescent="0.3">
      <c r="C26" t="s">
        <v>1</v>
      </c>
      <c r="E26"/>
      <c r="F26" s="3"/>
      <c r="G26" s="3"/>
      <c r="H26" s="3"/>
    </row>
    <row r="27" spans="1:12" x14ac:dyDescent="0.3">
      <c r="E27"/>
      <c r="F27" t="s">
        <v>0</v>
      </c>
    </row>
    <row r="28" spans="1:12" x14ac:dyDescent="0.3">
      <c r="E28"/>
    </row>
    <row r="29" spans="1:12" x14ac:dyDescent="0.3">
      <c r="E29"/>
    </row>
    <row r="30" spans="1:12" x14ac:dyDescent="0.3">
      <c r="E30"/>
    </row>
    <row r="31" spans="1:12" x14ac:dyDescent="0.3">
      <c r="E31"/>
    </row>
    <row r="32" spans="1:12" x14ac:dyDescent="0.3">
      <c r="E32"/>
    </row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spans="1:32" x14ac:dyDescent="0.3">
      <c r="E129"/>
    </row>
    <row r="130" spans="1:32" x14ac:dyDescent="0.3">
      <c r="E130"/>
    </row>
    <row r="132" spans="1:32" s="2" customFormat="1" x14ac:dyDescent="0.3">
      <c r="A132"/>
      <c r="B132"/>
      <c r="C132"/>
      <c r="D132"/>
      <c r="E132" s="1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1:32" s="2" customFormat="1" x14ac:dyDescent="0.3">
      <c r="A133"/>
      <c r="B133"/>
      <c r="C133"/>
      <c r="D133"/>
      <c r="E133" s="1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</sheetData>
  <mergeCells count="19">
    <mergeCell ref="F14:F15"/>
    <mergeCell ref="B14:B15"/>
    <mergeCell ref="C14:C15"/>
    <mergeCell ref="D14:D15"/>
    <mergeCell ref="E14:E15"/>
    <mergeCell ref="J6:J7"/>
    <mergeCell ref="B2:F2"/>
    <mergeCell ref="C4:H4"/>
    <mergeCell ref="E5:F5"/>
    <mergeCell ref="B6:B7"/>
    <mergeCell ref="C6:C7"/>
    <mergeCell ref="C3:H3"/>
    <mergeCell ref="C9:D9"/>
    <mergeCell ref="C11:D11"/>
    <mergeCell ref="G6:G7"/>
    <mergeCell ref="C10:D10"/>
    <mergeCell ref="B9:B11"/>
    <mergeCell ref="I6:I7"/>
    <mergeCell ref="H6:H7"/>
  </mergeCells>
  <dataValidations count="4">
    <dataValidation type="date" allowBlank="1" showInputMessage="1" showErrorMessage="1" sqref="C6:C7" xr:uid="{00000000-0002-0000-0000-000003000000}">
      <formula1>40179</formula1>
      <formula2>54789</formula2>
    </dataValidation>
    <dataValidation type="list" allowBlank="1" showInputMessage="1" showErrorMessage="1" sqref="E5" xr:uid="{00000000-0002-0000-0000-000002000000}">
      <formula1>"1 – Empreitada por Preço Global, 2 – Empreitada por Preço Unitário, 3 – Empreitada Integral, 4 – Tarefa, 5 – Execução Direta, 6 – Contratação integrada, 7 – Contratação semi-integrada,  8 – Fornecimento e prestação de serviço associado"</formula1>
    </dataValidation>
    <dataValidation type="list" allowBlank="1" showInputMessage="1" showErrorMessage="1" sqref="D7" xr:uid="{00000000-0002-0000-0000-000001000000}">
      <formula1>"Sim,Não"</formula1>
    </dataValidation>
    <dataValidation type="list" allowBlank="1" showInputMessage="1" showErrorMessage="1" sqref="H13" xr:uid="{00000000-0002-0000-0000-000000000000}">
      <formula1>"CUSTO (SEM BDI),PREÇO (COM BDI)"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Orçamentária</vt:lpstr>
      <vt:lpstr>'Planilha Orçamentária'!Area_de_impressao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Luís Augusto de Paula</dc:creator>
  <cp:lastModifiedBy>Luís Augusto de Paula</cp:lastModifiedBy>
  <dcterms:created xsi:type="dcterms:W3CDTF">2025-07-29T16:35:24Z</dcterms:created>
  <dcterms:modified xsi:type="dcterms:W3CDTF">2025-07-29T16:35:48Z</dcterms:modified>
</cp:coreProperties>
</file>