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REA DE TRABALHO\Quadrare\Projeto\PROJETO TOPOGRÁFICO\Rua Sotero de Souza\LICITAÇÃO\"/>
    </mc:Choice>
  </mc:AlternateContent>
  <xr:revisionPtr revIDLastSave="0" documentId="13_ncr:1_{A4CD68C2-F617-471B-9781-0998A213C5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ilha1" sheetId="1" r:id="rId1"/>
  </sheets>
  <definedNames>
    <definedName name="_xlnm.Print_Area" localSheetId="0">Planilha1!$B$1:$I$24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" l="1"/>
  <c r="F14" i="1"/>
  <c r="I14" i="1"/>
  <c r="G13" i="1"/>
  <c r="G14" i="1"/>
  <c r="H11" i="1" l="1"/>
  <c r="D16" i="1" l="1"/>
  <c r="E13" i="1" s="1"/>
  <c r="H16" i="1" l="1"/>
  <c r="I16" i="1" s="1"/>
  <c r="E14" i="1"/>
  <c r="F16" i="1"/>
  <c r="E16" i="1" l="1"/>
  <c r="G16" i="1"/>
  <c r="G17" i="1" s="1"/>
  <c r="I17" i="1" s="1"/>
  <c r="F17" i="1"/>
  <c r="H17" i="1" l="1"/>
  <c r="D17" i="1" l="1"/>
  <c r="E17" i="1" s="1"/>
</calcChain>
</file>

<file path=xl/sharedStrings.xml><?xml version="1.0" encoding="utf-8"?>
<sst xmlns="http://schemas.openxmlformats.org/spreadsheetml/2006/main" count="28" uniqueCount="23">
  <si>
    <t>CRONOGRAMA FÍSICO E FINANCEIRO</t>
  </si>
  <si>
    <t>INFORMAÇÕES GERAIS</t>
  </si>
  <si>
    <r>
      <t>Município:</t>
    </r>
    <r>
      <rPr>
        <sz val="11"/>
        <rFont val="Arial"/>
        <family val="2"/>
      </rPr>
      <t xml:space="preserve"> Senhora de Oliveira</t>
    </r>
  </si>
  <si>
    <t>Item</t>
  </si>
  <si>
    <t>Descrição</t>
  </si>
  <si>
    <t>Valor dos Serviços</t>
  </si>
  <si>
    <t>Grandes Itens (Etapas da obra)</t>
  </si>
  <si>
    <t>R$</t>
  </si>
  <si>
    <t>Peso %</t>
  </si>
  <si>
    <t>TOTAIS</t>
  </si>
  <si>
    <t>TOTAIS ACUMULADOS</t>
  </si>
  <si>
    <t xml:space="preserve">Local: </t>
  </si>
  <si>
    <r>
      <t>Responsável Técnico:</t>
    </r>
    <r>
      <rPr>
        <sz val="11"/>
        <rFont val="Arial"/>
        <family val="2"/>
      </rPr>
      <t xml:space="preserve"> Luís Augusto de Paula</t>
    </r>
  </si>
  <si>
    <r>
      <t>CREA-MG:</t>
    </r>
    <r>
      <rPr>
        <sz val="11"/>
        <rFont val="Arial"/>
        <family val="2"/>
      </rPr>
      <t xml:space="preserve"> 208.859/D</t>
    </r>
  </si>
  <si>
    <t>Obras de execução do calçamento</t>
  </si>
  <si>
    <t>Luís Augusto de Paula</t>
  </si>
  <si>
    <t>Engenheiro Civil</t>
  </si>
  <si>
    <t>CREA-MG:208.859/D</t>
  </si>
  <si>
    <t>Instalações Iniciais</t>
  </si>
  <si>
    <r>
      <t xml:space="preserve">Projeto: </t>
    </r>
    <r>
      <rPr>
        <sz val="11"/>
        <rFont val="Arial"/>
        <family val="2"/>
      </rPr>
      <t xml:space="preserve">Pavimentação em bloco de concreto sextavado </t>
    </r>
  </si>
  <si>
    <t>R. Sotero de Souza, Bairro São Geraldo</t>
  </si>
  <si>
    <r>
      <t>Data:</t>
    </r>
    <r>
      <rPr>
        <sz val="11"/>
        <rFont val="Arial"/>
        <family val="2"/>
      </rPr>
      <t xml:space="preserve"> 29/07/2025</t>
    </r>
  </si>
  <si>
    <t>SENHORA DE OLIVEIRA, 29 DE JULHO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</si>
</sst>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\º\ &quot;MÊS&quot;"/>
    <numFmt numFmtId="165" formatCode="&quot;R$ &quot;#,##0.00_);[Red]\(&quot;R$ &quot;#,##0.00\)"/>
    <numFmt numFmtId="166" formatCode="_-* #,##0.00_-;[Red]\-* #,##0.00_-;_-* &quot;-&quot;??_-;_-@_-"/>
    <numFmt numFmtId="167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1" fillId="2" borderId="0" xfId="1" applyFill="1" applyAlignment="1">
      <alignment horizontal="center" vertical="center"/>
    </xf>
    <xf numFmtId="0" fontId="1" fillId="2" borderId="0" xfId="1" applyFill="1" applyAlignment="1">
      <alignment vertical="center"/>
    </xf>
    <xf numFmtId="0" fontId="1" fillId="0" borderId="0" xfId="1" applyAlignment="1">
      <alignment vertical="center"/>
    </xf>
    <xf numFmtId="0" fontId="1" fillId="0" borderId="0" xfId="1"/>
    <xf numFmtId="0" fontId="4" fillId="4" borderId="4" xfId="1" applyFon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4" fillId="4" borderId="8" xfId="1" applyFont="1" applyFill="1" applyBorder="1" applyAlignment="1">
      <alignment vertical="center"/>
    </xf>
    <xf numFmtId="165" fontId="4" fillId="4" borderId="7" xfId="1" applyNumberFormat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165" fontId="4" fillId="4" borderId="10" xfId="1" applyNumberFormat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166" fontId="5" fillId="2" borderId="2" xfId="1" applyNumberFormat="1" applyFont="1" applyFill="1" applyBorder="1" applyAlignment="1">
      <alignment vertical="center" wrapText="1"/>
    </xf>
    <xf numFmtId="167" fontId="5" fillId="2" borderId="11" xfId="2" applyFont="1" applyFill="1" applyBorder="1" applyAlignment="1">
      <alignment vertical="center" wrapText="1"/>
    </xf>
    <xf numFmtId="10" fontId="4" fillId="2" borderId="12" xfId="3" applyNumberFormat="1" applyFont="1" applyFill="1" applyBorder="1" applyAlignment="1">
      <alignment horizontal="center" vertical="center" wrapText="1"/>
    </xf>
    <xf numFmtId="167" fontId="5" fillId="2" borderId="13" xfId="2" applyFont="1" applyFill="1" applyBorder="1" applyAlignment="1">
      <alignment vertical="center" wrapText="1"/>
    </xf>
    <xf numFmtId="10" fontId="5" fillId="2" borderId="11" xfId="3" applyNumberFormat="1" applyFont="1" applyFill="1" applyBorder="1" applyAlignment="1">
      <alignment vertical="center" wrapText="1"/>
    </xf>
    <xf numFmtId="167" fontId="5" fillId="2" borderId="1" xfId="2" applyFont="1" applyFill="1" applyBorder="1" applyAlignment="1">
      <alignment vertical="center" wrapText="1"/>
    </xf>
    <xf numFmtId="10" fontId="4" fillId="2" borderId="5" xfId="3" applyNumberFormat="1" applyFont="1" applyFill="1" applyBorder="1" applyAlignment="1">
      <alignment horizontal="center" vertical="center" wrapText="1"/>
    </xf>
    <xf numFmtId="10" fontId="5" fillId="2" borderId="1" xfId="3" applyNumberFormat="1" applyFont="1" applyFill="1" applyBorder="1" applyAlignment="1">
      <alignment vertical="center" wrapText="1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167" fontId="5" fillId="2" borderId="0" xfId="2" applyFont="1" applyFill="1" applyBorder="1" applyAlignment="1">
      <alignment vertical="center"/>
    </xf>
    <xf numFmtId="9" fontId="4" fillId="2" borderId="0" xfId="3" applyFont="1" applyFill="1" applyBorder="1" applyAlignment="1">
      <alignment horizontal="center" vertical="center"/>
    </xf>
    <xf numFmtId="9" fontId="5" fillId="2" borderId="0" xfId="1" applyNumberFormat="1" applyFont="1" applyFill="1" applyAlignment="1">
      <alignment vertical="center"/>
    </xf>
    <xf numFmtId="167" fontId="4" fillId="2" borderId="1" xfId="2" applyFont="1" applyFill="1" applyBorder="1" applyAlignment="1">
      <alignment vertical="center"/>
    </xf>
    <xf numFmtId="10" fontId="5" fillId="2" borderId="5" xfId="3" applyNumberFormat="1" applyFont="1" applyFill="1" applyBorder="1" applyAlignment="1">
      <alignment vertical="center"/>
    </xf>
    <xf numFmtId="167" fontId="5" fillId="2" borderId="6" xfId="2" applyFont="1" applyFill="1" applyBorder="1" applyAlignment="1">
      <alignment vertical="center"/>
    </xf>
    <xf numFmtId="10" fontId="5" fillId="2" borderId="1" xfId="2" applyNumberFormat="1" applyFont="1" applyFill="1" applyBorder="1" applyAlignment="1">
      <alignment vertical="center"/>
    </xf>
    <xf numFmtId="167" fontId="5" fillId="2" borderId="1" xfId="2" applyFont="1" applyFill="1" applyBorder="1" applyAlignment="1">
      <alignment vertical="center"/>
    </xf>
    <xf numFmtId="167" fontId="4" fillId="2" borderId="1" xfId="1" applyNumberFormat="1" applyFont="1" applyFill="1" applyBorder="1" applyAlignment="1">
      <alignment vertical="center"/>
    </xf>
    <xf numFmtId="167" fontId="5" fillId="2" borderId="6" xfId="1" applyNumberFormat="1" applyFont="1" applyFill="1" applyBorder="1" applyAlignment="1">
      <alignment vertical="center"/>
    </xf>
    <xf numFmtId="10" fontId="5" fillId="2" borderId="1" xfId="1" applyNumberFormat="1" applyFont="1" applyFill="1" applyBorder="1" applyAlignment="1">
      <alignment vertical="center"/>
    </xf>
    <xf numFmtId="167" fontId="5" fillId="2" borderId="1" xfId="1" applyNumberFormat="1" applyFont="1" applyFill="1" applyBorder="1" applyAlignment="1">
      <alignment vertical="center"/>
    </xf>
    <xf numFmtId="0" fontId="4" fillId="0" borderId="0" xfId="1" applyFont="1"/>
    <xf numFmtId="0" fontId="1" fillId="2" borderId="0" xfId="1" applyFill="1" applyAlignment="1">
      <alignment horizontal="left" vertical="center"/>
    </xf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vertical="center"/>
    </xf>
    <xf numFmtId="0" fontId="4" fillId="2" borderId="18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0" borderId="14" xfId="4" applyFont="1" applyBorder="1" applyAlignment="1">
      <alignment vertical="center"/>
    </xf>
    <xf numFmtId="0" fontId="4" fillId="0" borderId="0" xfId="4" applyFont="1" applyBorder="1" applyAlignment="1">
      <alignment vertical="center"/>
    </xf>
    <xf numFmtId="0" fontId="5" fillId="0" borderId="0" xfId="4" applyFont="1" applyBorder="1" applyAlignment="1">
      <alignment horizontal="left" vertical="center"/>
    </xf>
    <xf numFmtId="167" fontId="5" fillId="2" borderId="6" xfId="2" quotePrefix="1" applyFont="1" applyFill="1" applyBorder="1" applyAlignment="1">
      <alignment horizontal="center" vertical="center" wrapText="1"/>
    </xf>
    <xf numFmtId="0" fontId="1" fillId="2" borderId="19" xfId="1" applyFill="1" applyBorder="1" applyAlignment="1">
      <alignment vertical="center"/>
    </xf>
    <xf numFmtId="0" fontId="4" fillId="0" borderId="14" xfId="4" applyFont="1" applyBorder="1" applyAlignment="1">
      <alignment horizontal="left" vertical="center"/>
    </xf>
    <xf numFmtId="0" fontId="4" fillId="0" borderId="0" xfId="4" applyFont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4" borderId="16" xfId="1" applyFont="1" applyFill="1" applyBorder="1" applyAlignment="1">
      <alignment horizontal="center" vertical="center"/>
    </xf>
    <xf numFmtId="0" fontId="4" fillId="4" borderId="17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164" fontId="4" fillId="4" borderId="6" xfId="1" applyNumberFormat="1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0" fontId="4" fillId="0" borderId="14" xfId="4" applyFont="1" applyBorder="1" applyAlignment="1">
      <alignment horizontal="left" vertical="center"/>
    </xf>
    <xf numFmtId="0" fontId="4" fillId="0" borderId="0" xfId="4" applyFont="1" applyBorder="1" applyAlignment="1">
      <alignment horizontal="left" vertical="center"/>
    </xf>
    <xf numFmtId="0" fontId="2" fillId="2" borderId="20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center" vertical="center"/>
    </xf>
    <xf numFmtId="0" fontId="3" fillId="2" borderId="23" xfId="1" applyFont="1" applyFill="1" applyBorder="1" applyAlignment="1">
      <alignment horizontal="center" vertical="center"/>
    </xf>
    <xf numFmtId="0" fontId="4" fillId="2" borderId="23" xfId="1" applyFont="1" applyFill="1" applyBorder="1" applyAlignment="1">
      <alignment vertical="center"/>
    </xf>
    <xf numFmtId="0" fontId="4" fillId="2" borderId="24" xfId="1" applyFont="1" applyFill="1" applyBorder="1" applyAlignment="1">
      <alignment vertical="center"/>
    </xf>
    <xf numFmtId="0" fontId="4" fillId="2" borderId="19" xfId="1" applyFont="1" applyFill="1" applyBorder="1" applyAlignment="1">
      <alignment vertical="center"/>
    </xf>
    <xf numFmtId="0" fontId="4" fillId="2" borderId="25" xfId="1" applyFont="1" applyFill="1" applyBorder="1" applyAlignment="1">
      <alignment vertical="center"/>
    </xf>
  </cellXfs>
  <cellStyles count="5">
    <cellStyle name="Normal" xfId="0" builtinId="0"/>
    <cellStyle name="Normal 2 2" xfId="1" xr:uid="{00000000-0005-0000-0000-000001000000}"/>
    <cellStyle name="Normal 3" xfId="4" xr:uid="{00000000-0005-0000-0000-000002000000}"/>
    <cellStyle name="Porcentagem 2" xfId="3" xr:uid="{00000000-0005-0000-0000-000003000000}"/>
    <cellStyle name="Vírgula 4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27"/>
  <sheetViews>
    <sheetView showGridLines="0" tabSelected="1" workbookViewId="0">
      <selection activeCell="M15" sqref="M15"/>
    </sheetView>
  </sheetViews>
  <sheetFormatPr defaultColWidth="9.109375" defaultRowHeight="13.2" x14ac:dyDescent="0.25"/>
  <cols>
    <col min="1" max="1" width="1.6640625" style="4" customWidth="1"/>
    <col min="2" max="2" width="6.6640625" style="1" customWidth="1"/>
    <col min="3" max="3" width="40.6640625" style="2" customWidth="1"/>
    <col min="4" max="4" width="15.6640625" style="2" customWidth="1"/>
    <col min="5" max="5" width="9.6640625" style="2" customWidth="1"/>
    <col min="6" max="6" width="19" style="2" customWidth="1"/>
    <col min="7" max="7" width="9.6640625" style="2" customWidth="1"/>
    <col min="8" max="8" width="15.6640625" style="2" customWidth="1"/>
    <col min="9" max="9" width="9.6640625" style="2" customWidth="1"/>
    <col min="10" max="10" width="3.6640625" style="3" customWidth="1"/>
    <col min="11" max="16384" width="9.109375" style="4"/>
  </cols>
  <sheetData>
    <row r="2" spans="2:13" ht="24.6" x14ac:dyDescent="0.25">
      <c r="B2" s="58" t="s">
        <v>0</v>
      </c>
      <c r="C2" s="59"/>
      <c r="D2" s="59"/>
      <c r="E2" s="59"/>
      <c r="F2" s="59"/>
      <c r="G2" s="59"/>
      <c r="H2" s="59"/>
      <c r="I2" s="59"/>
    </row>
    <row r="3" spans="2:13" ht="17.399999999999999" x14ac:dyDescent="0.25">
      <c r="B3" s="62" t="s">
        <v>1</v>
      </c>
      <c r="C3" s="63"/>
      <c r="D3" s="63"/>
      <c r="E3" s="63"/>
      <c r="F3" s="63"/>
      <c r="G3" s="63"/>
      <c r="H3" s="63"/>
      <c r="I3" s="64"/>
    </row>
    <row r="4" spans="2:13" ht="17.399999999999999" x14ac:dyDescent="0.25">
      <c r="B4" s="56" t="s">
        <v>2</v>
      </c>
      <c r="C4" s="57"/>
      <c r="D4" s="57"/>
      <c r="E4" s="57"/>
      <c r="F4" s="57"/>
      <c r="G4" s="37"/>
      <c r="H4" s="37"/>
      <c r="I4" s="65"/>
    </row>
    <row r="5" spans="2:13" ht="17.399999999999999" x14ac:dyDescent="0.25">
      <c r="B5" s="41" t="s">
        <v>19</v>
      </c>
      <c r="C5" s="42"/>
      <c r="D5" s="42"/>
      <c r="E5" s="42"/>
      <c r="F5" s="42"/>
      <c r="G5" s="37"/>
      <c r="H5" s="37"/>
      <c r="I5" s="65"/>
    </row>
    <row r="6" spans="2:13" ht="17.399999999999999" x14ac:dyDescent="0.25">
      <c r="B6" s="46" t="s">
        <v>11</v>
      </c>
      <c r="C6" s="43" t="s">
        <v>20</v>
      </c>
      <c r="D6" s="47"/>
      <c r="E6" s="47"/>
      <c r="F6" s="47"/>
      <c r="G6" s="37"/>
      <c r="H6" s="37"/>
      <c r="I6" s="65"/>
    </row>
    <row r="7" spans="2:13" ht="15" customHeight="1" x14ac:dyDescent="0.25">
      <c r="B7" s="56" t="s">
        <v>12</v>
      </c>
      <c r="C7" s="57"/>
      <c r="D7" s="57"/>
      <c r="E7" s="57"/>
      <c r="F7" s="57"/>
      <c r="G7" s="38"/>
      <c r="H7" s="38"/>
      <c r="I7" s="66"/>
    </row>
    <row r="8" spans="2:13" ht="15" customHeight="1" x14ac:dyDescent="0.25">
      <c r="B8" s="56" t="s">
        <v>13</v>
      </c>
      <c r="C8" s="57"/>
      <c r="D8" s="57"/>
      <c r="E8" s="57"/>
      <c r="F8" s="57"/>
      <c r="G8" s="38"/>
      <c r="H8" s="38"/>
      <c r="I8" s="66"/>
    </row>
    <row r="9" spans="2:13" ht="15" customHeight="1" x14ac:dyDescent="0.25">
      <c r="B9" s="67" t="s">
        <v>21</v>
      </c>
      <c r="C9" s="68"/>
      <c r="D9" s="68"/>
      <c r="E9" s="68"/>
      <c r="F9" s="68"/>
      <c r="G9" s="68"/>
      <c r="H9" s="68"/>
      <c r="I9" s="69"/>
    </row>
    <row r="10" spans="2:13" ht="15.6" x14ac:dyDescent="0.25">
      <c r="B10" s="60" t="s">
        <v>0</v>
      </c>
      <c r="C10" s="61"/>
      <c r="D10" s="61"/>
      <c r="E10" s="61"/>
      <c r="F10" s="61"/>
      <c r="G10" s="61"/>
      <c r="H10" s="61"/>
      <c r="I10" s="61"/>
    </row>
    <row r="11" spans="2:13" ht="15" customHeight="1" x14ac:dyDescent="0.25">
      <c r="B11" s="50" t="s">
        <v>3</v>
      </c>
      <c r="C11" s="5" t="s">
        <v>4</v>
      </c>
      <c r="D11" s="52" t="s">
        <v>5</v>
      </c>
      <c r="E11" s="53"/>
      <c r="F11" s="54">
        <v>1</v>
      </c>
      <c r="G11" s="55"/>
      <c r="H11" s="55">
        <f>F11+1</f>
        <v>2</v>
      </c>
      <c r="I11" s="55"/>
      <c r="J11" s="6"/>
      <c r="K11" s="7"/>
      <c r="L11" s="7"/>
      <c r="M11" s="7"/>
    </row>
    <row r="12" spans="2:13" ht="14.4" thickBot="1" x14ac:dyDescent="0.3">
      <c r="B12" s="51"/>
      <c r="C12" s="8" t="s">
        <v>6</v>
      </c>
      <c r="D12" s="9" t="s">
        <v>7</v>
      </c>
      <c r="E12" s="10" t="s">
        <v>8</v>
      </c>
      <c r="F12" s="11" t="s">
        <v>7</v>
      </c>
      <c r="G12" s="12" t="s">
        <v>8</v>
      </c>
      <c r="H12" s="9" t="s">
        <v>7</v>
      </c>
      <c r="I12" s="12" t="s">
        <v>8</v>
      </c>
    </row>
    <row r="13" spans="2:13" ht="13.8" x14ac:dyDescent="0.25">
      <c r="B13" s="39">
        <v>1</v>
      </c>
      <c r="C13" s="13" t="s">
        <v>18</v>
      </c>
      <c r="D13" s="14">
        <v>1417.25</v>
      </c>
      <c r="E13" s="15">
        <f>IFERROR(D13/$D$16,"")</f>
        <v>9.9178940432313109E-3</v>
      </c>
      <c r="F13" s="16">
        <v>1417.26</v>
      </c>
      <c r="G13" s="17">
        <f t="shared" ref="G13:G14" si="0">IFERROR(F13/D13,"")</f>
        <v>1.0000070559181513</v>
      </c>
      <c r="H13" s="14">
        <v>0</v>
      </c>
      <c r="I13" s="17"/>
    </row>
    <row r="14" spans="2:13" ht="13.8" x14ac:dyDescent="0.25">
      <c r="B14" s="40">
        <v>2</v>
      </c>
      <c r="C14" s="13" t="s">
        <v>14</v>
      </c>
      <c r="D14" s="18">
        <v>141481.03</v>
      </c>
      <c r="E14" s="19">
        <f>IFERROR(D14/$D$16,"")</f>
        <v>0.99008210595676871</v>
      </c>
      <c r="F14" s="44">
        <f>D14/2</f>
        <v>70740.514999999999</v>
      </c>
      <c r="G14" s="17">
        <f t="shared" si="0"/>
        <v>0.5</v>
      </c>
      <c r="H14" s="44">
        <f>D14/2</f>
        <v>70740.514999999999</v>
      </c>
      <c r="I14" s="20">
        <f>IFERROR(H14/D14,"")</f>
        <v>0.5</v>
      </c>
    </row>
    <row r="15" spans="2:13" ht="15" customHeight="1" x14ac:dyDescent="0.25">
      <c r="B15" s="21"/>
      <c r="C15" s="22"/>
      <c r="D15" s="23"/>
      <c r="E15" s="24"/>
      <c r="F15" s="23"/>
      <c r="G15" s="25"/>
      <c r="H15" s="23"/>
      <c r="I15" s="25"/>
    </row>
    <row r="16" spans="2:13" ht="15" customHeight="1" x14ac:dyDescent="0.25">
      <c r="B16" s="48" t="s">
        <v>9</v>
      </c>
      <c r="C16" s="49"/>
      <c r="D16" s="26">
        <f>SUM(D13:D14)</f>
        <v>142898.28</v>
      </c>
      <c r="E16" s="27">
        <f>SUM(E13:E14)</f>
        <v>1</v>
      </c>
      <c r="F16" s="28">
        <f>SUM(F13:F14)</f>
        <v>72157.774999999994</v>
      </c>
      <c r="G16" s="29">
        <f>IFERROR(F16/$D$16,0)</f>
        <v>0.50495901700146417</v>
      </c>
      <c r="H16" s="30">
        <f>SUM(H13:H14)</f>
        <v>70740.514999999999</v>
      </c>
      <c r="I16" s="29">
        <f>IFERROR(H16/$D$16,0)</f>
        <v>0.49504105297838435</v>
      </c>
    </row>
    <row r="17" spans="2:9" ht="15" customHeight="1" x14ac:dyDescent="0.25">
      <c r="B17" s="48" t="s">
        <v>10</v>
      </c>
      <c r="C17" s="49"/>
      <c r="D17" s="31">
        <f>LARGE(F17:I17,1)</f>
        <v>142898.28999999998</v>
      </c>
      <c r="E17" s="27">
        <f>IFERROR(D17/D16,0)</f>
        <v>1.0000000699798484</v>
      </c>
      <c r="F17" s="32">
        <f>F16</f>
        <v>72157.774999999994</v>
      </c>
      <c r="G17" s="33">
        <f>G16</f>
        <v>0.50495901700146417</v>
      </c>
      <c r="H17" s="34">
        <f t="shared" ref="H17:I17" si="1">F17+H16</f>
        <v>142898.28999999998</v>
      </c>
      <c r="I17" s="33">
        <f t="shared" si="1"/>
        <v>1.0000000699798486</v>
      </c>
    </row>
    <row r="20" spans="2:9" ht="15" customHeight="1" x14ac:dyDescent="0.25">
      <c r="B20" s="35"/>
      <c r="C20" s="2" t="s">
        <v>22</v>
      </c>
    </row>
    <row r="21" spans="2:9" x14ac:dyDescent="0.25">
      <c r="B21" s="2"/>
      <c r="G21" s="45"/>
      <c r="H21" s="45"/>
      <c r="I21" s="45"/>
    </row>
    <row r="22" spans="2:9" x14ac:dyDescent="0.25">
      <c r="B22" s="2"/>
      <c r="H22" s="2" t="s">
        <v>15</v>
      </c>
    </row>
    <row r="23" spans="2:9" x14ac:dyDescent="0.25">
      <c r="B23" s="2"/>
      <c r="H23" s="2" t="s">
        <v>16</v>
      </c>
    </row>
    <row r="24" spans="2:9" x14ac:dyDescent="0.25">
      <c r="H24" s="2" t="s">
        <v>17</v>
      </c>
    </row>
    <row r="26" spans="2:9" x14ac:dyDescent="0.25">
      <c r="B26" s="36"/>
    </row>
    <row r="27" spans="2:9" x14ac:dyDescent="0.25">
      <c r="C27" s="1"/>
      <c r="D27" s="1"/>
      <c r="E27" s="1"/>
      <c r="F27" s="1"/>
    </row>
  </sheetData>
  <mergeCells count="12">
    <mergeCell ref="B16:C16"/>
    <mergeCell ref="B17:C17"/>
    <mergeCell ref="B2:I2"/>
    <mergeCell ref="B3:I3"/>
    <mergeCell ref="B10:I10"/>
    <mergeCell ref="B11:B12"/>
    <mergeCell ref="D11:E11"/>
    <mergeCell ref="F11:G11"/>
    <mergeCell ref="H11:I11"/>
    <mergeCell ref="B4:F4"/>
    <mergeCell ref="B7:F7"/>
    <mergeCell ref="B8:F8"/>
  </mergeCells>
  <pageMargins left="0.51181102362204722" right="0.51181102362204722" top="0.78740157480314965" bottom="0.78740157480314965" header="0.31496062992125984" footer="0.31496062992125984"/>
  <pageSetup paperSize="9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Luís Augusto de Paula</cp:lastModifiedBy>
  <cp:lastPrinted>2025-07-29T16:33:59Z</cp:lastPrinted>
  <dcterms:created xsi:type="dcterms:W3CDTF">2022-04-06T22:22:50Z</dcterms:created>
  <dcterms:modified xsi:type="dcterms:W3CDTF">2025-07-29T16:34:09Z</dcterms:modified>
</cp:coreProperties>
</file>