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\\Eng8\pasta de rede2\Obras\Drenagem Rua Amazonas - Casa N°174\Licitação\Documentação\"/>
    </mc:Choice>
  </mc:AlternateContent>
  <xr:revisionPtr revIDLastSave="0" documentId="13_ncr:1_{C5E5B1CC-143E-48C1-A049-4CC591879864}" xr6:coauthVersionLast="47" xr6:coauthVersionMax="47" xr10:uidLastSave="{00000000-0000-0000-0000-000000000000}"/>
  <bookViews>
    <workbookView xWindow="-120" yWindow="-120" windowWidth="38640" windowHeight="15840" xr2:uid="{00000000-000D-0000-FFFF-FFFF00000000}"/>
  </bookViews>
  <sheets>
    <sheet name="Orçamento" sheetId="3" r:id="rId1"/>
  </sheets>
  <definedNames>
    <definedName name="_xlnm._FilterDatabase" localSheetId="0" hidden="1">Orçamento!$A$12:$L$41</definedName>
    <definedName name="_xlnm.Print_Area" localSheetId="0">Orçamento!$B$2:$L$52</definedName>
    <definedName name="_xlnm.Print_Titles" localSheetId="0">Orçamento!$2:$11</definedName>
  </definedNames>
  <calcPr calcId="191029"/>
</workbook>
</file>

<file path=xl/calcChain.xml><?xml version="1.0" encoding="utf-8"?>
<calcChain xmlns="http://schemas.openxmlformats.org/spreadsheetml/2006/main">
  <c r="J13" i="3" l="1"/>
  <c r="L13" i="3" s="1"/>
  <c r="J36" i="3"/>
  <c r="K13" i="3" l="1"/>
  <c r="J23" i="3" l="1"/>
  <c r="J38" i="3"/>
  <c r="J37" i="3"/>
  <c r="J35" i="3"/>
  <c r="J30" i="3"/>
  <c r="J31" i="3"/>
  <c r="J29" i="3"/>
  <c r="J25" i="3"/>
  <c r="J19" i="3"/>
  <c r="J17" i="3"/>
  <c r="J24" i="3" l="1"/>
  <c r="J18" i="3"/>
  <c r="K29" i="3" l="1"/>
  <c r="L29" i="3"/>
  <c r="K24" i="3"/>
  <c r="L24" i="3"/>
  <c r="L23" i="3"/>
  <c r="K23" i="3"/>
  <c r="L25" i="3" l="1"/>
  <c r="L26" i="3" s="1"/>
  <c r="K25" i="3"/>
  <c r="K26" i="3" s="1"/>
  <c r="K18" i="3"/>
  <c r="L18" i="3"/>
  <c r="K17" i="3"/>
  <c r="L17" i="3"/>
  <c r="L36" i="3" l="1"/>
  <c r="K36" i="3"/>
  <c r="L37" i="3" l="1"/>
  <c r="K37" i="3"/>
  <c r="K38" i="3" l="1"/>
  <c r="L38" i="3"/>
  <c r="K19" i="3"/>
  <c r="K20" i="3" s="1"/>
  <c r="K31" i="3"/>
  <c r="L31" i="3"/>
  <c r="L19" i="3" l="1"/>
  <c r="L20" i="3" s="1"/>
  <c r="K35" i="3"/>
  <c r="K39" i="3" s="1"/>
  <c r="L35" i="3"/>
  <c r="L39" i="3" s="1"/>
  <c r="L30" i="3"/>
  <c r="K30" i="3"/>
  <c r="K32" i="3" l="1"/>
  <c r="L32" i="3"/>
  <c r="K14" i="3" l="1"/>
  <c r="K41" i="3" s="1"/>
  <c r="L14" i="3"/>
  <c r="L41" i="3" l="1"/>
</calcChain>
</file>

<file path=xl/sharedStrings.xml><?xml version="1.0" encoding="utf-8"?>
<sst xmlns="http://schemas.openxmlformats.org/spreadsheetml/2006/main" count="131" uniqueCount="93">
  <si>
    <t xml:space="preserve">Planilha Orçamentária </t>
  </si>
  <si>
    <t>Subtotal item 1.0</t>
  </si>
  <si>
    <t>2.1</t>
  </si>
  <si>
    <t>2.2</t>
  </si>
  <si>
    <t>2.3</t>
  </si>
  <si>
    <t>Subtotal item 2.0</t>
  </si>
  <si>
    <t>Subtotal item 3.0</t>
  </si>
  <si>
    <t>3.1</t>
  </si>
  <si>
    <t>4.1</t>
  </si>
  <si>
    <t>4.2</t>
  </si>
  <si>
    <t>Subtotal item 4.0</t>
  </si>
  <si>
    <t>5.1</t>
  </si>
  <si>
    <t>Item</t>
  </si>
  <si>
    <t>Descrição dos Serviços</t>
  </si>
  <si>
    <t>Unid.</t>
  </si>
  <si>
    <t>Quant.</t>
  </si>
  <si>
    <t>V.Unit.(R$)</t>
  </si>
  <si>
    <t>V.Total(R$)</t>
  </si>
  <si>
    <t>Data Base:</t>
  </si>
  <si>
    <t>Serviço</t>
  </si>
  <si>
    <t>Sem BDI</t>
  </si>
  <si>
    <t>Com BDI</t>
  </si>
  <si>
    <t>Data:</t>
  </si>
  <si>
    <t>%</t>
  </si>
  <si>
    <t xml:space="preserve">Código </t>
  </si>
  <si>
    <t>Referência</t>
  </si>
  <si>
    <t>Tipo</t>
  </si>
  <si>
    <t>Engenheiro Responsável</t>
  </si>
  <si>
    <t>Nome: Marcos Paulo Almeida Raposo</t>
  </si>
  <si>
    <t xml:space="preserve">CREA_MG: 197.314/D </t>
  </si>
  <si>
    <t>BDI Serviço:</t>
  </si>
  <si>
    <t>BDI Insumo:</t>
  </si>
  <si>
    <r>
      <t xml:space="preserve">    Projeto</t>
    </r>
    <r>
      <rPr>
        <sz val="10"/>
        <rFont val="Arial"/>
        <family val="2"/>
      </rPr>
      <t xml:space="preserve">: </t>
    </r>
  </si>
  <si>
    <r>
      <t xml:space="preserve">    Município</t>
    </r>
    <r>
      <rPr>
        <sz val="10"/>
        <rFont val="Arial"/>
        <family val="2"/>
      </rPr>
      <t>:</t>
    </r>
  </si>
  <si>
    <r>
      <t xml:space="preserve">    Endereço</t>
    </r>
    <r>
      <rPr>
        <sz val="10"/>
        <rFont val="Arial"/>
        <family val="2"/>
      </rPr>
      <t>:</t>
    </r>
  </si>
  <si>
    <t>ALA DE REDE TUBULAR DN 800, EXCLUSIVE BOTA FORA</t>
  </si>
  <si>
    <t>POÇO DE VISITA PARA REDE TUBULAR TIPO A DN 800, EXCLUSIVE ESCAVAÇÃO, REATERRO E BOTA FORA</t>
  </si>
  <si>
    <t>PASSEIOS DE CONCRETO E = 6 CM, FCK = 10 MPA, JUNTA SECA</t>
  </si>
  <si>
    <t xml:space="preserve">  Cachoeira da Prata - MG</t>
  </si>
  <si>
    <t>SETOP</t>
  </si>
  <si>
    <t>U</t>
  </si>
  <si>
    <t>ED-48492</t>
  </si>
  <si>
    <t>ED-48569</t>
  </si>
  <si>
    <t>CHAMINÉ DE POÇO DE VISITA TIPO "B", EM ANEL DE CONCRETO CA-1 COM DEGRAUS DE AÇO CA-50</t>
  </si>
  <si>
    <t>ED-48542</t>
  </si>
  <si>
    <t>ED-48634</t>
  </si>
  <si>
    <t>ED-48680</t>
  </si>
  <si>
    <t>ED-48551</t>
  </si>
  <si>
    <t>BOCA DE LOBO DUPLA (TIPO B - CONCRETO), QUADRO, GRELHA E CANTONEIRA, INCLUSIVE ESCAVAÇÃO, REATERRO E BOTA-FORA</t>
  </si>
  <si>
    <t>ED-48666</t>
  </si>
  <si>
    <t>ED-50392</t>
  </si>
  <si>
    <t>ED-51121</t>
  </si>
  <si>
    <t>ED-51113</t>
  </si>
  <si>
    <t>ED-51139</t>
  </si>
  <si>
    <t>ED-51145</t>
  </si>
  <si>
    <t xml:space="preserve">        </t>
  </si>
  <si>
    <t>4.3</t>
  </si>
  <si>
    <t>TAMPÃO CIRCULAR EM FERRO FUNDIDO PARA POÇO DE VISITA, ARTICULADO COM DIÂMETRO DE 60CM, CLASSE 400, INCLUSIVE ASSENTAMENTO, EXCLUSIVE POÇO DE VISITA</t>
  </si>
  <si>
    <t>GUIA DE MEIO-FIO, EM CONCRETO COM FCK 20MPA, PRÉ-MOLDADA, MFC-01 PADRÃO DER-MG, DIMENSÕES (12X16,7X35)CM, EXCLUSIVE SARJETA, INCLUSIVE ESCAVAÇÃO, APILOAMENTO E TRANSPORTE COM RETIRADA DO MATERIAL ESCAVADO (EM CAÇAMBA)</t>
  </si>
  <si>
    <t>Total Geral</t>
  </si>
  <si>
    <t xml:space="preserve">TUBO DE CONCRETO ARMADO, CLASSE PA1, DIÂMETRO 400MM, INCLUSIVE FORNECIMENTO, ASSENTAMENTO E REJUNTAMENTO, EXCLUSIVE ESCAVAÇÃO
</t>
  </si>
  <si>
    <t>m3</t>
  </si>
  <si>
    <t>m2</t>
  </si>
  <si>
    <t>m</t>
  </si>
  <si>
    <t>MOBILIZAÇÃO E DESMOBILIZAÇÃO DE OBRA EM CENTRO URBANO OU REGIÃO LIMÍTROFE COM VALOR ATÉ O VALOR DE 1.000.000,00</t>
  </si>
  <si>
    <t>un</t>
  </si>
  <si>
    <t>DEMOLIÇÃO MECANIZADA DE REVESTIMENTO ASFÁLTICO, COM EQUIPAMENTO PNEUMÁTICO, INCLUSIVE AFASTAMENTO E EMPILHAMENTO, EXCLUSIVE TRANSPORTE E RETIRADA DO MATERIAL DEMOLIDO</t>
  </si>
  <si>
    <t>ESCAVAÇÃO MECÂNICA DE VALAS COM PROFUNDIDADE MAIOR QUE 3,0M E MENOR OU IGUAL 5,0M, INCLUSIVE DESCARGA LATERAL, EXCLUSIVE CARGA, TRANSPORTE E DESCARGA</t>
  </si>
  <si>
    <t>REATERRO MANUAL DE VALA, INCLUSIVE ESPALHAMENTO E COMPACTAÇÃO MECANIZADA COM PLACA VIBRATÓRIA</t>
  </si>
  <si>
    <t>Construção de Sistemas de Drenagem Pluvial Localizado na Rua Amazonas, n°174,  Bairro Centro deste Município.</t>
  </si>
  <si>
    <t xml:space="preserve"> Rua Amazonas, n°174,  Bairro Centro</t>
  </si>
  <si>
    <t>SETOP - Abril/2024- Sem Desoneração</t>
  </si>
  <si>
    <t>MOBILIZAÇÃO E DESMOBILIZAÇÃO E SERVIÇOS INICIAIS</t>
  </si>
  <si>
    <t>SIURB</t>
  </si>
  <si>
    <t>M</t>
  </si>
  <si>
    <t>3.2</t>
  </si>
  <si>
    <t>TUBO DE CONCRETO</t>
  </si>
  <si>
    <t>POÇO DE VISITA PARA REDE TUBULAR DN 800</t>
  </si>
  <si>
    <t>5.0</t>
  </si>
  <si>
    <t>5.2</t>
  </si>
  <si>
    <t>5.3</t>
  </si>
  <si>
    <t>5.4</t>
  </si>
  <si>
    <t>DISPOSITIVOS DE CAPTAÇÃO</t>
  </si>
  <si>
    <t>3.3</t>
  </si>
  <si>
    <t>3.0</t>
  </si>
  <si>
    <t>1.0</t>
  </si>
  <si>
    <t>2.0</t>
  </si>
  <si>
    <t>4.0</t>
  </si>
  <si>
    <t>DEMOLIÇÃO DO PAVIMENTO EM CBUQ E (RECOMPOSIÇÃO POR CONTA DA PREFEITURA)</t>
  </si>
  <si>
    <t>ASSENTAMENTO DE TUBO DE CONCRETO ARMADO, CLASSE PA1, DIÂMETRO 800MM, INCLUSIVE MANOBRA DOS TUBOS, ASSENTAMENTO E REJUNTAMENTO, EXCLUSIVE ESCAVAÇÃO E FORNECIMENTO DO TUBO DE CONCRETO. REF: ED-48683</t>
  </si>
  <si>
    <t>COMPOSIÇÃO</t>
  </si>
  <si>
    <t>ARRANCAMENTO E REMOÇÃO DE CANALIZAÇÃO DN 800 COM DESCARGA LATERAL</t>
  </si>
  <si>
    <t>Subtotal item 5.0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</si>
</sst>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(* #,##0.00_);_(* \(#,##0.00\);_(* &quot;-&quot;??_);_(@_)"/>
    <numFmt numFmtId="165" formatCode="_(* #,##0.00000_);_(* \(#,##0.00000\);_(* &quot;-&quot;??_);_(@_)"/>
    <numFmt numFmtId="166" formatCode="_(* #,##0.000_);_(* \(#,##0.000\);_(* &quot;-&quot;??_);_(@_)"/>
    <numFmt numFmtId="180" formatCode="_-&quot;R$&quot;* #,##0.00_-;\-&quot;R$&quot;* #,##0.00_-;_-&quot;R$&quot;* &quot;-&quot;??_-;_-@_-"/>
  </numFmts>
  <fonts count="15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1"/>
      <color rgb="FF000000"/>
      <name val="Calibri"/>
      <family val="2"/>
      <scheme val="minor"/>
    </font>
    <font>
      <sz val="9"/>
      <color rgb="FF01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5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rgb="FF010000"/>
      </top>
      <bottom style="thin">
        <color rgb="FF010000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6">
    <xf numFmtId="0" fontId="0" fillId="0" borderId="0"/>
    <xf numFmtId="164" fontId="5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5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3" fillId="0" borderId="0"/>
    <xf numFmtId="0" fontId="4" fillId="0" borderId="0"/>
    <xf numFmtId="43" fontId="4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5" fillId="0" borderId="0"/>
    <xf numFmtId="9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0" borderId="0"/>
    <xf numFmtId="180" fontId="1" fillId="0" borderId="0" applyFont="0" applyFill="0" applyBorder="0" applyAlignment="0" applyProtection="0"/>
  </cellStyleXfs>
  <cellXfs count="92">
    <xf numFmtId="0" fontId="0" fillId="0" borderId="0" xfId="0"/>
    <xf numFmtId="0" fontId="9" fillId="0" borderId="0" xfId="0" applyFont="1" applyAlignment="1">
      <alignment vertical="center"/>
    </xf>
    <xf numFmtId="0" fontId="9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5" fillId="2" borderId="3" xfId="0" applyFont="1" applyFill="1" applyBorder="1" applyAlignment="1">
      <alignment horizontal="center" vertical="center"/>
    </xf>
    <xf numFmtId="164" fontId="6" fillId="0" borderId="0" xfId="1" applyFont="1" applyBorder="1" applyAlignment="1">
      <alignment horizontal="center" vertical="center"/>
    </xf>
    <xf numFmtId="165" fontId="9" fillId="0" borderId="0" xfId="0" applyNumberFormat="1" applyFont="1" applyAlignment="1">
      <alignment horizontal="center" vertical="center"/>
    </xf>
    <xf numFmtId="2" fontId="9" fillId="0" borderId="0" xfId="1" applyNumberFormat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1" applyNumberFormat="1" applyFont="1" applyBorder="1" applyAlignment="1">
      <alignment horizontal="center" vertical="center"/>
    </xf>
    <xf numFmtId="164" fontId="9" fillId="0" borderId="0" xfId="1" applyFont="1" applyAlignment="1">
      <alignment horizontal="right" vertical="center"/>
    </xf>
    <xf numFmtId="165" fontId="9" fillId="0" borderId="0" xfId="1" applyNumberFormat="1" applyFont="1" applyAlignment="1">
      <alignment horizontal="right" vertical="center"/>
    </xf>
    <xf numFmtId="165" fontId="9" fillId="0" borderId="0" xfId="0" applyNumberFormat="1" applyFont="1" applyAlignment="1">
      <alignment horizontal="right" vertical="center"/>
    </xf>
    <xf numFmtId="0" fontId="9" fillId="0" borderId="0" xfId="1" applyNumberFormat="1" applyFont="1" applyAlignment="1">
      <alignment horizontal="left" vertical="center"/>
    </xf>
    <xf numFmtId="164" fontId="9" fillId="0" borderId="0" xfId="1" applyFont="1" applyAlignment="1">
      <alignment horizontal="left" vertical="center"/>
    </xf>
    <xf numFmtId="49" fontId="5" fillId="2" borderId="3" xfId="0" applyNumberFormat="1" applyFont="1" applyFill="1" applyBorder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0" fontId="9" fillId="2" borderId="0" xfId="1" applyNumberFormat="1" applyFont="1" applyFill="1" applyAlignment="1">
      <alignment horizontal="center" vertical="center"/>
    </xf>
    <xf numFmtId="164" fontId="9" fillId="2" borderId="0" xfId="1" applyFont="1" applyFill="1" applyAlignment="1">
      <alignment horizontal="center" vertical="center"/>
    </xf>
    <xf numFmtId="2" fontId="9" fillId="2" borderId="5" xfId="1" applyNumberFormat="1" applyFont="1" applyFill="1" applyBorder="1" applyAlignment="1">
      <alignment horizontal="center" vertical="center"/>
    </xf>
    <xf numFmtId="165" fontId="9" fillId="2" borderId="0" xfId="0" applyNumberFormat="1" applyFont="1" applyFill="1" applyAlignment="1">
      <alignment horizontal="center" vertical="center"/>
    </xf>
    <xf numFmtId="2" fontId="9" fillId="2" borderId="0" xfId="1" applyNumberFormat="1" applyFont="1" applyFill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left" vertical="center" wrapText="1"/>
    </xf>
    <xf numFmtId="2" fontId="6" fillId="2" borderId="6" xfId="1" applyNumberFormat="1" applyFont="1" applyFill="1" applyBorder="1" applyAlignment="1">
      <alignment horizontal="center" vertical="center" wrapText="1"/>
    </xf>
    <xf numFmtId="164" fontId="6" fillId="3" borderId="9" xfId="1" applyFont="1" applyFill="1" applyBorder="1" applyAlignment="1">
      <alignment horizontal="center" vertical="center"/>
    </xf>
    <xf numFmtId="164" fontId="6" fillId="3" borderId="10" xfId="1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2" fontId="6" fillId="3" borderId="7" xfId="1" applyNumberFormat="1" applyFont="1" applyFill="1" applyBorder="1" applyAlignment="1">
      <alignment horizontal="center" vertical="center"/>
    </xf>
    <xf numFmtId="0" fontId="5" fillId="0" borderId="14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0" fontId="6" fillId="0" borderId="3" xfId="0" applyFont="1" applyBorder="1" applyAlignment="1">
      <alignment horizontal="left" vertical="center"/>
    </xf>
    <xf numFmtId="0" fontId="5" fillId="0" borderId="11" xfId="0" applyFont="1" applyBorder="1" applyAlignment="1">
      <alignment vertical="center"/>
    </xf>
    <xf numFmtId="0" fontId="6" fillId="0" borderId="17" xfId="0" applyFont="1" applyBorder="1" applyAlignment="1">
      <alignment horizontal="left" vertical="center"/>
    </xf>
    <xf numFmtId="0" fontId="6" fillId="0" borderId="21" xfId="0" applyFont="1" applyBorder="1" applyAlignment="1">
      <alignment horizontal="left" vertical="center"/>
    </xf>
    <xf numFmtId="10" fontId="9" fillId="0" borderId="21" xfId="2" applyNumberFormat="1" applyFont="1" applyBorder="1" applyAlignment="1">
      <alignment horizontal="center" vertical="center"/>
    </xf>
    <xf numFmtId="10" fontId="9" fillId="0" borderId="15" xfId="2" applyNumberFormat="1" applyFont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9" xfId="1" applyNumberFormat="1" applyFont="1" applyFill="1" applyBorder="1" applyAlignment="1">
      <alignment horizontal="center" vertical="center"/>
    </xf>
    <xf numFmtId="0" fontId="6" fillId="3" borderId="10" xfId="1" applyNumberFormat="1" applyFont="1" applyFill="1" applyBorder="1" applyAlignment="1">
      <alignment horizontal="center" vertical="center"/>
    </xf>
    <xf numFmtId="0" fontId="5" fillId="0" borderId="12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22" xfId="0" applyFont="1" applyBorder="1" applyAlignment="1">
      <alignment vertical="center"/>
    </xf>
    <xf numFmtId="0" fontId="12" fillId="0" borderId="0" xfId="0" applyFont="1" applyAlignment="1">
      <alignment horizontal="left" vertical="top"/>
    </xf>
    <xf numFmtId="0" fontId="11" fillId="0" borderId="0" xfId="0" applyFont="1" applyAlignment="1">
      <alignment horizontal="left" vertical="top"/>
    </xf>
    <xf numFmtId="0" fontId="5" fillId="0" borderId="0" xfId="0" applyFont="1" applyAlignment="1">
      <alignment vertical="center"/>
    </xf>
    <xf numFmtId="0" fontId="6" fillId="0" borderId="16" xfId="0" applyFont="1" applyBorder="1" applyAlignment="1">
      <alignment vertical="center"/>
    </xf>
    <xf numFmtId="0" fontId="6" fillId="0" borderId="19" xfId="0" applyFont="1" applyBorder="1" applyAlignment="1">
      <alignment vertical="center"/>
    </xf>
    <xf numFmtId="0" fontId="6" fillId="0" borderId="20" xfId="0" applyFont="1" applyBorder="1" applyAlignment="1">
      <alignment vertical="center"/>
    </xf>
    <xf numFmtId="0" fontId="5" fillId="0" borderId="1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165" fontId="6" fillId="3" borderId="2" xfId="0" applyNumberFormat="1" applyFont="1" applyFill="1" applyBorder="1" applyAlignment="1">
      <alignment horizontal="center" vertical="center"/>
    </xf>
    <xf numFmtId="165" fontId="6" fillId="3" borderId="6" xfId="0" applyNumberFormat="1" applyFont="1" applyFill="1" applyBorder="1" applyAlignment="1">
      <alignment horizontal="center" vertical="center"/>
    </xf>
    <xf numFmtId="165" fontId="6" fillId="2" borderId="6" xfId="0" applyNumberFormat="1" applyFont="1" applyFill="1" applyBorder="1" applyAlignment="1">
      <alignment horizontal="center" vertical="center" wrapText="1"/>
    </xf>
    <xf numFmtId="2" fontId="6" fillId="3" borderId="2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164" fontId="9" fillId="3" borderId="4" xfId="1" applyFont="1" applyFill="1" applyBorder="1" applyAlignment="1">
      <alignment horizontal="center" vertical="center"/>
    </xf>
    <xf numFmtId="166" fontId="9" fillId="3" borderId="4" xfId="1" applyNumberFormat="1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2" fontId="6" fillId="3" borderId="7" xfId="0" applyNumberFormat="1" applyFont="1" applyFill="1" applyBorder="1" applyAlignment="1">
      <alignment horizontal="center" vertical="center"/>
    </xf>
    <xf numFmtId="165" fontId="5" fillId="3" borderId="4" xfId="2" applyNumberFormat="1" applyFont="1" applyFill="1" applyBorder="1" applyAlignment="1">
      <alignment horizontal="center" vertical="center"/>
    </xf>
    <xf numFmtId="165" fontId="9" fillId="3" borderId="4" xfId="1" applyNumberFormat="1" applyFont="1" applyFill="1" applyBorder="1" applyAlignment="1">
      <alignment horizontal="center" vertical="center"/>
    </xf>
    <xf numFmtId="164" fontId="6" fillId="3" borderId="3" xfId="1" applyFont="1" applyFill="1" applyBorder="1" applyAlignment="1">
      <alignment horizontal="center" vertical="center"/>
    </xf>
    <xf numFmtId="165" fontId="9" fillId="2" borderId="0" xfId="1" applyNumberFormat="1" applyFont="1" applyFill="1" applyAlignment="1">
      <alignment horizontal="center" vertical="center"/>
    </xf>
    <xf numFmtId="165" fontId="6" fillId="3" borderId="3" xfId="0" applyNumberFormat="1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 wrapText="1"/>
    </xf>
    <xf numFmtId="165" fontId="6" fillId="2" borderId="6" xfId="0" applyNumberFormat="1" applyFont="1" applyFill="1" applyBorder="1" applyAlignment="1">
      <alignment horizontal="center" vertical="center"/>
    </xf>
    <xf numFmtId="164" fontId="6" fillId="2" borderId="6" xfId="1" applyFont="1" applyFill="1" applyBorder="1" applyAlignment="1">
      <alignment horizontal="center" vertical="center"/>
    </xf>
    <xf numFmtId="0" fontId="14" fillId="0" borderId="23" xfId="0" applyFont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/>
    </xf>
    <xf numFmtId="49" fontId="5" fillId="2" borderId="4" xfId="0" applyNumberFormat="1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left" vertical="center" wrapText="1"/>
    </xf>
    <xf numFmtId="0" fontId="5" fillId="2" borderId="4" xfId="0" applyFont="1" applyFill="1" applyBorder="1" applyAlignment="1">
      <alignment horizontal="center" vertical="center" wrapText="1"/>
    </xf>
    <xf numFmtId="164" fontId="9" fillId="2" borderId="24" xfId="1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14" fontId="5" fillId="0" borderId="12" xfId="0" applyNumberFormat="1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14" fontId="5" fillId="0" borderId="5" xfId="2" applyNumberFormat="1" applyFont="1" applyBorder="1" applyAlignment="1">
      <alignment horizontal="center" vertical="center"/>
    </xf>
    <xf numFmtId="14" fontId="9" fillId="0" borderId="6" xfId="2" applyNumberFormat="1" applyFont="1" applyBorder="1" applyAlignment="1">
      <alignment horizontal="center" vertical="center"/>
    </xf>
    <xf numFmtId="14" fontId="9" fillId="0" borderId="13" xfId="2" applyNumberFormat="1" applyFont="1" applyBorder="1" applyAlignment="1">
      <alignment horizontal="center" vertical="center"/>
    </xf>
    <xf numFmtId="0" fontId="6" fillId="0" borderId="0" xfId="1" applyNumberFormat="1" applyFont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8" fillId="3" borderId="8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6" fillId="3" borderId="9" xfId="1" applyNumberFormat="1" applyFont="1" applyFill="1" applyBorder="1" applyAlignment="1">
      <alignment horizontal="center" vertical="center"/>
    </xf>
    <xf numFmtId="0" fontId="6" fillId="3" borderId="10" xfId="1" applyNumberFormat="1" applyFont="1" applyFill="1" applyBorder="1" applyAlignment="1">
      <alignment horizontal="center" vertical="center"/>
    </xf>
  </cellXfs>
  <cellStyles count="16">
    <cellStyle name="Moeda 2" xfId="15" xr:uid="{88EF63A7-1BE3-4E6D-8BDA-BC67E4335C06}"/>
    <cellStyle name="Normal" xfId="0" builtinId="0"/>
    <cellStyle name="Normal 10" xfId="10" xr:uid="{00000000-0005-0000-0000-000002000000}"/>
    <cellStyle name="Normal 2" xfId="6" xr:uid="{00000000-0005-0000-0000-000003000000}"/>
    <cellStyle name="Normal 2 2 3" xfId="5" xr:uid="{00000000-0005-0000-0000-000004000000}"/>
    <cellStyle name="Normal 3" xfId="8" xr:uid="{00000000-0005-0000-0000-000005000000}"/>
    <cellStyle name="Normal 4" xfId="14" xr:uid="{00000000-0005-0000-0000-000006000000}"/>
    <cellStyle name="Porcentagem" xfId="2" builtinId="5"/>
    <cellStyle name="Porcentagem 2" xfId="11" xr:uid="{00000000-0005-0000-0000-000009000000}"/>
    <cellStyle name="Porcentagem 3" xfId="3" xr:uid="{00000000-0005-0000-0000-00000A000000}"/>
    <cellStyle name="Porcentagem 4" xfId="9" xr:uid="{00000000-0005-0000-0000-00000B000000}"/>
    <cellStyle name="Vírgula" xfId="1" builtinId="3"/>
    <cellStyle name="Vírgula 2" xfId="7" xr:uid="{00000000-0005-0000-0000-00000D000000}"/>
    <cellStyle name="Vírgula 2 2" xfId="4" xr:uid="{00000000-0005-0000-0000-00000E000000}"/>
    <cellStyle name="Vírgula 2 3" xfId="12" xr:uid="{00000000-0005-0000-0000-00000F000000}"/>
    <cellStyle name="Vírgula 3" xfId="13" xr:uid="{00000000-0005-0000-0000-000010000000}"/>
  </cellStyles>
  <dxfs count="2"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  <pageSetUpPr fitToPage="1"/>
  </sheetPr>
  <dimension ref="B2:L51"/>
  <sheetViews>
    <sheetView showGridLines="0" tabSelected="1" zoomScale="130" zoomScaleNormal="130" zoomScaleSheetLayoutView="100" workbookViewId="0">
      <selection activeCell="H6" sqref="H6"/>
    </sheetView>
  </sheetViews>
  <sheetFormatPr defaultRowHeight="12.75" x14ac:dyDescent="0.2"/>
  <cols>
    <col min="1" max="1" width="2.85546875" style="1" customWidth="1"/>
    <col min="2" max="2" width="18" style="1" customWidth="1"/>
    <col min="3" max="3" width="14.85546875" style="1" customWidth="1"/>
    <col min="4" max="4" width="14.7109375" style="1" customWidth="1"/>
    <col min="5" max="5" width="11.42578125" style="1" customWidth="1"/>
    <col min="6" max="6" width="81" style="2" customWidth="1"/>
    <col min="7" max="7" width="12.5703125" style="6" customWidth="1"/>
    <col min="8" max="8" width="8.7109375" style="7" customWidth="1"/>
    <col min="9" max="9" width="11.85546875" style="12" customWidth="1"/>
    <col min="10" max="10" width="11.7109375" style="12" customWidth="1"/>
    <col min="11" max="11" width="14" style="11" customWidth="1"/>
    <col min="12" max="12" width="13.7109375" style="10" customWidth="1"/>
    <col min="13" max="16384" width="9.140625" style="1"/>
  </cols>
  <sheetData>
    <row r="2" spans="2:12" s="2" customFormat="1" ht="13.5" thickBot="1" x14ac:dyDescent="0.25">
      <c r="G2" s="8"/>
      <c r="H2" s="13"/>
      <c r="K2" s="13"/>
      <c r="L2" s="14"/>
    </row>
    <row r="3" spans="2:12" s="2" customFormat="1" x14ac:dyDescent="0.2">
      <c r="B3" s="47" t="s">
        <v>32</v>
      </c>
      <c r="C3" s="41" t="s">
        <v>69</v>
      </c>
      <c r="D3" s="32"/>
      <c r="E3" s="32"/>
      <c r="F3" s="32"/>
      <c r="G3" s="50"/>
      <c r="H3" s="32"/>
      <c r="I3" s="33" t="s">
        <v>22</v>
      </c>
      <c r="J3" s="78">
        <v>45609</v>
      </c>
      <c r="K3" s="79"/>
      <c r="L3" s="80"/>
    </row>
    <row r="4" spans="2:12" s="2" customFormat="1" x14ac:dyDescent="0.2">
      <c r="B4" s="48" t="s">
        <v>33</v>
      </c>
      <c r="C4" s="42" t="s">
        <v>38</v>
      </c>
      <c r="D4" s="30"/>
      <c r="E4" s="30"/>
      <c r="F4" s="30"/>
      <c r="G4" s="51"/>
      <c r="H4" s="30"/>
      <c r="I4" s="31" t="s">
        <v>18</v>
      </c>
      <c r="J4" s="81" t="s">
        <v>71</v>
      </c>
      <c r="K4" s="82"/>
      <c r="L4" s="83"/>
    </row>
    <row r="5" spans="2:12" s="2" customFormat="1" ht="13.5" thickBot="1" x14ac:dyDescent="0.25">
      <c r="B5" s="49" t="s">
        <v>34</v>
      </c>
      <c r="C5" s="43" t="s">
        <v>70</v>
      </c>
      <c r="D5" s="29"/>
      <c r="E5" s="29"/>
      <c r="F5" s="29"/>
      <c r="G5" s="52"/>
      <c r="H5" s="29"/>
      <c r="I5" s="34" t="s">
        <v>30</v>
      </c>
      <c r="J5" s="35">
        <v>0.20760000000000001</v>
      </c>
      <c r="K5" s="34" t="s">
        <v>31</v>
      </c>
      <c r="L5" s="36"/>
    </row>
    <row r="6" spans="2:12" s="2" customFormat="1" ht="13.5" thickBot="1" x14ac:dyDescent="0.25">
      <c r="G6" s="8"/>
      <c r="H6" s="13"/>
      <c r="K6" s="13"/>
      <c r="L6" s="14"/>
    </row>
    <row r="7" spans="2:12" ht="15.75" thickBot="1" x14ac:dyDescent="0.25">
      <c r="B7" s="87" t="s">
        <v>0</v>
      </c>
      <c r="C7" s="88"/>
      <c r="D7" s="88"/>
      <c r="E7" s="88"/>
      <c r="F7" s="88"/>
      <c r="G7" s="88"/>
      <c r="H7" s="88"/>
      <c r="I7" s="88"/>
      <c r="J7" s="88"/>
      <c r="K7" s="88"/>
      <c r="L7" s="89"/>
    </row>
    <row r="8" spans="2:12" ht="13.5" thickBot="1" x14ac:dyDescent="0.25">
      <c r="B8" s="8"/>
      <c r="C8" s="8"/>
      <c r="D8" s="8"/>
      <c r="E8" s="8"/>
      <c r="F8" s="8"/>
      <c r="G8" s="8"/>
      <c r="H8" s="9"/>
      <c r="I8" s="84"/>
      <c r="J8" s="84"/>
      <c r="K8" s="84"/>
      <c r="L8" s="5"/>
    </row>
    <row r="9" spans="2:12" x14ac:dyDescent="0.2">
      <c r="B9" s="85" t="s">
        <v>12</v>
      </c>
      <c r="C9" s="85" t="s">
        <v>24</v>
      </c>
      <c r="D9" s="85" t="s">
        <v>25</v>
      </c>
      <c r="E9" s="85" t="s">
        <v>26</v>
      </c>
      <c r="F9" s="85" t="s">
        <v>13</v>
      </c>
      <c r="G9" s="85" t="s">
        <v>14</v>
      </c>
      <c r="H9" s="90" t="s">
        <v>15</v>
      </c>
      <c r="I9" s="37" t="s">
        <v>16</v>
      </c>
      <c r="J9" s="37" t="s">
        <v>16</v>
      </c>
      <c r="K9" s="39" t="s">
        <v>17</v>
      </c>
      <c r="L9" s="25" t="s">
        <v>17</v>
      </c>
    </row>
    <row r="10" spans="2:12" ht="13.5" thickBot="1" x14ac:dyDescent="0.25">
      <c r="B10" s="86"/>
      <c r="C10" s="86"/>
      <c r="D10" s="86"/>
      <c r="E10" s="86"/>
      <c r="F10" s="86"/>
      <c r="G10" s="86"/>
      <c r="H10" s="91"/>
      <c r="I10" s="38" t="s">
        <v>20</v>
      </c>
      <c r="J10" s="38" t="s">
        <v>21</v>
      </c>
      <c r="K10" s="40" t="s">
        <v>20</v>
      </c>
      <c r="L10" s="26" t="s">
        <v>21</v>
      </c>
    </row>
    <row r="11" spans="2:12" ht="13.5" thickBot="1" x14ac:dyDescent="0.25">
      <c r="B11" s="16"/>
      <c r="C11" s="16"/>
      <c r="D11" s="16"/>
      <c r="E11" s="16"/>
      <c r="F11" s="16"/>
      <c r="G11" s="16"/>
      <c r="H11" s="17"/>
      <c r="I11" s="16"/>
      <c r="J11" s="16"/>
      <c r="K11" s="17"/>
      <c r="L11" s="18"/>
    </row>
    <row r="12" spans="2:12" ht="13.5" thickBot="1" x14ac:dyDescent="0.25">
      <c r="B12" s="27" t="s">
        <v>85</v>
      </c>
      <c r="C12" s="77"/>
      <c r="D12" s="77"/>
      <c r="E12" s="77"/>
      <c r="F12" s="77" t="s">
        <v>72</v>
      </c>
      <c r="G12" s="53"/>
      <c r="H12" s="56"/>
      <c r="I12" s="53"/>
      <c r="J12" s="53"/>
      <c r="K12" s="53"/>
      <c r="L12" s="57"/>
    </row>
    <row r="13" spans="2:12" ht="25.5" x14ac:dyDescent="0.2">
      <c r="B13" s="72" t="s">
        <v>85</v>
      </c>
      <c r="C13" s="73" t="s">
        <v>50</v>
      </c>
      <c r="D13" s="72" t="s">
        <v>39</v>
      </c>
      <c r="E13" s="72" t="s">
        <v>19</v>
      </c>
      <c r="F13" s="74" t="s">
        <v>64</v>
      </c>
      <c r="G13" s="75" t="s">
        <v>23</v>
      </c>
      <c r="H13" s="76">
        <v>0.05</v>
      </c>
      <c r="I13" s="58"/>
      <c r="J13" s="59">
        <f>IF(E13="Serviço",TRUNC(I13+(I13*$J$5),4),IF(E13="Insumo",TRUNC(I13+(I13*$L$5),4)," "))</f>
        <v>0</v>
      </c>
      <c r="K13" s="59">
        <f>ROUND(H13*I13,4)</f>
        <v>0</v>
      </c>
      <c r="L13" s="59">
        <f t="shared" ref="L13" si="0">H13*J13</f>
        <v>0</v>
      </c>
    </row>
    <row r="14" spans="2:12" x14ac:dyDescent="0.2">
      <c r="B14" s="60" t="s">
        <v>1</v>
      </c>
      <c r="C14" s="61"/>
      <c r="D14" s="61"/>
      <c r="E14" s="61"/>
      <c r="F14" s="61"/>
      <c r="G14" s="54"/>
      <c r="H14" s="62"/>
      <c r="I14" s="63"/>
      <c r="J14" s="64"/>
      <c r="K14" s="65">
        <f>SUM(K13:K13)</f>
        <v>0</v>
      </c>
      <c r="L14" s="65">
        <f>SUM(L13:L13)</f>
        <v>0</v>
      </c>
    </row>
    <row r="15" spans="2:12" ht="13.5" thickBot="1" x14ac:dyDescent="0.25">
      <c r="B15" s="16"/>
      <c r="C15" s="16"/>
      <c r="D15" s="16"/>
      <c r="E15" s="16"/>
      <c r="F15" s="16"/>
      <c r="G15" s="20"/>
      <c r="H15" s="21"/>
      <c r="I15" s="66"/>
      <c r="J15" s="66"/>
      <c r="K15" s="66"/>
      <c r="L15" s="18"/>
    </row>
    <row r="16" spans="2:12" ht="13.5" thickBot="1" x14ac:dyDescent="0.25">
      <c r="B16" s="27" t="s">
        <v>86</v>
      </c>
      <c r="C16" s="77"/>
      <c r="D16" s="77"/>
      <c r="E16" s="77"/>
      <c r="F16" s="77" t="s">
        <v>88</v>
      </c>
      <c r="G16" s="53"/>
      <c r="H16" s="56"/>
      <c r="I16" s="53"/>
      <c r="J16" s="53"/>
      <c r="K16" s="53"/>
      <c r="L16" s="57"/>
    </row>
    <row r="17" spans="2:12" ht="38.25" x14ac:dyDescent="0.2">
      <c r="B17" s="4" t="s">
        <v>2</v>
      </c>
      <c r="C17" s="15" t="s">
        <v>41</v>
      </c>
      <c r="D17" s="4" t="s">
        <v>39</v>
      </c>
      <c r="E17" s="4" t="s">
        <v>19</v>
      </c>
      <c r="F17" s="23" t="s">
        <v>66</v>
      </c>
      <c r="G17" s="22" t="s">
        <v>62</v>
      </c>
      <c r="H17" s="19">
        <v>7.5179999999999998</v>
      </c>
      <c r="I17" s="58"/>
      <c r="J17" s="59">
        <f t="shared" ref="J17" si="1">IF(E17="Serviço",TRUNC(I17+(I17*$J$5),4),IF(E17="Insumo",TRUNC(I17+(I17*$L$5),4)," "))</f>
        <v>0</v>
      </c>
      <c r="K17" s="59">
        <f t="shared" ref="K17" si="2">ROUND(H17*I17,4)</f>
        <v>0</v>
      </c>
      <c r="L17" s="59">
        <f t="shared" ref="L17" si="3">H17*J17</f>
        <v>0</v>
      </c>
    </row>
    <row r="18" spans="2:12" ht="38.25" x14ac:dyDescent="0.2">
      <c r="B18" s="4" t="s">
        <v>3</v>
      </c>
      <c r="C18" s="71" t="s">
        <v>52</v>
      </c>
      <c r="D18" s="4" t="s">
        <v>39</v>
      </c>
      <c r="E18" s="4" t="s">
        <v>19</v>
      </c>
      <c r="F18" s="23" t="s">
        <v>67</v>
      </c>
      <c r="G18" s="22" t="s">
        <v>61</v>
      </c>
      <c r="H18" s="19">
        <v>129.41329999999999</v>
      </c>
      <c r="I18" s="58"/>
      <c r="J18" s="59">
        <f t="shared" ref="J18:J19" si="4">IF(E18="Serviço",TRUNC(I18+(I18*$J$5),4),IF(E18="Insumo",TRUNC(I18+(I18*$L$5),4)," "))</f>
        <v>0</v>
      </c>
      <c r="K18" s="59">
        <f t="shared" ref="K18:K19" si="5">ROUND(H18*I18,4)</f>
        <v>0</v>
      </c>
      <c r="L18" s="59">
        <f t="shared" ref="L18:L19" si="6">H18*J18</f>
        <v>0</v>
      </c>
    </row>
    <row r="19" spans="2:12" ht="25.5" x14ac:dyDescent="0.2">
      <c r="B19" s="4" t="s">
        <v>4</v>
      </c>
      <c r="C19" s="15" t="s">
        <v>51</v>
      </c>
      <c r="D19" s="4" t="s">
        <v>39</v>
      </c>
      <c r="E19" s="4" t="s">
        <v>19</v>
      </c>
      <c r="F19" s="23" t="s">
        <v>68</v>
      </c>
      <c r="G19" s="22" t="s">
        <v>61</v>
      </c>
      <c r="H19" s="19">
        <v>89.2102</v>
      </c>
      <c r="I19" s="58"/>
      <c r="J19" s="59">
        <f t="shared" si="4"/>
        <v>0</v>
      </c>
      <c r="K19" s="59">
        <f t="shared" si="5"/>
        <v>0</v>
      </c>
      <c r="L19" s="59">
        <f t="shared" si="6"/>
        <v>0</v>
      </c>
    </row>
    <row r="20" spans="2:12" x14ac:dyDescent="0.2">
      <c r="B20" s="60" t="s">
        <v>5</v>
      </c>
      <c r="C20" s="61"/>
      <c r="D20" s="61"/>
      <c r="E20" s="61"/>
      <c r="F20" s="61"/>
      <c r="G20" s="54"/>
      <c r="H20" s="62"/>
      <c r="I20" s="67"/>
      <c r="J20" s="67"/>
      <c r="K20" s="65">
        <f>SUM(K17:K19)</f>
        <v>0</v>
      </c>
      <c r="L20" s="65">
        <f>SUM(L17:L19)</f>
        <v>0</v>
      </c>
    </row>
    <row r="21" spans="2:12" ht="13.5" thickBot="1" x14ac:dyDescent="0.25">
      <c r="B21" s="16"/>
      <c r="C21" s="16"/>
      <c r="D21" s="16"/>
      <c r="E21" s="16"/>
      <c r="F21" s="16"/>
      <c r="G21" s="20"/>
      <c r="H21" s="21"/>
      <c r="I21" s="20"/>
      <c r="J21" s="20"/>
      <c r="K21" s="66"/>
      <c r="L21" s="18"/>
    </row>
    <row r="22" spans="2:12" ht="13.5" thickBot="1" x14ac:dyDescent="0.25">
      <c r="B22" s="27" t="s">
        <v>84</v>
      </c>
      <c r="C22" s="77"/>
      <c r="D22" s="77"/>
      <c r="E22" s="77"/>
      <c r="F22" s="77" t="s">
        <v>76</v>
      </c>
      <c r="G22" s="53"/>
      <c r="H22" s="56"/>
      <c r="I22" s="53"/>
      <c r="J22" s="53"/>
      <c r="K22" s="53"/>
      <c r="L22" s="57"/>
    </row>
    <row r="23" spans="2:12" x14ac:dyDescent="0.2">
      <c r="B23" s="4" t="s">
        <v>7</v>
      </c>
      <c r="C23" s="15" t="s">
        <v>90</v>
      </c>
      <c r="D23" s="4" t="s">
        <v>39</v>
      </c>
      <c r="E23" s="4" t="s">
        <v>19</v>
      </c>
      <c r="F23" s="23" t="s">
        <v>91</v>
      </c>
      <c r="G23" s="22" t="s">
        <v>74</v>
      </c>
      <c r="H23" s="19">
        <v>12.5</v>
      </c>
      <c r="I23" s="58"/>
      <c r="J23" s="59">
        <f t="shared" ref="J23" si="7">IF(E23="Serviço",TRUNC(I23+(I23*$J$5),4),IF(E23="Insumo",TRUNC(I23+(I23*$L$5),4)," "))</f>
        <v>0</v>
      </c>
      <c r="K23" s="59">
        <f t="shared" ref="K23" si="8">ROUND(H23*I23,4)</f>
        <v>0</v>
      </c>
      <c r="L23" s="59">
        <f t="shared" ref="L23" si="9">H23*J23</f>
        <v>0</v>
      </c>
    </row>
    <row r="24" spans="2:12" ht="38.25" x14ac:dyDescent="0.2">
      <c r="B24" s="4" t="s">
        <v>75</v>
      </c>
      <c r="C24" s="15" t="s">
        <v>90</v>
      </c>
      <c r="D24" s="4" t="s">
        <v>39</v>
      </c>
      <c r="E24" s="4" t="s">
        <v>19</v>
      </c>
      <c r="F24" s="23" t="s">
        <v>89</v>
      </c>
      <c r="G24" s="22" t="s">
        <v>63</v>
      </c>
      <c r="H24" s="19">
        <v>21</v>
      </c>
      <c r="I24" s="58"/>
      <c r="J24" s="59">
        <f t="shared" ref="J24" si="10">IF(E24="Serviço",TRUNC(I24+(I24*$J$5),4),IF(E24="Insumo",TRUNC(I24+(I24*$L$5),4)," "))</f>
        <v>0</v>
      </c>
      <c r="K24" s="59">
        <f t="shared" ref="K24" si="11">ROUND(H24*I24,4)</f>
        <v>0</v>
      </c>
      <c r="L24" s="59">
        <f t="shared" ref="L24" si="12">H24*J24</f>
        <v>0</v>
      </c>
    </row>
    <row r="25" spans="2:12" ht="38.25" x14ac:dyDescent="0.2">
      <c r="B25" s="4" t="s">
        <v>83</v>
      </c>
      <c r="C25" s="15" t="s">
        <v>46</v>
      </c>
      <c r="D25" s="4" t="s">
        <v>73</v>
      </c>
      <c r="E25" s="4" t="s">
        <v>19</v>
      </c>
      <c r="F25" s="23" t="s">
        <v>60</v>
      </c>
      <c r="G25" s="22" t="s">
        <v>63</v>
      </c>
      <c r="H25" s="19">
        <v>10.31</v>
      </c>
      <c r="I25" s="58"/>
      <c r="J25" s="59">
        <f t="shared" ref="J25" si="13">IF(E25="Serviço",TRUNC(I25+(I25*$J$5),4),IF(E25="Insumo",TRUNC(I25+(I25*$L$5),4)," "))</f>
        <v>0</v>
      </c>
      <c r="K25" s="59">
        <f t="shared" ref="K25" si="14">ROUND(H25*I25,4)</f>
        <v>0</v>
      </c>
      <c r="L25" s="59">
        <f t="shared" ref="L25" si="15">H25*J25</f>
        <v>0</v>
      </c>
    </row>
    <row r="26" spans="2:12" x14ac:dyDescent="0.2">
      <c r="B26" s="60" t="s">
        <v>6</v>
      </c>
      <c r="C26" s="61"/>
      <c r="D26" s="61"/>
      <c r="E26" s="61"/>
      <c r="F26" s="61"/>
      <c r="G26" s="54"/>
      <c r="H26" s="62"/>
      <c r="I26" s="67"/>
      <c r="J26" s="67"/>
      <c r="K26" s="65">
        <f>SUM(K23:K25)</f>
        <v>0</v>
      </c>
      <c r="L26" s="65">
        <f>SUM(L23:L25)</f>
        <v>0</v>
      </c>
    </row>
    <row r="27" spans="2:12" ht="13.5" thickBot="1" x14ac:dyDescent="0.25">
      <c r="B27" s="16"/>
      <c r="C27" s="16"/>
      <c r="D27" s="16"/>
      <c r="E27" s="16"/>
      <c r="F27" s="16"/>
      <c r="G27" s="20"/>
      <c r="H27" s="21"/>
      <c r="I27" s="20"/>
      <c r="J27" s="20"/>
      <c r="K27" s="66"/>
      <c r="L27" s="18"/>
    </row>
    <row r="28" spans="2:12" ht="13.5" thickBot="1" x14ac:dyDescent="0.25">
      <c r="B28" s="27" t="s">
        <v>87</v>
      </c>
      <c r="C28" s="77"/>
      <c r="D28" s="77"/>
      <c r="E28" s="77"/>
      <c r="F28" s="77" t="s">
        <v>77</v>
      </c>
      <c r="G28" s="53"/>
      <c r="H28" s="56"/>
      <c r="I28" s="53"/>
      <c r="J28" s="53"/>
      <c r="K28" s="53"/>
      <c r="L28" s="57"/>
    </row>
    <row r="29" spans="2:12" ht="25.5" x14ac:dyDescent="0.2">
      <c r="B29" s="4" t="s">
        <v>8</v>
      </c>
      <c r="C29" s="15" t="s">
        <v>45</v>
      </c>
      <c r="D29" s="4" t="s">
        <v>39</v>
      </c>
      <c r="E29" s="4" t="s">
        <v>19</v>
      </c>
      <c r="F29" s="23" t="s">
        <v>36</v>
      </c>
      <c r="G29" s="22" t="s">
        <v>40</v>
      </c>
      <c r="H29" s="19">
        <v>2</v>
      </c>
      <c r="I29" s="58"/>
      <c r="J29" s="59">
        <f t="shared" ref="J29" si="16">IF(E29="Serviço",TRUNC(I29+(I29*$J$5),4),IF(E29="Insumo",TRUNC(I29+(I29*$L$5),4)," "))</f>
        <v>0</v>
      </c>
      <c r="K29" s="59">
        <f t="shared" ref="K29" si="17">ROUND(H29*I29,4)</f>
        <v>0</v>
      </c>
      <c r="L29" s="59">
        <f t="shared" ref="L29" si="18">H29*J29</f>
        <v>0</v>
      </c>
    </row>
    <row r="30" spans="2:12" ht="25.5" x14ac:dyDescent="0.2">
      <c r="B30" s="4" t="s">
        <v>9</v>
      </c>
      <c r="C30" s="15" t="s">
        <v>42</v>
      </c>
      <c r="D30" s="4" t="s">
        <v>73</v>
      </c>
      <c r="E30" s="4" t="s">
        <v>19</v>
      </c>
      <c r="F30" s="23" t="s">
        <v>43</v>
      </c>
      <c r="G30" s="22" t="s">
        <v>63</v>
      </c>
      <c r="H30" s="19">
        <v>7.28</v>
      </c>
      <c r="I30" s="58"/>
      <c r="J30" s="59">
        <f t="shared" ref="J30:J31" si="19">IF(E30="Serviço",TRUNC(I30+(I30*$J$5),4),IF(E30="Insumo",TRUNC(I30+(I30*$L$5),4)," "))</f>
        <v>0</v>
      </c>
      <c r="K30" s="59">
        <f t="shared" ref="K30:K31" si="20">ROUND(H30*I30,4)</f>
        <v>0</v>
      </c>
      <c r="L30" s="59">
        <f t="shared" ref="L30:L31" si="21">H30*J30</f>
        <v>0</v>
      </c>
    </row>
    <row r="31" spans="2:12" ht="38.25" x14ac:dyDescent="0.2">
      <c r="B31" s="4" t="s">
        <v>56</v>
      </c>
      <c r="C31" s="15" t="s">
        <v>49</v>
      </c>
      <c r="D31" s="4" t="s">
        <v>73</v>
      </c>
      <c r="E31" s="4" t="s">
        <v>19</v>
      </c>
      <c r="F31" s="23" t="s">
        <v>57</v>
      </c>
      <c r="G31" s="22" t="s">
        <v>65</v>
      </c>
      <c r="H31" s="19">
        <v>2</v>
      </c>
      <c r="I31" s="58"/>
      <c r="J31" s="59">
        <f t="shared" si="19"/>
        <v>0</v>
      </c>
      <c r="K31" s="59">
        <f t="shared" si="20"/>
        <v>0</v>
      </c>
      <c r="L31" s="59">
        <f t="shared" si="21"/>
        <v>0</v>
      </c>
    </row>
    <row r="32" spans="2:12" x14ac:dyDescent="0.2">
      <c r="B32" s="60" t="s">
        <v>10</v>
      </c>
      <c r="C32" s="61"/>
      <c r="D32" s="61"/>
      <c r="E32" s="61"/>
      <c r="F32" s="61"/>
      <c r="G32" s="54"/>
      <c r="H32" s="62"/>
      <c r="I32" s="67"/>
      <c r="J32" s="67"/>
      <c r="K32" s="65">
        <f>SUM(K29:K31)</f>
        <v>0</v>
      </c>
      <c r="L32" s="65">
        <f>SUM(L29:L31)</f>
        <v>0</v>
      </c>
    </row>
    <row r="33" spans="2:12" ht="13.5" thickBot="1" x14ac:dyDescent="0.25">
      <c r="B33" s="16"/>
      <c r="C33" s="16"/>
      <c r="D33" s="16"/>
      <c r="E33" s="16"/>
      <c r="F33" s="16"/>
      <c r="G33" s="20"/>
      <c r="H33" s="21"/>
      <c r="I33" s="20"/>
      <c r="J33" s="20"/>
      <c r="K33" s="66"/>
      <c r="L33" s="18"/>
    </row>
    <row r="34" spans="2:12" ht="13.5" thickBot="1" x14ac:dyDescent="0.25">
      <c r="B34" s="27" t="s">
        <v>78</v>
      </c>
      <c r="C34" s="77"/>
      <c r="D34" s="77"/>
      <c r="E34" s="77"/>
      <c r="F34" s="77" t="s">
        <v>82</v>
      </c>
      <c r="G34" s="53"/>
      <c r="H34" s="56"/>
      <c r="I34" s="53"/>
      <c r="J34" s="53"/>
      <c r="K34" s="53"/>
      <c r="L34" s="57"/>
    </row>
    <row r="35" spans="2:12" ht="51" x14ac:dyDescent="0.2">
      <c r="B35" s="4" t="s">
        <v>11</v>
      </c>
      <c r="C35" s="15" t="s">
        <v>53</v>
      </c>
      <c r="D35" s="4" t="s">
        <v>39</v>
      </c>
      <c r="E35" s="4" t="s">
        <v>19</v>
      </c>
      <c r="F35" s="23" t="s">
        <v>58</v>
      </c>
      <c r="G35" s="22" t="s">
        <v>63</v>
      </c>
      <c r="H35" s="19">
        <v>20.7</v>
      </c>
      <c r="I35" s="58"/>
      <c r="J35" s="59">
        <f t="shared" ref="J35:J37" si="22">IF(E35="Serviço",TRUNC(I35+(I35*$J$5),4),IF(E35="Insumo",TRUNC(I35+(I35*$L$5),4)," "))</f>
        <v>0</v>
      </c>
      <c r="K35" s="59">
        <f t="shared" ref="K35:K37" si="23">ROUND(H35*I35,4)</f>
        <v>0</v>
      </c>
      <c r="L35" s="59">
        <f t="shared" ref="L35:L37" si="24">H35*J35</f>
        <v>0</v>
      </c>
    </row>
    <row r="36" spans="2:12" x14ac:dyDescent="0.2">
      <c r="B36" s="4" t="s">
        <v>79</v>
      </c>
      <c r="C36" s="15" t="s">
        <v>54</v>
      </c>
      <c r="D36" s="4" t="s">
        <v>73</v>
      </c>
      <c r="E36" s="4" t="s">
        <v>19</v>
      </c>
      <c r="F36" s="23" t="s">
        <v>37</v>
      </c>
      <c r="G36" s="22" t="s">
        <v>62</v>
      </c>
      <c r="H36" s="19">
        <v>33.119999999999997</v>
      </c>
      <c r="I36" s="58"/>
      <c r="J36" s="59">
        <f t="shared" si="22"/>
        <v>0</v>
      </c>
      <c r="K36" s="59">
        <f t="shared" si="23"/>
        <v>0</v>
      </c>
      <c r="L36" s="59">
        <f t="shared" si="24"/>
        <v>0</v>
      </c>
    </row>
    <row r="37" spans="2:12" ht="25.5" x14ac:dyDescent="0.2">
      <c r="B37" s="4" t="s">
        <v>80</v>
      </c>
      <c r="C37" s="15" t="s">
        <v>47</v>
      </c>
      <c r="D37" s="4" t="s">
        <v>73</v>
      </c>
      <c r="E37" s="4" t="s">
        <v>19</v>
      </c>
      <c r="F37" s="23" t="s">
        <v>48</v>
      </c>
      <c r="G37" s="22" t="s">
        <v>40</v>
      </c>
      <c r="H37" s="19">
        <v>2</v>
      </c>
      <c r="I37" s="58"/>
      <c r="J37" s="59">
        <f t="shared" si="22"/>
        <v>0</v>
      </c>
      <c r="K37" s="59">
        <f t="shared" si="23"/>
        <v>0</v>
      </c>
      <c r="L37" s="59">
        <f t="shared" si="24"/>
        <v>0</v>
      </c>
    </row>
    <row r="38" spans="2:12" x14ac:dyDescent="0.2">
      <c r="B38" s="4" t="s">
        <v>81</v>
      </c>
      <c r="C38" s="15" t="s">
        <v>44</v>
      </c>
      <c r="D38" s="4" t="s">
        <v>73</v>
      </c>
      <c r="E38" s="4" t="s">
        <v>19</v>
      </c>
      <c r="F38" s="23" t="s">
        <v>35</v>
      </c>
      <c r="G38" s="22" t="s">
        <v>40</v>
      </c>
      <c r="H38" s="19">
        <v>1</v>
      </c>
      <c r="I38" s="58"/>
      <c r="J38" s="59">
        <f t="shared" ref="J38" si="25">IF(E38="Serviço",TRUNC(I38+(I38*$J$5),4),IF(E38="Insumo",TRUNC(I38+(I38*$L$5),4)," "))</f>
        <v>0</v>
      </c>
      <c r="K38" s="59">
        <f t="shared" ref="K38" si="26">ROUND(H38*I38,4)</f>
        <v>0</v>
      </c>
      <c r="L38" s="59">
        <f t="shared" ref="L38" si="27">H38*J38</f>
        <v>0</v>
      </c>
    </row>
    <row r="39" spans="2:12" x14ac:dyDescent="0.2">
      <c r="B39" s="60" t="s">
        <v>92</v>
      </c>
      <c r="C39" s="61"/>
      <c r="D39" s="61"/>
      <c r="E39" s="61"/>
      <c r="F39" s="61"/>
      <c r="G39" s="54"/>
      <c r="H39" s="62"/>
      <c r="I39" s="67"/>
      <c r="J39" s="67"/>
      <c r="K39" s="65">
        <f>SUM(K35:K38)</f>
        <v>0</v>
      </c>
      <c r="L39" s="65">
        <f>SUM(L35:L38)</f>
        <v>0</v>
      </c>
    </row>
    <row r="40" spans="2:12" s="3" customFormat="1" x14ac:dyDescent="0.2">
      <c r="B40" s="68"/>
      <c r="C40" s="68"/>
      <c r="D40" s="68"/>
      <c r="E40" s="68"/>
      <c r="F40" s="68"/>
      <c r="G40" s="55"/>
      <c r="H40" s="24"/>
      <c r="I40" s="69"/>
      <c r="J40" s="69"/>
      <c r="K40" s="70"/>
      <c r="L40" s="70"/>
    </row>
    <row r="41" spans="2:12" s="3" customFormat="1" x14ac:dyDescent="0.2">
      <c r="B41" s="60" t="s">
        <v>59</v>
      </c>
      <c r="C41" s="61"/>
      <c r="D41" s="61"/>
      <c r="E41" s="61"/>
      <c r="F41" s="61"/>
      <c r="G41" s="54"/>
      <c r="H41" s="28"/>
      <c r="I41" s="67"/>
      <c r="J41" s="67"/>
      <c r="K41" s="65">
        <f>K39+K32+K26+K20+K14</f>
        <v>0</v>
      </c>
      <c r="L41" s="65">
        <f>L39+L32+L26+L20+L14</f>
        <v>0</v>
      </c>
    </row>
    <row r="47" spans="2:12" ht="15.75" x14ac:dyDescent="0.2">
      <c r="B47" s="44" t="s">
        <v>27</v>
      </c>
    </row>
    <row r="48" spans="2:12" ht="15" x14ac:dyDescent="0.2">
      <c r="B48" s="45" t="s">
        <v>28</v>
      </c>
    </row>
    <row r="49" spans="2:4" ht="15" x14ac:dyDescent="0.2">
      <c r="B49" s="45" t="s">
        <v>29</v>
      </c>
    </row>
    <row r="51" spans="2:4" x14ac:dyDescent="0.2">
      <c r="D51" s="46" t="s">
        <v>55</v>
      </c>
    </row>
  </sheetData>
  <autoFilter ref="A12:L41" xr:uid="{00000000-0009-0000-0000-000001000000}"/>
  <mergeCells count="11">
    <mergeCell ref="J3:L3"/>
    <mergeCell ref="J4:L4"/>
    <mergeCell ref="I8:K8"/>
    <mergeCell ref="G9:G10"/>
    <mergeCell ref="B7:L7"/>
    <mergeCell ref="H9:H10"/>
    <mergeCell ref="B9:B10"/>
    <mergeCell ref="F9:F10"/>
    <mergeCell ref="E9:E10"/>
    <mergeCell ref="D9:D10"/>
    <mergeCell ref="C9:C10"/>
  </mergeCells>
  <phoneticPr fontId="7" type="noConversion"/>
  <conditionalFormatting sqref="H9:J9">
    <cfRule type="cellIs" dxfId="1" priority="25" stopIfTrue="1" operator="equal">
      <formula>0</formula>
    </cfRule>
  </conditionalFormatting>
  <conditionalFormatting sqref="I14">
    <cfRule type="cellIs" dxfId="0" priority="26" stopIfTrue="1" operator="equal">
      <formula>0</formula>
    </cfRule>
  </conditionalFormatting>
  <dataValidations disablePrompts="1" count="1">
    <dataValidation type="list" allowBlank="1" showInputMessage="1" showErrorMessage="1" sqref="E23:E25 E29:E31 E35:E38 E17:E19 E13" xr:uid="{00000000-0002-0000-0100-000000000000}">
      <mc:AlternateContent xmlns:x12ac="http://schemas.microsoft.com/office/spreadsheetml/2011/1/ac" xmlns:mc="http://schemas.openxmlformats.org/markup-compatibility/2006">
        <mc:Choice Requires="x12ac">
          <x12ac:list>"""Serviço""","""Insumo"""</x12ac:list>
        </mc:Choice>
        <mc:Fallback>
          <formula1>"""Serviço"",""Insumo"""</formula1>
        </mc:Fallback>
      </mc:AlternateContent>
    </dataValidation>
  </dataValidations>
  <printOptions horizontalCentered="1"/>
  <pageMargins left="0.19685039370078741" right="0.19685039370078741" top="1.3779527559055118" bottom="1.2598425196850394" header="0.11811023622047245" footer="0.62992125984251968"/>
  <pageSetup paperSize="9" scale="48" fitToHeight="0" orientation="portrait" verticalDpi="599" r:id="rId1"/>
  <headerFooter scaleWithDoc="0" alignWithMargins="0">
    <oddHeader xml:space="preserve">&amp;L&amp;G&amp;C&amp;"Times New Roman,Negrito"&amp;12PREFEITURA MUNICIPAL DE CACHOEIRA DA PRATA
              ESTADO E MINAS GERAIS
</oddHeader>
    <oddFooter xml:space="preserve">&amp;C&amp;8Página &amp;P de &amp;N
PRAÇA JK, 139 – CEP : 35765-000 – TELEFAX: (31)3716-1392 – CACHOEIRA DA PRATA – MINAS GERAIS&amp;10
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Orçamento</vt:lpstr>
      <vt:lpstr>Orçamento!Area_de_impressao</vt:lpstr>
      <vt:lpstr>Orçamento!Titulos_de_impressao</vt:lpstr>
    </vt:vector>
  </TitlesOfParts>
  <Company>FNDE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Herton Cavalcanti</dc:creator>
  <cp:lastModifiedBy>Marcos</cp:lastModifiedBy>
  <cp:lastPrinted>2024-11-13T11:26:00Z</cp:lastPrinted>
  <dcterms:created xsi:type="dcterms:W3CDTF">2009-07-02T17:29:30Z</dcterms:created>
  <dcterms:modified xsi:type="dcterms:W3CDTF">2024-11-13T11:33:28Z</dcterms:modified>
</cp:coreProperties>
</file>