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filterPrivacy="1"/>
  <xr:revisionPtr revIDLastSave="0" documentId="8_{2EF74901-A362-489A-83FA-7B8F687A4F1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CRONOGRAMA" sheetId="6" r:id="rId1"/>
    <sheet name="BDI-COM DESONERAÇÃO" sheetId="9" r:id="rId2"/>
    <sheet name="Planilha1" sheetId="7" state="hidden" r:id="rId3"/>
  </sheets>
  <definedNames>
    <definedName name="_xlnm.Print_Area" localSheetId="1">'BDI-COM DESONERAÇÃO'!$B$1:$D$35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9" i="6" l="1"/>
  <c r="D8" i="6"/>
  <c r="D7" i="6"/>
  <c r="D23" i="9"/>
  <c r="D14" i="9"/>
  <c r="D11" i="9"/>
  <c r="D22" i="9" s="1"/>
  <c r="D24" i="9" s="1"/>
  <c r="C7" i="7" l="1"/>
  <c r="C9" i="7"/>
  <c r="C18" i="7"/>
  <c r="C10" i="7" l="1"/>
  <c r="D9" i="7" s="1"/>
</calcChain>
</file>

<file path=xl/sharedStrings.xml><?xml version="1.0" encoding="utf-8"?>
<sst xmlns="http://schemas.openxmlformats.org/spreadsheetml/2006/main" count="78" uniqueCount="73">
  <si>
    <t>INSS</t>
  </si>
  <si>
    <t>DISCRIMINAÇÃO DAS PARCELAS</t>
  </si>
  <si>
    <t>CONSTRUÇÃO DE EDIFÍCIOS</t>
  </si>
  <si>
    <t>ADMINISTRAÇÃO CENTRAL</t>
  </si>
  <si>
    <t>AC</t>
  </si>
  <si>
    <t>LUCRO BRUTO</t>
  </si>
  <si>
    <t>L</t>
  </si>
  <si>
    <t>DESPESAS FINANCEIRAS</t>
  </si>
  <si>
    <t>DF</t>
  </si>
  <si>
    <t>SEGUROS, GARANTIAS E RISCO</t>
  </si>
  <si>
    <t>SEGUROS + GARANTIAS</t>
  </si>
  <si>
    <t>S</t>
  </si>
  <si>
    <t>RISCO(*)</t>
  </si>
  <si>
    <t>R</t>
  </si>
  <si>
    <t>TRIBUTOS</t>
  </si>
  <si>
    <t>I</t>
  </si>
  <si>
    <t>ISS</t>
  </si>
  <si>
    <r>
      <t>ISS</t>
    </r>
    <r>
      <rPr>
        <vertAlign val="superscript"/>
        <sz val="8"/>
        <rFont val="Arial"/>
        <family val="2"/>
      </rPr>
      <t>(2)</t>
    </r>
  </si>
  <si>
    <t>-</t>
  </si>
  <si>
    <t>PIS</t>
  </si>
  <si>
    <t>COFINS</t>
  </si>
  <si>
    <t>CPRB</t>
  </si>
  <si>
    <t>FÓRMULA DO BDI</t>
  </si>
  <si>
    <t>(1 + (AC + S + G + R)) x (1 + DF) x  (1 + L)</t>
  </si>
  <si>
    <t>(1 - (I + CPRB))</t>
  </si>
  <si>
    <t>BDI (NUMERADOR)</t>
  </si>
  <si>
    <t>BDI (DENOMINADOR)</t>
  </si>
  <si>
    <t>BDI</t>
  </si>
  <si>
    <t>OBSERVAÇÕES</t>
  </si>
  <si>
    <t>BDI (CONFORME ACÓRDÃO Nº 2622/2013 e LEI Nº 13.161/2015)</t>
  </si>
  <si>
    <r>
      <rPr>
        <vertAlign val="superscript"/>
        <sz val="8"/>
        <rFont val="Arial"/>
        <family val="2"/>
      </rPr>
      <t xml:space="preserve">(1) </t>
    </r>
    <r>
      <rPr>
        <sz val="8"/>
        <rFont val="Arial"/>
        <family val="2"/>
      </rPr>
      <t>SIGLA.</t>
    </r>
    <r>
      <rPr>
        <vertAlign val="superscript"/>
        <sz val="8"/>
        <rFont val="Arial"/>
        <family val="2"/>
      </rPr>
      <t xml:space="preserve">
(2) </t>
    </r>
    <r>
      <rPr>
        <sz val="8"/>
        <rFont val="Arial"/>
        <family val="2"/>
      </rPr>
      <t>QUANTO AO ISS O TCU ORIENTA OBSERVAR A LEGISLAÇÃO DO MUNICÍPIO. NO REFERIDO ACÓRDÃO O TCU PARTIU DA PREMISSA DE INCIDÊNCIA DO ISS EM 50% DO PREÇO DE VENDA, COM PERCENTUAIS DE 2%, 3%, 4% E 5%.</t>
    </r>
  </si>
  <si>
    <r>
      <t xml:space="preserve">SIG.
</t>
    </r>
    <r>
      <rPr>
        <b/>
        <vertAlign val="superscript"/>
        <sz val="8"/>
        <rFont val="Arial"/>
        <family val="2"/>
      </rPr>
      <t>(1)</t>
    </r>
  </si>
  <si>
    <r>
      <t xml:space="preserve">ISS </t>
    </r>
    <r>
      <rPr>
        <b/>
        <vertAlign val="superscript"/>
        <sz val="8"/>
        <rFont val="Arial"/>
        <family val="2"/>
      </rPr>
      <t>(2)</t>
    </r>
  </si>
  <si>
    <t>Desconto Sobre a tabela SINAPI</t>
  </si>
  <si>
    <t>Desconto Real (D - E - D x E)</t>
  </si>
  <si>
    <t>Custo SINAPI</t>
  </si>
  <si>
    <t>Custo Administrativo (F X G)</t>
  </si>
  <si>
    <t>Valor Global (G + H)</t>
  </si>
  <si>
    <t>D</t>
  </si>
  <si>
    <t>E</t>
  </si>
  <si>
    <t>F</t>
  </si>
  <si>
    <t>G</t>
  </si>
  <si>
    <t>H</t>
  </si>
  <si>
    <t>ADM</t>
  </si>
  <si>
    <t>ÁGUA</t>
  </si>
  <si>
    <t>ESGOTO</t>
  </si>
  <si>
    <t>RSU</t>
  </si>
  <si>
    <t>TOTAL</t>
  </si>
  <si>
    <t>ANEXO I-A</t>
  </si>
  <si>
    <t>CRONOGRAMA FÍSICO-FINANCEIRO</t>
  </si>
  <si>
    <t>ETAPA</t>
  </si>
  <si>
    <t>RESPONSÁVEL</t>
  </si>
  <si>
    <t>PORCENTUAL (%)</t>
  </si>
  <si>
    <t>VALOR ESTIMADO (R$)</t>
  </si>
  <si>
    <t>PREVISÃO DE PAGAMENTO</t>
  </si>
  <si>
    <t>Empresa Contratada</t>
  </si>
  <si>
    <t>Após entrega inicial</t>
  </si>
  <si>
    <t>2. Aprovação do PRAD pelo SAAE</t>
  </si>
  <si>
    <t>Empresa Contratada / SAAE Viçosa</t>
  </si>
  <si>
    <t>Após aprovação do SAAE</t>
  </si>
  <si>
    <t>3. Aprovação Final pelo Órgão Ambiental</t>
  </si>
  <si>
    <t>Após aprovação do órgão ambiental</t>
  </si>
  <si>
    <t>Observação:</t>
  </si>
  <si>
    <t>Diretor de Planejamento e Saneamento Ambiental</t>
  </si>
  <si>
    <t>Ruan Diego Estefenson Ferreira</t>
  </si>
  <si>
    <t>OBJETO: CONTRATAÇÃO DE EMPRESA ESPECIALIZADA PARA A ELABORAÇÃO DO PLANO DE RECUPERAÇÃO DE ÁREA DEGRADADA (PRAD) PARA O ATERRO SANITÁRIO DO MUNICÍPIO DE VIÇOSA/MG</t>
  </si>
  <si>
    <t>VALOR TOTAL:</t>
  </si>
  <si>
    <r>
      <t xml:space="preserve">1. Entrega Inicial dos Produtos </t>
    </r>
    <r>
      <rPr>
        <i/>
        <sz val="11"/>
        <color theme="1"/>
        <rFont val="Arial"/>
        <family val="2"/>
      </rPr>
      <t>(Elaboração e Entrega do PRAD para o SAAE)</t>
    </r>
  </si>
  <si>
    <r>
      <t xml:space="preserve">📌 </t>
    </r>
    <r>
      <rPr>
        <b/>
        <sz val="10"/>
        <color theme="1"/>
        <rFont val="Arial"/>
        <family val="2"/>
      </rPr>
      <t>Este cronograma deverá ser atualizado após a assinatura do contrato, considerando eventualmente ajustes nos prazos e valores.</t>
    </r>
  </si>
  <si>
    <t xml:space="preserve">Empresa Contratada/URA-MG </t>
  </si>
  <si>
    <t>ANEXO I-B</t>
  </si>
  <si>
    <t>DEMONSTRATIVO DO BDI - COM DESONERAÇÃO - SERVIÇO DE ENGENHARIA</t>
  </si>
  <si>
    <t>(CENTO E NOVE MIL, OITOCENTOS E CINQUENTA REAIS)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</si>
</sst>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R$&quot;\ * #,##0_-;\-&quot;R$&quot;\ * #,##0_-;_-&quot;R$&quot;\ * &quot;-&quot;_-;_-@_-"/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</numFmts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sz val="8"/>
      <color theme="1"/>
      <name val="Arial"/>
      <family val="2"/>
    </font>
    <font>
      <sz val="12"/>
      <name val="Arial Black"/>
      <family val="2"/>
    </font>
    <font>
      <sz val="8"/>
      <name val="Arial"/>
      <family val="2"/>
    </font>
    <font>
      <b/>
      <sz val="8"/>
      <name val="Arial"/>
      <family val="2"/>
    </font>
    <font>
      <vertAlign val="superscript"/>
      <sz val="8"/>
      <name val="Arial"/>
      <family val="2"/>
    </font>
    <font>
      <b/>
      <u/>
      <sz val="8"/>
      <name val="Arial"/>
      <family val="2"/>
    </font>
    <font>
      <b/>
      <sz val="13"/>
      <name val="Arial"/>
      <family val="2"/>
    </font>
    <font>
      <sz val="11"/>
      <color theme="1"/>
      <name val="Calibri"/>
      <family val="2"/>
      <scheme val="minor"/>
    </font>
    <font>
      <b/>
      <vertAlign val="superscript"/>
      <sz val="8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3.5"/>
      <color theme="1"/>
      <name val="Arial"/>
      <family val="2"/>
    </font>
    <font>
      <b/>
      <sz val="11"/>
      <color theme="1"/>
      <name val="Arial"/>
      <family val="2"/>
    </font>
    <font>
      <i/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b/>
      <sz val="12"/>
      <name val="Arial"/>
      <family val="2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 tint="-4.9958800012207406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theme="1"/>
      </right>
      <top style="hair">
        <color theme="1"/>
      </top>
      <bottom style="hair">
        <color theme="1"/>
      </bottom>
      <diagonal/>
    </border>
    <border>
      <left/>
      <right style="hair">
        <color theme="1"/>
      </right>
      <top style="hair">
        <color theme="1"/>
      </top>
      <bottom/>
      <diagonal/>
    </border>
    <border>
      <left/>
      <right style="hair">
        <color theme="1"/>
      </right>
      <top/>
      <bottom style="hair">
        <color theme="1"/>
      </bottom>
      <diagonal/>
    </border>
    <border>
      <left style="thin">
        <color indexed="64"/>
      </left>
      <right/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thin">
        <color indexed="64"/>
      </right>
      <top style="hair">
        <color theme="1"/>
      </top>
      <bottom style="hair">
        <color theme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/>
      <diagonal/>
    </border>
    <border>
      <left style="hair">
        <color auto="1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/>
      <bottom style="hair">
        <color auto="1"/>
      </bottom>
      <diagonal/>
    </border>
    <border>
      <left style="hair">
        <color auto="1"/>
      </left>
      <right style="thin">
        <color indexed="64"/>
      </right>
      <top/>
      <bottom style="hair">
        <color auto="1"/>
      </bottom>
      <diagonal/>
    </border>
    <border>
      <left style="hair">
        <color theme="1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2" fillId="2" borderId="0" applyNumberFormat="0" applyBorder="0" applyAlignment="0" applyProtection="0"/>
    <xf numFmtId="0" fontId="1" fillId="0" borderId="0"/>
    <xf numFmtId="9" fontId="1" fillId="0" borderId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44" fontId="10" fillId="0" borderId="0" applyFont="0" applyFill="0" applyBorder="0" applyAlignment="0" applyProtection="0"/>
  </cellStyleXfs>
  <cellXfs count="88">
    <xf numFmtId="0" fontId="0" fillId="0" borderId="0" xfId="0"/>
    <xf numFmtId="10" fontId="6" fillId="0" borderId="2" xfId="8" applyNumberFormat="1" applyFont="1" applyBorder="1" applyAlignment="1">
      <alignment horizontal="center" vertical="center"/>
    </xf>
    <xf numFmtId="10" fontId="5" fillId="0" borderId="2" xfId="8" applyNumberFormat="1" applyFont="1" applyBorder="1" applyAlignment="1">
      <alignment horizontal="center" vertical="center"/>
    </xf>
    <xf numFmtId="10" fontId="5" fillId="0" borderId="9" xfId="8" applyNumberFormat="1" applyFont="1" applyBorder="1" applyAlignment="1">
      <alignment horizontal="left" vertical="center" wrapText="1"/>
    </xf>
    <xf numFmtId="10" fontId="5" fillId="0" borderId="10" xfId="9" applyNumberFormat="1" applyFont="1" applyBorder="1" applyAlignment="1">
      <alignment horizontal="center" vertical="center"/>
    </xf>
    <xf numFmtId="10" fontId="6" fillId="0" borderId="10" xfId="9" applyNumberFormat="1" applyFont="1" applyBorder="1" applyAlignment="1">
      <alignment horizontal="center" vertical="center"/>
    </xf>
    <xf numFmtId="10" fontId="5" fillId="0" borderId="10" xfId="6" applyNumberFormat="1" applyFont="1" applyBorder="1" applyAlignment="1">
      <alignment horizontal="center" vertical="center"/>
    </xf>
    <xf numFmtId="10" fontId="3" fillId="0" borderId="10" xfId="9" applyNumberFormat="1" applyFont="1" applyBorder="1" applyAlignment="1">
      <alignment horizontal="center" vertical="center"/>
    </xf>
    <xf numFmtId="0" fontId="6" fillId="4" borderId="10" xfId="8" applyFont="1" applyFill="1" applyBorder="1" applyAlignment="1">
      <alignment horizontal="center" vertical="center" wrapText="1"/>
    </xf>
    <xf numFmtId="9" fontId="6" fillId="4" borderId="10" xfId="8" applyNumberFormat="1" applyFont="1" applyFill="1" applyBorder="1" applyAlignment="1">
      <alignment horizontal="center" vertical="center" wrapText="1"/>
    </xf>
    <xf numFmtId="10" fontId="5" fillId="6" borderId="10" xfId="9" applyNumberFormat="1" applyFont="1" applyFill="1" applyBorder="1" applyAlignment="1">
      <alignment horizontal="center" vertical="center"/>
    </xf>
    <xf numFmtId="0" fontId="8" fillId="6" borderId="14" xfId="8" applyFont="1" applyFill="1" applyBorder="1" applyAlignment="1">
      <alignment horizontal="center" vertical="center"/>
    </xf>
    <xf numFmtId="0" fontId="6" fillId="6" borderId="16" xfId="8" applyFont="1" applyFill="1" applyBorder="1" applyAlignment="1">
      <alignment horizontal="center" vertical="center"/>
    </xf>
    <xf numFmtId="10" fontId="0" fillId="0" borderId="0" xfId="6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44" fontId="0" fillId="0" borderId="0" xfId="12" applyFont="1" applyAlignment="1">
      <alignment horizontal="center" vertical="center"/>
    </xf>
    <xf numFmtId="44" fontId="0" fillId="0" borderId="0" xfId="0" applyNumberFormat="1"/>
    <xf numFmtId="0" fontId="12" fillId="0" borderId="0" xfId="0" applyFont="1" applyAlignment="1">
      <alignment horizontal="center" vertical="center" wrapText="1"/>
    </xf>
    <xf numFmtId="44" fontId="12" fillId="0" borderId="0" xfId="0" applyNumberFormat="1" applyFont="1"/>
    <xf numFmtId="0" fontId="0" fillId="0" borderId="30" xfId="0" applyBorder="1"/>
    <xf numFmtId="0" fontId="0" fillId="0" borderId="28" xfId="0" applyBorder="1"/>
    <xf numFmtId="10" fontId="0" fillId="0" borderId="0" xfId="0" applyNumberFormat="1"/>
    <xf numFmtId="0" fontId="13" fillId="0" borderId="23" xfId="0" applyFont="1" applyBorder="1"/>
    <xf numFmtId="0" fontId="13" fillId="0" borderId="24" xfId="0" applyFont="1" applyBorder="1"/>
    <xf numFmtId="0" fontId="13" fillId="0" borderId="25" xfId="0" applyFont="1" applyBorder="1"/>
    <xf numFmtId="0" fontId="13" fillId="0" borderId="26" xfId="0" applyFont="1" applyBorder="1"/>
    <xf numFmtId="0" fontId="13" fillId="0" borderId="27" xfId="0" applyFont="1" applyBorder="1"/>
    <xf numFmtId="0" fontId="13" fillId="0" borderId="28" xfId="0" applyFont="1" applyBorder="1"/>
    <xf numFmtId="0" fontId="13" fillId="0" borderId="29" xfId="0" applyFont="1" applyBorder="1"/>
    <xf numFmtId="0" fontId="13" fillId="0" borderId="30" xfId="0" applyFont="1" applyBorder="1"/>
    <xf numFmtId="0" fontId="15" fillId="0" borderId="21" xfId="0" applyFont="1" applyBorder="1" applyAlignment="1">
      <alignment horizontal="center" vertical="center" wrapText="1"/>
    </xf>
    <xf numFmtId="0" fontId="15" fillId="0" borderId="21" xfId="0" applyFont="1" applyBorder="1" applyAlignment="1">
      <alignment vertical="center" wrapText="1"/>
    </xf>
    <xf numFmtId="0" fontId="13" fillId="0" borderId="21" xfId="0" applyFont="1" applyBorder="1" applyAlignment="1">
      <alignment vertical="center" wrapText="1"/>
    </xf>
    <xf numFmtId="9" fontId="15" fillId="0" borderId="21" xfId="0" applyNumberFormat="1" applyFont="1" applyBorder="1" applyAlignment="1">
      <alignment horizontal="center" vertical="center" wrapText="1"/>
    </xf>
    <xf numFmtId="0" fontId="15" fillId="0" borderId="28" xfId="0" applyFont="1" applyBorder="1" applyAlignment="1">
      <alignment vertical="center" wrapText="1"/>
    </xf>
    <xf numFmtId="0" fontId="13" fillId="0" borderId="29" xfId="0" applyFont="1" applyBorder="1" applyAlignment="1">
      <alignment vertical="center" wrapText="1"/>
    </xf>
    <xf numFmtId="9" fontId="15" fillId="0" borderId="29" xfId="0" applyNumberFormat="1" applyFont="1" applyBorder="1" applyAlignment="1">
      <alignment horizontal="center" vertical="center" wrapText="1"/>
    </xf>
    <xf numFmtId="164" fontId="13" fillId="0" borderId="29" xfId="0" applyNumberFormat="1" applyFont="1" applyBorder="1" applyAlignment="1">
      <alignment vertical="center" wrapText="1"/>
    </xf>
    <xf numFmtId="0" fontId="13" fillId="0" borderId="30" xfId="0" applyFont="1" applyBorder="1" applyAlignment="1">
      <alignment vertical="center" wrapText="1"/>
    </xf>
    <xf numFmtId="164" fontId="17" fillId="0" borderId="29" xfId="0" applyNumberFormat="1" applyFont="1" applyBorder="1" applyAlignment="1">
      <alignment vertical="center" wrapText="1"/>
    </xf>
    <xf numFmtId="0" fontId="14" fillId="0" borderId="22" xfId="0" applyFont="1" applyBorder="1" applyAlignment="1">
      <alignment vertical="center"/>
    </xf>
    <xf numFmtId="0" fontId="13" fillId="0" borderId="31" xfId="0" applyFont="1" applyBorder="1"/>
    <xf numFmtId="0" fontId="13" fillId="0" borderId="0" xfId="0" applyFont="1"/>
    <xf numFmtId="0" fontId="13" fillId="0" borderId="32" xfId="0" applyFont="1" applyBorder="1"/>
    <xf numFmtId="0" fontId="19" fillId="0" borderId="25" xfId="0" applyFont="1" applyBorder="1"/>
    <xf numFmtId="0" fontId="19" fillId="0" borderId="26" xfId="0" applyFont="1" applyBorder="1"/>
    <xf numFmtId="0" fontId="19" fillId="0" borderId="27" xfId="0" applyFont="1" applyBorder="1"/>
    <xf numFmtId="164" fontId="13" fillId="0" borderId="21" xfId="0" applyNumberFormat="1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21" fillId="0" borderId="22" xfId="0" applyFont="1" applyBorder="1" applyAlignment="1">
      <alignment vertical="center"/>
    </xf>
    <xf numFmtId="0" fontId="9" fillId="0" borderId="29" xfId="0" applyFont="1" applyBorder="1"/>
    <xf numFmtId="0" fontId="15" fillId="0" borderId="28" xfId="0" applyFont="1" applyBorder="1" applyAlignment="1">
      <alignment horizontal="right" vertical="center" wrapText="1"/>
    </xf>
    <xf numFmtId="9" fontId="20" fillId="0" borderId="29" xfId="0" applyNumberFormat="1" applyFont="1" applyBorder="1" applyAlignment="1">
      <alignment horizontal="left" vertical="center"/>
    </xf>
    <xf numFmtId="0" fontId="23" fillId="0" borderId="0" xfId="0" applyFont="1" applyAlignment="1">
      <alignment horizontal="left"/>
    </xf>
    <xf numFmtId="0" fontId="19" fillId="0" borderId="30" xfId="0" applyFont="1" applyBorder="1" applyAlignment="1">
      <alignment horizontal="left" vertical="center"/>
    </xf>
    <xf numFmtId="0" fontId="18" fillId="0" borderId="28" xfId="0" applyFont="1" applyBorder="1" applyAlignment="1">
      <alignment horizontal="left" vertical="center" wrapText="1"/>
    </xf>
    <xf numFmtId="0" fontId="18" fillId="0" borderId="29" xfId="0" applyFont="1" applyBorder="1" applyAlignment="1">
      <alignment horizontal="left" vertical="center" wrapText="1"/>
    </xf>
    <xf numFmtId="0" fontId="18" fillId="0" borderId="30" xfId="0" applyFont="1" applyBorder="1" applyAlignment="1">
      <alignment horizontal="left" vertical="center" wrapText="1"/>
    </xf>
    <xf numFmtId="0" fontId="5" fillId="4" borderId="18" xfId="8" applyFont="1" applyFill="1" applyBorder="1" applyAlignment="1">
      <alignment horizontal="left" vertical="center" wrapText="1"/>
    </xf>
    <xf numFmtId="0" fontId="5" fillId="4" borderId="19" xfId="8" applyFont="1" applyFill="1" applyBorder="1" applyAlignment="1">
      <alignment horizontal="left" vertical="center" wrapText="1"/>
    </xf>
    <xf numFmtId="0" fontId="5" fillId="4" borderId="20" xfId="8" applyFont="1" applyFill="1" applyBorder="1" applyAlignment="1">
      <alignment horizontal="left" vertical="center" wrapText="1"/>
    </xf>
    <xf numFmtId="0" fontId="6" fillId="0" borderId="13" xfId="8" applyFont="1" applyBorder="1" applyAlignment="1">
      <alignment horizontal="center" vertical="center"/>
    </xf>
    <xf numFmtId="0" fontId="6" fillId="0" borderId="4" xfId="8" applyFont="1" applyBorder="1" applyAlignment="1">
      <alignment horizontal="center" vertical="center"/>
    </xf>
    <xf numFmtId="0" fontId="6" fillId="0" borderId="15" xfId="8" applyFont="1" applyBorder="1" applyAlignment="1">
      <alignment horizontal="center" vertical="center"/>
    </xf>
    <xf numFmtId="0" fontId="6" fillId="0" borderId="5" xfId="8" applyFont="1" applyBorder="1" applyAlignment="1">
      <alignment horizontal="center" vertical="center"/>
    </xf>
    <xf numFmtId="0" fontId="5" fillId="0" borderId="11" xfId="8" applyFont="1" applyBorder="1" applyAlignment="1">
      <alignment horizontal="right" vertical="center"/>
    </xf>
    <xf numFmtId="0" fontId="5" fillId="0" borderId="3" xfId="8" applyFont="1" applyBorder="1" applyAlignment="1">
      <alignment horizontal="right" vertical="center"/>
    </xf>
    <xf numFmtId="10" fontId="6" fillId="6" borderId="13" xfId="9" applyNumberFormat="1" applyFont="1" applyFill="1" applyBorder="1" applyAlignment="1">
      <alignment horizontal="center" vertical="center"/>
    </xf>
    <xf numFmtId="10" fontId="6" fillId="6" borderId="4" xfId="9" applyNumberFormat="1" applyFont="1" applyFill="1" applyBorder="1" applyAlignment="1">
      <alignment horizontal="center" vertical="center"/>
    </xf>
    <xf numFmtId="10" fontId="6" fillId="6" borderId="15" xfId="9" applyNumberFormat="1" applyFont="1" applyFill="1" applyBorder="1" applyAlignment="1">
      <alignment horizontal="center" vertical="center"/>
    </xf>
    <xf numFmtId="10" fontId="6" fillId="6" borderId="5" xfId="9" applyNumberFormat="1" applyFont="1" applyFill="1" applyBorder="1" applyAlignment="1">
      <alignment horizontal="center" vertical="center"/>
    </xf>
    <xf numFmtId="10" fontId="6" fillId="6" borderId="10" xfId="9" applyNumberFormat="1" applyFont="1" applyFill="1" applyBorder="1" applyAlignment="1">
      <alignment horizontal="center" vertical="center"/>
    </xf>
    <xf numFmtId="10" fontId="6" fillId="6" borderId="17" xfId="9" applyNumberFormat="1" applyFont="1" applyFill="1" applyBorder="1" applyAlignment="1">
      <alignment horizontal="center" vertical="center"/>
    </xf>
    <xf numFmtId="0" fontId="6" fillId="3" borderId="11" xfId="8" applyFont="1" applyFill="1" applyBorder="1" applyAlignment="1">
      <alignment horizontal="center" vertical="center"/>
    </xf>
    <xf numFmtId="0" fontId="6" fillId="3" borderId="2" xfId="8" applyFont="1" applyFill="1" applyBorder="1" applyAlignment="1">
      <alignment horizontal="center" vertical="center"/>
    </xf>
    <xf numFmtId="0" fontId="6" fillId="3" borderId="12" xfId="8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4" fillId="5" borderId="6" xfId="8" applyFont="1" applyFill="1" applyBorder="1" applyAlignment="1">
      <alignment horizontal="center" vertical="center" wrapText="1"/>
    </xf>
    <xf numFmtId="0" fontId="4" fillId="5" borderId="7" xfId="8" applyFont="1" applyFill="1" applyBorder="1" applyAlignment="1">
      <alignment horizontal="center" vertical="center" wrapText="1"/>
    </xf>
    <xf numFmtId="0" fontId="4" fillId="5" borderId="8" xfId="8" applyFont="1" applyFill="1" applyBorder="1" applyAlignment="1">
      <alignment horizontal="center" vertical="center" wrapText="1"/>
    </xf>
    <xf numFmtId="0" fontId="6" fillId="4" borderId="9" xfId="8" applyFont="1" applyFill="1" applyBorder="1" applyAlignment="1">
      <alignment horizontal="center" vertical="center" wrapText="1"/>
    </xf>
    <xf numFmtId="0" fontId="6" fillId="4" borderId="1" xfId="8" applyFont="1" applyFill="1" applyBorder="1" applyAlignment="1">
      <alignment horizontal="center" vertical="center" wrapText="1"/>
    </xf>
    <xf numFmtId="0" fontId="5" fillId="0" borderId="11" xfId="8" applyFont="1" applyBorder="1" applyAlignment="1">
      <alignment horizontal="left" vertical="center"/>
    </xf>
    <xf numFmtId="0" fontId="5" fillId="0" borderId="2" xfId="8" applyFont="1" applyBorder="1" applyAlignment="1">
      <alignment horizontal="left" vertical="center"/>
    </xf>
    <xf numFmtId="0" fontId="5" fillId="0" borderId="12" xfId="8" applyFont="1" applyBorder="1" applyAlignment="1">
      <alignment horizontal="left" vertical="center"/>
    </xf>
  </cellXfs>
  <cellStyles count="13"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Ênfase1" xfId="7" xr:uid="{00000000-0005-0000-0000-000007000000}"/>
    <cellStyle name="Moeda" xfId="12" builtinId="4"/>
    <cellStyle name="Normal" xfId="0" builtinId="0"/>
    <cellStyle name="Normal 10" xfId="8" xr:uid="{00000000-0005-0000-0000-000008000000}"/>
    <cellStyle name="Normal 2" xfId="11" xr:uid="{00000000-0005-0000-0000-00000B000000}"/>
    <cellStyle name="Normal 3" xfId="10" xr:uid="{00000000-0005-0000-0000-00000A000000}"/>
    <cellStyle name="Percent" xfId="1" xr:uid="{00000000-0005-0000-0000-000001000000}"/>
    <cellStyle name="Porcentagem" xfId="6" xr:uid="{00000000-0005-0000-0000-000006000000}"/>
    <cellStyle name="Porcentagem 2 2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E21"/>
  <sheetViews>
    <sheetView showGridLines="0" tabSelected="1" view="pageBreakPreview" zoomScaleNormal="100" zoomScaleSheetLayoutView="100" workbookViewId="0">
      <selection activeCell="A27" sqref="A27"/>
    </sheetView>
  </sheetViews>
  <sheetFormatPr defaultColWidth="8.85546875" defaultRowHeight="15" x14ac:dyDescent="0.25"/>
  <cols>
    <col min="1" max="1" width="62.5703125" customWidth="1"/>
    <col min="2" max="2" width="23.5703125" customWidth="1"/>
    <col min="3" max="3" width="15.5703125" customWidth="1"/>
    <col min="4" max="4" width="20.85546875" bestFit="1" customWidth="1"/>
    <col min="5" max="5" width="24" customWidth="1"/>
  </cols>
  <sheetData>
    <row r="1" spans="1:5" ht="16.5" x14ac:dyDescent="0.25">
      <c r="A1" s="21"/>
      <c r="B1" s="52" t="s">
        <v>48</v>
      </c>
      <c r="C1" s="52"/>
      <c r="D1" s="52"/>
      <c r="E1" s="20"/>
    </row>
    <row r="2" spans="1:5" ht="18" x14ac:dyDescent="0.25">
      <c r="A2" s="51" t="s">
        <v>49</v>
      </c>
      <c r="B2" s="23"/>
      <c r="C2" s="23"/>
      <c r="D2" s="23"/>
      <c r="E2" s="24"/>
    </row>
    <row r="3" spans="1:5" x14ac:dyDescent="0.25">
      <c r="A3" s="25"/>
      <c r="B3" s="26"/>
      <c r="C3" s="26"/>
      <c r="D3" s="26"/>
      <c r="E3" s="27"/>
    </row>
    <row r="4" spans="1:5" x14ac:dyDescent="0.25">
      <c r="A4" s="57" t="s">
        <v>65</v>
      </c>
      <c r="B4" s="58"/>
      <c r="C4" s="58"/>
      <c r="D4" s="58"/>
      <c r="E4" s="59"/>
    </row>
    <row r="5" spans="1:5" x14ac:dyDescent="0.25">
      <c r="A5" s="28"/>
      <c r="B5" s="29"/>
      <c r="C5" s="29"/>
      <c r="D5" s="29"/>
      <c r="E5" s="30"/>
    </row>
    <row r="6" spans="1:5" ht="39" customHeight="1" x14ac:dyDescent="0.25">
      <c r="A6" s="31" t="s">
        <v>50</v>
      </c>
      <c r="B6" s="31" t="s">
        <v>51</v>
      </c>
      <c r="C6" s="31" t="s">
        <v>52</v>
      </c>
      <c r="D6" s="31" t="s">
        <v>53</v>
      </c>
      <c r="E6" s="31" t="s">
        <v>54</v>
      </c>
    </row>
    <row r="7" spans="1:5" ht="29.25" x14ac:dyDescent="0.25">
      <c r="A7" s="32" t="s">
        <v>67</v>
      </c>
      <c r="B7" s="49" t="s">
        <v>55</v>
      </c>
      <c r="C7" s="34">
        <v>0.3</v>
      </c>
      <c r="D7" s="48">
        <f>$B$11*C7</f>
        <v>32955</v>
      </c>
      <c r="E7" s="33" t="s">
        <v>56</v>
      </c>
    </row>
    <row r="8" spans="1:5" ht="28.5" x14ac:dyDescent="0.25">
      <c r="A8" s="32" t="s">
        <v>57</v>
      </c>
      <c r="B8" s="49" t="s">
        <v>58</v>
      </c>
      <c r="C8" s="34">
        <v>0.4</v>
      </c>
      <c r="D8" s="48">
        <f>$B$11*C8</f>
        <v>43940</v>
      </c>
      <c r="E8" s="33" t="s">
        <v>59</v>
      </c>
    </row>
    <row r="9" spans="1:5" ht="41.25" customHeight="1" x14ac:dyDescent="0.25">
      <c r="A9" s="32" t="s">
        <v>60</v>
      </c>
      <c r="B9" s="49" t="s">
        <v>69</v>
      </c>
      <c r="C9" s="34">
        <v>0.3</v>
      </c>
      <c r="D9" s="48">
        <f>$B$11*C9</f>
        <v>32955</v>
      </c>
      <c r="E9" s="33" t="s">
        <v>61</v>
      </c>
    </row>
    <row r="10" spans="1:5" x14ac:dyDescent="0.25">
      <c r="A10" s="35"/>
      <c r="B10" s="36"/>
      <c r="C10" s="37"/>
      <c r="D10" s="38"/>
      <c r="E10" s="39"/>
    </row>
    <row r="11" spans="1:5" ht="15.75" x14ac:dyDescent="0.25">
      <c r="A11" s="53" t="s">
        <v>66</v>
      </c>
      <c r="B11" s="40">
        <v>109850</v>
      </c>
      <c r="C11" s="54" t="s">
        <v>72</v>
      </c>
      <c r="D11" s="55"/>
      <c r="E11" s="56"/>
    </row>
    <row r="12" spans="1:5" x14ac:dyDescent="0.25">
      <c r="A12" s="28"/>
      <c r="B12" s="29"/>
      <c r="C12" s="29"/>
      <c r="D12" s="29"/>
      <c r="E12" s="30"/>
    </row>
    <row r="13" spans="1:5" ht="17.25" x14ac:dyDescent="0.25">
      <c r="A13" s="41" t="s">
        <v>62</v>
      </c>
      <c r="B13" s="23"/>
      <c r="C13" s="23"/>
      <c r="D13" s="23"/>
      <c r="E13" s="24"/>
    </row>
    <row r="14" spans="1:5" x14ac:dyDescent="0.25">
      <c r="A14" s="42"/>
      <c r="B14" s="43"/>
      <c r="C14" s="43"/>
      <c r="D14" s="43"/>
      <c r="E14" s="44"/>
    </row>
    <row r="15" spans="1:5" x14ac:dyDescent="0.25">
      <c r="A15" s="45" t="s">
        <v>68</v>
      </c>
      <c r="B15" s="46"/>
      <c r="C15" s="46"/>
      <c r="D15" s="46"/>
      <c r="E15" s="47"/>
    </row>
    <row r="20" spans="2:4" x14ac:dyDescent="0.25">
      <c r="B20" s="43"/>
      <c r="C20" s="50" t="s">
        <v>64</v>
      </c>
      <c r="D20" s="43"/>
    </row>
    <row r="21" spans="2:4" x14ac:dyDescent="0.25">
      <c r="B21" s="43"/>
      <c r="C21" s="50" t="s">
        <v>63</v>
      </c>
      <c r="D21" s="43"/>
    </row>
  </sheetData>
  <mergeCells count="1">
    <mergeCell ref="A4:E4"/>
  </mergeCells>
  <pageMargins left="0.70866141732283472" right="0.70866141732283472" top="1.1811023622047245" bottom="0.98425196850393704" header="0" footer="0"/>
  <pageSetup paperSize="9" scale="89" orientation="landscape" r:id="rId1"/>
  <headerFooter>
    <oddHeader xml:space="preserve">&amp;L                                    &amp;G&amp;C&amp;"Arial,Normal"&amp;8SERVIÇO AUTÔNOMO DE ÁGUA E ESGOTO
AUTARQUIA MUNICIPAL
Rua Sebastião Rodrigues da Silva, nº 800 - Bairro Bela Vista
CEP. 36570-172 - Viçosa - MG
CNPJ: 25.947.276/0001-02
Telefone: (31) 3885-2800
</oddHeader>
    <oddFooter>&amp;R Folha &amp;P /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47E05-B998-45C3-A422-27DF103D8BBC}">
  <sheetPr>
    <pageSetUpPr fitToPage="1"/>
  </sheetPr>
  <dimension ref="B1:F34"/>
  <sheetViews>
    <sheetView showGridLines="0" view="pageBreakPreview" topLeftCell="A10" zoomScaleNormal="100" zoomScaleSheetLayoutView="100" workbookViewId="0">
      <selection activeCell="A29" sqref="A29:XFD34"/>
    </sheetView>
  </sheetViews>
  <sheetFormatPr defaultColWidth="8.85546875" defaultRowHeight="15" x14ac:dyDescent="0.25"/>
  <cols>
    <col min="2" max="2" width="31.7109375" customWidth="1"/>
    <col min="3" max="3" width="23.28515625" customWidth="1"/>
    <col min="4" max="4" width="33.42578125" bestFit="1" customWidth="1"/>
  </cols>
  <sheetData>
    <row r="1" spans="2:6" ht="16.5" x14ac:dyDescent="0.25">
      <c r="B1" s="78" t="s">
        <v>70</v>
      </c>
      <c r="C1" s="78"/>
      <c r="D1" s="78"/>
    </row>
    <row r="2" spans="2:6" ht="15.75" x14ac:dyDescent="0.25">
      <c r="B2" s="79" t="s">
        <v>71</v>
      </c>
      <c r="C2" s="79"/>
      <c r="D2" s="79"/>
    </row>
    <row r="4" spans="2:6" ht="32.25" customHeight="1" x14ac:dyDescent="0.25">
      <c r="B4" s="80" t="s">
        <v>29</v>
      </c>
      <c r="C4" s="81"/>
      <c r="D4" s="82"/>
    </row>
    <row r="5" spans="2:6" ht="15" customHeight="1" x14ac:dyDescent="0.25">
      <c r="B5" s="83" t="s">
        <v>1</v>
      </c>
      <c r="C5" s="84" t="s">
        <v>31</v>
      </c>
      <c r="D5" s="8" t="s">
        <v>2</v>
      </c>
    </row>
    <row r="6" spans="2:6" x14ac:dyDescent="0.25">
      <c r="B6" s="83"/>
      <c r="C6" s="84"/>
      <c r="D6" s="8" t="s">
        <v>32</v>
      </c>
    </row>
    <row r="7" spans="2:6" x14ac:dyDescent="0.25">
      <c r="B7" s="83"/>
      <c r="C7" s="84"/>
      <c r="D7" s="9">
        <v>0.05</v>
      </c>
    </row>
    <row r="8" spans="2:6" ht="22.5" customHeight="1" x14ac:dyDescent="0.25">
      <c r="B8" s="3" t="s">
        <v>3</v>
      </c>
      <c r="C8" s="1" t="s">
        <v>4</v>
      </c>
      <c r="D8" s="4">
        <v>0.04</v>
      </c>
    </row>
    <row r="9" spans="2:6" ht="22.5" customHeight="1" x14ac:dyDescent="0.25">
      <c r="B9" s="3" t="s">
        <v>5</v>
      </c>
      <c r="C9" s="1" t="s">
        <v>6</v>
      </c>
      <c r="D9" s="4">
        <v>8.1799999999999998E-2</v>
      </c>
      <c r="F9" s="22"/>
    </row>
    <row r="10" spans="2:6" ht="22.5" customHeight="1" x14ac:dyDescent="0.25">
      <c r="B10" s="3" t="s">
        <v>7</v>
      </c>
      <c r="C10" s="1" t="s">
        <v>8</v>
      </c>
      <c r="D10" s="4">
        <v>1.23E-2</v>
      </c>
    </row>
    <row r="11" spans="2:6" ht="22.5" customHeight="1" x14ac:dyDescent="0.25">
      <c r="B11" s="3" t="s">
        <v>9</v>
      </c>
      <c r="C11" s="2"/>
      <c r="D11" s="5">
        <f>SUM(D12:D13)</f>
        <v>2.07E-2</v>
      </c>
    </row>
    <row r="12" spans="2:6" ht="22.5" customHeight="1" x14ac:dyDescent="0.25">
      <c r="B12" s="3" t="s">
        <v>10</v>
      </c>
      <c r="C12" s="1" t="s">
        <v>11</v>
      </c>
      <c r="D12" s="4">
        <v>8.0000000000000002E-3</v>
      </c>
    </row>
    <row r="13" spans="2:6" ht="22.5" customHeight="1" x14ac:dyDescent="0.25">
      <c r="B13" s="3" t="s">
        <v>12</v>
      </c>
      <c r="C13" s="1" t="s">
        <v>13</v>
      </c>
      <c r="D13" s="4">
        <v>1.2699999999999999E-2</v>
      </c>
    </row>
    <row r="14" spans="2:6" ht="22.5" customHeight="1" x14ac:dyDescent="0.25">
      <c r="B14" s="3" t="s">
        <v>14</v>
      </c>
      <c r="C14" s="1" t="s">
        <v>15</v>
      </c>
      <c r="D14" s="5">
        <f>SUM(D15:D17)</f>
        <v>9.9000000000000005E-2</v>
      </c>
    </row>
    <row r="15" spans="2:6" ht="22.5" customHeight="1" x14ac:dyDescent="0.25">
      <c r="B15" s="3" t="s">
        <v>16</v>
      </c>
      <c r="C15" s="2" t="s">
        <v>17</v>
      </c>
      <c r="D15" s="10">
        <v>2.5000000000000001E-2</v>
      </c>
    </row>
    <row r="16" spans="2:6" ht="22.5" customHeight="1" x14ac:dyDescent="0.25">
      <c r="B16" s="3" t="s">
        <v>19</v>
      </c>
      <c r="C16" s="2" t="s">
        <v>19</v>
      </c>
      <c r="D16" s="4">
        <v>1.32E-2</v>
      </c>
    </row>
    <row r="17" spans="2:4" ht="22.5" customHeight="1" x14ac:dyDescent="0.25">
      <c r="B17" s="3" t="s">
        <v>20</v>
      </c>
      <c r="C17" s="2" t="s">
        <v>18</v>
      </c>
      <c r="D17" s="4">
        <v>6.08E-2</v>
      </c>
    </row>
    <row r="18" spans="2:4" ht="22.5" customHeight="1" x14ac:dyDescent="0.25">
      <c r="B18" s="3" t="s">
        <v>21</v>
      </c>
      <c r="C18" s="2" t="s">
        <v>0</v>
      </c>
      <c r="D18" s="6">
        <v>0</v>
      </c>
    </row>
    <row r="19" spans="2:4" x14ac:dyDescent="0.25">
      <c r="B19" s="85"/>
      <c r="C19" s="86"/>
      <c r="D19" s="87"/>
    </row>
    <row r="20" spans="2:4" x14ac:dyDescent="0.25">
      <c r="B20" s="63" t="s">
        <v>22</v>
      </c>
      <c r="C20" s="64"/>
      <c r="D20" s="11" t="s">
        <v>23</v>
      </c>
    </row>
    <row r="21" spans="2:4" x14ac:dyDescent="0.25">
      <c r="B21" s="65"/>
      <c r="C21" s="66"/>
      <c r="D21" s="12" t="s">
        <v>24</v>
      </c>
    </row>
    <row r="22" spans="2:4" ht="22.5" customHeight="1" x14ac:dyDescent="0.25">
      <c r="B22" s="67" t="s">
        <v>25</v>
      </c>
      <c r="C22" s="68"/>
      <c r="D22" s="7">
        <f>(1+(D8+D11))*(1+D10)*(1+D9)-1</f>
        <v>0.16157908269799992</v>
      </c>
    </row>
    <row r="23" spans="2:4" ht="22.5" customHeight="1" x14ac:dyDescent="0.25">
      <c r="B23" s="67" t="s">
        <v>26</v>
      </c>
      <c r="C23" s="68"/>
      <c r="D23" s="7">
        <f>(1-(D14+D18))</f>
        <v>0.90100000000000002</v>
      </c>
    </row>
    <row r="24" spans="2:4" ht="11.25" customHeight="1" x14ac:dyDescent="0.25">
      <c r="B24" s="69" t="s">
        <v>27</v>
      </c>
      <c r="C24" s="70"/>
      <c r="D24" s="73">
        <f>ROUND((1+D22)/D23-1,4)</f>
        <v>0.28920000000000001</v>
      </c>
    </row>
    <row r="25" spans="2:4" ht="11.25" customHeight="1" x14ac:dyDescent="0.25">
      <c r="B25" s="71"/>
      <c r="C25" s="72"/>
      <c r="D25" s="74"/>
    </row>
    <row r="26" spans="2:4" x14ac:dyDescent="0.25">
      <c r="B26" s="75" t="s">
        <v>28</v>
      </c>
      <c r="C26" s="76"/>
      <c r="D26" s="77"/>
    </row>
    <row r="27" spans="2:4" ht="49.5" customHeight="1" x14ac:dyDescent="0.25">
      <c r="B27" s="60" t="s">
        <v>30</v>
      </c>
      <c r="C27" s="61"/>
      <c r="D27" s="62"/>
    </row>
    <row r="33" spans="2:4" x14ac:dyDescent="0.25">
      <c r="B33" s="43"/>
      <c r="C33" s="50" t="s">
        <v>64</v>
      </c>
      <c r="D33" s="43"/>
    </row>
    <row r="34" spans="2:4" x14ac:dyDescent="0.25">
      <c r="B34" s="43"/>
      <c r="C34" s="50" t="s">
        <v>63</v>
      </c>
      <c r="D34" s="43"/>
    </row>
  </sheetData>
  <mergeCells count="13">
    <mergeCell ref="B19:D19"/>
    <mergeCell ref="B1:D1"/>
    <mergeCell ref="B2:D2"/>
    <mergeCell ref="B4:D4"/>
    <mergeCell ref="B5:B7"/>
    <mergeCell ref="C5:C7"/>
    <mergeCell ref="B27:D27"/>
    <mergeCell ref="B20:C21"/>
    <mergeCell ref="B22:C22"/>
    <mergeCell ref="B23:C23"/>
    <mergeCell ref="B24:C25"/>
    <mergeCell ref="D24:D25"/>
    <mergeCell ref="B26:D26"/>
  </mergeCells>
  <pageMargins left="0.70866141732283472" right="0.70866141732283472" top="1.1811023622047245" bottom="0.98425196850393704" header="0" footer="0"/>
  <pageSetup paperSize="9" scale="99" orientation="portrait" r:id="rId1"/>
  <headerFooter>
    <oddHeader xml:space="preserve">&amp;L                                    &amp;G&amp;C&amp;"Arial,Normal"&amp;8SERVIÇO AUTÔNOMO DE ÁGUA E ESGOTO
AUTARQUIA MUNICIPAL
Rua Sebastião Rodrigues da Silva, nº 800 - Bairro Bela Vista
CEP. 36570-172 - Viçosa - MG
CNPJ: 25.947.276/0001-02
Telefone: (31) 3885-2800
</oddHeader>
    <oddFooter>&amp;R Folha &amp;P / &amp;N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FCEC7-D75D-4709-B347-538C9555CC71}">
  <dimension ref="A2:D19"/>
  <sheetViews>
    <sheetView workbookViewId="0">
      <selection activeCell="H11" sqref="H11"/>
    </sheetView>
  </sheetViews>
  <sheetFormatPr defaultRowHeight="15" x14ac:dyDescent="0.25"/>
  <cols>
    <col min="2" max="2" width="31.5703125" style="15" bestFit="1" customWidth="1"/>
    <col min="3" max="3" width="16.7109375" customWidth="1"/>
  </cols>
  <sheetData>
    <row r="2" spans="1:4" x14ac:dyDescent="0.25">
      <c r="B2" s="14"/>
    </row>
    <row r="3" spans="1:4" x14ac:dyDescent="0.25">
      <c r="B3" s="14"/>
    </row>
    <row r="4" spans="1:4" x14ac:dyDescent="0.25">
      <c r="B4" s="14"/>
    </row>
    <row r="5" spans="1:4" x14ac:dyDescent="0.25">
      <c r="A5" s="14" t="s">
        <v>38</v>
      </c>
      <c r="B5" s="14" t="s">
        <v>27</v>
      </c>
      <c r="C5" s="13">
        <v>0.29070000000000001</v>
      </c>
    </row>
    <row r="6" spans="1:4" x14ac:dyDescent="0.25">
      <c r="A6" s="14" t="s">
        <v>39</v>
      </c>
      <c r="B6" s="14" t="s">
        <v>33</v>
      </c>
      <c r="C6" s="13">
        <v>0</v>
      </c>
    </row>
    <row r="7" spans="1:4" x14ac:dyDescent="0.25">
      <c r="A7" s="14" t="s">
        <v>40</v>
      </c>
      <c r="B7" s="15" t="s">
        <v>34</v>
      </c>
      <c r="C7" s="13">
        <f>C5-C6-C5*C6</f>
        <v>0.29070000000000001</v>
      </c>
    </row>
    <row r="8" spans="1:4" x14ac:dyDescent="0.25">
      <c r="A8" s="14" t="s">
        <v>41</v>
      </c>
      <c r="B8" s="14" t="s">
        <v>35</v>
      </c>
      <c r="C8" s="16">
        <v>774773.38</v>
      </c>
    </row>
    <row r="9" spans="1:4" x14ac:dyDescent="0.25">
      <c r="A9" s="14" t="s">
        <v>42</v>
      </c>
      <c r="B9" s="15" t="s">
        <v>36</v>
      </c>
      <c r="C9" s="16">
        <f>ROUND(C7*C8,2)</f>
        <v>225226.62</v>
      </c>
      <c r="D9" s="13">
        <f>C9/C10</f>
        <v>0.22522661999999999</v>
      </c>
    </row>
    <row r="10" spans="1:4" x14ac:dyDescent="0.25">
      <c r="A10" s="14" t="s">
        <v>15</v>
      </c>
      <c r="B10" s="14" t="s">
        <v>37</v>
      </c>
      <c r="C10" s="16">
        <f>C9+C8</f>
        <v>1000000</v>
      </c>
    </row>
    <row r="11" spans="1:4" x14ac:dyDescent="0.25">
      <c r="B11" s="14"/>
    </row>
    <row r="12" spans="1:4" x14ac:dyDescent="0.25">
      <c r="A12" s="14"/>
      <c r="B12" s="14"/>
      <c r="C12" s="17"/>
    </row>
    <row r="13" spans="1:4" x14ac:dyDescent="0.25">
      <c r="B13" s="14"/>
    </row>
    <row r="14" spans="1:4" x14ac:dyDescent="0.25">
      <c r="B14" s="15" t="s">
        <v>43</v>
      </c>
      <c r="C14" s="16">
        <v>200000</v>
      </c>
    </row>
    <row r="15" spans="1:4" x14ac:dyDescent="0.25">
      <c r="B15" s="15" t="s">
        <v>44</v>
      </c>
      <c r="C15" s="16">
        <v>300000</v>
      </c>
    </row>
    <row r="16" spans="1:4" x14ac:dyDescent="0.25">
      <c r="B16" s="15" t="s">
        <v>45</v>
      </c>
      <c r="C16" s="16">
        <v>250000</v>
      </c>
    </row>
    <row r="17" spans="2:3" x14ac:dyDescent="0.25">
      <c r="B17" s="15" t="s">
        <v>46</v>
      </c>
      <c r="C17" s="16">
        <v>250000</v>
      </c>
    </row>
    <row r="18" spans="2:3" x14ac:dyDescent="0.25">
      <c r="B18" s="18" t="s">
        <v>47</v>
      </c>
      <c r="C18" s="19">
        <f>SUM(C14:C17)</f>
        <v>1000000</v>
      </c>
    </row>
    <row r="19" spans="2:3" x14ac:dyDescent="0.25">
      <c r="C19" s="17"/>
    </row>
  </sheetData>
  <pageMargins left="0.511811024" right="0.511811024" top="0.78740157499999996" bottom="0.78740157499999996" header="0.31496062000000002" footer="0.31496062000000002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CRONOGRAMA</vt:lpstr>
      <vt:lpstr>BDI-COM DESONERAÇÃO</vt:lpstr>
      <vt:lpstr>Planilha1</vt:lpstr>
      <vt:lpstr>'BDI-COM DESONERAÇÃO'!Area_de_impressao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2015-06-05T18:19:34Z</dcterms:created>
  <dcterms:modified xsi:type="dcterms:W3CDTF">2025-02-26T11:39:16Z</dcterms:modified>
  <cp:category/>
  <cp:contentStatus/>
</cp:coreProperties>
</file>