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ICITAR 2024\PROCESSO 010-2024\"/>
    </mc:Choice>
  </mc:AlternateContent>
  <xr:revisionPtr revIDLastSave="0" documentId="8_{82532491-76B5-4805-A254-25EFD06E7F4C}" xr6:coauthVersionLast="47" xr6:coauthVersionMax="47" xr10:uidLastSave="{00000000-0000-0000-0000-000000000000}"/>
  <bookViews>
    <workbookView xWindow="-120" yWindow="-120" windowWidth="24240" windowHeight="13140" xr2:uid="{579AE907-6FAB-4F5F-9B17-8D85E1275475}"/>
  </bookViews>
  <sheets>
    <sheet name="Planilha Orcamentária" sheetId="1" r:id="rId1"/>
  </sheets>
  <externalReferences>
    <externalReference r:id="rId2"/>
    <externalReference r:id="rId3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0">'Planilha Orcamentária'!$A$1:$I$38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[2]INSUMOS!$G$8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[2]INSUMOS!$B$11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1" l="1"/>
  <c r="F31" i="1"/>
  <c r="H30" i="1"/>
  <c r="F30" i="1"/>
  <c r="I30" i="1" s="1"/>
  <c r="F29" i="1"/>
  <c r="F26" i="1"/>
  <c r="F25" i="1"/>
  <c r="F24" i="1"/>
  <c r="F23" i="1"/>
  <c r="H22" i="1"/>
  <c r="F19" i="1"/>
  <c r="F18" i="1"/>
  <c r="K17" i="1"/>
  <c r="H17" i="1"/>
  <c r="F17" i="1"/>
  <c r="I17" i="1" s="1"/>
  <c r="F16" i="1"/>
  <c r="K13" i="1"/>
  <c r="H12" i="1"/>
  <c r="F12" i="1"/>
  <c r="I12" i="1" s="1"/>
  <c r="F11" i="1"/>
  <c r="I7" i="1"/>
  <c r="H31" i="1" s="1"/>
  <c r="I31" i="1" s="1"/>
  <c r="H4" i="1"/>
  <c r="H11" i="1" l="1"/>
  <c r="I11" i="1" s="1"/>
  <c r="H16" i="1"/>
  <c r="I16" i="1" s="1"/>
  <c r="H19" i="1"/>
  <c r="I19" i="1" s="1"/>
  <c r="H24" i="1"/>
  <c r="I24" i="1" s="1"/>
  <c r="H26" i="1"/>
  <c r="I26" i="1" s="1"/>
  <c r="H29" i="1"/>
  <c r="I29" i="1" s="1"/>
  <c r="I28" i="1" s="1"/>
  <c r="H10" i="1"/>
  <c r="A14" i="1"/>
  <c r="H18" i="1"/>
  <c r="I18" i="1" s="1"/>
  <c r="H23" i="1"/>
  <c r="I23" i="1" s="1"/>
  <c r="I15" i="1" l="1"/>
  <c r="I22" i="1"/>
  <c r="I13" i="1" l="1"/>
  <c r="I10" i="1" s="1"/>
  <c r="I33" i="1" s="1"/>
  <c r="I36" i="1" s="1"/>
</calcChain>
</file>

<file path=xl/sharedStrings.xml><?xml version="1.0" encoding="utf-8"?>
<sst xmlns="http://schemas.openxmlformats.org/spreadsheetml/2006/main" count="99" uniqueCount="77">
  <si>
    <r>
      <rPr>
        <b/>
        <u/>
        <sz val="11"/>
        <rFont val="Aharoni"/>
        <charset val="177"/>
      </rPr>
      <t>PLANILHA ORÇAMENT</t>
    </r>
    <r>
      <rPr>
        <b/>
        <u/>
        <sz val="11"/>
        <rFont val="Abadi"/>
        <family val="2"/>
      </rPr>
      <t>Á</t>
    </r>
    <r>
      <rPr>
        <b/>
        <u/>
        <sz val="11"/>
        <rFont val="Aharoni"/>
        <charset val="177"/>
      </rPr>
      <t>RIA DE CUSTOS</t>
    </r>
  </si>
  <si>
    <t>PREFEITURA MUNICIPAL DE VIRGÍNIA/MG</t>
  </si>
  <si>
    <t xml:space="preserve">DOC Nº: </t>
  </si>
  <si>
    <t>01/04.</t>
  </si>
  <si>
    <r>
      <rPr>
        <b/>
        <sz val="10"/>
        <rFont val="Abadi"/>
        <family val="2"/>
      </rPr>
      <t>OBRA:</t>
    </r>
    <r>
      <rPr>
        <sz val="10"/>
        <rFont val="Abadi"/>
        <family val="2"/>
      </rPr>
      <t xml:space="preserve"> CALÇAMENTO EM BLOQUETE SEXTAVADO, DRENAGEM PLUVIAL E SINALIZAÇÃO</t>
    </r>
  </si>
  <si>
    <t>DATA:</t>
  </si>
  <si>
    <r>
      <rPr>
        <b/>
        <sz val="10"/>
        <rFont val="Abadi"/>
        <family val="2"/>
      </rPr>
      <t>LOCAL:</t>
    </r>
    <r>
      <rPr>
        <sz val="10"/>
        <rFont val="Abadi"/>
        <family val="2"/>
      </rPr>
      <t xml:space="preserve"> ESTRADA DE ACESSO DO MUNICÍPIO DE VIRGÍNIA AO MUNICÍPIO DE MARMELÓPOLIS, MG-350 - TRECHO 3 (ESTACA 00 A ESTACA 06) BAIRRO CAPINZAL, - ZONA RURAL, MUNICÍPIO DE VIRGÍNIA /  MG</t>
    </r>
  </si>
  <si>
    <t xml:space="preserve">FORMA DE EXECUÇÃO: </t>
  </si>
  <si>
    <r>
      <rPr>
        <b/>
        <sz val="10"/>
        <rFont val="Abadi"/>
        <family val="2"/>
      </rPr>
      <t>REGIÃO/MÊS DE REFERÊNCIA:</t>
    </r>
    <r>
      <rPr>
        <sz val="10"/>
        <rFont val="Abadi"/>
        <family val="2"/>
      </rPr>
      <t xml:space="preserve"> SETOP/SEINFRA - REGIÃO SUL - JANEIRO/2023 - COM DESONERAÇÃO.</t>
    </r>
  </si>
  <si>
    <t>(    )</t>
  </si>
  <si>
    <t>DIRETA</t>
  </si>
  <si>
    <r>
      <rPr>
        <b/>
        <sz val="11"/>
        <rFont val="Aharoni"/>
        <charset val="177"/>
      </rPr>
      <t>(</t>
    </r>
    <r>
      <rPr>
        <b/>
        <sz val="9"/>
        <rFont val="Aharoni"/>
        <charset val="177"/>
      </rPr>
      <t xml:space="preserve"> </t>
    </r>
    <r>
      <rPr>
        <b/>
        <sz val="8"/>
        <rFont val="Aharoni"/>
        <charset val="177"/>
      </rPr>
      <t>X</t>
    </r>
    <r>
      <rPr>
        <b/>
        <sz val="9"/>
        <rFont val="Aharoni"/>
        <charset val="177"/>
      </rPr>
      <t xml:space="preserve"> </t>
    </r>
    <r>
      <rPr>
        <b/>
        <sz val="11"/>
        <rFont val="Aharoni"/>
        <charset val="177"/>
      </rPr>
      <t>)</t>
    </r>
  </si>
  <si>
    <t>INDIRETA</t>
  </si>
  <si>
    <r>
      <t>*DEMONSTRATIVO DE BDI EXTRA</t>
    </r>
    <r>
      <rPr>
        <b/>
        <sz val="8"/>
        <rFont val="Calibri"/>
        <family val="2"/>
        <scheme val="minor"/>
      </rPr>
      <t>Í</t>
    </r>
    <r>
      <rPr>
        <b/>
        <sz val="8"/>
        <rFont val="Aharoni"/>
        <charset val="177"/>
      </rPr>
      <t>DO DA TABELA DE REFERÊNCIA SETOP/SEINFRA - P</t>
    </r>
    <r>
      <rPr>
        <b/>
        <sz val="8"/>
        <rFont val="Abadi"/>
        <family val="2"/>
      </rPr>
      <t>Á</t>
    </r>
    <r>
      <rPr>
        <b/>
        <sz val="8"/>
        <rFont val="Aharoni"/>
        <charset val="177"/>
      </rPr>
      <t>G. 15</t>
    </r>
    <r>
      <rPr>
        <b/>
        <sz val="8"/>
        <rFont val="Abadi Extra Light"/>
        <family val="2"/>
      </rPr>
      <t>.</t>
    </r>
  </si>
  <si>
    <t>% ISS MUNICIPAL:</t>
  </si>
  <si>
    <t>BDI:</t>
  </si>
  <si>
    <t>ITEM</t>
  </si>
  <si>
    <r>
      <t>C</t>
    </r>
    <r>
      <rPr>
        <b/>
        <sz val="9"/>
        <rFont val="Abadi"/>
        <family val="2"/>
      </rPr>
      <t>Ó</t>
    </r>
    <r>
      <rPr>
        <b/>
        <sz val="9"/>
        <rFont val="Aharoni"/>
        <charset val="177"/>
      </rPr>
      <t>DIGO</t>
    </r>
  </si>
  <si>
    <r>
      <t>DESCRIÇ</t>
    </r>
    <r>
      <rPr>
        <b/>
        <sz val="9"/>
        <rFont val="Abadi"/>
        <family val="2"/>
      </rPr>
      <t>Ã</t>
    </r>
    <r>
      <rPr>
        <b/>
        <sz val="9"/>
        <rFont val="Aharoni"/>
        <charset val="177"/>
      </rPr>
      <t>O</t>
    </r>
  </si>
  <si>
    <t>UNIDADE</t>
  </si>
  <si>
    <t>QUANTIDADE</t>
  </si>
  <si>
    <r>
      <t>PREÇO UNIT</t>
    </r>
    <r>
      <rPr>
        <b/>
        <sz val="9"/>
        <rFont val="Abadi"/>
        <family val="2"/>
      </rPr>
      <t>Á</t>
    </r>
    <r>
      <rPr>
        <b/>
        <sz val="9"/>
        <rFont val="Aharoni"/>
        <charset val="177"/>
      </rPr>
      <t>RIO S/ BDI</t>
    </r>
  </si>
  <si>
    <r>
      <t>PREÇO UNIT</t>
    </r>
    <r>
      <rPr>
        <b/>
        <sz val="9"/>
        <rFont val="Abadi"/>
        <family val="2"/>
      </rPr>
      <t>Á</t>
    </r>
    <r>
      <rPr>
        <b/>
        <sz val="9"/>
        <rFont val="Aharoni"/>
        <charset val="177"/>
      </rPr>
      <t>RIO C/ BDI</t>
    </r>
  </si>
  <si>
    <t>PREÇO TOTAL</t>
  </si>
  <si>
    <t>1.0</t>
  </si>
  <si>
    <t>SERVIÇOS PRELIMINARES</t>
  </si>
  <si>
    <t>1.1</t>
  </si>
  <si>
    <t>SEINFRA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</si>
  <si>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</si>
  <si>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</si>
  <si>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</t>
  </si>
  <si>
    <t>1.2</t>
  </si>
  <si>
    <t>ED-50135</t>
  </si>
  <si>
    <t>BARRACÃO DE OBRA, EM CHAPA DE COMPENSADO RESINADO, INCLUSIVE INSTALAÇÕES SANITÁRIAS E MOBILIÁRIO - PADRÃO DERMG</t>
  </si>
  <si>
    <t>M²</t>
  </si>
  <si>
    <t>1.3</t>
  </si>
  <si>
    <t>ED-50390</t>
  </si>
  <si>
    <t>MOBILIZAÇÃO E DESMOBILIZAÇÃO OBRA DISTANTE DE CENTRO
URBANO COM ENTRE 1.000.000,01 E 3.000.000,00</t>
  </si>
  <si>
    <t>%</t>
  </si>
  <si>
    <t>2.0</t>
  </si>
  <si>
    <t>DRENAGEM PLUVIAL - ESTRADA VICINAL TRECHO 3</t>
  </si>
  <si>
    <t>2.1</t>
  </si>
  <si>
    <t>ED-51140</t>
  </si>
  <si>
    <t>GUIA DE MEIO-FIO, EM CONCRETO COM FCK 20MPA, PRÉMOLDADA, MFC-03 PADRÃO DER-MG, DIMENSÕES (12X18X45)CM, EXCLUSIVE SARJETA, INCLUSIVE ESCAVAÇÃO, APILOAMENTO E TRANSPORTE COM RETIRADA DO MATERIAL ESCAVADO (EM CAÇAMBA)</t>
  </si>
  <si>
    <t>M</t>
  </si>
  <si>
    <t>2.2</t>
  </si>
  <si>
    <t>Composição</t>
  </si>
  <si>
    <t>SARJETA DE CONCRETO URBANO (SCU), TIPO 3, COM FCK 15 MPA, LARGURA DE 30CM COM INCLINAÇÃO DE 25%, ESP. 7 CM, PADRÃO DER-MG, EXCLUSIVE MEIO-FIO, INCLUSIVE ESCAVAÇÃO, APILAOMENTO E RETIRADA DO MATERIAL ESCAVADO</t>
  </si>
  <si>
    <t xml:space="preserve">EDA - ENTRADA PARA DESCIDA D'ÁGUA EM TALUDE DE ATERRO - TIPO EDA 01 - </t>
  </si>
  <si>
    <t>und</t>
  </si>
  <si>
    <t>ED-48589</t>
  </si>
  <si>
    <t>DESCIDA D´ÁGUA TIPO DEGRAU DN 600, EXCLUSIVE BOTA FORA</t>
  </si>
  <si>
    <t>3.0</t>
  </si>
  <si>
    <t>CALÇAMENTO - TRECHO ESTRADA VICINAL TRECHOS 3</t>
  </si>
  <si>
    <t>3.1</t>
  </si>
  <si>
    <t>RO-41081</t>
  </si>
  <si>
    <t>REGULARIZAÇÃO DO SUB-LEITO (PROCTOR NORMAL)</t>
  </si>
  <si>
    <t>3.2</t>
  </si>
  <si>
    <t>RO-41113</t>
  </si>
  <si>
    <t>BASE, COM MISTURA NA PISTA, 67% DE SOLO E 33% DE BICA CORRIDA, COMPACTADA NA ENERGIA DO PROCTOR INTERMEDIÁRIO (EXECUÇÃO, INCLUINDO FORNECIMENTO DA BICA CORRIDA, ESCAVAÇÃO E CARGADO MATERIAL DE JAZIDA, ESPALHAMENTO, UMIDECIMENTO, HOMOGENIZAÇÃO E COMPACTAÇÃO DA MISTURA; EXCLUI A AQUISIÇÃO DO SOLO E TRANSPORTE DOS MATERIAIS)</t>
  </si>
  <si>
    <r>
      <t>M</t>
    </r>
    <r>
      <rPr>
        <sz val="9"/>
        <rFont val="Calibri"/>
        <family val="2"/>
      </rPr>
      <t>³</t>
    </r>
  </si>
  <si>
    <t>3.3</t>
  </si>
  <si>
    <t>-</t>
  </si>
  <si>
    <t>TRANSPORTE DE MATERIAL DE QUALQUER NATUREZA</t>
  </si>
  <si>
    <t>A CARGO DA PREFEITURA</t>
  </si>
  <si>
    <t>3.4</t>
  </si>
  <si>
    <t>ED-50416</t>
  </si>
  <si>
    <t>EXECUÇÃO DE CALÇAMENTO EM BLOQUETE - E = 8 CM - FCK = 35 MPA, INCLUINDO FORNECIMENTO E TRANSPORTE DE TODOS OS MATERIAIS, COLCHÃO DE ASSENTAMENTO E = 6 CM</t>
  </si>
  <si>
    <t>SINALIZAÇÃO TRECHOS 3</t>
  </si>
  <si>
    <t>RO-42977</t>
  </si>
  <si>
    <t>Placa de aço carbono com película refletiva alta intensidade prismática tipo III da ABNT - Placa circular (execução, incluindo fornecimento e transporte de todos os materiais, inclusive postes de sustentação)</t>
  </si>
  <si>
    <t>m</t>
  </si>
  <si>
    <t>RO-42980</t>
  </si>
  <si>
    <t>Placa de aço carbono com película refletiva alta intensidade prismática tipo III da ABNT - Placa quadrada (Execução, incluindo fornecimento e transporte de todos os materiais, inclusive postes de sustentação)</t>
  </si>
  <si>
    <t>RO-42198</t>
  </si>
  <si>
    <t>Linhas de resina acrilica 0,6mm de espessura e Largura = 0,08m ( Execução, inclusive pré-marcação, fornecimento e transporte de todos os materiais)</t>
  </si>
  <si>
    <t>TOTAL GERAL DA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</si>
</sst>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R$&quot;#,##0.00"/>
    <numFmt numFmtId="166" formatCode="0.0"/>
  </numFmts>
  <fonts count="24" x14ac:knownFonts="1">
    <font>
      <sz val="10"/>
      <name val="Arial"/>
    </font>
    <font>
      <sz val="10"/>
      <name val="Aharoni"/>
      <charset val="177"/>
    </font>
    <font>
      <b/>
      <sz val="10"/>
      <name val="Aharoni"/>
      <charset val="177"/>
    </font>
    <font>
      <sz val="10"/>
      <color indexed="8"/>
      <name val="Abadi"/>
      <family val="2"/>
    </font>
    <font>
      <b/>
      <u/>
      <sz val="11"/>
      <name val="Aharoni"/>
      <charset val="177"/>
    </font>
    <font>
      <b/>
      <u/>
      <sz val="11"/>
      <name val="Abadi"/>
      <family val="2"/>
    </font>
    <font>
      <b/>
      <sz val="11"/>
      <name val="Aharoni"/>
      <charset val="177"/>
    </font>
    <font>
      <sz val="10"/>
      <color rgb="FFFF0000"/>
      <name val="Abadi"/>
      <family val="2"/>
    </font>
    <font>
      <b/>
      <sz val="10"/>
      <name val="Abadi"/>
      <family val="2"/>
    </font>
    <font>
      <sz val="10"/>
      <name val="Abadi"/>
      <family val="2"/>
    </font>
    <font>
      <b/>
      <sz val="9"/>
      <name val="Aharoni"/>
      <charset val="177"/>
    </font>
    <font>
      <b/>
      <sz val="8"/>
      <name val="Aharoni"/>
      <charset val="177"/>
    </font>
    <font>
      <b/>
      <sz val="8"/>
      <name val="Calibri"/>
      <family val="2"/>
      <scheme val="minor"/>
    </font>
    <font>
      <b/>
      <sz val="8"/>
      <name val="Abadi"/>
      <family val="2"/>
    </font>
    <font>
      <b/>
      <sz val="8"/>
      <name val="Abadi Extra Light"/>
      <family val="2"/>
    </font>
    <font>
      <b/>
      <sz val="8.5"/>
      <name val="Aharoni"/>
      <charset val="177"/>
    </font>
    <font>
      <b/>
      <sz val="8.5"/>
      <name val="Abadi"/>
      <family val="2"/>
    </font>
    <font>
      <sz val="10"/>
      <name val="Arial"/>
      <family val="2"/>
    </font>
    <font>
      <b/>
      <sz val="9"/>
      <name val="Abadi"/>
      <family val="2"/>
    </font>
    <font>
      <sz val="9"/>
      <name val="Abadi"/>
      <family val="2"/>
    </font>
    <font>
      <b/>
      <sz val="9"/>
      <color theme="3"/>
      <name val="Abadi"/>
      <family val="2"/>
    </font>
    <font>
      <b/>
      <sz val="10"/>
      <color indexed="8"/>
      <name val="Abadi"/>
      <family val="2"/>
    </font>
    <font>
      <sz val="9"/>
      <name val="Calibri"/>
      <family val="2"/>
    </font>
    <font>
      <sz val="8"/>
      <name val="Abad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9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/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4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center" vertical="center" wrapText="1"/>
    </xf>
    <xf numFmtId="10" fontId="16" fillId="2" borderId="7" xfId="0" applyNumberFormat="1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10" fontId="16" fillId="2" borderId="7" xfId="2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center" vertical="center" wrapText="1"/>
    </xf>
    <xf numFmtId="49" fontId="18" fillId="3" borderId="5" xfId="0" applyNumberFormat="1" applyFont="1" applyFill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left" vertical="center" wrapText="1"/>
    </xf>
    <xf numFmtId="2" fontId="19" fillId="3" borderId="5" xfId="1" applyNumberFormat="1" applyFont="1" applyFill="1" applyBorder="1" applyAlignment="1">
      <alignment horizontal="center" vertical="center" wrapText="1"/>
    </xf>
    <xf numFmtId="4" fontId="19" fillId="3" borderId="5" xfId="0" applyNumberFormat="1" applyFont="1" applyFill="1" applyBorder="1" applyAlignment="1">
      <alignment horizontal="center" vertical="center" wrapText="1"/>
    </xf>
    <xf numFmtId="165" fontId="18" fillId="3" borderId="6" xfId="0" applyNumberFormat="1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1" fontId="19" fillId="0" borderId="7" xfId="0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left" vertical="center" wrapText="1"/>
    </xf>
    <xf numFmtId="4" fontId="20" fillId="0" borderId="7" xfId="0" applyNumberFormat="1" applyFont="1" applyBorder="1" applyAlignment="1">
      <alignment horizontal="center" vertical="center" wrapText="1"/>
    </xf>
    <xf numFmtId="165" fontId="19" fillId="0" borderId="7" xfId="0" applyNumberFormat="1" applyFont="1" applyBorder="1" applyAlignment="1">
      <alignment horizontal="center" vertical="center" wrapText="1"/>
    </xf>
    <xf numFmtId="4" fontId="19" fillId="0" borderId="7" xfId="0" applyNumberFormat="1" applyFont="1" applyBorder="1" applyAlignment="1">
      <alignment horizontal="center" vertical="center" wrapText="1"/>
    </xf>
    <xf numFmtId="0" fontId="18" fillId="3" borderId="5" xfId="0" applyFont="1" applyFill="1" applyBorder="1" applyAlignment="1">
      <alignment horizontal="left" vertical="center" wrapText="1"/>
    </xf>
    <xf numFmtId="0" fontId="21" fillId="3" borderId="0" xfId="0" applyFont="1" applyFill="1"/>
    <xf numFmtId="49" fontId="19" fillId="0" borderId="7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49" fontId="19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left" vertical="center" wrapText="1"/>
    </xf>
    <xf numFmtId="4" fontId="20" fillId="0" borderId="5" xfId="0" applyNumberFormat="1" applyFont="1" applyBorder="1" applyAlignment="1">
      <alignment horizontal="center" vertical="center" wrapText="1"/>
    </xf>
    <xf numFmtId="165" fontId="19" fillId="0" borderId="5" xfId="0" applyNumberFormat="1" applyFont="1" applyBorder="1" applyAlignment="1">
      <alignment horizontal="center" vertical="center" wrapText="1"/>
    </xf>
    <xf numFmtId="165" fontId="19" fillId="0" borderId="6" xfId="0" applyNumberFormat="1" applyFont="1" applyBorder="1" applyAlignment="1">
      <alignment horizontal="center" vertical="center" wrapText="1"/>
    </xf>
    <xf numFmtId="4" fontId="3" fillId="0" borderId="0" xfId="0" applyNumberFormat="1" applyFont="1"/>
    <xf numFmtId="165" fontId="18" fillId="0" borderId="4" xfId="0" applyNumberFormat="1" applyFont="1" applyBorder="1" applyAlignment="1">
      <alignment horizontal="center" vertical="center" wrapText="1"/>
    </xf>
    <xf numFmtId="165" fontId="18" fillId="0" borderId="5" xfId="0" applyNumberFormat="1" applyFont="1" applyBorder="1" applyAlignment="1">
      <alignment horizontal="center" vertical="center" wrapText="1"/>
    </xf>
    <xf numFmtId="165" fontId="18" fillId="0" borderId="6" xfId="0" applyNumberFormat="1" applyFont="1" applyBorder="1" applyAlignment="1">
      <alignment horizontal="center" vertical="center" wrapText="1"/>
    </xf>
    <xf numFmtId="166" fontId="18" fillId="3" borderId="4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0" fontId="9" fillId="0" borderId="0" xfId="0" applyFont="1" applyAlignment="1">
      <alignment vertical="center"/>
    </xf>
    <xf numFmtId="4" fontId="9" fillId="0" borderId="0" xfId="0" applyNumberFormat="1" applyFont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5" fontId="9" fillId="0" borderId="9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9" fillId="0" borderId="0" xfId="0" applyFont="1"/>
    <xf numFmtId="10" fontId="9" fillId="0" borderId="9" xfId="2" applyNumberFormat="1" applyFont="1" applyBorder="1" applyAlignment="1">
      <alignment vertical="center"/>
    </xf>
    <xf numFmtId="0" fontId="9" fillId="0" borderId="8" xfId="0" applyFont="1" applyBorder="1"/>
    <xf numFmtId="4" fontId="9" fillId="0" borderId="0" xfId="0" applyNumberFormat="1" applyFont="1"/>
    <xf numFmtId="165" fontId="9" fillId="0" borderId="9" xfId="0" applyNumberFormat="1" applyFont="1" applyBorder="1"/>
    <xf numFmtId="4" fontId="13" fillId="0" borderId="9" xfId="0" applyNumberFormat="1" applyFont="1" applyBorder="1" applyAlignment="1">
      <alignment horizontal="center" vertical="center" wrapText="1"/>
    </xf>
    <xf numFmtId="0" fontId="9" fillId="0" borderId="9" xfId="0" applyFont="1" applyBorder="1"/>
    <xf numFmtId="0" fontId="23" fillId="0" borderId="8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9" xfId="0" applyFont="1" applyBorder="1" applyAlignment="1">
      <alignment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142875</xdr:rowOff>
    </xdr:from>
    <xdr:to>
      <xdr:col>1</xdr:col>
      <xdr:colOff>581025</xdr:colOff>
      <xdr:row>0</xdr:row>
      <xdr:rowOff>762000</xdr:rowOff>
    </xdr:to>
    <xdr:sp macro="" textlink="">
      <xdr:nvSpPr>
        <xdr:cNvPr id="2" name="Object 2" hidden="1">
          <a:extLst>
            <a:ext uri="{63B3BB69-23CF-44E3-9099-C40C66FF867C}">
              <a14:compatExt xmlns:a14="http://schemas.microsoft.com/office/drawing/2010/main" spid="_x0000_s6146"/>
            </a:ext>
            <a:ext uri="{FF2B5EF4-FFF2-40B4-BE49-F238E27FC236}">
              <a16:creationId xmlns:a16="http://schemas.microsoft.com/office/drawing/2014/main" id="{C73B3487-E057-4FED-88F6-81ED0AE641E9}"/>
            </a:ext>
          </a:extLst>
        </xdr:cNvPr>
        <xdr:cNvSpPr/>
      </xdr:nvSpPr>
      <xdr:spPr bwMode="auto">
        <a:xfrm>
          <a:off x="95250" y="142875"/>
          <a:ext cx="8477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68580</xdr:colOff>
      <xdr:row>0</xdr:row>
      <xdr:rowOff>0</xdr:rowOff>
    </xdr:from>
    <xdr:to>
      <xdr:col>6</xdr:col>
      <xdr:colOff>730530</xdr:colOff>
      <xdr:row>0</xdr:row>
      <xdr:rowOff>812147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E7E5B82-DB95-46E3-AB16-8D8BD599B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0530" y="0"/>
          <a:ext cx="7577100" cy="81214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wnloads\Planilha%20Or&#231;ament&#225;ria%20V01.xlsx" TargetMode="External"/><Relationship Id="rId1" Type="http://schemas.openxmlformats.org/officeDocument/2006/relationships/externalLinkPath" Target="/Users/Usuario/Downloads/Planilha%20Or&#231;ament&#225;ria%20V0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ilha Orcamentária"/>
      <sheetName val="Cronograma"/>
      <sheetName val="Memória de Cálculo"/>
      <sheetName val="BDI"/>
      <sheetName val="Composição"/>
    </sheetNames>
    <sheetDataSet>
      <sheetData sheetId="0"/>
      <sheetData sheetId="1"/>
      <sheetData sheetId="2">
        <row r="15">
          <cell r="B15">
            <v>1</v>
          </cell>
        </row>
        <row r="19">
          <cell r="B19">
            <v>15</v>
          </cell>
        </row>
        <row r="31">
          <cell r="B31">
            <v>613</v>
          </cell>
        </row>
        <row r="35">
          <cell r="B35">
            <v>300</v>
          </cell>
        </row>
        <row r="40">
          <cell r="B40">
            <v>2</v>
          </cell>
        </row>
        <row r="45">
          <cell r="B45">
            <v>4</v>
          </cell>
        </row>
        <row r="52">
          <cell r="B52">
            <v>1989</v>
          </cell>
        </row>
        <row r="57">
          <cell r="B57">
            <v>298.34999999999997</v>
          </cell>
        </row>
        <row r="64">
          <cell r="B64">
            <v>98.455499999999986</v>
          </cell>
        </row>
        <row r="69">
          <cell r="B69">
            <v>1800</v>
          </cell>
        </row>
        <row r="76">
          <cell r="B76">
            <v>1.768</v>
          </cell>
        </row>
        <row r="81">
          <cell r="B81">
            <v>0.72</v>
          </cell>
        </row>
        <row r="86">
          <cell r="B86">
            <v>900</v>
          </cell>
        </row>
      </sheetData>
      <sheetData sheetId="3">
        <row r="24">
          <cell r="F24">
            <v>0.30717104668251283</v>
          </cell>
        </row>
      </sheetData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  <sheetName val="Planilha Orcamentária"/>
      <sheetName val="Memória de Cálculo"/>
      <sheetName val="BDI"/>
      <sheetName val="Cronograma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3">
          <cell r="E13" t="str">
            <v>%</v>
          </cell>
        </row>
      </sheetData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F0F6B3-833C-493A-8546-54E276427782}">
  <sheetPr>
    <pageSetUpPr fitToPage="1"/>
  </sheetPr>
  <dimension ref="A1:K43"/>
  <sheetViews>
    <sheetView showGridLines="0" showZeros="0" tabSelected="1" view="pageBreakPreview" topLeftCell="A29" zoomScaleSheetLayoutView="93" workbookViewId="0">
      <selection activeCell="K36" sqref="K36"/>
    </sheetView>
  </sheetViews>
  <sheetFormatPr defaultColWidth="9.140625" defaultRowHeight="12.75" x14ac:dyDescent="0.2"/>
  <cols>
    <col min="1" max="1" width="5.42578125" style="5" bestFit="1" customWidth="1"/>
    <col min="2" max="2" width="10.7109375" style="5" customWidth="1"/>
    <col min="3" max="3" width="11.5703125" style="5" customWidth="1"/>
    <col min="4" max="4" width="60" style="5" customWidth="1"/>
    <col min="5" max="5" width="9.140625" style="5"/>
    <col min="6" max="6" width="12.28515625" style="5" customWidth="1"/>
    <col min="7" max="7" width="13.42578125" style="64" bestFit="1" customWidth="1"/>
    <col min="8" max="8" width="13.7109375" style="5" bestFit="1" customWidth="1"/>
    <col min="9" max="9" width="17" style="5" bestFit="1" customWidth="1"/>
    <col min="10" max="10" width="9.140625" style="5"/>
    <col min="11" max="11" width="16.42578125" style="5" customWidth="1"/>
    <col min="12" max="16384" width="9.140625" style="5"/>
  </cols>
  <sheetData>
    <row r="1" spans="1:11" ht="65.25" customHeight="1" x14ac:dyDescent="0.2">
      <c r="A1" s="1"/>
      <c r="B1" s="2"/>
      <c r="C1" s="2"/>
      <c r="D1" s="3"/>
      <c r="E1" s="3"/>
      <c r="F1" s="3"/>
      <c r="G1" s="3"/>
      <c r="H1" s="3"/>
      <c r="I1" s="4"/>
    </row>
    <row r="2" spans="1:11" s="10" customFormat="1" ht="20.100000000000001" customHeight="1" x14ac:dyDescent="0.2">
      <c r="A2" s="6" t="s">
        <v>0</v>
      </c>
      <c r="B2" s="7"/>
      <c r="C2" s="8"/>
      <c r="D2" s="8"/>
      <c r="E2" s="8"/>
      <c r="F2" s="8"/>
      <c r="G2" s="8"/>
      <c r="H2" s="8"/>
      <c r="I2" s="9"/>
    </row>
    <row r="3" spans="1:11" s="10" customFormat="1" ht="15" x14ac:dyDescent="0.2">
      <c r="A3" s="11" t="s">
        <v>1</v>
      </c>
      <c r="B3" s="12"/>
      <c r="C3" s="12"/>
      <c r="D3" s="12"/>
      <c r="E3" s="13"/>
      <c r="F3" s="14" t="s">
        <v>2</v>
      </c>
      <c r="G3" s="15"/>
      <c r="H3" s="16" t="s">
        <v>3</v>
      </c>
      <c r="I3" s="17"/>
    </row>
    <row r="4" spans="1:11" s="10" customFormat="1" ht="15" x14ac:dyDescent="0.2">
      <c r="A4" s="18" t="s">
        <v>4</v>
      </c>
      <c r="B4" s="19"/>
      <c r="C4" s="19"/>
      <c r="D4" s="19"/>
      <c r="E4" s="20"/>
      <c r="F4" s="14" t="s">
        <v>5</v>
      </c>
      <c r="G4" s="15"/>
      <c r="H4" s="21">
        <f ca="1">TODAY()</f>
        <v>45372</v>
      </c>
      <c r="I4" s="22"/>
      <c r="K4"/>
    </row>
    <row r="5" spans="1:11" s="10" customFormat="1" ht="45" customHeight="1" x14ac:dyDescent="0.2">
      <c r="A5" s="23" t="s">
        <v>6</v>
      </c>
      <c r="B5" s="23"/>
      <c r="C5" s="23"/>
      <c r="D5" s="23"/>
      <c r="E5" s="23"/>
      <c r="F5" s="24" t="s">
        <v>7</v>
      </c>
      <c r="G5" s="24"/>
      <c r="H5" s="24"/>
      <c r="I5" s="24"/>
    </row>
    <row r="6" spans="1:11" s="10" customFormat="1" ht="15" x14ac:dyDescent="0.2">
      <c r="A6" s="25" t="s">
        <v>8</v>
      </c>
      <c r="B6" s="26"/>
      <c r="C6" s="26"/>
      <c r="D6" s="26"/>
      <c r="E6" s="27"/>
      <c r="F6" s="28" t="s">
        <v>9</v>
      </c>
      <c r="G6" s="29" t="s">
        <v>10</v>
      </c>
      <c r="H6" s="30" t="s">
        <v>11</v>
      </c>
      <c r="I6" s="30" t="s">
        <v>12</v>
      </c>
    </row>
    <row r="7" spans="1:11" s="10" customFormat="1" ht="25.5" customHeight="1" x14ac:dyDescent="0.2">
      <c r="A7" s="31" t="s">
        <v>13</v>
      </c>
      <c r="B7" s="32"/>
      <c r="C7" s="32"/>
      <c r="D7" s="32"/>
      <c r="E7" s="33"/>
      <c r="F7" s="34" t="s">
        <v>14</v>
      </c>
      <c r="G7" s="35">
        <v>0.05</v>
      </c>
      <c r="H7" s="36" t="s">
        <v>15</v>
      </c>
      <c r="I7" s="37">
        <f>[1]BDI!F24</f>
        <v>0.30717104668251283</v>
      </c>
    </row>
    <row r="8" spans="1:11" ht="3.75" customHeight="1" x14ac:dyDescent="0.2">
      <c r="A8" s="38"/>
      <c r="B8" s="38"/>
      <c r="C8" s="38"/>
      <c r="D8" s="38"/>
      <c r="E8" s="38"/>
      <c r="F8" s="38"/>
      <c r="G8" s="38"/>
      <c r="H8" s="38"/>
      <c r="I8" s="38"/>
    </row>
    <row r="9" spans="1:11" ht="36" x14ac:dyDescent="0.2">
      <c r="A9" s="30" t="s">
        <v>16</v>
      </c>
      <c r="B9" s="30" t="s">
        <v>17</v>
      </c>
      <c r="C9" s="30" t="s">
        <v>17</v>
      </c>
      <c r="D9" s="30" t="s">
        <v>18</v>
      </c>
      <c r="E9" s="30" t="s">
        <v>19</v>
      </c>
      <c r="F9" s="30" t="s">
        <v>20</v>
      </c>
      <c r="G9" s="39" t="s">
        <v>21</v>
      </c>
      <c r="H9" s="40" t="s">
        <v>22</v>
      </c>
      <c r="I9" s="40" t="s">
        <v>23</v>
      </c>
    </row>
    <row r="10" spans="1:11" ht="20.100000000000001" customHeight="1" x14ac:dyDescent="0.2">
      <c r="A10" s="41" t="s">
        <v>24</v>
      </c>
      <c r="B10" s="42"/>
      <c r="C10" s="43"/>
      <c r="D10" s="44" t="s">
        <v>25</v>
      </c>
      <c r="E10" s="45"/>
      <c r="F10" s="46"/>
      <c r="G10" s="46"/>
      <c r="H10" s="46">
        <f>ROUND(G10+(G10*$I$7),2)</f>
        <v>0</v>
      </c>
      <c r="I10" s="47">
        <f>SUM(I11:I13)</f>
        <v>0</v>
      </c>
    </row>
    <row r="11" spans="1:11" ht="68.25" customHeight="1" x14ac:dyDescent="0.2">
      <c r="A11" s="48" t="s">
        <v>26</v>
      </c>
      <c r="B11" s="48" t="s">
        <v>27</v>
      </c>
      <c r="C11" s="49" t="s">
        <v>28</v>
      </c>
      <c r="D11" s="50" t="s">
        <v>29</v>
      </c>
      <c r="E11" s="48" t="s">
        <v>30</v>
      </c>
      <c r="F11" s="51">
        <f>'[1]Memória de Cálculo'!B15</f>
        <v>1</v>
      </c>
      <c r="G11" s="52"/>
      <c r="H11" s="52">
        <f>ROUND(G11+(G11*$I$7),2)</f>
        <v>0</v>
      </c>
      <c r="I11" s="52">
        <f>ROUND((F11*H11),2)</f>
        <v>0</v>
      </c>
    </row>
    <row r="12" spans="1:11" ht="36" customHeight="1" x14ac:dyDescent="0.2">
      <c r="A12" s="48" t="s">
        <v>31</v>
      </c>
      <c r="B12" s="48" t="s">
        <v>27</v>
      </c>
      <c r="C12" s="49" t="s">
        <v>32</v>
      </c>
      <c r="D12" s="50" t="s">
        <v>33</v>
      </c>
      <c r="E12" s="48" t="s">
        <v>34</v>
      </c>
      <c r="F12" s="51">
        <f>'[1]Memória de Cálculo'!B19</f>
        <v>15</v>
      </c>
      <c r="G12" s="52"/>
      <c r="H12" s="52">
        <f>ROUND(G12+(G12*$I$7),2)</f>
        <v>0</v>
      </c>
      <c r="I12" s="52">
        <f>ROUND((F12*H12),2)</f>
        <v>0</v>
      </c>
    </row>
    <row r="13" spans="1:11" ht="29.25" customHeight="1" x14ac:dyDescent="0.2">
      <c r="A13" s="48" t="s">
        <v>35</v>
      </c>
      <c r="B13" s="48" t="s">
        <v>27</v>
      </c>
      <c r="C13" s="49" t="s">
        <v>36</v>
      </c>
      <c r="D13" s="50" t="s">
        <v>37</v>
      </c>
      <c r="E13" s="48" t="s">
        <v>38</v>
      </c>
      <c r="F13" s="51">
        <v>1.5</v>
      </c>
      <c r="G13" s="52"/>
      <c r="H13" s="52"/>
      <c r="I13" s="52">
        <f>ROUND(H13*F13/100,2)</f>
        <v>0</v>
      </c>
      <c r="K13" s="5">
        <f>1643.8+9801.45+2119.99</f>
        <v>13565.24</v>
      </c>
    </row>
    <row r="14" spans="1:11" x14ac:dyDescent="0.2">
      <c r="A14" s="53">
        <f>ROUND(G14+(G14*$I$7),2)</f>
        <v>0</v>
      </c>
      <c r="B14" s="53"/>
      <c r="C14" s="53"/>
      <c r="D14" s="53"/>
      <c r="E14" s="53"/>
      <c r="F14" s="53"/>
      <c r="G14" s="53"/>
      <c r="H14" s="53"/>
      <c r="I14" s="53"/>
      <c r="K14" s="5">
        <v>0</v>
      </c>
    </row>
    <row r="15" spans="1:11" s="55" customFormat="1" ht="20.100000000000001" customHeight="1" x14ac:dyDescent="0.2">
      <c r="A15" s="41" t="s">
        <v>39</v>
      </c>
      <c r="B15" s="42"/>
      <c r="C15" s="43"/>
      <c r="D15" s="54" t="s">
        <v>40</v>
      </c>
      <c r="E15" s="54"/>
      <c r="F15" s="54"/>
      <c r="G15" s="54"/>
      <c r="H15" s="54"/>
      <c r="I15" s="47">
        <f>SUM(I16:I19)</f>
        <v>0</v>
      </c>
    </row>
    <row r="16" spans="1:11" s="55" customFormat="1" ht="60" customHeight="1" x14ac:dyDescent="0.2">
      <c r="A16" s="48" t="s">
        <v>41</v>
      </c>
      <c r="B16" s="48" t="s">
        <v>27</v>
      </c>
      <c r="C16" s="56" t="s">
        <v>42</v>
      </c>
      <c r="D16" s="50" t="s">
        <v>43</v>
      </c>
      <c r="E16" s="48" t="s">
        <v>44</v>
      </c>
      <c r="F16" s="51">
        <f>'[1]Memória de Cálculo'!B31</f>
        <v>613</v>
      </c>
      <c r="G16" s="52"/>
      <c r="H16" s="52">
        <f t="shared" ref="H16" si="0">ROUND(G16+(G16*$I$7),2)</f>
        <v>0</v>
      </c>
      <c r="I16" s="52">
        <f t="shared" ref="I16" si="1">ROUND((F16*H16),2)</f>
        <v>0</v>
      </c>
    </row>
    <row r="17" spans="1:11" ht="48" x14ac:dyDescent="0.2">
      <c r="A17" s="48" t="s">
        <v>45</v>
      </c>
      <c r="B17" s="48" t="s">
        <v>27</v>
      </c>
      <c r="C17" s="56" t="s">
        <v>46</v>
      </c>
      <c r="D17" s="50" t="s">
        <v>47</v>
      </c>
      <c r="E17" s="48" t="s">
        <v>44</v>
      </c>
      <c r="F17" s="51">
        <f>'[1]Memória de Cálculo'!B35</f>
        <v>300</v>
      </c>
      <c r="G17" s="52"/>
      <c r="H17" s="52">
        <f>ROUND(G17+(G17*$I$7),2)</f>
        <v>0</v>
      </c>
      <c r="I17" s="52">
        <f>ROUND((F17*H17),2)</f>
        <v>0</v>
      </c>
      <c r="K17" s="5">
        <f>136248.7+18648</f>
        <v>154896.70000000001</v>
      </c>
    </row>
    <row r="18" spans="1:11" ht="24" x14ac:dyDescent="0.2">
      <c r="A18" s="48">
        <v>2.2999999999999998</v>
      </c>
      <c r="B18" s="48" t="s">
        <v>27</v>
      </c>
      <c r="C18" s="56" t="s">
        <v>46</v>
      </c>
      <c r="D18" s="50" t="s">
        <v>48</v>
      </c>
      <c r="E18" s="48" t="s">
        <v>49</v>
      </c>
      <c r="F18" s="51">
        <f>'[1]Memória de Cálculo'!B40</f>
        <v>2</v>
      </c>
      <c r="G18" s="52"/>
      <c r="H18" s="52">
        <f>ROUND(G18+(G18*$I$7),2)</f>
        <v>0</v>
      </c>
      <c r="I18" s="52">
        <f>ROUND((F18*H18),2)</f>
        <v>0</v>
      </c>
    </row>
    <row r="19" spans="1:11" x14ac:dyDescent="0.2">
      <c r="A19" s="48">
        <v>2.4</v>
      </c>
      <c r="B19" s="48" t="s">
        <v>27</v>
      </c>
      <c r="C19" s="56" t="s">
        <v>50</v>
      </c>
      <c r="D19" s="50" t="s">
        <v>51</v>
      </c>
      <c r="E19" s="48" t="s">
        <v>44</v>
      </c>
      <c r="F19" s="51">
        <f>'[1]Memória de Cálculo'!B45</f>
        <v>4</v>
      </c>
      <c r="G19" s="52"/>
      <c r="H19" s="52">
        <f>ROUND(G19+(G19*$I$7),2)</f>
        <v>0</v>
      </c>
      <c r="I19" s="52">
        <f>ROUND((F19*H19),2)</f>
        <v>0</v>
      </c>
    </row>
    <row r="20" spans="1:11" x14ac:dyDescent="0.2">
      <c r="A20" s="57"/>
      <c r="B20" s="58"/>
      <c r="C20" s="59"/>
      <c r="D20" s="60"/>
      <c r="E20" s="58"/>
      <c r="F20" s="61"/>
      <c r="G20" s="62"/>
      <c r="H20" s="62"/>
      <c r="I20" s="63"/>
    </row>
    <row r="21" spans="1:11" x14ac:dyDescent="0.2">
      <c r="A21" s="57"/>
      <c r="B21" s="58"/>
      <c r="C21" s="59"/>
      <c r="D21" s="60"/>
      <c r="E21" s="58"/>
      <c r="F21" s="61"/>
      <c r="G21" s="62"/>
      <c r="H21" s="62"/>
      <c r="I21" s="63"/>
    </row>
    <row r="22" spans="1:11" s="55" customFormat="1" ht="20.100000000000001" customHeight="1" x14ac:dyDescent="0.2">
      <c r="A22" s="41" t="s">
        <v>52</v>
      </c>
      <c r="B22" s="42"/>
      <c r="C22" s="43"/>
      <c r="D22" s="54" t="s">
        <v>53</v>
      </c>
      <c r="E22" s="54"/>
      <c r="F22" s="54"/>
      <c r="G22" s="54"/>
      <c r="H22" s="54">
        <f t="shared" ref="H22:H26" si="2">ROUND(G22+(G22*$I$7),2)</f>
        <v>0</v>
      </c>
      <c r="I22" s="47">
        <f>SUM(I23:I26)</f>
        <v>0</v>
      </c>
    </row>
    <row r="23" spans="1:11" ht="30" customHeight="1" x14ac:dyDescent="0.2">
      <c r="A23" s="48" t="s">
        <v>54</v>
      </c>
      <c r="B23" s="48" t="s">
        <v>27</v>
      </c>
      <c r="C23" s="56" t="s">
        <v>55</v>
      </c>
      <c r="D23" s="50" t="s">
        <v>56</v>
      </c>
      <c r="E23" s="48" t="s">
        <v>34</v>
      </c>
      <c r="F23" s="51">
        <f>'[1]Memória de Cálculo'!B52</f>
        <v>1989</v>
      </c>
      <c r="G23" s="52"/>
      <c r="H23" s="52">
        <f t="shared" si="2"/>
        <v>0</v>
      </c>
      <c r="I23" s="52">
        <f t="shared" ref="I23:I26" si="3">ROUND((F23*H23),2)</f>
        <v>0</v>
      </c>
      <c r="J23" s="64"/>
    </row>
    <row r="24" spans="1:11" ht="80.25" customHeight="1" x14ac:dyDescent="0.2">
      <c r="A24" s="48" t="s">
        <v>57</v>
      </c>
      <c r="B24" s="48" t="s">
        <v>27</v>
      </c>
      <c r="C24" s="48" t="s">
        <v>58</v>
      </c>
      <c r="D24" s="50" t="s">
        <v>59</v>
      </c>
      <c r="E24" s="48" t="s">
        <v>60</v>
      </c>
      <c r="F24" s="51">
        <f>'[1]Memória de Cálculo'!B57</f>
        <v>298.34999999999997</v>
      </c>
      <c r="G24" s="52"/>
      <c r="H24" s="52">
        <f t="shared" si="2"/>
        <v>0</v>
      </c>
      <c r="I24" s="52">
        <f t="shared" si="3"/>
        <v>0</v>
      </c>
      <c r="J24" s="64"/>
    </row>
    <row r="25" spans="1:11" ht="27" customHeight="1" x14ac:dyDescent="0.2">
      <c r="A25" s="48" t="s">
        <v>61</v>
      </c>
      <c r="B25" s="48" t="s">
        <v>62</v>
      </c>
      <c r="C25" s="48" t="s">
        <v>62</v>
      </c>
      <c r="D25" s="50" t="s">
        <v>63</v>
      </c>
      <c r="E25" s="48" t="s">
        <v>60</v>
      </c>
      <c r="F25" s="51">
        <f>'[1]Memória de Cálculo'!B64</f>
        <v>98.455499999999986</v>
      </c>
      <c r="G25" s="65" t="s">
        <v>64</v>
      </c>
      <c r="H25" s="66"/>
      <c r="I25" s="67"/>
      <c r="J25" s="64"/>
    </row>
    <row r="26" spans="1:11" ht="45" customHeight="1" x14ac:dyDescent="0.2">
      <c r="A26" s="48" t="s">
        <v>65</v>
      </c>
      <c r="B26" s="48" t="s">
        <v>27</v>
      </c>
      <c r="C26" s="56" t="s">
        <v>66</v>
      </c>
      <c r="D26" s="50" t="s">
        <v>67</v>
      </c>
      <c r="E26" s="48" t="s">
        <v>34</v>
      </c>
      <c r="F26" s="51">
        <f>'[1]Memória de Cálculo'!B69</f>
        <v>1800</v>
      </c>
      <c r="G26" s="52"/>
      <c r="H26" s="52">
        <f t="shared" si="2"/>
        <v>0</v>
      </c>
      <c r="I26" s="52">
        <f t="shared" si="3"/>
        <v>0</v>
      </c>
    </row>
    <row r="27" spans="1:11" x14ac:dyDescent="0.2">
      <c r="A27" s="57"/>
      <c r="B27" s="58"/>
      <c r="C27" s="59"/>
      <c r="D27" s="60"/>
      <c r="E27" s="58"/>
      <c r="F27" s="61"/>
      <c r="G27" s="62"/>
      <c r="H27" s="62"/>
      <c r="I27" s="63"/>
    </row>
    <row r="28" spans="1:11" ht="24.75" customHeight="1" x14ac:dyDescent="0.2">
      <c r="A28" s="68">
        <v>4</v>
      </c>
      <c r="B28" s="42"/>
      <c r="C28" s="43"/>
      <c r="D28" s="54" t="s">
        <v>68</v>
      </c>
      <c r="E28" s="54"/>
      <c r="F28" s="54"/>
      <c r="G28" s="54"/>
      <c r="H28" s="54"/>
      <c r="I28" s="47">
        <f>SUM(I29:I31)</f>
        <v>0</v>
      </c>
    </row>
    <row r="29" spans="1:11" ht="44.45" customHeight="1" x14ac:dyDescent="0.2">
      <c r="A29" s="48">
        <v>4.0999999999999996</v>
      </c>
      <c r="B29" s="48" t="s">
        <v>27</v>
      </c>
      <c r="C29" s="56" t="s">
        <v>69</v>
      </c>
      <c r="D29" s="50" t="s">
        <v>70</v>
      </c>
      <c r="E29" s="48" t="s">
        <v>71</v>
      </c>
      <c r="F29" s="51">
        <f>'[1]Memória de Cálculo'!B76</f>
        <v>1.768</v>
      </c>
      <c r="G29" s="52"/>
      <c r="H29" s="52">
        <f t="shared" ref="H29:H31" si="4">ROUND(G29+(G29*$I$7),2)</f>
        <v>0</v>
      </c>
      <c r="I29" s="52">
        <f t="shared" ref="I29:I31" si="5">ROUND((F29*H29),2)</f>
        <v>0</v>
      </c>
    </row>
    <row r="30" spans="1:11" ht="36" x14ac:dyDescent="0.2">
      <c r="A30" s="48">
        <v>4.2</v>
      </c>
      <c r="B30" s="48" t="s">
        <v>27</v>
      </c>
      <c r="C30" s="56" t="s">
        <v>72</v>
      </c>
      <c r="D30" s="50" t="s">
        <v>73</v>
      </c>
      <c r="E30" s="48" t="s">
        <v>71</v>
      </c>
      <c r="F30" s="51">
        <f>'[1]Memória de Cálculo'!B81</f>
        <v>0.72</v>
      </c>
      <c r="G30" s="52"/>
      <c r="H30" s="52">
        <f t="shared" si="4"/>
        <v>0</v>
      </c>
      <c r="I30" s="52">
        <f t="shared" si="5"/>
        <v>0</v>
      </c>
    </row>
    <row r="31" spans="1:11" ht="24" x14ac:dyDescent="0.2">
      <c r="A31" s="48">
        <v>4.3</v>
      </c>
      <c r="B31" s="48" t="s">
        <v>27</v>
      </c>
      <c r="C31" s="56" t="s">
        <v>74</v>
      </c>
      <c r="D31" s="50" t="s">
        <v>75</v>
      </c>
      <c r="E31" s="48" t="s">
        <v>71</v>
      </c>
      <c r="F31" s="51">
        <f>'[1]Memória de Cálculo'!B86</f>
        <v>900</v>
      </c>
      <c r="G31" s="52"/>
      <c r="H31" s="52">
        <f t="shared" si="4"/>
        <v>0</v>
      </c>
      <c r="I31" s="52">
        <f t="shared" si="5"/>
        <v>0</v>
      </c>
    </row>
    <row r="32" spans="1:11" x14ac:dyDescent="0.2">
      <c r="A32" s="57"/>
      <c r="B32" s="58"/>
      <c r="C32" s="59"/>
      <c r="D32" s="60"/>
      <c r="E32" s="58"/>
      <c r="F32" s="61"/>
      <c r="G32" s="62"/>
      <c r="H32" s="62"/>
      <c r="I32" s="63"/>
    </row>
    <row r="33" spans="1:9" x14ac:dyDescent="0.2">
      <c r="A33" s="69" t="s">
        <v>76</v>
      </c>
      <c r="B33" s="69"/>
      <c r="C33" s="69"/>
      <c r="D33" s="69"/>
      <c r="E33" s="69"/>
      <c r="F33" s="69"/>
      <c r="G33" s="69"/>
      <c r="H33" s="69"/>
      <c r="I33" s="70">
        <f>I10+I15+I22+I28</f>
        <v>0</v>
      </c>
    </row>
    <row r="34" spans="1:9" x14ac:dyDescent="0.2">
      <c r="A34" s="71"/>
      <c r="B34" s="72"/>
      <c r="C34" s="72"/>
      <c r="D34" s="72"/>
      <c r="E34" s="72"/>
      <c r="F34" s="72"/>
      <c r="G34" s="73"/>
      <c r="H34" s="73"/>
      <c r="I34" s="74"/>
    </row>
    <row r="35" spans="1:9" x14ac:dyDescent="0.2">
      <c r="A35" s="71"/>
      <c r="B35" s="72"/>
      <c r="C35" s="75"/>
      <c r="D35" s="75"/>
      <c r="E35" s="72"/>
      <c r="F35" s="76"/>
      <c r="G35" s="76"/>
      <c r="H35" s="77"/>
      <c r="I35" s="78"/>
    </row>
    <row r="36" spans="1:9" x14ac:dyDescent="0.2">
      <c r="A36" s="71"/>
      <c r="B36" s="72"/>
      <c r="C36" s="79"/>
      <c r="D36" s="79"/>
      <c r="E36" s="72"/>
      <c r="F36" s="80"/>
      <c r="H36" s="77"/>
      <c r="I36" s="81" t="e">
        <f>I35/I33</f>
        <v>#DIV/0!</v>
      </c>
    </row>
    <row r="37" spans="1:9" x14ac:dyDescent="0.2">
      <c r="A37" s="82"/>
      <c r="B37" s="80"/>
      <c r="C37" s="80"/>
      <c r="D37" s="80"/>
      <c r="E37" s="80"/>
      <c r="F37" s="80"/>
      <c r="G37" s="83"/>
      <c r="H37" s="80"/>
      <c r="I37" s="84">
        <f>I35*1.01</f>
        <v>0</v>
      </c>
    </row>
    <row r="38" spans="1:9" x14ac:dyDescent="0.2">
      <c r="A38" s="82"/>
      <c r="B38" s="80"/>
      <c r="C38" s="76"/>
      <c r="D38" s="76"/>
      <c r="E38" s="80"/>
      <c r="F38" s="80"/>
      <c r="G38" s="83"/>
      <c r="H38" s="80"/>
      <c r="I38" s="85"/>
    </row>
    <row r="39" spans="1:9" x14ac:dyDescent="0.2">
      <c r="A39" s="82"/>
      <c r="B39" s="80"/>
      <c r="C39" s="76"/>
      <c r="D39" s="76"/>
      <c r="E39" s="80"/>
      <c r="F39" s="80"/>
      <c r="G39" s="83"/>
      <c r="H39" s="80"/>
      <c r="I39" s="86"/>
    </row>
    <row r="40" spans="1:9" x14ac:dyDescent="0.2">
      <c r="A40" s="71"/>
      <c r="B40" s="72"/>
      <c r="C40" s="75"/>
      <c r="D40" s="75"/>
      <c r="E40" s="72"/>
      <c r="F40" s="76"/>
      <c r="G40" s="76"/>
      <c r="H40" s="77"/>
      <c r="I40" s="74"/>
    </row>
    <row r="41" spans="1:9" x14ac:dyDescent="0.2">
      <c r="A41" s="87"/>
      <c r="B41" s="88"/>
      <c r="C41" s="79"/>
      <c r="D41" s="79"/>
      <c r="E41" s="88"/>
      <c r="F41" s="89"/>
      <c r="G41" s="89"/>
      <c r="H41" s="90"/>
      <c r="I41" s="91"/>
    </row>
    <row r="42" spans="1:9" x14ac:dyDescent="0.2">
      <c r="A42" s="82"/>
      <c r="B42" s="80"/>
      <c r="C42" s="76"/>
      <c r="D42" s="76"/>
      <c r="E42" s="80"/>
      <c r="F42" s="80"/>
      <c r="G42" s="83"/>
      <c r="H42" s="80"/>
      <c r="I42" s="86"/>
    </row>
    <row r="43" spans="1:9" x14ac:dyDescent="0.2">
      <c r="A43" s="82"/>
      <c r="B43" s="80"/>
      <c r="C43" s="77"/>
      <c r="D43" s="77"/>
      <c r="E43" s="80"/>
      <c r="F43" s="80"/>
      <c r="G43" s="83"/>
      <c r="H43" s="80"/>
      <c r="I43" s="86"/>
    </row>
  </sheetData>
  <mergeCells count="30">
    <mergeCell ref="C39:D39"/>
    <mergeCell ref="C40:D40"/>
    <mergeCell ref="F40:G40"/>
    <mergeCell ref="C41:D41"/>
    <mergeCell ref="F41:G41"/>
    <mergeCell ref="C42:D42"/>
    <mergeCell ref="D28:H28"/>
    <mergeCell ref="A33:H33"/>
    <mergeCell ref="C35:D35"/>
    <mergeCell ref="F35:G35"/>
    <mergeCell ref="C36:D36"/>
    <mergeCell ref="C38:D38"/>
    <mergeCell ref="A7:E7"/>
    <mergeCell ref="A8:I8"/>
    <mergeCell ref="A14:I14"/>
    <mergeCell ref="D15:H15"/>
    <mergeCell ref="D22:H22"/>
    <mergeCell ref="G25:I25"/>
    <mergeCell ref="A4:E4"/>
    <mergeCell ref="F4:G4"/>
    <mergeCell ref="H4:I4"/>
    <mergeCell ref="A5:E5"/>
    <mergeCell ref="F5:I5"/>
    <mergeCell ref="A6:E6"/>
    <mergeCell ref="A1:C1"/>
    <mergeCell ref="D1:I1"/>
    <mergeCell ref="A2:I2"/>
    <mergeCell ref="A3:E3"/>
    <mergeCell ref="F3:G3"/>
    <mergeCell ref="H3:I3"/>
  </mergeCells>
  <printOptions horizontalCentered="1" verticalCentered="1"/>
  <pageMargins left="0.25" right="0.25" top="0.75" bottom="0.75" header="0.3" footer="0.3"/>
  <pageSetup paperSize="9" scale="95" fitToHeight="0" orientation="landscape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 Orcamentária</vt:lpstr>
      <vt:lpstr>'Planilha Orcamentária'!Area_de_impressao</vt:lpstr>
      <vt:lpstr>'Planilha Orcamentária'!Titulos_de_impressao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2024-03-21T16:59:08Z</dcterms:created>
  <dcterms:modified xsi:type="dcterms:W3CDTF">2024-03-21T17:00:33Z</dcterms:modified>
</cp:coreProperties>
</file>