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T:\CIS 2.025 - LICITAÇÕES\LICITAÇÕES\CONCORRÊNCIA ELETRÔNICA\CE - 03.2025 - EEE Novo Mundo\PDF's Site\"/>
    </mc:Choice>
  </mc:AlternateContent>
  <xr:revisionPtr revIDLastSave="0" documentId="8_{A8F3669C-2A46-432C-9DC5-91788C16E2A2}" xr6:coauthVersionLast="47" xr6:coauthVersionMax="47" xr10:uidLastSave="{00000000-0000-0000-0000-000000000000}"/>
  <bookViews>
    <workbookView xWindow="-120" yWindow="-120" windowWidth="24240" windowHeight="13140" xr2:uid="{29285A28-7E89-4A14-A65B-65AE760C17B5}"/>
  </bookViews>
  <sheets>
    <sheet name="CIS" sheetId="4" r:id="rId1"/>
  </sheets>
  <externalReferences>
    <externalReference r:id="rId2"/>
  </externalReferences>
  <definedNames>
    <definedName name="_xlnm.Print_Area" localSheetId="0">CIS!$A$1:$T$222</definedName>
  </definedNames>
  <calcPr calcId="191029" iterate="1"/>
  <extLst>
    <ext uri="GoogleSheetsCustomDataVersion1">
      <go:sheetsCustomData xmlns:go="http://customooxmlschemas.google.com/" r:id="rId6" roundtripDataSignature="AMtx7mjZe2Qs7o/lk2DDt5B+R375J11mwA=="/>
    </ext>
  </extLst>
</workbook>
</file>

<file path=xl/calcChain.xml><?xml version="1.0" encoding="utf-8"?>
<calcChain xmlns="http://schemas.openxmlformats.org/spreadsheetml/2006/main">
  <c r="AD198" i="4" l="1"/>
  <c r="AD199" i="4" s="1"/>
  <c r="AD200" i="4" s="1"/>
  <c r="AD201" i="4" s="1"/>
  <c r="AD202" i="4" s="1"/>
  <c r="AD203" i="4" s="1"/>
  <c r="AD204" i="4" s="1"/>
  <c r="AD205" i="4" s="1"/>
  <c r="AD206" i="4" s="1"/>
  <c r="AD207" i="4" s="1"/>
  <c r="AD208" i="4" s="1"/>
  <c r="AD209" i="4" s="1"/>
  <c r="AD210" i="4" s="1"/>
  <c r="AD211" i="4" s="1"/>
  <c r="AD212" i="4" s="1"/>
  <c r="AD213" i="4" s="1"/>
  <c r="AD214" i="4" s="1"/>
  <c r="AD215" i="4" s="1"/>
  <c r="AD216" i="4" s="1"/>
  <c r="AD217" i="4" s="1"/>
  <c r="AD218" i="4" s="1"/>
  <c r="AD219" i="4" s="1"/>
  <c r="AD220" i="4" s="1"/>
  <c r="AA198" i="4"/>
  <c r="AA199" i="4" s="1"/>
  <c r="AA200" i="4" s="1"/>
  <c r="AA201" i="4" s="1"/>
  <c r="AA202" i="4" s="1"/>
  <c r="AA203" i="4" s="1"/>
  <c r="AA204" i="4" s="1"/>
  <c r="AA205" i="4" s="1"/>
  <c r="AA206" i="4" s="1"/>
  <c r="AA207" i="4" s="1"/>
  <c r="AA208" i="4" s="1"/>
  <c r="AA209" i="4" s="1"/>
  <c r="AA210" i="4" s="1"/>
  <c r="AA211" i="4" s="1"/>
  <c r="AA212" i="4" s="1"/>
  <c r="AA213" i="4" s="1"/>
  <c r="AA214" i="4" s="1"/>
  <c r="AA215" i="4" s="1"/>
  <c r="AA216" i="4" s="1"/>
  <c r="AA217" i="4" s="1"/>
  <c r="AA218" i="4" s="1"/>
  <c r="AA219" i="4" s="1"/>
  <c r="AA220" i="4" s="1"/>
  <c r="X198" i="4"/>
  <c r="X199" i="4" s="1"/>
  <c r="X200" i="4" s="1"/>
  <c r="X201" i="4" s="1"/>
  <c r="X202" i="4" s="1"/>
  <c r="X203" i="4" s="1"/>
  <c r="X204" i="4" s="1"/>
  <c r="X205" i="4" s="1"/>
  <c r="X206" i="4" s="1"/>
  <c r="X207" i="4" s="1"/>
  <c r="X208" i="4" s="1"/>
  <c r="X209" i="4" s="1"/>
  <c r="X210" i="4" s="1"/>
  <c r="X211" i="4" s="1"/>
  <c r="X212" i="4" s="1"/>
  <c r="X213" i="4" s="1"/>
  <c r="X214" i="4" s="1"/>
  <c r="X215" i="4" s="1"/>
  <c r="X216" i="4" s="1"/>
  <c r="X217" i="4" s="1"/>
  <c r="X218" i="4" s="1"/>
  <c r="X219" i="4" s="1"/>
  <c r="X220" i="4" s="1"/>
  <c r="U198" i="4"/>
  <c r="U199" i="4" s="1"/>
  <c r="U200" i="4" s="1"/>
  <c r="U201" i="4" s="1"/>
  <c r="U202" i="4" s="1"/>
  <c r="U203" i="4" s="1"/>
  <c r="U204" i="4" s="1"/>
  <c r="U205" i="4" s="1"/>
  <c r="U206" i="4" s="1"/>
  <c r="U207" i="4" s="1"/>
  <c r="U208" i="4" s="1"/>
  <c r="U209" i="4" s="1"/>
  <c r="U210" i="4" s="1"/>
  <c r="U211" i="4" s="1"/>
  <c r="U212" i="4" s="1"/>
  <c r="U213" i="4" s="1"/>
  <c r="U214" i="4" s="1"/>
  <c r="U215" i="4" s="1"/>
  <c r="U216" i="4" s="1"/>
  <c r="U217" i="4" s="1"/>
  <c r="U218" i="4" s="1"/>
  <c r="U219" i="4" s="1"/>
  <c r="U220" i="4" s="1"/>
  <c r="R199" i="4"/>
  <c r="R200" i="4" s="1"/>
  <c r="R201" i="4" s="1"/>
  <c r="R202" i="4" s="1"/>
  <c r="R203" i="4" s="1"/>
  <c r="R204" i="4" s="1"/>
  <c r="R205" i="4" s="1"/>
  <c r="R206" i="4" s="1"/>
  <c r="R207" i="4" s="1"/>
  <c r="R208" i="4" s="1"/>
  <c r="R209" i="4" s="1"/>
  <c r="R210" i="4" s="1"/>
  <c r="R211" i="4" s="1"/>
  <c r="R212" i="4" s="1"/>
  <c r="R213" i="4" s="1"/>
  <c r="R214" i="4" s="1"/>
  <c r="R215" i="4" s="1"/>
  <c r="R216" i="4" s="1"/>
  <c r="R217" i="4" s="1"/>
  <c r="R218" i="4" s="1"/>
  <c r="R219" i="4" s="1"/>
  <c r="R220" i="4" s="1"/>
  <c r="R198" i="4"/>
  <c r="AD101" i="4"/>
  <c r="AD102" i="4" s="1"/>
  <c r="AD103" i="4" s="1"/>
  <c r="AD104" i="4" s="1"/>
  <c r="AD105" i="4" s="1"/>
  <c r="AD106" i="4" s="1"/>
  <c r="AD107" i="4" s="1"/>
  <c r="AD108" i="4" s="1"/>
  <c r="AD109" i="4" s="1"/>
  <c r="AD110" i="4" s="1"/>
  <c r="AD111" i="4" s="1"/>
  <c r="AD112" i="4" s="1"/>
  <c r="AD113" i="4" s="1"/>
  <c r="AD114" i="4" s="1"/>
  <c r="AD115" i="4" s="1"/>
  <c r="AD116" i="4" s="1"/>
  <c r="AD117" i="4" s="1"/>
  <c r="AD118" i="4" s="1"/>
  <c r="AD119" i="4" s="1"/>
  <c r="AD120" i="4" s="1"/>
  <c r="AD121" i="4" s="1"/>
  <c r="AD122" i="4" s="1"/>
  <c r="AD123" i="4" s="1"/>
  <c r="AD124" i="4" s="1"/>
  <c r="AD125" i="4" s="1"/>
  <c r="AD126" i="4" s="1"/>
  <c r="AD127" i="4" s="1"/>
  <c r="AD128" i="4" s="1"/>
  <c r="AD129" i="4" s="1"/>
  <c r="AD130" i="4" s="1"/>
  <c r="AD131" i="4" s="1"/>
  <c r="AD132" i="4" s="1"/>
  <c r="AD133" i="4" s="1"/>
  <c r="AD134" i="4" s="1"/>
  <c r="AD135" i="4" s="1"/>
  <c r="AD136" i="4" s="1"/>
  <c r="AD137" i="4" s="1"/>
  <c r="AD138" i="4" s="1"/>
  <c r="AD139" i="4" s="1"/>
  <c r="AD140" i="4" s="1"/>
  <c r="AD141" i="4" s="1"/>
  <c r="AD142" i="4" s="1"/>
  <c r="AD143" i="4" s="1"/>
  <c r="AD144" i="4" s="1"/>
  <c r="AD145" i="4" s="1"/>
  <c r="AD146" i="4" s="1"/>
  <c r="AD147" i="4" s="1"/>
  <c r="AD148" i="4" s="1"/>
  <c r="AD149" i="4" s="1"/>
  <c r="AD150" i="4" s="1"/>
  <c r="AD151" i="4" s="1"/>
  <c r="AD152" i="4" s="1"/>
  <c r="AD153" i="4" s="1"/>
  <c r="AD154" i="4" s="1"/>
  <c r="AD155" i="4" s="1"/>
  <c r="AD156" i="4" s="1"/>
  <c r="AD157" i="4" s="1"/>
  <c r="AD158" i="4" s="1"/>
  <c r="AD159" i="4" s="1"/>
  <c r="AD160" i="4" s="1"/>
  <c r="AD161" i="4" s="1"/>
  <c r="AD162" i="4" s="1"/>
  <c r="AD163" i="4" s="1"/>
  <c r="AD164" i="4" s="1"/>
  <c r="AD165" i="4" s="1"/>
  <c r="AD166" i="4" s="1"/>
  <c r="AD167" i="4" s="1"/>
  <c r="AD168" i="4" s="1"/>
  <c r="AD169" i="4" s="1"/>
  <c r="AD170" i="4" s="1"/>
  <c r="AD171" i="4" s="1"/>
  <c r="AD172" i="4" s="1"/>
  <c r="AD173" i="4" s="1"/>
  <c r="AD174" i="4" s="1"/>
  <c r="AD175" i="4" s="1"/>
  <c r="AD176" i="4" s="1"/>
  <c r="AD177" i="4" s="1"/>
  <c r="AD178" i="4" s="1"/>
  <c r="AD179" i="4" s="1"/>
  <c r="AD180" i="4" s="1"/>
  <c r="AD181" i="4" s="1"/>
  <c r="AD182" i="4" s="1"/>
  <c r="AD183" i="4" s="1"/>
  <c r="AD184" i="4" s="1"/>
  <c r="AD185" i="4" s="1"/>
  <c r="AD186" i="4" s="1"/>
  <c r="AD187" i="4" s="1"/>
  <c r="AD188" i="4" s="1"/>
  <c r="AD189" i="4" s="1"/>
  <c r="AD190" i="4" s="1"/>
  <c r="AD191" i="4" s="1"/>
  <c r="AD192" i="4" s="1"/>
  <c r="AD193" i="4" s="1"/>
  <c r="AD194" i="4" s="1"/>
  <c r="AA101" i="4"/>
  <c r="AA102" i="4" s="1"/>
  <c r="AA103" i="4" s="1"/>
  <c r="AA104" i="4" s="1"/>
  <c r="AA105" i="4" s="1"/>
  <c r="AA106" i="4" s="1"/>
  <c r="AA107" i="4" s="1"/>
  <c r="AA108" i="4" s="1"/>
  <c r="AA109" i="4" s="1"/>
  <c r="AA110" i="4" s="1"/>
  <c r="AA111" i="4" s="1"/>
  <c r="AA112" i="4" s="1"/>
  <c r="AA113" i="4" s="1"/>
  <c r="AA114" i="4" s="1"/>
  <c r="AA115" i="4" s="1"/>
  <c r="AA116" i="4" s="1"/>
  <c r="AA117" i="4" s="1"/>
  <c r="AA118" i="4" s="1"/>
  <c r="AA119" i="4" s="1"/>
  <c r="AA120" i="4" s="1"/>
  <c r="AA121" i="4" s="1"/>
  <c r="AA122" i="4" s="1"/>
  <c r="AA123" i="4" s="1"/>
  <c r="AA124" i="4" s="1"/>
  <c r="AA125" i="4" s="1"/>
  <c r="AA126" i="4" s="1"/>
  <c r="AA127" i="4" s="1"/>
  <c r="AA128" i="4" s="1"/>
  <c r="AA129" i="4" s="1"/>
  <c r="AA130" i="4" s="1"/>
  <c r="AA131" i="4" s="1"/>
  <c r="AA132" i="4" s="1"/>
  <c r="AA133" i="4" s="1"/>
  <c r="AA134" i="4" s="1"/>
  <c r="AA135" i="4" s="1"/>
  <c r="AA136" i="4" s="1"/>
  <c r="AA137" i="4" s="1"/>
  <c r="AA138" i="4" s="1"/>
  <c r="AA139" i="4" s="1"/>
  <c r="AA140" i="4" s="1"/>
  <c r="AA141" i="4" s="1"/>
  <c r="AA142" i="4" s="1"/>
  <c r="AA143" i="4" s="1"/>
  <c r="AA144" i="4" s="1"/>
  <c r="AA145" i="4" s="1"/>
  <c r="AA146" i="4" s="1"/>
  <c r="AA147" i="4" s="1"/>
  <c r="AA148" i="4" s="1"/>
  <c r="AA149" i="4" s="1"/>
  <c r="AA150" i="4" s="1"/>
  <c r="AA151" i="4" s="1"/>
  <c r="AA152" i="4" s="1"/>
  <c r="AA153" i="4" s="1"/>
  <c r="AA154" i="4" s="1"/>
  <c r="AA155" i="4" s="1"/>
  <c r="AA156" i="4" s="1"/>
  <c r="AA157" i="4" s="1"/>
  <c r="AA158" i="4" s="1"/>
  <c r="AA159" i="4" s="1"/>
  <c r="AA160" i="4" s="1"/>
  <c r="AA161" i="4" s="1"/>
  <c r="AA162" i="4" s="1"/>
  <c r="AA163" i="4" s="1"/>
  <c r="AA164" i="4" s="1"/>
  <c r="AA165" i="4" s="1"/>
  <c r="AA166" i="4" s="1"/>
  <c r="AA167" i="4" s="1"/>
  <c r="AA168" i="4" s="1"/>
  <c r="AA169" i="4" s="1"/>
  <c r="AA170" i="4" s="1"/>
  <c r="AA171" i="4" s="1"/>
  <c r="AA172" i="4" s="1"/>
  <c r="AA173" i="4" s="1"/>
  <c r="AA174" i="4" s="1"/>
  <c r="AA175" i="4" s="1"/>
  <c r="AA176" i="4" s="1"/>
  <c r="AA177" i="4" s="1"/>
  <c r="AA178" i="4" s="1"/>
  <c r="AA179" i="4" s="1"/>
  <c r="AA180" i="4" s="1"/>
  <c r="AA181" i="4" s="1"/>
  <c r="AA182" i="4" s="1"/>
  <c r="AA183" i="4" s="1"/>
  <c r="AA184" i="4" s="1"/>
  <c r="AA185" i="4" s="1"/>
  <c r="AA186" i="4" s="1"/>
  <c r="AA187" i="4" s="1"/>
  <c r="AA188" i="4" s="1"/>
  <c r="AA189" i="4" s="1"/>
  <c r="AA190" i="4" s="1"/>
  <c r="AA191" i="4" s="1"/>
  <c r="AA192" i="4" s="1"/>
  <c r="AA193" i="4" s="1"/>
  <c r="AA194" i="4" s="1"/>
  <c r="X101" i="4"/>
  <c r="X102" i="4" s="1"/>
  <c r="X103" i="4" s="1"/>
  <c r="X104" i="4" s="1"/>
  <c r="X105" i="4" s="1"/>
  <c r="X106" i="4" s="1"/>
  <c r="X107" i="4" s="1"/>
  <c r="X108" i="4" s="1"/>
  <c r="X109" i="4" s="1"/>
  <c r="X110" i="4" s="1"/>
  <c r="X111" i="4" s="1"/>
  <c r="X112" i="4" s="1"/>
  <c r="X113" i="4" s="1"/>
  <c r="X114" i="4" s="1"/>
  <c r="X115" i="4" s="1"/>
  <c r="X116" i="4" s="1"/>
  <c r="X117" i="4" s="1"/>
  <c r="X118" i="4" s="1"/>
  <c r="X119" i="4" s="1"/>
  <c r="X120" i="4" s="1"/>
  <c r="X121" i="4" s="1"/>
  <c r="X122" i="4" s="1"/>
  <c r="X123" i="4" s="1"/>
  <c r="X124" i="4" s="1"/>
  <c r="X125" i="4" s="1"/>
  <c r="X126" i="4" s="1"/>
  <c r="X127" i="4" s="1"/>
  <c r="X128" i="4" s="1"/>
  <c r="X129" i="4" s="1"/>
  <c r="X130" i="4" s="1"/>
  <c r="X131" i="4" s="1"/>
  <c r="X132" i="4" s="1"/>
  <c r="X133" i="4" s="1"/>
  <c r="X134" i="4" s="1"/>
  <c r="X135" i="4" s="1"/>
  <c r="X136" i="4" s="1"/>
  <c r="X137" i="4" s="1"/>
  <c r="X138" i="4" s="1"/>
  <c r="X139" i="4" s="1"/>
  <c r="X140" i="4" s="1"/>
  <c r="X141" i="4" s="1"/>
  <c r="X142" i="4" s="1"/>
  <c r="X143" i="4" s="1"/>
  <c r="X144" i="4" s="1"/>
  <c r="X145" i="4" s="1"/>
  <c r="X146" i="4" s="1"/>
  <c r="X147" i="4" s="1"/>
  <c r="X148" i="4" s="1"/>
  <c r="X149" i="4" s="1"/>
  <c r="X150" i="4" s="1"/>
  <c r="X151" i="4" s="1"/>
  <c r="X152" i="4" s="1"/>
  <c r="X153" i="4" s="1"/>
  <c r="X154" i="4" s="1"/>
  <c r="X155" i="4" s="1"/>
  <c r="X156" i="4" s="1"/>
  <c r="X157" i="4" s="1"/>
  <c r="X158" i="4" s="1"/>
  <c r="X159" i="4" s="1"/>
  <c r="X160" i="4" s="1"/>
  <c r="X161" i="4" s="1"/>
  <c r="X162" i="4" s="1"/>
  <c r="X163" i="4" s="1"/>
  <c r="X164" i="4" s="1"/>
  <c r="X165" i="4" s="1"/>
  <c r="X166" i="4" s="1"/>
  <c r="X167" i="4" s="1"/>
  <c r="X168" i="4" s="1"/>
  <c r="X169" i="4" s="1"/>
  <c r="X170" i="4" s="1"/>
  <c r="X171" i="4" s="1"/>
  <c r="X172" i="4" s="1"/>
  <c r="X173" i="4" s="1"/>
  <c r="X174" i="4" s="1"/>
  <c r="X175" i="4" s="1"/>
  <c r="X176" i="4" s="1"/>
  <c r="X177" i="4" s="1"/>
  <c r="X178" i="4" s="1"/>
  <c r="X179" i="4" s="1"/>
  <c r="X180" i="4" s="1"/>
  <c r="X181" i="4" s="1"/>
  <c r="X182" i="4" s="1"/>
  <c r="X183" i="4" s="1"/>
  <c r="X184" i="4" s="1"/>
  <c r="X185" i="4" s="1"/>
  <c r="X186" i="4" s="1"/>
  <c r="X187" i="4" s="1"/>
  <c r="X188" i="4" s="1"/>
  <c r="X189" i="4" s="1"/>
  <c r="X190" i="4" s="1"/>
  <c r="X191" i="4" s="1"/>
  <c r="X192" i="4" s="1"/>
  <c r="X193" i="4" s="1"/>
  <c r="X194" i="4" s="1"/>
  <c r="U101" i="4"/>
  <c r="U102" i="4" s="1"/>
  <c r="U103" i="4" s="1"/>
  <c r="U104" i="4" s="1"/>
  <c r="U105" i="4" s="1"/>
  <c r="U106" i="4" s="1"/>
  <c r="U107" i="4" s="1"/>
  <c r="U108" i="4" s="1"/>
  <c r="U109" i="4" s="1"/>
  <c r="U110" i="4" s="1"/>
  <c r="U111" i="4" s="1"/>
  <c r="U112" i="4" s="1"/>
  <c r="U113" i="4" s="1"/>
  <c r="U114" i="4" s="1"/>
  <c r="U115" i="4" s="1"/>
  <c r="U116" i="4" s="1"/>
  <c r="U117" i="4" s="1"/>
  <c r="U118" i="4" s="1"/>
  <c r="U119" i="4" s="1"/>
  <c r="U120" i="4" s="1"/>
  <c r="U121" i="4" s="1"/>
  <c r="U122" i="4" s="1"/>
  <c r="U123" i="4" s="1"/>
  <c r="U124" i="4" s="1"/>
  <c r="U125" i="4" s="1"/>
  <c r="U126" i="4" s="1"/>
  <c r="U127" i="4" s="1"/>
  <c r="U128" i="4" s="1"/>
  <c r="U129" i="4" s="1"/>
  <c r="U130" i="4" s="1"/>
  <c r="U131" i="4" s="1"/>
  <c r="U132" i="4" s="1"/>
  <c r="U133" i="4" s="1"/>
  <c r="U134" i="4" s="1"/>
  <c r="U135" i="4" s="1"/>
  <c r="U136" i="4" s="1"/>
  <c r="U137" i="4" s="1"/>
  <c r="U138" i="4" s="1"/>
  <c r="U139" i="4" s="1"/>
  <c r="U140" i="4" s="1"/>
  <c r="U141" i="4" s="1"/>
  <c r="U142" i="4" s="1"/>
  <c r="U143" i="4" s="1"/>
  <c r="U144" i="4" s="1"/>
  <c r="U145" i="4" s="1"/>
  <c r="U146" i="4" s="1"/>
  <c r="U147" i="4" s="1"/>
  <c r="U148" i="4" s="1"/>
  <c r="U149" i="4" s="1"/>
  <c r="U150" i="4" s="1"/>
  <c r="U151" i="4" s="1"/>
  <c r="U152" i="4" s="1"/>
  <c r="U153" i="4" s="1"/>
  <c r="U154" i="4" s="1"/>
  <c r="U155" i="4" s="1"/>
  <c r="U156" i="4" s="1"/>
  <c r="U157" i="4" s="1"/>
  <c r="U158" i="4" s="1"/>
  <c r="U159" i="4" s="1"/>
  <c r="U160" i="4" s="1"/>
  <c r="U161" i="4" s="1"/>
  <c r="U162" i="4" s="1"/>
  <c r="U163" i="4" s="1"/>
  <c r="U164" i="4" s="1"/>
  <c r="U165" i="4" s="1"/>
  <c r="U166" i="4" s="1"/>
  <c r="U167" i="4" s="1"/>
  <c r="U168" i="4" s="1"/>
  <c r="U169" i="4" s="1"/>
  <c r="U170" i="4" s="1"/>
  <c r="U171" i="4" s="1"/>
  <c r="U172" i="4" s="1"/>
  <c r="U173" i="4" s="1"/>
  <c r="U174" i="4" s="1"/>
  <c r="U175" i="4" s="1"/>
  <c r="U176" i="4" s="1"/>
  <c r="U177" i="4" s="1"/>
  <c r="U178" i="4" s="1"/>
  <c r="U179" i="4" s="1"/>
  <c r="U180" i="4" s="1"/>
  <c r="U181" i="4" s="1"/>
  <c r="U182" i="4" s="1"/>
  <c r="U183" i="4" s="1"/>
  <c r="U184" i="4" s="1"/>
  <c r="U185" i="4" s="1"/>
  <c r="U186" i="4" s="1"/>
  <c r="U187" i="4" s="1"/>
  <c r="U188" i="4" s="1"/>
  <c r="U189" i="4" s="1"/>
  <c r="U190" i="4" s="1"/>
  <c r="U191" i="4" s="1"/>
  <c r="U192" i="4" s="1"/>
  <c r="U193" i="4" s="1"/>
  <c r="U194" i="4" s="1"/>
  <c r="R101" i="4"/>
  <c r="R102" i="4" s="1"/>
  <c r="R103" i="4" s="1"/>
  <c r="R104" i="4" s="1"/>
  <c r="R105" i="4" s="1"/>
  <c r="R106" i="4" s="1"/>
  <c r="R107" i="4" s="1"/>
  <c r="R108" i="4" s="1"/>
  <c r="R109" i="4" s="1"/>
  <c r="R110" i="4" s="1"/>
  <c r="R111" i="4" s="1"/>
  <c r="R112" i="4" s="1"/>
  <c r="R113" i="4" s="1"/>
  <c r="R114" i="4" s="1"/>
  <c r="R115" i="4" s="1"/>
  <c r="R116" i="4" s="1"/>
  <c r="R117" i="4" s="1"/>
  <c r="R118" i="4" s="1"/>
  <c r="R119" i="4" s="1"/>
  <c r="R120" i="4" s="1"/>
  <c r="R121" i="4" s="1"/>
  <c r="R122" i="4" s="1"/>
  <c r="R123" i="4" s="1"/>
  <c r="R124" i="4" s="1"/>
  <c r="R125" i="4" s="1"/>
  <c r="R126" i="4" s="1"/>
  <c r="R127" i="4" s="1"/>
  <c r="R128" i="4" s="1"/>
  <c r="R129" i="4" s="1"/>
  <c r="R130" i="4" s="1"/>
  <c r="R131" i="4" s="1"/>
  <c r="R132" i="4" s="1"/>
  <c r="R133" i="4" s="1"/>
  <c r="R134" i="4" s="1"/>
  <c r="R135" i="4" s="1"/>
  <c r="R136" i="4" s="1"/>
  <c r="R137" i="4" s="1"/>
  <c r="R138" i="4" s="1"/>
  <c r="R139" i="4" s="1"/>
  <c r="R140" i="4" s="1"/>
  <c r="R141" i="4" s="1"/>
  <c r="R142" i="4" s="1"/>
  <c r="R143" i="4" s="1"/>
  <c r="R144" i="4" s="1"/>
  <c r="R145" i="4" s="1"/>
  <c r="R146" i="4" s="1"/>
  <c r="R147" i="4" s="1"/>
  <c r="R148" i="4" s="1"/>
  <c r="R149" i="4" s="1"/>
  <c r="R150" i="4" s="1"/>
  <c r="R151" i="4" s="1"/>
  <c r="R152" i="4" s="1"/>
  <c r="R153" i="4" s="1"/>
  <c r="R154" i="4" s="1"/>
  <c r="R155" i="4" s="1"/>
  <c r="R156" i="4" s="1"/>
  <c r="R157" i="4" s="1"/>
  <c r="R158" i="4" s="1"/>
  <c r="R159" i="4" s="1"/>
  <c r="R160" i="4" s="1"/>
  <c r="R161" i="4" s="1"/>
  <c r="R162" i="4" s="1"/>
  <c r="R163" i="4" s="1"/>
  <c r="R164" i="4" s="1"/>
  <c r="R165" i="4" s="1"/>
  <c r="R166" i="4" s="1"/>
  <c r="R167" i="4" s="1"/>
  <c r="R168" i="4" s="1"/>
  <c r="R169" i="4" s="1"/>
  <c r="R170" i="4" s="1"/>
  <c r="R171" i="4" s="1"/>
  <c r="R172" i="4" s="1"/>
  <c r="R173" i="4" s="1"/>
  <c r="R174" i="4" s="1"/>
  <c r="R175" i="4" s="1"/>
  <c r="R176" i="4" s="1"/>
  <c r="R177" i="4" s="1"/>
  <c r="R178" i="4" s="1"/>
  <c r="R179" i="4" s="1"/>
  <c r="R180" i="4" s="1"/>
  <c r="R181" i="4" s="1"/>
  <c r="R182" i="4" s="1"/>
  <c r="R183" i="4" s="1"/>
  <c r="R184" i="4" s="1"/>
  <c r="R185" i="4" s="1"/>
  <c r="R186" i="4" s="1"/>
  <c r="R187" i="4" s="1"/>
  <c r="R188" i="4" s="1"/>
  <c r="R189" i="4" s="1"/>
  <c r="R190" i="4" s="1"/>
  <c r="R191" i="4" s="1"/>
  <c r="R192" i="4" s="1"/>
  <c r="R193" i="4" s="1"/>
  <c r="R194" i="4" s="1"/>
  <c r="AD68" i="4"/>
  <c r="AD69" i="4" s="1"/>
  <c r="AD70" i="4" s="1"/>
  <c r="AD71" i="4" s="1"/>
  <c r="AD72" i="4" s="1"/>
  <c r="AD73" i="4" s="1"/>
  <c r="AA68" i="4"/>
  <c r="AA69" i="4" s="1"/>
  <c r="AA70" i="4" s="1"/>
  <c r="AA71" i="4" s="1"/>
  <c r="AA72" i="4" s="1"/>
  <c r="AA73" i="4" s="1"/>
  <c r="X68" i="4"/>
  <c r="X69" i="4" s="1"/>
  <c r="X70" i="4" s="1"/>
  <c r="X71" i="4" s="1"/>
  <c r="X72" i="4" s="1"/>
  <c r="X73" i="4" s="1"/>
  <c r="U68" i="4"/>
  <c r="U69" i="4" s="1"/>
  <c r="U70" i="4" s="1"/>
  <c r="U71" i="4" s="1"/>
  <c r="U72" i="4" s="1"/>
  <c r="U73" i="4" s="1"/>
  <c r="R68" i="4"/>
  <c r="R69" i="4" s="1"/>
  <c r="R70" i="4" s="1"/>
  <c r="R71" i="4" s="1"/>
  <c r="R72" i="4" s="1"/>
  <c r="R73" i="4" s="1"/>
  <c r="AD42" i="4"/>
  <c r="AD43" i="4" s="1"/>
  <c r="AD44" i="4" s="1"/>
  <c r="AD45" i="4" s="1"/>
  <c r="AD46" i="4" s="1"/>
  <c r="AD47" i="4" s="1"/>
  <c r="AD48" i="4" s="1"/>
  <c r="AD49" i="4" s="1"/>
  <c r="AD50" i="4" s="1"/>
  <c r="AD51" i="4" s="1"/>
  <c r="AD52" i="4" s="1"/>
  <c r="AD53" i="4" s="1"/>
  <c r="AD54" i="4" s="1"/>
  <c r="AD55" i="4" s="1"/>
  <c r="AD56" i="4" s="1"/>
  <c r="AD57" i="4" s="1"/>
  <c r="AD58" i="4" s="1"/>
  <c r="AD59" i="4" s="1"/>
  <c r="AD60" i="4" s="1"/>
  <c r="AD61" i="4" s="1"/>
  <c r="AD62" i="4" s="1"/>
  <c r="AD63" i="4" s="1"/>
  <c r="AD64" i="4" s="1"/>
  <c r="AA42" i="4"/>
  <c r="AA43" i="4" s="1"/>
  <c r="AA44" i="4" s="1"/>
  <c r="AA45" i="4" s="1"/>
  <c r="AA46" i="4" s="1"/>
  <c r="AA47" i="4" s="1"/>
  <c r="AA48" i="4" s="1"/>
  <c r="AA49" i="4" s="1"/>
  <c r="AA50" i="4" s="1"/>
  <c r="AA51" i="4" s="1"/>
  <c r="AA52" i="4" s="1"/>
  <c r="AA53" i="4" s="1"/>
  <c r="AA54" i="4" s="1"/>
  <c r="AA55" i="4" s="1"/>
  <c r="AA56" i="4" s="1"/>
  <c r="AA57" i="4" s="1"/>
  <c r="AA58" i="4" s="1"/>
  <c r="AA59" i="4" s="1"/>
  <c r="AA60" i="4" s="1"/>
  <c r="AA61" i="4" s="1"/>
  <c r="AA62" i="4" s="1"/>
  <c r="AA63" i="4" s="1"/>
  <c r="AA64" i="4" s="1"/>
  <c r="X42" i="4"/>
  <c r="X43" i="4" s="1"/>
  <c r="X44" i="4" s="1"/>
  <c r="X45" i="4" s="1"/>
  <c r="X46" i="4" s="1"/>
  <c r="X47" i="4" s="1"/>
  <c r="X48" i="4" s="1"/>
  <c r="X49" i="4" s="1"/>
  <c r="X50" i="4" s="1"/>
  <c r="X51" i="4" s="1"/>
  <c r="X52" i="4" s="1"/>
  <c r="X53" i="4" s="1"/>
  <c r="X54" i="4" s="1"/>
  <c r="X55" i="4" s="1"/>
  <c r="X56" i="4" s="1"/>
  <c r="X57" i="4" s="1"/>
  <c r="X58" i="4" s="1"/>
  <c r="X59" i="4" s="1"/>
  <c r="X60" i="4" s="1"/>
  <c r="X61" i="4" s="1"/>
  <c r="X62" i="4" s="1"/>
  <c r="X63" i="4" s="1"/>
  <c r="X64" i="4" s="1"/>
  <c r="U42" i="4"/>
  <c r="U43" i="4" s="1"/>
  <c r="U44" i="4" s="1"/>
  <c r="U45" i="4" s="1"/>
  <c r="U46" i="4" s="1"/>
  <c r="U47" i="4" s="1"/>
  <c r="U48" i="4" s="1"/>
  <c r="U49" i="4" s="1"/>
  <c r="U50" i="4" s="1"/>
  <c r="U51" i="4" s="1"/>
  <c r="U52" i="4" s="1"/>
  <c r="U53" i="4" s="1"/>
  <c r="U54" i="4" s="1"/>
  <c r="U55" i="4" s="1"/>
  <c r="U56" i="4" s="1"/>
  <c r="U57" i="4" s="1"/>
  <c r="U58" i="4" s="1"/>
  <c r="U59" i="4" s="1"/>
  <c r="U60" i="4" s="1"/>
  <c r="U61" i="4" s="1"/>
  <c r="U62" i="4" s="1"/>
  <c r="U63" i="4" s="1"/>
  <c r="U64" i="4" s="1"/>
  <c r="R42" i="4"/>
  <c r="R43" i="4" s="1"/>
  <c r="R44" i="4" s="1"/>
  <c r="R45" i="4" s="1"/>
  <c r="R46" i="4" s="1"/>
  <c r="R47" i="4" s="1"/>
  <c r="R48" i="4" s="1"/>
  <c r="R49" i="4" s="1"/>
  <c r="R50" i="4" s="1"/>
  <c r="R51" i="4" s="1"/>
  <c r="R52" i="4" s="1"/>
  <c r="R53" i="4" s="1"/>
  <c r="R54" i="4" s="1"/>
  <c r="R55" i="4" s="1"/>
  <c r="R56" i="4" s="1"/>
  <c r="R57" i="4" s="1"/>
  <c r="R58" i="4" s="1"/>
  <c r="R59" i="4" s="1"/>
  <c r="R60" i="4" s="1"/>
  <c r="R61" i="4" s="1"/>
  <c r="R62" i="4" s="1"/>
  <c r="R63" i="4" s="1"/>
  <c r="R64" i="4" s="1"/>
  <c r="AD21" i="4"/>
  <c r="AD22" i="4" s="1"/>
  <c r="AD23" i="4" s="1"/>
  <c r="AD24" i="4" s="1"/>
  <c r="AD25" i="4" s="1"/>
  <c r="AD26" i="4" s="1"/>
  <c r="AD27" i="4" s="1"/>
  <c r="AD28" i="4" s="1"/>
  <c r="AD29" i="4" s="1"/>
  <c r="AD30" i="4" s="1"/>
  <c r="AD31" i="4" s="1"/>
  <c r="AD32" i="4" s="1"/>
  <c r="AD33" i="4" s="1"/>
  <c r="AD34" i="4" s="1"/>
  <c r="AD35" i="4" s="1"/>
  <c r="AD36" i="4" s="1"/>
  <c r="AD37" i="4" s="1"/>
  <c r="AD38" i="4" s="1"/>
  <c r="AA21" i="4"/>
  <c r="AA22" i="4" s="1"/>
  <c r="AA23" i="4" s="1"/>
  <c r="AA24" i="4" s="1"/>
  <c r="AA25" i="4" s="1"/>
  <c r="AA26" i="4" s="1"/>
  <c r="AA27" i="4" s="1"/>
  <c r="AA28" i="4" s="1"/>
  <c r="AA29" i="4" s="1"/>
  <c r="AA30" i="4" s="1"/>
  <c r="AA31" i="4" s="1"/>
  <c r="AA32" i="4" s="1"/>
  <c r="AA33" i="4" s="1"/>
  <c r="AA34" i="4" s="1"/>
  <c r="AA35" i="4" s="1"/>
  <c r="AA36" i="4" s="1"/>
  <c r="AA37" i="4" s="1"/>
  <c r="AA38" i="4" s="1"/>
  <c r="X21" i="4"/>
  <c r="X22" i="4" s="1"/>
  <c r="X23" i="4" s="1"/>
  <c r="X24" i="4" s="1"/>
  <c r="X25" i="4" s="1"/>
  <c r="X26" i="4" s="1"/>
  <c r="X27" i="4" s="1"/>
  <c r="X28" i="4" s="1"/>
  <c r="X29" i="4" s="1"/>
  <c r="X30" i="4" s="1"/>
  <c r="X31" i="4" s="1"/>
  <c r="X32" i="4" s="1"/>
  <c r="X33" i="4" s="1"/>
  <c r="X34" i="4" s="1"/>
  <c r="X35" i="4" s="1"/>
  <c r="X36" i="4" s="1"/>
  <c r="X37" i="4" s="1"/>
  <c r="X38" i="4" s="1"/>
  <c r="U21" i="4"/>
  <c r="U22" i="4" s="1"/>
  <c r="U23" i="4" s="1"/>
  <c r="U24" i="4" s="1"/>
  <c r="U25" i="4" s="1"/>
  <c r="U26" i="4" s="1"/>
  <c r="U27" i="4" s="1"/>
  <c r="U28" i="4" s="1"/>
  <c r="U29" i="4" s="1"/>
  <c r="U30" i="4" s="1"/>
  <c r="U31" i="4" s="1"/>
  <c r="U32" i="4" s="1"/>
  <c r="U33" i="4" s="1"/>
  <c r="U34" i="4" s="1"/>
  <c r="U35" i="4" s="1"/>
  <c r="U36" i="4" s="1"/>
  <c r="U37" i="4" s="1"/>
  <c r="U38" i="4" s="1"/>
  <c r="R21" i="4"/>
  <c r="R22" i="4" s="1"/>
  <c r="R23" i="4" s="1"/>
  <c r="R24" i="4" s="1"/>
  <c r="R25" i="4" s="1"/>
  <c r="R26" i="4" s="1"/>
  <c r="R27" i="4" s="1"/>
  <c r="R28" i="4" s="1"/>
  <c r="R29" i="4" s="1"/>
  <c r="R30" i="4" s="1"/>
  <c r="R31" i="4" s="1"/>
  <c r="R32" i="4" s="1"/>
  <c r="R33" i="4" s="1"/>
  <c r="R34" i="4" s="1"/>
  <c r="R35" i="4" s="1"/>
  <c r="R36" i="4" s="1"/>
  <c r="R37" i="4" s="1"/>
  <c r="R38" i="4" s="1"/>
  <c r="AD13" i="4"/>
  <c r="AA13" i="4"/>
  <c r="X13" i="4"/>
  <c r="U13" i="4"/>
  <c r="R13" i="4"/>
  <c r="O13" i="4"/>
  <c r="O198" i="4"/>
  <c r="O199" i="4" s="1"/>
  <c r="O200" i="4" s="1"/>
  <c r="O201" i="4" s="1"/>
  <c r="O202" i="4" s="1"/>
  <c r="O203" i="4" s="1"/>
  <c r="O204" i="4" s="1"/>
  <c r="O205" i="4" s="1"/>
  <c r="O206" i="4" s="1"/>
  <c r="O207" i="4" s="1"/>
  <c r="O208" i="4" s="1"/>
  <c r="O209" i="4" s="1"/>
  <c r="O210" i="4" s="1"/>
  <c r="O211" i="4" s="1"/>
  <c r="O212" i="4" s="1"/>
  <c r="O213" i="4" s="1"/>
  <c r="O214" i="4" s="1"/>
  <c r="O215" i="4" s="1"/>
  <c r="O216" i="4" s="1"/>
  <c r="O217" i="4" s="1"/>
  <c r="O218" i="4" s="1"/>
  <c r="O219" i="4" s="1"/>
  <c r="O220" i="4" s="1"/>
  <c r="O101" i="4"/>
  <c r="O102" i="4" s="1"/>
  <c r="O103" i="4" s="1"/>
  <c r="O104" i="4" s="1"/>
  <c r="O105" i="4" s="1"/>
  <c r="O106" i="4" s="1"/>
  <c r="O107" i="4" s="1"/>
  <c r="O108" i="4" s="1"/>
  <c r="O109" i="4" s="1"/>
  <c r="O110" i="4" s="1"/>
  <c r="O111" i="4" s="1"/>
  <c r="O112" i="4" s="1"/>
  <c r="O113" i="4" s="1"/>
  <c r="O114" i="4" s="1"/>
  <c r="O115" i="4" s="1"/>
  <c r="O116" i="4" s="1"/>
  <c r="O117" i="4" s="1"/>
  <c r="O118" i="4" s="1"/>
  <c r="O119" i="4" s="1"/>
  <c r="O120" i="4" s="1"/>
  <c r="O121" i="4" s="1"/>
  <c r="O122" i="4" s="1"/>
  <c r="O123" i="4" s="1"/>
  <c r="O124" i="4" s="1"/>
  <c r="O125" i="4" s="1"/>
  <c r="O126" i="4" s="1"/>
  <c r="O127" i="4" s="1"/>
  <c r="O128" i="4" s="1"/>
  <c r="O129" i="4" s="1"/>
  <c r="O130" i="4" s="1"/>
  <c r="O131" i="4" s="1"/>
  <c r="O132" i="4" s="1"/>
  <c r="O133" i="4" s="1"/>
  <c r="O134" i="4" s="1"/>
  <c r="O135" i="4" s="1"/>
  <c r="O136" i="4" s="1"/>
  <c r="O137" i="4" s="1"/>
  <c r="O138" i="4" s="1"/>
  <c r="O139" i="4" s="1"/>
  <c r="O140" i="4" s="1"/>
  <c r="O141" i="4" s="1"/>
  <c r="O142" i="4" s="1"/>
  <c r="O143" i="4" s="1"/>
  <c r="O144" i="4" s="1"/>
  <c r="O145" i="4" s="1"/>
  <c r="O146" i="4" s="1"/>
  <c r="O147" i="4" s="1"/>
  <c r="O148" i="4" s="1"/>
  <c r="O149" i="4" s="1"/>
  <c r="O150" i="4" s="1"/>
  <c r="O151" i="4" s="1"/>
  <c r="O152" i="4" s="1"/>
  <c r="O153" i="4" s="1"/>
  <c r="O154" i="4" s="1"/>
  <c r="O155" i="4" s="1"/>
  <c r="O156" i="4" s="1"/>
  <c r="O157" i="4" s="1"/>
  <c r="O158" i="4" s="1"/>
  <c r="O159" i="4" s="1"/>
  <c r="O160" i="4" s="1"/>
  <c r="O161" i="4" s="1"/>
  <c r="O162" i="4" s="1"/>
  <c r="O163" i="4" s="1"/>
  <c r="O164" i="4" s="1"/>
  <c r="O165" i="4" s="1"/>
  <c r="O166" i="4" s="1"/>
  <c r="O167" i="4" s="1"/>
  <c r="O168" i="4" s="1"/>
  <c r="O169" i="4" s="1"/>
  <c r="O170" i="4" s="1"/>
  <c r="O171" i="4" s="1"/>
  <c r="O172" i="4" s="1"/>
  <c r="O173" i="4" s="1"/>
  <c r="O174" i="4" s="1"/>
  <c r="O175" i="4" s="1"/>
  <c r="O176" i="4" s="1"/>
  <c r="O177" i="4" s="1"/>
  <c r="O178" i="4" s="1"/>
  <c r="O179" i="4" s="1"/>
  <c r="O180" i="4" s="1"/>
  <c r="O181" i="4" s="1"/>
  <c r="O182" i="4" s="1"/>
  <c r="O183" i="4" s="1"/>
  <c r="O184" i="4" s="1"/>
  <c r="O185" i="4" s="1"/>
  <c r="O186" i="4" s="1"/>
  <c r="O187" i="4" s="1"/>
  <c r="O188" i="4" s="1"/>
  <c r="O189" i="4" s="1"/>
  <c r="O190" i="4" s="1"/>
  <c r="O191" i="4" s="1"/>
  <c r="O192" i="4" s="1"/>
  <c r="O193" i="4" s="1"/>
  <c r="O194" i="4" s="1"/>
  <c r="O68" i="4"/>
  <c r="O69" i="4" s="1"/>
  <c r="O70" i="4" s="1"/>
  <c r="O71" i="4" s="1"/>
  <c r="O72" i="4" s="1"/>
  <c r="O73" i="4" s="1"/>
  <c r="O42" i="4"/>
  <c r="O43" i="4" s="1"/>
  <c r="O44" i="4" s="1"/>
  <c r="O45" i="4" s="1"/>
  <c r="O46" i="4" s="1"/>
  <c r="O47" i="4" s="1"/>
  <c r="O48" i="4" s="1"/>
  <c r="O49" i="4" s="1"/>
  <c r="O50" i="4" s="1"/>
  <c r="O51" i="4" s="1"/>
  <c r="O52" i="4" s="1"/>
  <c r="O53" i="4" s="1"/>
  <c r="O54" i="4" s="1"/>
  <c r="O55" i="4" s="1"/>
  <c r="O56" i="4" s="1"/>
  <c r="O57" i="4" s="1"/>
  <c r="O58" i="4" s="1"/>
  <c r="O59" i="4" s="1"/>
  <c r="O60" i="4" s="1"/>
  <c r="O61" i="4" s="1"/>
  <c r="O62" i="4" s="1"/>
  <c r="O63" i="4" s="1"/>
  <c r="O64" i="4" s="1"/>
  <c r="O21" i="4"/>
  <c r="O22" i="4" s="1"/>
  <c r="O23" i="4" s="1"/>
  <c r="O24" i="4" s="1"/>
  <c r="O25" i="4" s="1"/>
  <c r="O26" i="4" s="1"/>
  <c r="O27" i="4" s="1"/>
  <c r="O28" i="4" s="1"/>
  <c r="O29" i="4" s="1"/>
  <c r="O30" i="4" s="1"/>
  <c r="O31" i="4" s="1"/>
  <c r="O32" i="4" s="1"/>
  <c r="O33" i="4" s="1"/>
  <c r="O34" i="4" s="1"/>
  <c r="O35" i="4" s="1"/>
  <c r="O36" i="4" s="1"/>
  <c r="O37" i="4" s="1"/>
  <c r="O38" i="4" s="1"/>
  <c r="AD17" i="4"/>
  <c r="AA17" i="4"/>
  <c r="X17" i="4"/>
  <c r="U17" i="4"/>
  <c r="R17" i="4"/>
  <c r="O17" i="4"/>
  <c r="C198" i="4"/>
  <c r="D198" i="4"/>
  <c r="E198" i="4"/>
  <c r="F198" i="4"/>
  <c r="C199" i="4"/>
  <c r="D199" i="4"/>
  <c r="E199" i="4"/>
  <c r="F199" i="4"/>
  <c r="C200" i="4"/>
  <c r="D200" i="4"/>
  <c r="E200" i="4"/>
  <c r="F200" i="4"/>
  <c r="C201" i="4"/>
  <c r="D201" i="4"/>
  <c r="E201" i="4"/>
  <c r="F201" i="4"/>
  <c r="C202" i="4"/>
  <c r="D202" i="4"/>
  <c r="E202" i="4"/>
  <c r="F202" i="4"/>
  <c r="C203" i="4"/>
  <c r="D203" i="4"/>
  <c r="E203" i="4"/>
  <c r="F203" i="4"/>
  <c r="C204" i="4"/>
  <c r="D204" i="4"/>
  <c r="E204" i="4"/>
  <c r="F204" i="4"/>
  <c r="C205" i="4"/>
  <c r="D205" i="4"/>
  <c r="E205" i="4"/>
  <c r="F205" i="4"/>
  <c r="C206" i="4"/>
  <c r="D206" i="4"/>
  <c r="E206" i="4"/>
  <c r="F206" i="4"/>
  <c r="C207" i="4"/>
  <c r="D207" i="4"/>
  <c r="E207" i="4"/>
  <c r="F207" i="4"/>
  <c r="C208" i="4"/>
  <c r="D208" i="4"/>
  <c r="E208" i="4"/>
  <c r="F208" i="4"/>
  <c r="C209" i="4"/>
  <c r="D209" i="4"/>
  <c r="E209" i="4"/>
  <c r="F209" i="4"/>
  <c r="C210" i="4"/>
  <c r="D210" i="4"/>
  <c r="E210" i="4"/>
  <c r="F210" i="4"/>
  <c r="C211" i="4"/>
  <c r="D211" i="4"/>
  <c r="E211" i="4"/>
  <c r="F211" i="4"/>
  <c r="C212" i="4"/>
  <c r="D212" i="4"/>
  <c r="E212" i="4"/>
  <c r="F212" i="4"/>
  <c r="C213" i="4"/>
  <c r="D213" i="4"/>
  <c r="E213" i="4"/>
  <c r="F213" i="4"/>
  <c r="C214" i="4"/>
  <c r="D214" i="4"/>
  <c r="E214" i="4"/>
  <c r="F214" i="4"/>
  <c r="C215" i="4"/>
  <c r="D215" i="4"/>
  <c r="E215" i="4"/>
  <c r="F215" i="4"/>
  <c r="C216" i="4"/>
  <c r="D216" i="4"/>
  <c r="E216" i="4"/>
  <c r="F216" i="4"/>
  <c r="C217" i="4"/>
  <c r="D217" i="4"/>
  <c r="E217" i="4"/>
  <c r="F217" i="4"/>
  <c r="C218" i="4"/>
  <c r="D218" i="4"/>
  <c r="E218" i="4"/>
  <c r="F218" i="4"/>
  <c r="C219" i="4"/>
  <c r="D219" i="4"/>
  <c r="E219" i="4"/>
  <c r="F219" i="4"/>
  <c r="C220" i="4"/>
  <c r="D220" i="4"/>
  <c r="E220" i="4"/>
  <c r="F220" i="4"/>
  <c r="F197" i="4"/>
  <c r="E197" i="4"/>
  <c r="D197" i="4"/>
  <c r="C197" i="4"/>
  <c r="C101" i="4"/>
  <c r="D101" i="4"/>
  <c r="E101" i="4"/>
  <c r="F101" i="4"/>
  <c r="C102" i="4"/>
  <c r="D102" i="4"/>
  <c r="E102" i="4"/>
  <c r="F102" i="4"/>
  <c r="C103" i="4"/>
  <c r="D103" i="4"/>
  <c r="E103" i="4"/>
  <c r="F103" i="4"/>
  <c r="C104" i="4"/>
  <c r="D104" i="4"/>
  <c r="E104" i="4"/>
  <c r="F104" i="4"/>
  <c r="C105" i="4"/>
  <c r="D105" i="4"/>
  <c r="E105" i="4"/>
  <c r="F105" i="4"/>
  <c r="C106" i="4"/>
  <c r="D106" i="4"/>
  <c r="E106" i="4"/>
  <c r="F106" i="4"/>
  <c r="C107" i="4"/>
  <c r="D107" i="4"/>
  <c r="E107" i="4"/>
  <c r="F107" i="4"/>
  <c r="C108" i="4"/>
  <c r="D108" i="4"/>
  <c r="E108" i="4"/>
  <c r="F108" i="4"/>
  <c r="C109" i="4"/>
  <c r="D109" i="4"/>
  <c r="E109" i="4"/>
  <c r="F109" i="4"/>
  <c r="C110" i="4"/>
  <c r="D110" i="4"/>
  <c r="E110" i="4"/>
  <c r="F110" i="4"/>
  <c r="C111" i="4"/>
  <c r="D111" i="4"/>
  <c r="E111" i="4"/>
  <c r="F111" i="4"/>
  <c r="C112" i="4"/>
  <c r="D112" i="4"/>
  <c r="E112" i="4"/>
  <c r="F112" i="4"/>
  <c r="C113" i="4"/>
  <c r="D113" i="4"/>
  <c r="E113" i="4"/>
  <c r="F113" i="4"/>
  <c r="C114" i="4"/>
  <c r="D114" i="4"/>
  <c r="E114" i="4"/>
  <c r="F114" i="4"/>
  <c r="C115" i="4"/>
  <c r="D115" i="4"/>
  <c r="E115" i="4"/>
  <c r="F115" i="4"/>
  <c r="C116" i="4"/>
  <c r="D116" i="4"/>
  <c r="E116" i="4"/>
  <c r="F116" i="4"/>
  <c r="C117" i="4"/>
  <c r="D117" i="4"/>
  <c r="E117" i="4"/>
  <c r="F117" i="4"/>
  <c r="C118" i="4"/>
  <c r="D118" i="4"/>
  <c r="E118" i="4"/>
  <c r="F118" i="4"/>
  <c r="C119" i="4"/>
  <c r="D119" i="4"/>
  <c r="E119" i="4"/>
  <c r="F119" i="4"/>
  <c r="C120" i="4"/>
  <c r="D120" i="4"/>
  <c r="E120" i="4"/>
  <c r="F120" i="4"/>
  <c r="C121" i="4"/>
  <c r="D121" i="4"/>
  <c r="E121" i="4"/>
  <c r="F121" i="4"/>
  <c r="C122" i="4"/>
  <c r="D122" i="4"/>
  <c r="E122" i="4"/>
  <c r="F122" i="4"/>
  <c r="C123" i="4"/>
  <c r="D123" i="4"/>
  <c r="E123" i="4"/>
  <c r="F123" i="4"/>
  <c r="C124" i="4"/>
  <c r="D124" i="4"/>
  <c r="E124" i="4"/>
  <c r="F124" i="4"/>
  <c r="C125" i="4"/>
  <c r="D125" i="4"/>
  <c r="E125" i="4"/>
  <c r="F125" i="4"/>
  <c r="C126" i="4"/>
  <c r="D126" i="4"/>
  <c r="E126" i="4"/>
  <c r="F126" i="4"/>
  <c r="C127" i="4"/>
  <c r="D127" i="4"/>
  <c r="E127" i="4"/>
  <c r="F127" i="4"/>
  <c r="C128" i="4"/>
  <c r="D128" i="4"/>
  <c r="E128" i="4"/>
  <c r="F128" i="4"/>
  <c r="C129" i="4"/>
  <c r="D129" i="4"/>
  <c r="E129" i="4"/>
  <c r="F129" i="4"/>
  <c r="C130" i="4"/>
  <c r="D130" i="4"/>
  <c r="E130" i="4"/>
  <c r="F130" i="4"/>
  <c r="C131" i="4"/>
  <c r="D131" i="4"/>
  <c r="E131" i="4"/>
  <c r="F131" i="4"/>
  <c r="C132" i="4"/>
  <c r="D132" i="4"/>
  <c r="E132" i="4"/>
  <c r="F132" i="4"/>
  <c r="C133" i="4"/>
  <c r="D133" i="4"/>
  <c r="E133" i="4"/>
  <c r="F133" i="4"/>
  <c r="C134" i="4"/>
  <c r="D134" i="4"/>
  <c r="E134" i="4"/>
  <c r="F134" i="4"/>
  <c r="C135" i="4"/>
  <c r="D135" i="4"/>
  <c r="E135" i="4"/>
  <c r="F135" i="4"/>
  <c r="C136" i="4"/>
  <c r="D136" i="4"/>
  <c r="E136" i="4"/>
  <c r="F136" i="4"/>
  <c r="C137" i="4"/>
  <c r="D137" i="4"/>
  <c r="E137" i="4"/>
  <c r="F137" i="4"/>
  <c r="C138" i="4"/>
  <c r="D138" i="4"/>
  <c r="E138" i="4"/>
  <c r="F138" i="4"/>
  <c r="C139" i="4"/>
  <c r="D139" i="4"/>
  <c r="E139" i="4"/>
  <c r="F139" i="4"/>
  <c r="C140" i="4"/>
  <c r="D140" i="4"/>
  <c r="E140" i="4"/>
  <c r="F140" i="4"/>
  <c r="C141" i="4"/>
  <c r="D141" i="4"/>
  <c r="E141" i="4"/>
  <c r="F141" i="4"/>
  <c r="C142" i="4"/>
  <c r="D142" i="4"/>
  <c r="E142" i="4"/>
  <c r="F142" i="4"/>
  <c r="C143" i="4"/>
  <c r="D143" i="4"/>
  <c r="E143" i="4"/>
  <c r="F143" i="4"/>
  <c r="C144" i="4"/>
  <c r="D144" i="4"/>
  <c r="E144" i="4"/>
  <c r="F144" i="4"/>
  <c r="C145" i="4"/>
  <c r="D145" i="4"/>
  <c r="E145" i="4"/>
  <c r="F145" i="4"/>
  <c r="C146" i="4"/>
  <c r="D146" i="4"/>
  <c r="E146" i="4"/>
  <c r="F146" i="4"/>
  <c r="C147" i="4"/>
  <c r="D147" i="4"/>
  <c r="E147" i="4"/>
  <c r="F147" i="4"/>
  <c r="C148" i="4"/>
  <c r="D148" i="4"/>
  <c r="E148" i="4"/>
  <c r="F148" i="4"/>
  <c r="C149" i="4"/>
  <c r="D149" i="4"/>
  <c r="E149" i="4"/>
  <c r="F149" i="4"/>
  <c r="C150" i="4"/>
  <c r="D150" i="4"/>
  <c r="E150" i="4"/>
  <c r="F150" i="4"/>
  <c r="C151" i="4"/>
  <c r="D151" i="4"/>
  <c r="E151" i="4"/>
  <c r="F151" i="4"/>
  <c r="C152" i="4"/>
  <c r="D152" i="4"/>
  <c r="E152" i="4"/>
  <c r="F152" i="4"/>
  <c r="C153" i="4"/>
  <c r="D153" i="4"/>
  <c r="E153" i="4"/>
  <c r="F153" i="4"/>
  <c r="C154" i="4"/>
  <c r="D154" i="4"/>
  <c r="E154" i="4"/>
  <c r="F154" i="4"/>
  <c r="C155" i="4"/>
  <c r="D155" i="4"/>
  <c r="E155" i="4"/>
  <c r="F155" i="4"/>
  <c r="C156" i="4"/>
  <c r="D156" i="4"/>
  <c r="E156" i="4"/>
  <c r="F156" i="4"/>
  <c r="C157" i="4"/>
  <c r="D157" i="4"/>
  <c r="E157" i="4"/>
  <c r="F157" i="4"/>
  <c r="C158" i="4"/>
  <c r="D158" i="4"/>
  <c r="E158" i="4"/>
  <c r="F158" i="4"/>
  <c r="C159" i="4"/>
  <c r="D159" i="4"/>
  <c r="E159" i="4"/>
  <c r="F159" i="4"/>
  <c r="C160" i="4"/>
  <c r="D160" i="4"/>
  <c r="E160" i="4"/>
  <c r="F160" i="4"/>
  <c r="C161" i="4"/>
  <c r="D161" i="4"/>
  <c r="E161" i="4"/>
  <c r="F161" i="4"/>
  <c r="C162" i="4"/>
  <c r="D162" i="4"/>
  <c r="E162" i="4"/>
  <c r="F162" i="4"/>
  <c r="C163" i="4"/>
  <c r="D163" i="4"/>
  <c r="E163" i="4"/>
  <c r="F163" i="4"/>
  <c r="C164" i="4"/>
  <c r="D164" i="4"/>
  <c r="E164" i="4"/>
  <c r="F164" i="4"/>
  <c r="C165" i="4"/>
  <c r="D165" i="4"/>
  <c r="E165" i="4"/>
  <c r="F165" i="4"/>
  <c r="C166" i="4"/>
  <c r="D166" i="4"/>
  <c r="E166" i="4"/>
  <c r="F166" i="4"/>
  <c r="C167" i="4"/>
  <c r="D167" i="4"/>
  <c r="E167" i="4"/>
  <c r="F167" i="4"/>
  <c r="C168" i="4"/>
  <c r="D168" i="4"/>
  <c r="E168" i="4"/>
  <c r="F168" i="4"/>
  <c r="C169" i="4"/>
  <c r="D169" i="4"/>
  <c r="E169" i="4"/>
  <c r="F169" i="4"/>
  <c r="C170" i="4"/>
  <c r="D170" i="4"/>
  <c r="E170" i="4"/>
  <c r="F170" i="4"/>
  <c r="C171" i="4"/>
  <c r="D171" i="4"/>
  <c r="E171" i="4"/>
  <c r="F171" i="4"/>
  <c r="C172" i="4"/>
  <c r="D172" i="4"/>
  <c r="E172" i="4"/>
  <c r="F172" i="4"/>
  <c r="C173" i="4"/>
  <c r="D173" i="4"/>
  <c r="E173" i="4"/>
  <c r="F173" i="4"/>
  <c r="C174" i="4"/>
  <c r="D174" i="4"/>
  <c r="E174" i="4"/>
  <c r="F174" i="4"/>
  <c r="C175" i="4"/>
  <c r="D175" i="4"/>
  <c r="E175" i="4"/>
  <c r="F175" i="4"/>
  <c r="C176" i="4"/>
  <c r="D176" i="4"/>
  <c r="E176" i="4"/>
  <c r="F176" i="4"/>
  <c r="C177" i="4"/>
  <c r="D177" i="4"/>
  <c r="E177" i="4"/>
  <c r="F177" i="4"/>
  <c r="C178" i="4"/>
  <c r="D178" i="4"/>
  <c r="E178" i="4"/>
  <c r="F178" i="4"/>
  <c r="C179" i="4"/>
  <c r="D179" i="4"/>
  <c r="E179" i="4"/>
  <c r="F179" i="4"/>
  <c r="C180" i="4"/>
  <c r="D180" i="4"/>
  <c r="E180" i="4"/>
  <c r="F180" i="4"/>
  <c r="C181" i="4"/>
  <c r="D181" i="4"/>
  <c r="E181" i="4"/>
  <c r="F181" i="4"/>
  <c r="C182" i="4"/>
  <c r="D182" i="4"/>
  <c r="E182" i="4"/>
  <c r="F182" i="4"/>
  <c r="C183" i="4"/>
  <c r="D183" i="4"/>
  <c r="E183" i="4"/>
  <c r="F183" i="4"/>
  <c r="C184" i="4"/>
  <c r="D184" i="4"/>
  <c r="E184" i="4"/>
  <c r="F184" i="4"/>
  <c r="C185" i="4"/>
  <c r="D185" i="4"/>
  <c r="E185" i="4"/>
  <c r="F185" i="4"/>
  <c r="C186" i="4"/>
  <c r="D186" i="4"/>
  <c r="E186" i="4"/>
  <c r="F186" i="4"/>
  <c r="C187" i="4"/>
  <c r="D187" i="4"/>
  <c r="E187" i="4"/>
  <c r="F187" i="4"/>
  <c r="C188" i="4"/>
  <c r="D188" i="4"/>
  <c r="E188" i="4"/>
  <c r="F188" i="4"/>
  <c r="C189" i="4"/>
  <c r="D189" i="4"/>
  <c r="E189" i="4"/>
  <c r="F189" i="4"/>
  <c r="C190" i="4"/>
  <c r="D190" i="4"/>
  <c r="E190" i="4"/>
  <c r="F190" i="4"/>
  <c r="C191" i="4"/>
  <c r="D191" i="4"/>
  <c r="E191" i="4"/>
  <c r="F191" i="4"/>
  <c r="C192" i="4"/>
  <c r="D192" i="4"/>
  <c r="E192" i="4"/>
  <c r="F192" i="4"/>
  <c r="C193" i="4"/>
  <c r="D193" i="4"/>
  <c r="E193" i="4"/>
  <c r="F193" i="4"/>
  <c r="C194" i="4"/>
  <c r="D194" i="4"/>
  <c r="E194" i="4"/>
  <c r="F194" i="4"/>
  <c r="F100" i="4"/>
  <c r="E100" i="4"/>
  <c r="D100" i="4"/>
  <c r="C100" i="4"/>
  <c r="C68" i="4"/>
  <c r="D68" i="4"/>
  <c r="E68" i="4"/>
  <c r="F68" i="4"/>
  <c r="C69" i="4"/>
  <c r="D69" i="4"/>
  <c r="E69" i="4"/>
  <c r="F69" i="4"/>
  <c r="C70" i="4"/>
  <c r="D70" i="4"/>
  <c r="E70" i="4"/>
  <c r="F70" i="4"/>
  <c r="C71" i="4"/>
  <c r="D71" i="4"/>
  <c r="E71" i="4"/>
  <c r="F71" i="4"/>
  <c r="C72" i="4"/>
  <c r="D72" i="4"/>
  <c r="E72" i="4"/>
  <c r="F72" i="4"/>
  <c r="C73" i="4"/>
  <c r="D73" i="4"/>
  <c r="E73" i="4"/>
  <c r="F73" i="4"/>
  <c r="C74" i="4"/>
  <c r="D74" i="4"/>
  <c r="E74" i="4"/>
  <c r="F74" i="4"/>
  <c r="C75" i="4"/>
  <c r="D75" i="4"/>
  <c r="E75" i="4"/>
  <c r="F75" i="4"/>
  <c r="C76" i="4"/>
  <c r="D76" i="4"/>
  <c r="E76" i="4"/>
  <c r="F76" i="4"/>
  <c r="C77" i="4"/>
  <c r="D77" i="4"/>
  <c r="E77" i="4"/>
  <c r="F77" i="4"/>
  <c r="C78" i="4"/>
  <c r="D78" i="4"/>
  <c r="E78" i="4"/>
  <c r="F78" i="4"/>
  <c r="C79" i="4"/>
  <c r="D79" i="4"/>
  <c r="E79" i="4"/>
  <c r="F79" i="4"/>
  <c r="C80" i="4"/>
  <c r="D80" i="4"/>
  <c r="E80" i="4"/>
  <c r="F80" i="4"/>
  <c r="C81" i="4"/>
  <c r="D81" i="4"/>
  <c r="E81" i="4"/>
  <c r="F81" i="4"/>
  <c r="C82" i="4"/>
  <c r="D82" i="4"/>
  <c r="E82" i="4"/>
  <c r="F82" i="4"/>
  <c r="C83" i="4"/>
  <c r="D83" i="4"/>
  <c r="E83" i="4"/>
  <c r="F83" i="4"/>
  <c r="C84" i="4"/>
  <c r="D84" i="4"/>
  <c r="E84" i="4"/>
  <c r="F84" i="4"/>
  <c r="C85" i="4"/>
  <c r="D85" i="4"/>
  <c r="E85" i="4"/>
  <c r="F85" i="4"/>
  <c r="C86" i="4"/>
  <c r="D86" i="4"/>
  <c r="E86" i="4"/>
  <c r="F86" i="4"/>
  <c r="C87" i="4"/>
  <c r="D87" i="4"/>
  <c r="E87" i="4"/>
  <c r="F87" i="4"/>
  <c r="C88" i="4"/>
  <c r="D88" i="4"/>
  <c r="E88" i="4"/>
  <c r="F88" i="4"/>
  <c r="C89" i="4"/>
  <c r="D89" i="4"/>
  <c r="E89" i="4"/>
  <c r="F89" i="4"/>
  <c r="C90" i="4"/>
  <c r="D90" i="4"/>
  <c r="E90" i="4"/>
  <c r="F90" i="4"/>
  <c r="C91" i="4"/>
  <c r="D91" i="4"/>
  <c r="E91" i="4"/>
  <c r="F91" i="4"/>
  <c r="C92" i="4"/>
  <c r="D92" i="4"/>
  <c r="E92" i="4"/>
  <c r="F92" i="4"/>
  <c r="C93" i="4"/>
  <c r="D93" i="4"/>
  <c r="E93" i="4"/>
  <c r="F93" i="4"/>
  <c r="C94" i="4"/>
  <c r="D94" i="4"/>
  <c r="E94" i="4"/>
  <c r="F94" i="4"/>
  <c r="C95" i="4"/>
  <c r="D95" i="4"/>
  <c r="E95" i="4"/>
  <c r="F95" i="4"/>
  <c r="C96" i="4"/>
  <c r="D96" i="4"/>
  <c r="E96" i="4"/>
  <c r="F96" i="4"/>
  <c r="C97" i="4"/>
  <c r="D97" i="4"/>
  <c r="E97" i="4"/>
  <c r="F97" i="4"/>
  <c r="F67" i="4"/>
  <c r="E67" i="4"/>
  <c r="D67" i="4"/>
  <c r="C67" i="4"/>
  <c r="C42" i="4"/>
  <c r="D42" i="4"/>
  <c r="E42" i="4"/>
  <c r="F42" i="4"/>
  <c r="C43" i="4"/>
  <c r="D43" i="4"/>
  <c r="E43" i="4"/>
  <c r="F43" i="4"/>
  <c r="C44" i="4"/>
  <c r="D44" i="4"/>
  <c r="E44" i="4"/>
  <c r="F44" i="4"/>
  <c r="C45" i="4"/>
  <c r="D45" i="4"/>
  <c r="E45" i="4"/>
  <c r="F45" i="4"/>
  <c r="C46" i="4"/>
  <c r="D46" i="4"/>
  <c r="E46" i="4"/>
  <c r="F46" i="4"/>
  <c r="C47" i="4"/>
  <c r="D47" i="4"/>
  <c r="E47" i="4"/>
  <c r="F47" i="4"/>
  <c r="C48" i="4"/>
  <c r="D48" i="4"/>
  <c r="E48" i="4"/>
  <c r="F48" i="4"/>
  <c r="C49" i="4"/>
  <c r="D49" i="4"/>
  <c r="E49" i="4"/>
  <c r="F49" i="4"/>
  <c r="C50" i="4"/>
  <c r="D50" i="4"/>
  <c r="E50" i="4"/>
  <c r="F50" i="4"/>
  <c r="C51" i="4"/>
  <c r="D51" i="4"/>
  <c r="E51" i="4"/>
  <c r="F51" i="4"/>
  <c r="C52" i="4"/>
  <c r="D52" i="4"/>
  <c r="E52" i="4"/>
  <c r="F52" i="4"/>
  <c r="C53" i="4"/>
  <c r="D53" i="4"/>
  <c r="E53" i="4"/>
  <c r="F53" i="4"/>
  <c r="C54" i="4"/>
  <c r="D54" i="4"/>
  <c r="E54" i="4"/>
  <c r="F54" i="4"/>
  <c r="C55" i="4"/>
  <c r="D55" i="4"/>
  <c r="E55" i="4"/>
  <c r="F55" i="4"/>
  <c r="C56" i="4"/>
  <c r="D56" i="4"/>
  <c r="E56" i="4"/>
  <c r="F56" i="4"/>
  <c r="C57" i="4"/>
  <c r="D57" i="4"/>
  <c r="E57" i="4"/>
  <c r="F57" i="4"/>
  <c r="C58" i="4"/>
  <c r="D58" i="4"/>
  <c r="E58" i="4"/>
  <c r="F58" i="4"/>
  <c r="C59" i="4"/>
  <c r="D59" i="4"/>
  <c r="E59" i="4"/>
  <c r="F59" i="4"/>
  <c r="C60" i="4"/>
  <c r="D60" i="4"/>
  <c r="E60" i="4"/>
  <c r="F60" i="4"/>
  <c r="C61" i="4"/>
  <c r="D61" i="4"/>
  <c r="E61" i="4"/>
  <c r="F61" i="4"/>
  <c r="C62" i="4"/>
  <c r="D62" i="4"/>
  <c r="E62" i="4"/>
  <c r="F62" i="4"/>
  <c r="C63" i="4"/>
  <c r="D63" i="4"/>
  <c r="E63" i="4"/>
  <c r="F63" i="4"/>
  <c r="C64" i="4"/>
  <c r="D64" i="4"/>
  <c r="E64" i="4"/>
  <c r="F64" i="4"/>
  <c r="F41" i="4"/>
  <c r="E41" i="4"/>
  <c r="D41" i="4"/>
  <c r="C41" i="4"/>
  <c r="C21" i="4"/>
  <c r="D21" i="4"/>
  <c r="E21" i="4"/>
  <c r="F21" i="4"/>
  <c r="C22" i="4"/>
  <c r="D22" i="4"/>
  <c r="E22" i="4"/>
  <c r="F22" i="4"/>
  <c r="C23" i="4"/>
  <c r="D23" i="4"/>
  <c r="E23" i="4"/>
  <c r="F23" i="4"/>
  <c r="C24" i="4"/>
  <c r="D24" i="4"/>
  <c r="E24" i="4"/>
  <c r="F24" i="4"/>
  <c r="C25" i="4"/>
  <c r="D25" i="4"/>
  <c r="E25" i="4"/>
  <c r="F25" i="4"/>
  <c r="C26" i="4"/>
  <c r="D26" i="4"/>
  <c r="E26" i="4"/>
  <c r="F26" i="4"/>
  <c r="C27" i="4"/>
  <c r="D27" i="4"/>
  <c r="E27" i="4"/>
  <c r="F27" i="4"/>
  <c r="C28" i="4"/>
  <c r="D28" i="4"/>
  <c r="E28" i="4"/>
  <c r="F28" i="4"/>
  <c r="C29" i="4"/>
  <c r="D29" i="4"/>
  <c r="E29" i="4"/>
  <c r="F29" i="4"/>
  <c r="C30" i="4"/>
  <c r="D30" i="4"/>
  <c r="E30" i="4"/>
  <c r="F30" i="4"/>
  <c r="C31" i="4"/>
  <c r="D31" i="4"/>
  <c r="E31" i="4"/>
  <c r="F31" i="4"/>
  <c r="C32" i="4"/>
  <c r="D32" i="4"/>
  <c r="E32" i="4"/>
  <c r="F32" i="4"/>
  <c r="C33" i="4"/>
  <c r="D33" i="4"/>
  <c r="E33" i="4"/>
  <c r="F33" i="4"/>
  <c r="C34" i="4"/>
  <c r="D34" i="4"/>
  <c r="E34" i="4"/>
  <c r="F34" i="4"/>
  <c r="C35" i="4"/>
  <c r="D35" i="4"/>
  <c r="E35" i="4"/>
  <c r="F35" i="4"/>
  <c r="C36" i="4"/>
  <c r="D36" i="4"/>
  <c r="E36" i="4"/>
  <c r="F36" i="4"/>
  <c r="C37" i="4"/>
  <c r="D37" i="4"/>
  <c r="E37" i="4"/>
  <c r="F37" i="4"/>
  <c r="C38" i="4"/>
  <c r="D38" i="4"/>
  <c r="E38" i="4"/>
  <c r="F38" i="4"/>
  <c r="F20" i="4"/>
  <c r="E20" i="4"/>
  <c r="D20" i="4"/>
  <c r="C20" i="4"/>
  <c r="M168" i="4"/>
  <c r="N168" i="4" s="1"/>
  <c r="M88" i="4"/>
  <c r="M80" i="4"/>
  <c r="M78" i="4"/>
  <c r="M76" i="4"/>
  <c r="M72" i="4"/>
  <c r="M70" i="4"/>
  <c r="F17" i="4"/>
  <c r="E17" i="4"/>
  <c r="D17" i="4"/>
  <c r="C17" i="4"/>
  <c r="F16" i="4"/>
  <c r="E16" i="4"/>
  <c r="D16" i="4"/>
  <c r="C16" i="4"/>
  <c r="C13" i="4"/>
  <c r="D13" i="4"/>
  <c r="F13" i="4"/>
  <c r="E13" i="4"/>
  <c r="L220" i="4"/>
  <c r="L219" i="4"/>
  <c r="L218" i="4"/>
  <c r="L217" i="4"/>
  <c r="L216" i="4"/>
  <c r="L215" i="4"/>
  <c r="L214" i="4"/>
  <c r="L213" i="4"/>
  <c r="B195" i="4"/>
  <c r="L100" i="4"/>
  <c r="L101" i="4"/>
  <c r="L102" i="4"/>
  <c r="L103" i="4"/>
  <c r="L104" i="4"/>
  <c r="L105" i="4"/>
  <c r="L106" i="4"/>
  <c r="L107" i="4"/>
  <c r="L108" i="4"/>
  <c r="L109" i="4"/>
  <c r="L110" i="4"/>
  <c r="L111" i="4"/>
  <c r="L112" i="4"/>
  <c r="L113" i="4"/>
  <c r="L114" i="4"/>
  <c r="L194" i="4"/>
  <c r="L193" i="4"/>
  <c r="L192" i="4"/>
  <c r="L191" i="4"/>
  <c r="L190" i="4"/>
  <c r="L189" i="4"/>
  <c r="L188" i="4"/>
  <c r="L187" i="4"/>
  <c r="L186" i="4"/>
  <c r="L185" i="4"/>
  <c r="L184" i="4"/>
  <c r="M184" i="4" s="1"/>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M152" i="4" s="1"/>
  <c r="N152" i="4" s="1"/>
  <c r="L151" i="4"/>
  <c r="L150" i="4"/>
  <c r="L149" i="4"/>
  <c r="L148" i="4"/>
  <c r="L147" i="4"/>
  <c r="L146" i="4"/>
  <c r="L145" i="4"/>
  <c r="L144" i="4"/>
  <c r="L143" i="4"/>
  <c r="L142" i="4"/>
  <c r="L141" i="4"/>
  <c r="B98" i="4"/>
  <c r="L33" i="4"/>
  <c r="L34" i="4"/>
  <c r="L35" i="4"/>
  <c r="L36" i="4"/>
  <c r="L37" i="4"/>
  <c r="L198" i="4"/>
  <c r="L199" i="4"/>
  <c r="L200" i="4"/>
  <c r="L201" i="4"/>
  <c r="L202" i="4"/>
  <c r="L203" i="4"/>
  <c r="L204" i="4"/>
  <c r="L205" i="4"/>
  <c r="L206" i="4"/>
  <c r="L207" i="4"/>
  <c r="L208" i="4"/>
  <c r="L209" i="4"/>
  <c r="L210" i="4"/>
  <c r="L211" i="4"/>
  <c r="L212" i="4"/>
  <c r="L68" i="4"/>
  <c r="L69" i="4"/>
  <c r="L70" i="4"/>
  <c r="L71" i="4"/>
  <c r="L72" i="4"/>
  <c r="L73" i="4"/>
  <c r="L74" i="4"/>
  <c r="M74" i="4" s="1"/>
  <c r="L75" i="4"/>
  <c r="L76" i="4"/>
  <c r="L77" i="4"/>
  <c r="L78" i="4"/>
  <c r="L79" i="4"/>
  <c r="L80" i="4"/>
  <c r="L81" i="4"/>
  <c r="L82" i="4"/>
  <c r="M82" i="4" s="1"/>
  <c r="L83" i="4"/>
  <c r="L84" i="4"/>
  <c r="L85" i="4"/>
  <c r="L86" i="4"/>
  <c r="L87" i="4"/>
  <c r="L88" i="4"/>
  <c r="L89" i="4"/>
  <c r="L90" i="4"/>
  <c r="L91" i="4"/>
  <c r="L92" i="4"/>
  <c r="M92" i="4" s="1"/>
  <c r="L93" i="4"/>
  <c r="L94" i="4"/>
  <c r="L95" i="4"/>
  <c r="L96" i="4"/>
  <c r="L97" i="4"/>
  <c r="L115" i="4"/>
  <c r="L116" i="4"/>
  <c r="L117" i="4"/>
  <c r="L118" i="4"/>
  <c r="L119" i="4"/>
  <c r="L120" i="4"/>
  <c r="L121" i="4"/>
  <c r="L122" i="4"/>
  <c r="L123" i="4"/>
  <c r="L124" i="4"/>
  <c r="L125" i="4"/>
  <c r="L126" i="4"/>
  <c r="L127" i="4"/>
  <c r="L128" i="4"/>
  <c r="L129" i="4"/>
  <c r="L130" i="4"/>
  <c r="L131" i="4"/>
  <c r="L132" i="4"/>
  <c r="L133" i="4"/>
  <c r="L134" i="4"/>
  <c r="L135" i="4"/>
  <c r="L136" i="4"/>
  <c r="M136" i="4" s="1"/>
  <c r="N136" i="4" s="1"/>
  <c r="L137" i="4"/>
  <c r="L138" i="4"/>
  <c r="L139" i="4"/>
  <c r="L140" i="4"/>
  <c r="L42" i="4"/>
  <c r="L43" i="4"/>
  <c r="L44" i="4"/>
  <c r="L45" i="4"/>
  <c r="L46" i="4"/>
  <c r="L47" i="4"/>
  <c r="L48" i="4"/>
  <c r="L49" i="4"/>
  <c r="L50" i="4"/>
  <c r="L51" i="4"/>
  <c r="L52" i="4"/>
  <c r="L53" i="4"/>
  <c r="L54" i="4"/>
  <c r="L55" i="4"/>
  <c r="L56" i="4"/>
  <c r="L57" i="4"/>
  <c r="L58" i="4"/>
  <c r="L59" i="4"/>
  <c r="L60" i="4"/>
  <c r="L61" i="4"/>
  <c r="L62" i="4"/>
  <c r="L63" i="4"/>
  <c r="L64" i="4"/>
  <c r="L21" i="4"/>
  <c r="L22" i="4"/>
  <c r="L23" i="4"/>
  <c r="L24" i="4"/>
  <c r="L25" i="4"/>
  <c r="L26" i="4"/>
  <c r="L27" i="4"/>
  <c r="L28" i="4"/>
  <c r="L29" i="4"/>
  <c r="L30" i="4"/>
  <c r="L31" i="4"/>
  <c r="L32" i="4"/>
  <c r="L38" i="4"/>
  <c r="B222" i="4"/>
  <c r="B221" i="4"/>
  <c r="B65" i="4"/>
  <c r="B14" i="4"/>
  <c r="B39" i="4"/>
  <c r="AB40" i="4"/>
  <c r="AC40" i="4" s="1"/>
  <c r="AE40" i="4"/>
  <c r="L41" i="4"/>
  <c r="L20" i="4"/>
  <c r="N184" i="4" l="1"/>
  <c r="M124" i="4"/>
  <c r="N124" i="4" s="1"/>
  <c r="M188" i="4"/>
  <c r="N188" i="4" s="1"/>
  <c r="AE188" i="4" s="1"/>
  <c r="M96" i="4"/>
  <c r="N96" i="4" s="1"/>
  <c r="M181" i="4"/>
  <c r="N181" i="4" s="1"/>
  <c r="AE181" i="4" s="1"/>
  <c r="M189" i="4"/>
  <c r="N189" i="4" s="1"/>
  <c r="AE189" i="4" s="1"/>
  <c r="M87" i="4"/>
  <c r="N87" i="4" s="1"/>
  <c r="M91" i="4"/>
  <c r="N91" i="4" s="1"/>
  <c r="M100" i="4"/>
  <c r="N100" i="4" s="1"/>
  <c r="M104" i="4"/>
  <c r="N104" i="4" s="1"/>
  <c r="M108" i="4"/>
  <c r="N108" i="4" s="1"/>
  <c r="M140" i="4"/>
  <c r="N140" i="4" s="1"/>
  <c r="M172" i="4"/>
  <c r="N172" i="4" s="1"/>
  <c r="K202" i="4"/>
  <c r="K198" i="4"/>
  <c r="G148" i="4"/>
  <c r="H148" i="4" s="1"/>
  <c r="N70" i="4"/>
  <c r="N74" i="4"/>
  <c r="N78" i="4"/>
  <c r="N82" i="4"/>
  <c r="G180" i="4"/>
  <c r="H180" i="4" s="1"/>
  <c r="K210" i="4"/>
  <c r="K206" i="4"/>
  <c r="G37" i="4"/>
  <c r="H37" i="4" s="1"/>
  <c r="G45" i="4"/>
  <c r="H45" i="4" s="1"/>
  <c r="G49" i="4"/>
  <c r="H49" i="4" s="1"/>
  <c r="G53" i="4"/>
  <c r="H53" i="4" s="1"/>
  <c r="G57" i="4"/>
  <c r="H57" i="4" s="1"/>
  <c r="G61" i="4"/>
  <c r="H61" i="4" s="1"/>
  <c r="G32" i="4"/>
  <c r="H32" i="4" s="1"/>
  <c r="G24" i="4"/>
  <c r="H24" i="4" s="1"/>
  <c r="G215" i="4"/>
  <c r="H215" i="4" s="1"/>
  <c r="K140" i="4"/>
  <c r="K136" i="4"/>
  <c r="K132" i="4"/>
  <c r="K128" i="4"/>
  <c r="K124" i="4"/>
  <c r="K116" i="4"/>
  <c r="K166" i="4"/>
  <c r="G16" i="4"/>
  <c r="H16" i="4" s="1"/>
  <c r="G35" i="4"/>
  <c r="H35" i="4" s="1"/>
  <c r="G68" i="4"/>
  <c r="H68" i="4" s="1"/>
  <c r="N72" i="4"/>
  <c r="N76" i="4"/>
  <c r="N80" i="4"/>
  <c r="G84" i="4"/>
  <c r="H84" i="4" s="1"/>
  <c r="N88" i="4"/>
  <c r="N92" i="4"/>
  <c r="G200" i="4"/>
  <c r="H200" i="4" s="1"/>
  <c r="G204" i="4"/>
  <c r="H204" i="4" s="1"/>
  <c r="G208" i="4"/>
  <c r="H208" i="4" s="1"/>
  <c r="G212" i="4"/>
  <c r="H212" i="4" s="1"/>
  <c r="G28" i="4"/>
  <c r="H28" i="4" s="1"/>
  <c r="M29" i="4"/>
  <c r="N29" i="4" s="1"/>
  <c r="AE29" i="4" s="1"/>
  <c r="M25" i="4"/>
  <c r="N25" i="4" s="1"/>
  <c r="AE25" i="4" s="1"/>
  <c r="K211" i="4"/>
  <c r="K207" i="4"/>
  <c r="K203" i="4"/>
  <c r="K199" i="4"/>
  <c r="G30" i="4"/>
  <c r="H30" i="4" s="1"/>
  <c r="G26" i="4"/>
  <c r="H26" i="4" s="1"/>
  <c r="G22" i="4"/>
  <c r="H22" i="4" s="1"/>
  <c r="G43" i="4"/>
  <c r="H43" i="4" s="1"/>
  <c r="G47" i="4"/>
  <c r="H47" i="4" s="1"/>
  <c r="G51" i="4"/>
  <c r="H51" i="4" s="1"/>
  <c r="G55" i="4"/>
  <c r="H55" i="4" s="1"/>
  <c r="G59" i="4"/>
  <c r="H59" i="4" s="1"/>
  <c r="G63" i="4"/>
  <c r="H63" i="4" s="1"/>
  <c r="G201" i="4"/>
  <c r="H201" i="4" s="1"/>
  <c r="G205" i="4"/>
  <c r="H205" i="4" s="1"/>
  <c r="G209" i="4"/>
  <c r="H209" i="4" s="1"/>
  <c r="G213" i="4"/>
  <c r="H213" i="4" s="1"/>
  <c r="G217" i="4"/>
  <c r="H217" i="4" s="1"/>
  <c r="G29" i="4"/>
  <c r="H29" i="4" s="1"/>
  <c r="G25" i="4"/>
  <c r="H25" i="4" s="1"/>
  <c r="G21" i="4"/>
  <c r="H21" i="4" s="1"/>
  <c r="G44" i="4"/>
  <c r="H44" i="4" s="1"/>
  <c r="G48" i="4"/>
  <c r="H48" i="4" s="1"/>
  <c r="G52" i="4"/>
  <c r="H52" i="4" s="1"/>
  <c r="G56" i="4"/>
  <c r="H56" i="4" s="1"/>
  <c r="G60" i="4"/>
  <c r="H60" i="4" s="1"/>
  <c r="G112" i="4"/>
  <c r="H112" i="4" s="1"/>
  <c r="G116" i="4"/>
  <c r="H116" i="4" s="1"/>
  <c r="G128" i="4"/>
  <c r="H128" i="4" s="1"/>
  <c r="G132" i="4"/>
  <c r="H132" i="4" s="1"/>
  <c r="G164" i="4"/>
  <c r="H164" i="4" s="1"/>
  <c r="G176" i="4"/>
  <c r="H176" i="4" s="1"/>
  <c r="G34" i="4"/>
  <c r="H34" i="4" s="1"/>
  <c r="M73" i="4"/>
  <c r="N73" i="4" s="1"/>
  <c r="AB73" i="4" s="1"/>
  <c r="G73" i="4"/>
  <c r="H73" i="4" s="1"/>
  <c r="M85" i="4"/>
  <c r="N85" i="4" s="1"/>
  <c r="G85" i="4"/>
  <c r="H85" i="4" s="1"/>
  <c r="M103" i="4"/>
  <c r="N103" i="4" s="1"/>
  <c r="G103" i="4"/>
  <c r="H103" i="4" s="1"/>
  <c r="M111" i="4"/>
  <c r="N111" i="4" s="1"/>
  <c r="G111" i="4"/>
  <c r="H111" i="4" s="1"/>
  <c r="M115" i="4"/>
  <c r="N115" i="4" s="1"/>
  <c r="G115" i="4"/>
  <c r="H115" i="4" s="1"/>
  <c r="M127" i="4"/>
  <c r="N127" i="4" s="1"/>
  <c r="AE127" i="4" s="1"/>
  <c r="G127" i="4"/>
  <c r="H127" i="4" s="1"/>
  <c r="G135" i="4"/>
  <c r="H135" i="4" s="1"/>
  <c r="M135" i="4"/>
  <c r="N135" i="4" s="1"/>
  <c r="M159" i="4"/>
  <c r="N159" i="4" s="1"/>
  <c r="S159" i="4" s="1"/>
  <c r="G159" i="4"/>
  <c r="H159" i="4" s="1"/>
  <c r="M175" i="4"/>
  <c r="N175" i="4" s="1"/>
  <c r="AE175" i="4" s="1"/>
  <c r="G175" i="4"/>
  <c r="H175" i="4" s="1"/>
  <c r="K81" i="4"/>
  <c r="K69" i="4"/>
  <c r="G36" i="4"/>
  <c r="H36" i="4" s="1"/>
  <c r="M71" i="4"/>
  <c r="N71" i="4" s="1"/>
  <c r="G71" i="4"/>
  <c r="H71" i="4" s="1"/>
  <c r="M79" i="4"/>
  <c r="N79" i="4" s="1"/>
  <c r="G79" i="4"/>
  <c r="H79" i="4" s="1"/>
  <c r="M105" i="4"/>
  <c r="N105" i="4" s="1"/>
  <c r="G105" i="4"/>
  <c r="H105" i="4" s="1"/>
  <c r="M117" i="4"/>
  <c r="N117" i="4" s="1"/>
  <c r="G117" i="4"/>
  <c r="H117" i="4" s="1"/>
  <c r="M125" i="4"/>
  <c r="N125" i="4" s="1"/>
  <c r="G125" i="4"/>
  <c r="H125" i="4" s="1"/>
  <c r="M133" i="4"/>
  <c r="N133" i="4" s="1"/>
  <c r="P133" i="4" s="1"/>
  <c r="Q133" i="4" s="1"/>
  <c r="G133" i="4"/>
  <c r="H133" i="4" s="1"/>
  <c r="M141" i="4"/>
  <c r="N141" i="4" s="1"/>
  <c r="AB141" i="4" s="1"/>
  <c r="G141" i="4"/>
  <c r="H141" i="4" s="1"/>
  <c r="M149" i="4"/>
  <c r="N149" i="4" s="1"/>
  <c r="G149" i="4"/>
  <c r="H149" i="4" s="1"/>
  <c r="M169" i="4"/>
  <c r="N169" i="4" s="1"/>
  <c r="G169" i="4"/>
  <c r="H169" i="4" s="1"/>
  <c r="M173" i="4"/>
  <c r="N173" i="4" s="1"/>
  <c r="AB173" i="4" s="1"/>
  <c r="G173" i="4"/>
  <c r="H173" i="4" s="1"/>
  <c r="M69" i="4"/>
  <c r="N69" i="4" s="1"/>
  <c r="G69" i="4"/>
  <c r="H69" i="4" s="1"/>
  <c r="M77" i="4"/>
  <c r="N77" i="4" s="1"/>
  <c r="G77" i="4"/>
  <c r="H77" i="4" s="1"/>
  <c r="M81" i="4"/>
  <c r="N81" i="4" s="1"/>
  <c r="G81" i="4"/>
  <c r="H81" i="4" s="1"/>
  <c r="G89" i="4"/>
  <c r="H89" i="4" s="1"/>
  <c r="M89" i="4"/>
  <c r="N89" i="4" s="1"/>
  <c r="M107" i="4"/>
  <c r="N107" i="4" s="1"/>
  <c r="P107" i="4" s="1"/>
  <c r="Q107" i="4" s="1"/>
  <c r="G107" i="4"/>
  <c r="H107" i="4" s="1"/>
  <c r="M119" i="4"/>
  <c r="N119" i="4" s="1"/>
  <c r="P119" i="4" s="1"/>
  <c r="Q119" i="4" s="1"/>
  <c r="G119" i="4"/>
  <c r="H119" i="4" s="1"/>
  <c r="M123" i="4"/>
  <c r="N123" i="4" s="1"/>
  <c r="G123" i="4"/>
  <c r="H123" i="4" s="1"/>
  <c r="G131" i="4"/>
  <c r="H131" i="4" s="1"/>
  <c r="M131" i="4"/>
  <c r="N131" i="4" s="1"/>
  <c r="G147" i="4"/>
  <c r="H147" i="4" s="1"/>
  <c r="M147" i="4"/>
  <c r="N147" i="4" s="1"/>
  <c r="S147" i="4" s="1"/>
  <c r="M179" i="4"/>
  <c r="N179" i="4" s="1"/>
  <c r="AE179" i="4" s="1"/>
  <c r="G179" i="4"/>
  <c r="H179" i="4" s="1"/>
  <c r="K85" i="4"/>
  <c r="K77" i="4"/>
  <c r="K73" i="4"/>
  <c r="G41" i="4"/>
  <c r="H41" i="4" s="1"/>
  <c r="M75" i="4"/>
  <c r="N75" i="4" s="1"/>
  <c r="G75" i="4"/>
  <c r="H75" i="4" s="1"/>
  <c r="M83" i="4"/>
  <c r="N83" i="4" s="1"/>
  <c r="G83" i="4"/>
  <c r="H83" i="4" s="1"/>
  <c r="M101" i="4"/>
  <c r="N101" i="4" s="1"/>
  <c r="G101" i="4"/>
  <c r="H101" i="4" s="1"/>
  <c r="M109" i="4"/>
  <c r="N109" i="4" s="1"/>
  <c r="G109" i="4"/>
  <c r="H109" i="4" s="1"/>
  <c r="M113" i="4"/>
  <c r="N113" i="4" s="1"/>
  <c r="P113" i="4" s="1"/>
  <c r="Q113" i="4" s="1"/>
  <c r="G113" i="4"/>
  <c r="H113" i="4" s="1"/>
  <c r="M129" i="4"/>
  <c r="N129" i="4" s="1"/>
  <c r="G129" i="4"/>
  <c r="H129" i="4" s="1"/>
  <c r="M145" i="4"/>
  <c r="N145" i="4" s="1"/>
  <c r="G145" i="4"/>
  <c r="H145" i="4" s="1"/>
  <c r="G20" i="4"/>
  <c r="H20" i="4" s="1"/>
  <c r="G31" i="4"/>
  <c r="H31" i="4" s="1"/>
  <c r="G27" i="4"/>
  <c r="H27" i="4" s="1"/>
  <c r="G23" i="4"/>
  <c r="H23" i="4" s="1"/>
  <c r="G42" i="4"/>
  <c r="H42" i="4" s="1"/>
  <c r="G46" i="4"/>
  <c r="H46" i="4" s="1"/>
  <c r="G50" i="4"/>
  <c r="H50" i="4" s="1"/>
  <c r="G54" i="4"/>
  <c r="H54" i="4" s="1"/>
  <c r="G58" i="4"/>
  <c r="H58" i="4" s="1"/>
  <c r="G62" i="4"/>
  <c r="H62" i="4" s="1"/>
  <c r="G216" i="4"/>
  <c r="H216" i="4" s="1"/>
  <c r="G139" i="4"/>
  <c r="H139" i="4" s="1"/>
  <c r="M139" i="4"/>
  <c r="N139" i="4" s="1"/>
  <c r="P139" i="4" s="1"/>
  <c r="Q139" i="4" s="1"/>
  <c r="G151" i="4"/>
  <c r="H151" i="4" s="1"/>
  <c r="M151" i="4"/>
  <c r="N151" i="4" s="1"/>
  <c r="M163" i="4"/>
  <c r="N163" i="4" s="1"/>
  <c r="AB163" i="4" s="1"/>
  <c r="G163" i="4"/>
  <c r="H163" i="4" s="1"/>
  <c r="M183" i="4"/>
  <c r="N183" i="4" s="1"/>
  <c r="AE183" i="4" s="1"/>
  <c r="G183" i="4"/>
  <c r="H183" i="4" s="1"/>
  <c r="M191" i="4"/>
  <c r="N191" i="4" s="1"/>
  <c r="AE191" i="4" s="1"/>
  <c r="G191" i="4"/>
  <c r="H191" i="4" s="1"/>
  <c r="G199" i="4"/>
  <c r="H199" i="4" s="1"/>
  <c r="G203" i="4"/>
  <c r="H203" i="4" s="1"/>
  <c r="G207" i="4"/>
  <c r="H207" i="4" s="1"/>
  <c r="G211" i="4"/>
  <c r="H211" i="4" s="1"/>
  <c r="G108" i="4"/>
  <c r="H108" i="4" s="1"/>
  <c r="G124" i="4"/>
  <c r="H124" i="4" s="1"/>
  <c r="G189" i="4"/>
  <c r="H189" i="4" s="1"/>
  <c r="G184" i="4"/>
  <c r="H184" i="4" s="1"/>
  <c r="G168" i="4"/>
  <c r="G152" i="4"/>
  <c r="H152" i="4" s="1"/>
  <c r="G136" i="4"/>
  <c r="H136" i="4" s="1"/>
  <c r="M84" i="4"/>
  <c r="N84" i="4" s="1"/>
  <c r="M68" i="4"/>
  <c r="N68" i="4" s="1"/>
  <c r="M180" i="4"/>
  <c r="N180" i="4" s="1"/>
  <c r="AE180" i="4" s="1"/>
  <c r="M164" i="4"/>
  <c r="N164" i="4" s="1"/>
  <c r="M148" i="4"/>
  <c r="N148" i="4" s="1"/>
  <c r="M132" i="4"/>
  <c r="N132" i="4" s="1"/>
  <c r="M116" i="4"/>
  <c r="N116" i="4" s="1"/>
  <c r="K181" i="4"/>
  <c r="K189" i="4"/>
  <c r="G102" i="4"/>
  <c r="H102" i="4" s="1"/>
  <c r="M102" i="4"/>
  <c r="N102" i="4" s="1"/>
  <c r="G106" i="4"/>
  <c r="H106" i="4" s="1"/>
  <c r="M106" i="4"/>
  <c r="N106" i="4" s="1"/>
  <c r="G110" i="4"/>
  <c r="H110" i="4" s="1"/>
  <c r="M110" i="4"/>
  <c r="N110" i="4" s="1"/>
  <c r="G114" i="4"/>
  <c r="H114" i="4" s="1"/>
  <c r="M114" i="4"/>
  <c r="N114" i="4" s="1"/>
  <c r="G118" i="4"/>
  <c r="H118" i="4" s="1"/>
  <c r="M118" i="4"/>
  <c r="N118" i="4" s="1"/>
  <c r="G122" i="4"/>
  <c r="H122" i="4" s="1"/>
  <c r="M122" i="4"/>
  <c r="N122" i="4" s="1"/>
  <c r="G126" i="4"/>
  <c r="H126" i="4" s="1"/>
  <c r="M126" i="4"/>
  <c r="N126" i="4" s="1"/>
  <c r="Y126" i="4" s="1"/>
  <c r="G130" i="4"/>
  <c r="H130" i="4" s="1"/>
  <c r="M130" i="4"/>
  <c r="N130" i="4" s="1"/>
  <c r="G138" i="4"/>
  <c r="H138" i="4" s="1"/>
  <c r="M138" i="4"/>
  <c r="N138" i="4" s="1"/>
  <c r="G142" i="4"/>
  <c r="H142" i="4" s="1"/>
  <c r="M142" i="4"/>
  <c r="N142" i="4" s="1"/>
  <c r="G150" i="4"/>
  <c r="H150" i="4" s="1"/>
  <c r="M150" i="4"/>
  <c r="N150" i="4" s="1"/>
  <c r="G154" i="4"/>
  <c r="H154" i="4" s="1"/>
  <c r="M154" i="4"/>
  <c r="N154" i="4" s="1"/>
  <c r="AE154" i="4" s="1"/>
  <c r="G158" i="4"/>
  <c r="H158" i="4" s="1"/>
  <c r="M158" i="4"/>
  <c r="N158" i="4" s="1"/>
  <c r="G162" i="4"/>
  <c r="H162" i="4" s="1"/>
  <c r="M162" i="4"/>
  <c r="N162" i="4" s="1"/>
  <c r="S162" i="4" s="1"/>
  <c r="G166" i="4"/>
  <c r="H166" i="4" s="1"/>
  <c r="M166" i="4"/>
  <c r="N166" i="4" s="1"/>
  <c r="AB166" i="4" s="1"/>
  <c r="G170" i="4"/>
  <c r="H170" i="4" s="1"/>
  <c r="M170" i="4"/>
  <c r="N170" i="4" s="1"/>
  <c r="G174" i="4"/>
  <c r="H174" i="4" s="1"/>
  <c r="M174" i="4"/>
  <c r="N174" i="4" s="1"/>
  <c r="AE174" i="4" s="1"/>
  <c r="G190" i="4"/>
  <c r="H190" i="4" s="1"/>
  <c r="M190" i="4"/>
  <c r="N190" i="4" s="1"/>
  <c r="G80" i="4"/>
  <c r="H80" i="4" s="1"/>
  <c r="G76" i="4"/>
  <c r="H76" i="4" s="1"/>
  <c r="G72" i="4"/>
  <c r="H72" i="4" s="1"/>
  <c r="G104" i="4"/>
  <c r="H104" i="4" s="1"/>
  <c r="G188" i="4"/>
  <c r="H188" i="4" s="1"/>
  <c r="G172" i="4"/>
  <c r="H172" i="4" s="1"/>
  <c r="M176" i="4"/>
  <c r="N176" i="4" s="1"/>
  <c r="AE176" i="4" s="1"/>
  <c r="M128" i="4"/>
  <c r="N128" i="4" s="1"/>
  <c r="M112" i="4"/>
  <c r="N112" i="4" s="1"/>
  <c r="P112" i="4" s="1"/>
  <c r="Q112" i="4" s="1"/>
  <c r="G100" i="4"/>
  <c r="H100" i="4" s="1"/>
  <c r="G181" i="4"/>
  <c r="H181" i="4" s="1"/>
  <c r="G140" i="4"/>
  <c r="H140" i="4" s="1"/>
  <c r="G86" i="4"/>
  <c r="H86" i="4" s="1"/>
  <c r="M86" i="4"/>
  <c r="N86" i="4" s="1"/>
  <c r="G90" i="4"/>
  <c r="H90" i="4" s="1"/>
  <c r="M90" i="4"/>
  <c r="N90" i="4" s="1"/>
  <c r="G94" i="4"/>
  <c r="H94" i="4" s="1"/>
  <c r="M94" i="4"/>
  <c r="N94" i="4" s="1"/>
  <c r="G198" i="4"/>
  <c r="H198" i="4" s="1"/>
  <c r="G202" i="4"/>
  <c r="H202" i="4" s="1"/>
  <c r="G206" i="4"/>
  <c r="H206" i="4" s="1"/>
  <c r="G210" i="4"/>
  <c r="H210" i="4" s="1"/>
  <c r="G214" i="4"/>
  <c r="H214" i="4" s="1"/>
  <c r="G218" i="4"/>
  <c r="H218" i="4" s="1"/>
  <c r="H168" i="4"/>
  <c r="G82" i="4"/>
  <c r="H82" i="4" s="1"/>
  <c r="G78" i="4"/>
  <c r="H78" i="4" s="1"/>
  <c r="G74" i="4"/>
  <c r="H74" i="4" s="1"/>
  <c r="G70" i="4"/>
  <c r="H70" i="4" s="1"/>
  <c r="AD74" i="4"/>
  <c r="AD75" i="4" s="1"/>
  <c r="AD76" i="4" s="1"/>
  <c r="AD77" i="4" s="1"/>
  <c r="AD78" i="4" s="1"/>
  <c r="AD79" i="4" s="1"/>
  <c r="AD80" i="4" s="1"/>
  <c r="AA74" i="4"/>
  <c r="AA75" i="4" s="1"/>
  <c r="AA76" i="4" s="1"/>
  <c r="AA77" i="4" s="1"/>
  <c r="AA78" i="4" s="1"/>
  <c r="AA79" i="4" s="1"/>
  <c r="AA80" i="4" s="1"/>
  <c r="X74" i="4"/>
  <c r="X75" i="4" s="1"/>
  <c r="X76" i="4" s="1"/>
  <c r="X77" i="4" s="1"/>
  <c r="X78" i="4" s="1"/>
  <c r="X79" i="4" s="1"/>
  <c r="X80" i="4" s="1"/>
  <c r="U74" i="4"/>
  <c r="U75" i="4" s="1"/>
  <c r="U76" i="4" s="1"/>
  <c r="U77" i="4" s="1"/>
  <c r="U78" i="4" s="1"/>
  <c r="U79" i="4" s="1"/>
  <c r="U80" i="4" s="1"/>
  <c r="R74" i="4"/>
  <c r="R75" i="4" s="1"/>
  <c r="R76" i="4" s="1"/>
  <c r="R77" i="4" s="1"/>
  <c r="R78" i="4" s="1"/>
  <c r="R79" i="4" s="1"/>
  <c r="R80" i="4" s="1"/>
  <c r="K89" i="4"/>
  <c r="G87" i="4"/>
  <c r="H87" i="4" s="1"/>
  <c r="G91" i="4"/>
  <c r="H91" i="4" s="1"/>
  <c r="G88" i="4"/>
  <c r="H88" i="4" s="1"/>
  <c r="G92" i="4"/>
  <c r="H92" i="4" s="1"/>
  <c r="G96" i="4"/>
  <c r="H96" i="4" s="1"/>
  <c r="O74" i="4"/>
  <c r="O75" i="4" s="1"/>
  <c r="O76" i="4" s="1"/>
  <c r="O77" i="4" s="1"/>
  <c r="O78" i="4" s="1"/>
  <c r="O79" i="4" s="1"/>
  <c r="O80" i="4" s="1"/>
  <c r="K138" i="4"/>
  <c r="K130" i="4"/>
  <c r="K126" i="4"/>
  <c r="K122" i="4"/>
  <c r="K118" i="4"/>
  <c r="K173" i="4"/>
  <c r="K133" i="4"/>
  <c r="K129" i="4"/>
  <c r="K125" i="4"/>
  <c r="K117" i="4"/>
  <c r="K141" i="4"/>
  <c r="K190" i="4"/>
  <c r="K96" i="4"/>
  <c r="K92" i="4"/>
  <c r="K88" i="4"/>
  <c r="K84" i="4"/>
  <c r="K80" i="4"/>
  <c r="K76" i="4"/>
  <c r="K72" i="4"/>
  <c r="K68" i="4"/>
  <c r="K139" i="4"/>
  <c r="K135" i="4"/>
  <c r="K131" i="4"/>
  <c r="K127" i="4"/>
  <c r="K123" i="4"/>
  <c r="K119" i="4"/>
  <c r="K115" i="4"/>
  <c r="K147" i="4"/>
  <c r="K179" i="4"/>
  <c r="K107" i="4"/>
  <c r="K159" i="4"/>
  <c r="K183" i="4"/>
  <c r="K78" i="4"/>
  <c r="K94" i="4"/>
  <c r="K82" i="4"/>
  <c r="K74" i="4"/>
  <c r="K90" i="4"/>
  <c r="K86" i="4"/>
  <c r="K70" i="4"/>
  <c r="K20" i="4"/>
  <c r="K209" i="4"/>
  <c r="K205" i="4"/>
  <c r="K201" i="4"/>
  <c r="K212" i="4"/>
  <c r="K208" i="4"/>
  <c r="K204" i="4"/>
  <c r="K200" i="4"/>
  <c r="K184" i="4"/>
  <c r="K188" i="4"/>
  <c r="K191" i="4"/>
  <c r="K100" i="4"/>
  <c r="K91" i="4"/>
  <c r="K87" i="4"/>
  <c r="K83" i="4"/>
  <c r="K79" i="4"/>
  <c r="K75" i="4"/>
  <c r="K71" i="4"/>
  <c r="M28" i="4"/>
  <c r="N28" i="4" s="1"/>
  <c r="AE28" i="4" s="1"/>
  <c r="M24" i="4"/>
  <c r="N24" i="4" s="1"/>
  <c r="AE24" i="4" s="1"/>
  <c r="K213" i="4"/>
  <c r="M213" i="4"/>
  <c r="N213" i="4" s="1"/>
  <c r="AE213" i="4" s="1"/>
  <c r="K215" i="4"/>
  <c r="M215" i="4"/>
  <c r="N215" i="4" s="1"/>
  <c r="AE215" i="4" s="1"/>
  <c r="K217" i="4"/>
  <c r="M217" i="4"/>
  <c r="N217" i="4" s="1"/>
  <c r="AE217" i="4" s="1"/>
  <c r="K214" i="4"/>
  <c r="M214" i="4"/>
  <c r="N214" i="4" s="1"/>
  <c r="AE214" i="4" s="1"/>
  <c r="K216" i="4"/>
  <c r="M216" i="4"/>
  <c r="N216" i="4" s="1"/>
  <c r="AE216" i="4" s="1"/>
  <c r="K218" i="4"/>
  <c r="M218" i="4"/>
  <c r="N218" i="4" s="1"/>
  <c r="AE218" i="4" s="1"/>
  <c r="K105" i="4"/>
  <c r="K101" i="4"/>
  <c r="K106" i="4"/>
  <c r="K102" i="4"/>
  <c r="K108" i="4"/>
  <c r="K103" i="4"/>
  <c r="K114" i="4"/>
  <c r="K113" i="4"/>
  <c r="K112" i="4"/>
  <c r="K111" i="4"/>
  <c r="K110" i="4"/>
  <c r="K109" i="4"/>
  <c r="K104" i="4"/>
  <c r="K168" i="4"/>
  <c r="V168" i="4"/>
  <c r="K164" i="4"/>
  <c r="K176" i="4"/>
  <c r="K142" i="4"/>
  <c r="K169" i="4"/>
  <c r="K174" i="4"/>
  <c r="K145" i="4"/>
  <c r="K148" i="4"/>
  <c r="K149" i="4"/>
  <c r="K150" i="4"/>
  <c r="K151" i="4"/>
  <c r="K152" i="4"/>
  <c r="K154" i="4"/>
  <c r="K158" i="4"/>
  <c r="K175" i="4"/>
  <c r="K162" i="4"/>
  <c r="K170" i="4"/>
  <c r="K172" i="4"/>
  <c r="M37" i="4"/>
  <c r="N37" i="4" s="1"/>
  <c r="K163" i="4"/>
  <c r="K180" i="4"/>
  <c r="M27" i="4"/>
  <c r="N27" i="4" s="1"/>
  <c r="AE27" i="4" s="1"/>
  <c r="M23" i="4"/>
  <c r="N23" i="4" s="1"/>
  <c r="AE23" i="4" s="1"/>
  <c r="K36" i="4"/>
  <c r="M36" i="4"/>
  <c r="N36" i="4" s="1"/>
  <c r="AE36" i="4" s="1"/>
  <c r="K35" i="4"/>
  <c r="M35" i="4"/>
  <c r="N35" i="4" s="1"/>
  <c r="AE35" i="4" s="1"/>
  <c r="K34" i="4"/>
  <c r="M34" i="4"/>
  <c r="N34" i="4" s="1"/>
  <c r="AE34" i="4" s="1"/>
  <c r="K37" i="4"/>
  <c r="M30" i="4"/>
  <c r="N30" i="4" s="1"/>
  <c r="AE30" i="4" s="1"/>
  <c r="M26" i="4"/>
  <c r="N26" i="4" s="1"/>
  <c r="AE26" i="4" s="1"/>
  <c r="M22" i="4"/>
  <c r="N22" i="4" s="1"/>
  <c r="AE22" i="4" s="1"/>
  <c r="M31" i="4"/>
  <c r="N31" i="4" s="1"/>
  <c r="AE31" i="4" s="1"/>
  <c r="K31" i="4"/>
  <c r="M63" i="4"/>
  <c r="N63" i="4" s="1"/>
  <c r="AE63" i="4" s="1"/>
  <c r="K63" i="4"/>
  <c r="M59" i="4"/>
  <c r="N59" i="4" s="1"/>
  <c r="AE59" i="4" s="1"/>
  <c r="K59" i="4"/>
  <c r="M55" i="4"/>
  <c r="N55" i="4" s="1"/>
  <c r="AE55" i="4" s="1"/>
  <c r="K55" i="4"/>
  <c r="M51" i="4"/>
  <c r="N51" i="4" s="1"/>
  <c r="AE51" i="4" s="1"/>
  <c r="K51" i="4"/>
  <c r="M47" i="4"/>
  <c r="N47" i="4" s="1"/>
  <c r="AE47" i="4" s="1"/>
  <c r="K47" i="4"/>
  <c r="M43" i="4"/>
  <c r="N43" i="4" s="1"/>
  <c r="AE43" i="4" s="1"/>
  <c r="K43" i="4"/>
  <c r="M32" i="4"/>
  <c r="N32" i="4" s="1"/>
  <c r="AE32" i="4" s="1"/>
  <c r="K21" i="4"/>
  <c r="M21" i="4"/>
  <c r="N21" i="4" s="1"/>
  <c r="AE21" i="4" s="1"/>
  <c r="M62" i="4"/>
  <c r="N62" i="4" s="1"/>
  <c r="AE62" i="4" s="1"/>
  <c r="K62" i="4"/>
  <c r="M58" i="4"/>
  <c r="N58" i="4" s="1"/>
  <c r="AE58" i="4" s="1"/>
  <c r="K58" i="4"/>
  <c r="M54" i="4"/>
  <c r="N54" i="4" s="1"/>
  <c r="AE54" i="4" s="1"/>
  <c r="K54" i="4"/>
  <c r="M50" i="4"/>
  <c r="N50" i="4" s="1"/>
  <c r="AE50" i="4" s="1"/>
  <c r="K50" i="4"/>
  <c r="M46" i="4"/>
  <c r="N46" i="4" s="1"/>
  <c r="AE46" i="4" s="1"/>
  <c r="K46" i="4"/>
  <c r="M42" i="4"/>
  <c r="N42" i="4" s="1"/>
  <c r="AE42" i="4" s="1"/>
  <c r="K42" i="4"/>
  <c r="K61" i="4"/>
  <c r="M61" i="4"/>
  <c r="N61" i="4" s="1"/>
  <c r="AE61" i="4" s="1"/>
  <c r="K57" i="4"/>
  <c r="M57" i="4"/>
  <c r="N57" i="4" s="1"/>
  <c r="AE57" i="4" s="1"/>
  <c r="K53" i="4"/>
  <c r="M53" i="4"/>
  <c r="N53" i="4" s="1"/>
  <c r="AE53" i="4" s="1"/>
  <c r="K49" i="4"/>
  <c r="M49" i="4"/>
  <c r="N49" i="4" s="1"/>
  <c r="AE49" i="4" s="1"/>
  <c r="K45" i="4"/>
  <c r="M45" i="4"/>
  <c r="N45" i="4" s="1"/>
  <c r="AE45" i="4" s="1"/>
  <c r="K60" i="4"/>
  <c r="M60" i="4"/>
  <c r="N60" i="4" s="1"/>
  <c r="AE60" i="4" s="1"/>
  <c r="K56" i="4"/>
  <c r="M56" i="4"/>
  <c r="N56" i="4" s="1"/>
  <c r="AE56" i="4" s="1"/>
  <c r="K52" i="4"/>
  <c r="M52" i="4"/>
  <c r="N52" i="4" s="1"/>
  <c r="AE52" i="4" s="1"/>
  <c r="K48" i="4"/>
  <c r="M48" i="4"/>
  <c r="N48" i="4" s="1"/>
  <c r="AE48" i="4" s="1"/>
  <c r="K44" i="4"/>
  <c r="M44" i="4"/>
  <c r="N44" i="4" s="1"/>
  <c r="AE44" i="4" s="1"/>
  <c r="M209" i="4"/>
  <c r="N209" i="4" s="1"/>
  <c r="AE209" i="4" s="1"/>
  <c r="M208" i="4"/>
  <c r="N208" i="4" s="1"/>
  <c r="AE208" i="4" s="1"/>
  <c r="M211" i="4"/>
  <c r="N211" i="4" s="1"/>
  <c r="AE211" i="4" s="1"/>
  <c r="M212" i="4"/>
  <c r="N212" i="4" s="1"/>
  <c r="AE212" i="4" s="1"/>
  <c r="M210" i="4"/>
  <c r="N210" i="4" s="1"/>
  <c r="AE210" i="4" s="1"/>
  <c r="K27" i="4"/>
  <c r="K30" i="4"/>
  <c r="K29" i="4"/>
  <c r="K28" i="4"/>
  <c r="AF40" i="4"/>
  <c r="K24" i="4"/>
  <c r="M41" i="4"/>
  <c r="N41" i="4" s="1"/>
  <c r="K41" i="4"/>
  <c r="K25" i="4"/>
  <c r="K26" i="4"/>
  <c r="M20" i="4"/>
  <c r="N20" i="4" s="1"/>
  <c r="L16" i="4"/>
  <c r="L17" i="4"/>
  <c r="L67" i="4"/>
  <c r="L197" i="4"/>
  <c r="AE78" i="4" l="1"/>
  <c r="P164" i="4"/>
  <c r="Q164" i="4" s="1"/>
  <c r="AE164" i="4"/>
  <c r="Y37" i="4"/>
  <c r="AE37" i="4"/>
  <c r="V159" i="4"/>
  <c r="P162" i="4"/>
  <c r="Q162" i="4" s="1"/>
  <c r="V173" i="4"/>
  <c r="S111" i="4"/>
  <c r="P173" i="4"/>
  <c r="Q173" i="4" s="1"/>
  <c r="Y159" i="4"/>
  <c r="AB133" i="4"/>
  <c r="Y100" i="4"/>
  <c r="P100" i="4"/>
  <c r="AB100" i="4"/>
  <c r="S100" i="4"/>
  <c r="V100" i="4"/>
  <c r="Y73" i="4"/>
  <c r="Y162" i="4"/>
  <c r="Y173" i="4"/>
  <c r="S173" i="4"/>
  <c r="S114" i="4"/>
  <c r="AB162" i="4"/>
  <c r="AB139" i="4"/>
  <c r="S73" i="4"/>
  <c r="S179" i="4"/>
  <c r="Y119" i="4"/>
  <c r="V162" i="4"/>
  <c r="V139" i="4"/>
  <c r="S139" i="4"/>
  <c r="T139" i="4" s="1"/>
  <c r="P73" i="4"/>
  <c r="Q73" i="4" s="1"/>
  <c r="V73" i="4"/>
  <c r="Y139" i="4"/>
  <c r="V179" i="4"/>
  <c r="V133" i="4"/>
  <c r="AB159" i="4"/>
  <c r="S164" i="4"/>
  <c r="T164" i="4" s="1"/>
  <c r="P159" i="4"/>
  <c r="Q159" i="4" s="1"/>
  <c r="T159" i="4" s="1"/>
  <c r="W159" i="4" s="1"/>
  <c r="P141" i="4"/>
  <c r="Q141" i="4" s="1"/>
  <c r="V107" i="4"/>
  <c r="P126" i="4"/>
  <c r="Q126" i="4" s="1"/>
  <c r="Y141" i="4"/>
  <c r="V141" i="4"/>
  <c r="AB107" i="4"/>
  <c r="S107" i="4"/>
  <c r="T107" i="4" s="1"/>
  <c r="S141" i="4"/>
  <c r="V113" i="4"/>
  <c r="Y164" i="4"/>
  <c r="AB164" i="4"/>
  <c r="Y107" i="4"/>
  <c r="S113" i="4"/>
  <c r="T113" i="4" s="1"/>
  <c r="V164" i="4"/>
  <c r="Y133" i="4"/>
  <c r="AB119" i="4"/>
  <c r="S133" i="4"/>
  <c r="T133" i="4" s="1"/>
  <c r="P179" i="4"/>
  <c r="Q179" i="4" s="1"/>
  <c r="AB179" i="4"/>
  <c r="V119" i="4"/>
  <c r="Y179" i="4"/>
  <c r="S119" i="4"/>
  <c r="T119" i="4" s="1"/>
  <c r="Y209" i="4"/>
  <c r="Y216" i="4"/>
  <c r="Y215" i="4"/>
  <c r="Y212" i="4"/>
  <c r="Y211" i="4"/>
  <c r="V147" i="4"/>
  <c r="Y147" i="4"/>
  <c r="S126" i="4"/>
  <c r="Y210" i="4"/>
  <c r="V126" i="4"/>
  <c r="Y208" i="4"/>
  <c r="P147" i="4"/>
  <c r="Q147" i="4" s="1"/>
  <c r="T147" i="4" s="1"/>
  <c r="AB126" i="4"/>
  <c r="AB147" i="4"/>
  <c r="Y218" i="4"/>
  <c r="Y214" i="4"/>
  <c r="Y217" i="4"/>
  <c r="Y213" i="4"/>
  <c r="AD81" i="4"/>
  <c r="AD82" i="4" s="1"/>
  <c r="AD83" i="4" s="1"/>
  <c r="AD84" i="4" s="1"/>
  <c r="AD85" i="4" s="1"/>
  <c r="AD86" i="4" s="1"/>
  <c r="AD87" i="4" s="1"/>
  <c r="AE87" i="4" s="1"/>
  <c r="AA81" i="4"/>
  <c r="AA82" i="4" s="1"/>
  <c r="AA83" i="4" s="1"/>
  <c r="AA84" i="4" s="1"/>
  <c r="AA85" i="4" s="1"/>
  <c r="AA86" i="4" s="1"/>
  <c r="AA87" i="4" s="1"/>
  <c r="AB80" i="4"/>
  <c r="X81" i="4"/>
  <c r="X82" i="4" s="1"/>
  <c r="X83" i="4" s="1"/>
  <c r="X84" i="4" s="1"/>
  <c r="X85" i="4" s="1"/>
  <c r="X86" i="4" s="1"/>
  <c r="X87" i="4" s="1"/>
  <c r="Y80" i="4"/>
  <c r="U81" i="4"/>
  <c r="U82" i="4" s="1"/>
  <c r="U83" i="4" s="1"/>
  <c r="U84" i="4" s="1"/>
  <c r="U85" i="4" s="1"/>
  <c r="U86" i="4" s="1"/>
  <c r="U87" i="4" s="1"/>
  <c r="V80" i="4"/>
  <c r="R81" i="4"/>
  <c r="R82" i="4" s="1"/>
  <c r="R83" i="4" s="1"/>
  <c r="R84" i="4" s="1"/>
  <c r="R85" i="4" s="1"/>
  <c r="R86" i="4" s="1"/>
  <c r="R87" i="4" s="1"/>
  <c r="S80" i="4"/>
  <c r="O81" i="4"/>
  <c r="O82" i="4" s="1"/>
  <c r="O83" i="4" s="1"/>
  <c r="O84" i="4" s="1"/>
  <c r="O85" i="4" s="1"/>
  <c r="O86" i="4" s="1"/>
  <c r="O87" i="4" s="1"/>
  <c r="P80" i="4"/>
  <c r="Q80" i="4" s="1"/>
  <c r="P166" i="4"/>
  <c r="Q166" i="4" s="1"/>
  <c r="Y166" i="4"/>
  <c r="S166" i="4"/>
  <c r="V166" i="4"/>
  <c r="AB112" i="4"/>
  <c r="Y112" i="4"/>
  <c r="S168" i="4"/>
  <c r="S112" i="4"/>
  <c r="T112" i="4" s="1"/>
  <c r="V112" i="4"/>
  <c r="AB168" i="4"/>
  <c r="Y163" i="4"/>
  <c r="AB45" i="4"/>
  <c r="AB61" i="4"/>
  <c r="AB51" i="4"/>
  <c r="AE41" i="4"/>
  <c r="AB41" i="4"/>
  <c r="AB48" i="4"/>
  <c r="AB46" i="4"/>
  <c r="AB62" i="4"/>
  <c r="AB49" i="4"/>
  <c r="AB57" i="4"/>
  <c r="AB47" i="4"/>
  <c r="AB55" i="4"/>
  <c r="AB63" i="4"/>
  <c r="AB53" i="4"/>
  <c r="AB43" i="4"/>
  <c r="AB59" i="4"/>
  <c r="AB56" i="4"/>
  <c r="AB54" i="4"/>
  <c r="AB44" i="4"/>
  <c r="AB52" i="4"/>
  <c r="AB60" i="4"/>
  <c r="AB42" i="4"/>
  <c r="AB50" i="4"/>
  <c r="AB58" i="4"/>
  <c r="Y111" i="4"/>
  <c r="AB111" i="4"/>
  <c r="AB113" i="4"/>
  <c r="Y113" i="4"/>
  <c r="AB216" i="4"/>
  <c r="V216" i="4"/>
  <c r="P216" i="4"/>
  <c r="Q216" i="4" s="1"/>
  <c r="S216" i="4"/>
  <c r="AB217" i="4"/>
  <c r="V217" i="4"/>
  <c r="P217" i="4"/>
  <c r="Q217" i="4" s="1"/>
  <c r="S217" i="4"/>
  <c r="AB213" i="4"/>
  <c r="V213" i="4"/>
  <c r="P213" i="4"/>
  <c r="Q213" i="4" s="1"/>
  <c r="S213" i="4"/>
  <c r="Q100" i="4"/>
  <c r="AB215" i="4"/>
  <c r="V215" i="4"/>
  <c r="P215" i="4"/>
  <c r="Q215" i="4" s="1"/>
  <c r="S215" i="4"/>
  <c r="P163" i="4"/>
  <c r="Q163" i="4" s="1"/>
  <c r="V114" i="4"/>
  <c r="P114" i="4"/>
  <c r="Q114" i="4" s="1"/>
  <c r="S163" i="4"/>
  <c r="V163" i="4"/>
  <c r="AB114" i="4"/>
  <c r="Y114" i="4"/>
  <c r="AB218" i="4"/>
  <c r="V218" i="4"/>
  <c r="P218" i="4"/>
  <c r="Q218" i="4" s="1"/>
  <c r="S218" i="4"/>
  <c r="AB214" i="4"/>
  <c r="V214" i="4"/>
  <c r="P214" i="4"/>
  <c r="Q214" i="4" s="1"/>
  <c r="S214" i="4"/>
  <c r="P111" i="4"/>
  <c r="Q111" i="4" s="1"/>
  <c r="V111" i="4"/>
  <c r="T162" i="4"/>
  <c r="S109" i="4"/>
  <c r="Y109" i="4"/>
  <c r="P109" i="4"/>
  <c r="Q109" i="4" s="1"/>
  <c r="V109" i="4"/>
  <c r="AB109" i="4"/>
  <c r="P104" i="4"/>
  <c r="Q104" i="4" s="1"/>
  <c r="V104" i="4"/>
  <c r="AB104" i="4"/>
  <c r="Y104" i="4"/>
  <c r="S104" i="4"/>
  <c r="P106" i="4"/>
  <c r="Q106" i="4" s="1"/>
  <c r="V106" i="4"/>
  <c r="AB106" i="4"/>
  <c r="S106" i="4"/>
  <c r="Y106" i="4"/>
  <c r="P105" i="4"/>
  <c r="Q105" i="4" s="1"/>
  <c r="V105" i="4"/>
  <c r="AB105" i="4"/>
  <c r="Y105" i="4"/>
  <c r="S105" i="4"/>
  <c r="S110" i="4"/>
  <c r="Y110" i="4"/>
  <c r="AB110" i="4"/>
  <c r="P110" i="4"/>
  <c r="Q110" i="4" s="1"/>
  <c r="T110" i="4" s="1"/>
  <c r="V110" i="4"/>
  <c r="S108" i="4"/>
  <c r="Y108" i="4"/>
  <c r="P108" i="4"/>
  <c r="Q108" i="4" s="1"/>
  <c r="AB108" i="4"/>
  <c r="V108" i="4"/>
  <c r="P103" i="4"/>
  <c r="Q103" i="4" s="1"/>
  <c r="V103" i="4"/>
  <c r="AB103" i="4"/>
  <c r="S103" i="4"/>
  <c r="Y103" i="4"/>
  <c r="P102" i="4"/>
  <c r="Q102" i="4" s="1"/>
  <c r="V102" i="4"/>
  <c r="AB102" i="4"/>
  <c r="S102" i="4"/>
  <c r="Y102" i="4"/>
  <c r="P101" i="4"/>
  <c r="Q101" i="4" s="1"/>
  <c r="V101" i="4"/>
  <c r="AB101" i="4"/>
  <c r="S101" i="4"/>
  <c r="Y101" i="4"/>
  <c r="P37" i="4"/>
  <c r="Q37" i="4" s="1"/>
  <c r="Y168" i="4"/>
  <c r="P168" i="4"/>
  <c r="Q168" i="4" s="1"/>
  <c r="Y189" i="4"/>
  <c r="S189" i="4"/>
  <c r="P189" i="4"/>
  <c r="Q189" i="4" s="1"/>
  <c r="V189" i="4"/>
  <c r="AB189" i="4"/>
  <c r="Y181" i="4"/>
  <c r="S181" i="4"/>
  <c r="P181" i="4"/>
  <c r="Q181" i="4" s="1"/>
  <c r="V181" i="4"/>
  <c r="AB181" i="4"/>
  <c r="Y191" i="4"/>
  <c r="S191" i="4"/>
  <c r="P191" i="4"/>
  <c r="Q191" i="4" s="1"/>
  <c r="V191" i="4"/>
  <c r="AB191" i="4"/>
  <c r="Y183" i="4"/>
  <c r="S183" i="4"/>
  <c r="P183" i="4"/>
  <c r="Q183" i="4" s="1"/>
  <c r="V183" i="4"/>
  <c r="AB183" i="4"/>
  <c r="Y190" i="4"/>
  <c r="S190" i="4"/>
  <c r="P190" i="4"/>
  <c r="Q190" i="4" s="1"/>
  <c r="V190" i="4"/>
  <c r="AB190" i="4"/>
  <c r="Y188" i="4"/>
  <c r="S188" i="4"/>
  <c r="P188" i="4"/>
  <c r="Q188" i="4" s="1"/>
  <c r="V188" i="4"/>
  <c r="AB188" i="4"/>
  <c r="Y184" i="4"/>
  <c r="S184" i="4"/>
  <c r="P184" i="4"/>
  <c r="Q184" i="4" s="1"/>
  <c r="V184" i="4"/>
  <c r="AB184" i="4"/>
  <c r="AB169" i="4"/>
  <c r="V169" i="4"/>
  <c r="P169" i="4"/>
  <c r="Q169" i="4" s="1"/>
  <c r="Y169" i="4"/>
  <c r="S169" i="4"/>
  <c r="V37" i="4"/>
  <c r="AB158" i="4"/>
  <c r="S158" i="4"/>
  <c r="Y158" i="4"/>
  <c r="P158" i="4"/>
  <c r="Q158" i="4" s="1"/>
  <c r="V158" i="4"/>
  <c r="Y154" i="4"/>
  <c r="S154" i="4"/>
  <c r="V154" i="4"/>
  <c r="AB154" i="4"/>
  <c r="P154" i="4"/>
  <c r="Q154" i="4" s="1"/>
  <c r="Y150" i="4"/>
  <c r="S150" i="4"/>
  <c r="AB150" i="4"/>
  <c r="P150" i="4"/>
  <c r="Q150" i="4" s="1"/>
  <c r="V150" i="4"/>
  <c r="AB142" i="4"/>
  <c r="V142" i="4"/>
  <c r="P142" i="4"/>
  <c r="Q142" i="4" s="1"/>
  <c r="Y142" i="4"/>
  <c r="S142" i="4"/>
  <c r="S37" i="4"/>
  <c r="AB170" i="4"/>
  <c r="V170" i="4"/>
  <c r="P170" i="4"/>
  <c r="Q170" i="4" s="1"/>
  <c r="Y170" i="4"/>
  <c r="S170" i="4"/>
  <c r="AB145" i="4"/>
  <c r="V145" i="4"/>
  <c r="P145" i="4"/>
  <c r="Q145" i="4" s="1"/>
  <c r="Y145" i="4"/>
  <c r="S145" i="4"/>
  <c r="AB172" i="4"/>
  <c r="V172" i="4"/>
  <c r="P172" i="4"/>
  <c r="Q172" i="4" s="1"/>
  <c r="Y172" i="4"/>
  <c r="S172" i="4"/>
  <c r="Y175" i="4"/>
  <c r="S175" i="4"/>
  <c r="AB175" i="4"/>
  <c r="V175" i="4"/>
  <c r="P175" i="4"/>
  <c r="Q175" i="4" s="1"/>
  <c r="Y174" i="4"/>
  <c r="S174" i="4"/>
  <c r="AB174" i="4"/>
  <c r="V174" i="4"/>
  <c r="P174" i="4"/>
  <c r="Q174" i="4" s="1"/>
  <c r="Y176" i="4"/>
  <c r="S176" i="4"/>
  <c r="AB176" i="4"/>
  <c r="V176" i="4"/>
  <c r="P176" i="4"/>
  <c r="Q176" i="4" s="1"/>
  <c r="AB37" i="4"/>
  <c r="AB180" i="4"/>
  <c r="V180" i="4"/>
  <c r="P180" i="4"/>
  <c r="Q180" i="4" s="1"/>
  <c r="Y180" i="4"/>
  <c r="S180" i="4"/>
  <c r="Y152" i="4"/>
  <c r="S152" i="4"/>
  <c r="AB152" i="4"/>
  <c r="P152" i="4"/>
  <c r="Q152" i="4" s="1"/>
  <c r="V152" i="4"/>
  <c r="Y148" i="4"/>
  <c r="S148" i="4"/>
  <c r="AB148" i="4"/>
  <c r="P148" i="4"/>
  <c r="Q148" i="4" s="1"/>
  <c r="V148" i="4"/>
  <c r="Y151" i="4"/>
  <c r="S151" i="4"/>
  <c r="V151" i="4"/>
  <c r="AB151" i="4"/>
  <c r="P151" i="4"/>
  <c r="Q151" i="4" s="1"/>
  <c r="Y149" i="4"/>
  <c r="S149" i="4"/>
  <c r="V149" i="4"/>
  <c r="AB149" i="4"/>
  <c r="P149" i="4"/>
  <c r="Q149" i="4" s="1"/>
  <c r="AB34" i="4"/>
  <c r="V34" i="4"/>
  <c r="P34" i="4"/>
  <c r="Q34" i="4" s="1"/>
  <c r="Y34" i="4"/>
  <c r="S34" i="4"/>
  <c r="P35" i="4"/>
  <c r="Q35" i="4" s="1"/>
  <c r="Y35" i="4"/>
  <c r="AB35" i="4"/>
  <c r="V35" i="4"/>
  <c r="S35" i="4"/>
  <c r="Y36" i="4"/>
  <c r="S36" i="4"/>
  <c r="P36" i="4"/>
  <c r="Q36" i="4" s="1"/>
  <c r="AB36" i="4"/>
  <c r="V36" i="4"/>
  <c r="AB130" i="4"/>
  <c r="Y130" i="4"/>
  <c r="P130" i="4"/>
  <c r="Q130" i="4" s="1"/>
  <c r="V130" i="4"/>
  <c r="S130" i="4"/>
  <c r="AB77" i="4"/>
  <c r="Y77" i="4"/>
  <c r="S77" i="4"/>
  <c r="V77" i="4"/>
  <c r="P77" i="4"/>
  <c r="Q77" i="4" s="1"/>
  <c r="S124" i="4"/>
  <c r="Y124" i="4"/>
  <c r="AB124" i="4"/>
  <c r="P124" i="4"/>
  <c r="Q124" i="4" s="1"/>
  <c r="V124" i="4"/>
  <c r="AB140" i="4"/>
  <c r="S140" i="4"/>
  <c r="P140" i="4"/>
  <c r="Q140" i="4" s="1"/>
  <c r="Y140" i="4"/>
  <c r="V140" i="4"/>
  <c r="V79" i="4"/>
  <c r="AB79" i="4"/>
  <c r="Y79" i="4"/>
  <c r="P79" i="4"/>
  <c r="Q79" i="4" s="1"/>
  <c r="S79" i="4"/>
  <c r="Y123" i="4"/>
  <c r="AB123" i="4"/>
  <c r="P123" i="4"/>
  <c r="Q123" i="4" s="1"/>
  <c r="V123" i="4"/>
  <c r="S123" i="4"/>
  <c r="V72" i="4"/>
  <c r="S72" i="4"/>
  <c r="AB72" i="4"/>
  <c r="Y72" i="4"/>
  <c r="P72" i="4"/>
  <c r="Q72" i="4" s="1"/>
  <c r="V76" i="4"/>
  <c r="Y76" i="4"/>
  <c r="S76" i="4"/>
  <c r="AB76" i="4"/>
  <c r="P76" i="4"/>
  <c r="Q76" i="4" s="1"/>
  <c r="Y86" i="4"/>
  <c r="P86" i="4"/>
  <c r="Q86" i="4" s="1"/>
  <c r="S86" i="4"/>
  <c r="Y135" i="4"/>
  <c r="V135" i="4"/>
  <c r="P135" i="4"/>
  <c r="Q135" i="4" s="1"/>
  <c r="AB135" i="4"/>
  <c r="S135" i="4"/>
  <c r="AB125" i="4"/>
  <c r="Y125" i="4"/>
  <c r="V125" i="4"/>
  <c r="S125" i="4"/>
  <c r="P125" i="4"/>
  <c r="Q125" i="4" s="1"/>
  <c r="S116" i="4"/>
  <c r="Y116" i="4"/>
  <c r="V116" i="4"/>
  <c r="P116" i="4"/>
  <c r="Q116" i="4" s="1"/>
  <c r="AB116" i="4"/>
  <c r="AB138" i="4"/>
  <c r="Y138" i="4"/>
  <c r="P138" i="4"/>
  <c r="Q138" i="4" s="1"/>
  <c r="V138" i="4"/>
  <c r="S138" i="4"/>
  <c r="AB78" i="4"/>
  <c r="Y78" i="4"/>
  <c r="P78" i="4"/>
  <c r="Q78" i="4" s="1"/>
  <c r="S78" i="4"/>
  <c r="V78" i="4"/>
  <c r="Y84" i="4"/>
  <c r="S84" i="4"/>
  <c r="P84" i="4"/>
  <c r="Q84" i="4" s="1"/>
  <c r="Y82" i="4"/>
  <c r="S82" i="4"/>
  <c r="AB129" i="4"/>
  <c r="Y129" i="4"/>
  <c r="V129" i="4"/>
  <c r="S129" i="4"/>
  <c r="P129" i="4"/>
  <c r="Q129" i="4" s="1"/>
  <c r="Y115" i="4"/>
  <c r="AB115" i="4"/>
  <c r="P115" i="4"/>
  <c r="Q115" i="4" s="1"/>
  <c r="V115" i="4"/>
  <c r="S115" i="4"/>
  <c r="AB136" i="4"/>
  <c r="S136" i="4"/>
  <c r="Y136" i="4"/>
  <c r="V136" i="4"/>
  <c r="P136" i="4"/>
  <c r="Q136" i="4" s="1"/>
  <c r="V71" i="4"/>
  <c r="AB71" i="4"/>
  <c r="Y71" i="4"/>
  <c r="P71" i="4"/>
  <c r="Q71" i="4" s="1"/>
  <c r="S71" i="4"/>
  <c r="AB74" i="4"/>
  <c r="Y74" i="4"/>
  <c r="P74" i="4"/>
  <c r="Q74" i="4" s="1"/>
  <c r="V74" i="4"/>
  <c r="S74" i="4"/>
  <c r="Y85" i="4"/>
  <c r="V85" i="4"/>
  <c r="S85" i="4"/>
  <c r="AB132" i="4"/>
  <c r="S132" i="4"/>
  <c r="Y132" i="4"/>
  <c r="V132" i="4"/>
  <c r="P132" i="4"/>
  <c r="Q132" i="4" s="1"/>
  <c r="AB128" i="4"/>
  <c r="Y128" i="4"/>
  <c r="S128" i="4"/>
  <c r="V128" i="4"/>
  <c r="P128" i="4"/>
  <c r="Q128" i="4" s="1"/>
  <c r="AB118" i="4"/>
  <c r="Y118" i="4"/>
  <c r="P118" i="4"/>
  <c r="Q118" i="4" s="1"/>
  <c r="S118" i="4"/>
  <c r="V118" i="4"/>
  <c r="AB70" i="4"/>
  <c r="Y70" i="4"/>
  <c r="P70" i="4"/>
  <c r="Q70" i="4" s="1"/>
  <c r="S70" i="4"/>
  <c r="V70" i="4"/>
  <c r="V75" i="4"/>
  <c r="AB75" i="4"/>
  <c r="P75" i="4"/>
  <c r="Q75" i="4" s="1"/>
  <c r="S75" i="4"/>
  <c r="Y75" i="4"/>
  <c r="P83" i="4"/>
  <c r="Q83" i="4" s="1"/>
  <c r="Y83" i="4"/>
  <c r="S83" i="4"/>
  <c r="Y81" i="4"/>
  <c r="S81" i="4"/>
  <c r="P81" i="4"/>
  <c r="Q81" i="4" s="1"/>
  <c r="AB131" i="4"/>
  <c r="Y131" i="4"/>
  <c r="P131" i="4"/>
  <c r="Q131" i="4" s="1"/>
  <c r="V131" i="4"/>
  <c r="S131" i="4"/>
  <c r="AB127" i="4"/>
  <c r="V127" i="4"/>
  <c r="P127" i="4"/>
  <c r="Q127" i="4" s="1"/>
  <c r="Y127" i="4"/>
  <c r="S127" i="4"/>
  <c r="AB122" i="4"/>
  <c r="Y122" i="4"/>
  <c r="P122" i="4"/>
  <c r="Q122" i="4" s="1"/>
  <c r="V122" i="4"/>
  <c r="S122" i="4"/>
  <c r="AB117" i="4"/>
  <c r="Y117" i="4"/>
  <c r="V117" i="4"/>
  <c r="S117" i="4"/>
  <c r="P117" i="4"/>
  <c r="Q117" i="4" s="1"/>
  <c r="K32" i="4"/>
  <c r="AB212" i="4"/>
  <c r="V212" i="4"/>
  <c r="P212" i="4"/>
  <c r="Q212" i="4" s="1"/>
  <c r="S212" i="4"/>
  <c r="AB211" i="4"/>
  <c r="V211" i="4"/>
  <c r="P211" i="4"/>
  <c r="Q211" i="4" s="1"/>
  <c r="S211" i="4"/>
  <c r="AB208" i="4"/>
  <c r="V208" i="4"/>
  <c r="P208" i="4"/>
  <c r="S208" i="4"/>
  <c r="AB209" i="4"/>
  <c r="V209" i="4"/>
  <c r="P209" i="4"/>
  <c r="Q209" i="4" s="1"/>
  <c r="S209" i="4"/>
  <c r="AB210" i="4"/>
  <c r="V210" i="4"/>
  <c r="P210" i="4"/>
  <c r="Q210" i="4" s="1"/>
  <c r="S210" i="4"/>
  <c r="S63" i="4"/>
  <c r="P42" i="4"/>
  <c r="Q42" i="4" s="1"/>
  <c r="P63" i="4"/>
  <c r="Q63" i="4" s="1"/>
  <c r="V63" i="4"/>
  <c r="V62" i="4"/>
  <c r="P62" i="4"/>
  <c r="Q62" i="4" s="1"/>
  <c r="S62" i="4"/>
  <c r="V61" i="4"/>
  <c r="P61" i="4"/>
  <c r="Q61" i="4" s="1"/>
  <c r="S61" i="4"/>
  <c r="V52" i="4"/>
  <c r="P52" i="4"/>
  <c r="Q52" i="4" s="1"/>
  <c r="S52" i="4"/>
  <c r="V55" i="4"/>
  <c r="P55" i="4"/>
  <c r="Q55" i="4" s="1"/>
  <c r="S55" i="4"/>
  <c r="V53" i="4"/>
  <c r="P53" i="4"/>
  <c r="Q53" i="4" s="1"/>
  <c r="S53" i="4"/>
  <c r="V56" i="4"/>
  <c r="P56" i="4"/>
  <c r="Q56" i="4" s="1"/>
  <c r="S56" i="4"/>
  <c r="V59" i="4"/>
  <c r="P59" i="4"/>
  <c r="Q59" i="4" s="1"/>
  <c r="S59" i="4"/>
  <c r="V60" i="4"/>
  <c r="P60" i="4"/>
  <c r="Q60" i="4" s="1"/>
  <c r="S60" i="4"/>
  <c r="V58" i="4"/>
  <c r="P58" i="4"/>
  <c r="Q58" i="4" s="1"/>
  <c r="S58" i="4"/>
  <c r="V42" i="4"/>
  <c r="S42" i="4"/>
  <c r="V57" i="4"/>
  <c r="P57" i="4"/>
  <c r="Q57" i="4" s="1"/>
  <c r="S57" i="4"/>
  <c r="V54" i="4"/>
  <c r="P54" i="4"/>
  <c r="Q54" i="4" s="1"/>
  <c r="S54" i="4"/>
  <c r="S41" i="4"/>
  <c r="P41" i="4"/>
  <c r="AB32" i="4"/>
  <c r="V32" i="4"/>
  <c r="P32" i="4"/>
  <c r="Y32" i="4"/>
  <c r="S32" i="4"/>
  <c r="V41" i="4"/>
  <c r="AB31" i="4"/>
  <c r="V31" i="4"/>
  <c r="P31" i="4"/>
  <c r="Q31" i="4" s="1"/>
  <c r="Y31" i="4"/>
  <c r="S31" i="4"/>
  <c r="AB28" i="4"/>
  <c r="V28" i="4"/>
  <c r="P28" i="4"/>
  <c r="Q28" i="4" s="1"/>
  <c r="Y28" i="4"/>
  <c r="S28" i="4"/>
  <c r="AB30" i="4"/>
  <c r="V30" i="4"/>
  <c r="P30" i="4"/>
  <c r="Q30" i="4" s="1"/>
  <c r="Y30" i="4"/>
  <c r="S30" i="4"/>
  <c r="AB29" i="4"/>
  <c r="V29" i="4"/>
  <c r="P29" i="4"/>
  <c r="Q29" i="4" s="1"/>
  <c r="Y29" i="4"/>
  <c r="S29" i="4"/>
  <c r="AB27" i="4"/>
  <c r="V27" i="4"/>
  <c r="P27" i="4"/>
  <c r="Q27" i="4" s="1"/>
  <c r="S27" i="4"/>
  <c r="Y27" i="4"/>
  <c r="AB25" i="4"/>
  <c r="V25" i="4"/>
  <c r="P25" i="4"/>
  <c r="Q25" i="4" s="1"/>
  <c r="S25" i="4"/>
  <c r="Y25" i="4"/>
  <c r="AB26" i="4"/>
  <c r="V26" i="4"/>
  <c r="P26" i="4"/>
  <c r="Q26" i="4" s="1"/>
  <c r="Y26" i="4"/>
  <c r="S26" i="4"/>
  <c r="AB24" i="4"/>
  <c r="V24" i="4"/>
  <c r="P24" i="4"/>
  <c r="Q24" i="4" s="1"/>
  <c r="Y24" i="4"/>
  <c r="S24" i="4"/>
  <c r="AB21" i="4"/>
  <c r="V21" i="4"/>
  <c r="P21" i="4"/>
  <c r="Q21" i="4" s="1"/>
  <c r="Y21" i="4"/>
  <c r="S21" i="4"/>
  <c r="AB20" i="4"/>
  <c r="V20" i="4"/>
  <c r="P20" i="4"/>
  <c r="AE20" i="4"/>
  <c r="Y20" i="4"/>
  <c r="S20" i="4"/>
  <c r="AE86" i="4" l="1"/>
  <c r="AE85" i="4"/>
  <c r="AE84" i="4"/>
  <c r="T111" i="4"/>
  <c r="W111" i="4" s="1"/>
  <c r="Z111" i="4" s="1"/>
  <c r="AG111" i="4" s="1"/>
  <c r="T173" i="4"/>
  <c r="W173" i="4" s="1"/>
  <c r="Z173" i="4" s="1"/>
  <c r="AC173" i="4" s="1"/>
  <c r="AF173" i="4" s="1"/>
  <c r="Z159" i="4"/>
  <c r="AC159" i="4" s="1"/>
  <c r="AF159" i="4" s="1"/>
  <c r="T114" i="4"/>
  <c r="W114" i="4" s="1"/>
  <c r="Z114" i="4" s="1"/>
  <c r="AG114" i="4" s="1"/>
  <c r="P85" i="4"/>
  <c r="Q85" i="4" s="1"/>
  <c r="T85" i="4" s="1"/>
  <c r="W85" i="4" s="1"/>
  <c r="Z85" i="4" s="1"/>
  <c r="P82" i="4"/>
  <c r="Q82" i="4" s="1"/>
  <c r="T82" i="4" s="1"/>
  <c r="W162" i="4"/>
  <c r="Z162" i="4" s="1"/>
  <c r="AC162" i="4" s="1"/>
  <c r="AF162" i="4" s="1"/>
  <c r="W113" i="4"/>
  <c r="Z113" i="4" s="1"/>
  <c r="AG113" i="4" s="1"/>
  <c r="W107" i="4"/>
  <c r="Z107" i="4" s="1"/>
  <c r="AC107" i="4" s="1"/>
  <c r="AF107" i="4" s="1"/>
  <c r="T141" i="4"/>
  <c r="W141" i="4" s="1"/>
  <c r="Z141" i="4" s="1"/>
  <c r="AG141" i="4" s="1"/>
  <c r="W133" i="4"/>
  <c r="Z133" i="4" s="1"/>
  <c r="AC133" i="4" s="1"/>
  <c r="AF133" i="4" s="1"/>
  <c r="W164" i="4"/>
  <c r="Z164" i="4" s="1"/>
  <c r="AG164" i="4" s="1"/>
  <c r="W139" i="4"/>
  <c r="Z139" i="4" s="1"/>
  <c r="AC139" i="4" s="1"/>
  <c r="AF139" i="4" s="1"/>
  <c r="T73" i="4"/>
  <c r="W73" i="4" s="1"/>
  <c r="Z73" i="4" s="1"/>
  <c r="AC73" i="4" s="1"/>
  <c r="AF73" i="4" s="1"/>
  <c r="T179" i="4"/>
  <c r="W179" i="4" s="1"/>
  <c r="Z179" i="4" s="1"/>
  <c r="AC179" i="4" s="1"/>
  <c r="AF179" i="4" s="1"/>
  <c r="W147" i="4"/>
  <c r="Z147" i="4" s="1"/>
  <c r="AC147" i="4" s="1"/>
  <c r="AF147" i="4" s="1"/>
  <c r="T126" i="4"/>
  <c r="W126" i="4" s="1"/>
  <c r="Z126" i="4" s="1"/>
  <c r="AC126" i="4" s="1"/>
  <c r="AF126" i="4" s="1"/>
  <c r="T36" i="4"/>
  <c r="W36" i="4" s="1"/>
  <c r="Z36" i="4" s="1"/>
  <c r="AC36" i="4" s="1"/>
  <c r="AF36" i="4" s="1"/>
  <c r="W119" i="4"/>
  <c r="Z119" i="4" s="1"/>
  <c r="AC119" i="4" s="1"/>
  <c r="AF119" i="4" s="1"/>
  <c r="M197" i="4"/>
  <c r="N197" i="4" s="1"/>
  <c r="AB197" i="4" s="1"/>
  <c r="G197" i="4"/>
  <c r="H197" i="4" s="1"/>
  <c r="T37" i="4"/>
  <c r="W37" i="4" s="1"/>
  <c r="Z37" i="4" s="1"/>
  <c r="AC37" i="4" s="1"/>
  <c r="AF37" i="4" s="1"/>
  <c r="T166" i="4"/>
  <c r="W166" i="4" s="1"/>
  <c r="Z166" i="4" s="1"/>
  <c r="AC166" i="4" s="1"/>
  <c r="AF166" i="4" s="1"/>
  <c r="AB83" i="4"/>
  <c r="T34" i="4"/>
  <c r="W34" i="4" s="1"/>
  <c r="Z34" i="4" s="1"/>
  <c r="AC34" i="4" s="1"/>
  <c r="AF34" i="4" s="1"/>
  <c r="T35" i="4"/>
  <c r="W35" i="4" s="1"/>
  <c r="Z35" i="4" s="1"/>
  <c r="AC35" i="4" s="1"/>
  <c r="AF35" i="4" s="1"/>
  <c r="AB82" i="4"/>
  <c r="AB86" i="4"/>
  <c r="AB85" i="4"/>
  <c r="AB84" i="4"/>
  <c r="AB81" i="4"/>
  <c r="V83" i="4"/>
  <c r="V86" i="4"/>
  <c r="V81" i="4"/>
  <c r="V82" i="4"/>
  <c r="V84" i="4"/>
  <c r="AD88" i="4"/>
  <c r="AE88" i="4" s="1"/>
  <c r="AA88" i="4"/>
  <c r="AB87" i="4"/>
  <c r="X88" i="4"/>
  <c r="Y87" i="4"/>
  <c r="V87" i="4"/>
  <c r="U88" i="4"/>
  <c r="T80" i="4"/>
  <c r="W80" i="4" s="1"/>
  <c r="Z80" i="4" s="1"/>
  <c r="AC80" i="4" s="1"/>
  <c r="AF80" i="4" s="1"/>
  <c r="R88" i="4"/>
  <c r="S87" i="4"/>
  <c r="P87" i="4"/>
  <c r="Q87" i="4" s="1"/>
  <c r="O88" i="4"/>
  <c r="T168" i="4"/>
  <c r="W168" i="4" s="1"/>
  <c r="Z168" i="4" s="1"/>
  <c r="AG168" i="4" s="1"/>
  <c r="W112" i="4"/>
  <c r="Z112" i="4" s="1"/>
  <c r="AC112" i="4" s="1"/>
  <c r="AF112" i="4" s="1"/>
  <c r="T183" i="4"/>
  <c r="W183" i="4" s="1"/>
  <c r="Z183" i="4" s="1"/>
  <c r="T191" i="4"/>
  <c r="W191" i="4" s="1"/>
  <c r="Z191" i="4" s="1"/>
  <c r="T213" i="4"/>
  <c r="W213" i="4" s="1"/>
  <c r="Z213" i="4" s="1"/>
  <c r="T163" i="4"/>
  <c r="W163" i="4" s="1"/>
  <c r="Z163" i="4" s="1"/>
  <c r="AC163" i="4" s="1"/>
  <c r="AF163" i="4" s="1"/>
  <c r="T218" i="4"/>
  <c r="W218" i="4" s="1"/>
  <c r="Z218" i="4" s="1"/>
  <c r="AC218" i="4" s="1"/>
  <c r="AF218" i="4" s="1"/>
  <c r="T215" i="4"/>
  <c r="W215" i="4" s="1"/>
  <c r="Z215" i="4" s="1"/>
  <c r="AG215" i="4" s="1"/>
  <c r="T190" i="4"/>
  <c r="W190" i="4" s="1"/>
  <c r="Z190" i="4" s="1"/>
  <c r="T100" i="4"/>
  <c r="T214" i="4"/>
  <c r="W214" i="4" s="1"/>
  <c r="Z214" i="4" s="1"/>
  <c r="T217" i="4"/>
  <c r="W217" i="4" s="1"/>
  <c r="T216" i="4"/>
  <c r="W216" i="4" s="1"/>
  <c r="Z216" i="4" s="1"/>
  <c r="T108" i="4"/>
  <c r="W108" i="4" s="1"/>
  <c r="Z108" i="4" s="1"/>
  <c r="AC108" i="4" s="1"/>
  <c r="AF108" i="4" s="1"/>
  <c r="T109" i="4"/>
  <c r="W109" i="4" s="1"/>
  <c r="Z109" i="4" s="1"/>
  <c r="AG109" i="4" s="1"/>
  <c r="T150" i="4"/>
  <c r="W150" i="4" s="1"/>
  <c r="Z150" i="4" s="1"/>
  <c r="W110" i="4"/>
  <c r="Z110" i="4" s="1"/>
  <c r="AC110" i="4" s="1"/>
  <c r="AF110" i="4" s="1"/>
  <c r="T106" i="4"/>
  <c r="W106" i="4" s="1"/>
  <c r="Z106" i="4" s="1"/>
  <c r="T148" i="4"/>
  <c r="W148" i="4" s="1"/>
  <c r="Z148" i="4" s="1"/>
  <c r="T180" i="4"/>
  <c r="W180" i="4" s="1"/>
  <c r="Z180" i="4" s="1"/>
  <c r="AG180" i="4" s="1"/>
  <c r="T170" i="4"/>
  <c r="W170" i="4" s="1"/>
  <c r="Z170" i="4" s="1"/>
  <c r="AG170" i="4" s="1"/>
  <c r="T184" i="4"/>
  <c r="W184" i="4" s="1"/>
  <c r="Z184" i="4" s="1"/>
  <c r="T181" i="4"/>
  <c r="W181" i="4" s="1"/>
  <c r="Z181" i="4" s="1"/>
  <c r="T189" i="4"/>
  <c r="W189" i="4" s="1"/>
  <c r="Z189" i="4" s="1"/>
  <c r="T102" i="4"/>
  <c r="W102" i="4" s="1"/>
  <c r="Z102" i="4" s="1"/>
  <c r="T101" i="4"/>
  <c r="W101" i="4" s="1"/>
  <c r="Z101" i="4" s="1"/>
  <c r="T103" i="4"/>
  <c r="W103" i="4" s="1"/>
  <c r="Z103" i="4" s="1"/>
  <c r="T105" i="4"/>
  <c r="W105" i="4" s="1"/>
  <c r="Z105" i="4" s="1"/>
  <c r="T104" i="4"/>
  <c r="W104" i="4" s="1"/>
  <c r="Z104" i="4" s="1"/>
  <c r="T149" i="4"/>
  <c r="W149" i="4" s="1"/>
  <c r="Z149" i="4" s="1"/>
  <c r="T175" i="4"/>
  <c r="W175" i="4" s="1"/>
  <c r="Z175" i="4" s="1"/>
  <c r="T172" i="4"/>
  <c r="W172" i="4" s="1"/>
  <c r="Z172" i="4" s="1"/>
  <c r="AG172" i="4" s="1"/>
  <c r="T145" i="4"/>
  <c r="W145" i="4" s="1"/>
  <c r="Z145" i="4" s="1"/>
  <c r="AC145" i="4" s="1"/>
  <c r="AF145" i="4" s="1"/>
  <c r="T142" i="4"/>
  <c r="W142" i="4" s="1"/>
  <c r="Z142" i="4" s="1"/>
  <c r="AG142" i="4" s="1"/>
  <c r="T188" i="4"/>
  <c r="W188" i="4" s="1"/>
  <c r="Z188" i="4" s="1"/>
  <c r="T151" i="4"/>
  <c r="W151" i="4" s="1"/>
  <c r="Z151" i="4" s="1"/>
  <c r="T176" i="4"/>
  <c r="W176" i="4" s="1"/>
  <c r="Z176" i="4" s="1"/>
  <c r="T174" i="4"/>
  <c r="W174" i="4" s="1"/>
  <c r="Z174" i="4" s="1"/>
  <c r="T158" i="4"/>
  <c r="W158" i="4" s="1"/>
  <c r="Z158" i="4" s="1"/>
  <c r="T154" i="4"/>
  <c r="W154" i="4" s="1"/>
  <c r="Z154" i="4" s="1"/>
  <c r="T152" i="4"/>
  <c r="W152" i="4" s="1"/>
  <c r="Z152" i="4" s="1"/>
  <c r="T169" i="4"/>
  <c r="W169" i="4" s="1"/>
  <c r="Z169" i="4" s="1"/>
  <c r="T130" i="4"/>
  <c r="W130" i="4" s="1"/>
  <c r="Z130" i="4" s="1"/>
  <c r="AC130" i="4" s="1"/>
  <c r="AF130" i="4" s="1"/>
  <c r="T118" i="4"/>
  <c r="W118" i="4" s="1"/>
  <c r="Z118" i="4" s="1"/>
  <c r="AC118" i="4" s="1"/>
  <c r="AF118" i="4" s="1"/>
  <c r="T128" i="4"/>
  <c r="W128" i="4" s="1"/>
  <c r="Z128" i="4" s="1"/>
  <c r="AC128" i="4" s="1"/>
  <c r="AF128" i="4" s="1"/>
  <c r="T84" i="4"/>
  <c r="T78" i="4"/>
  <c r="W78" i="4" s="1"/>
  <c r="Z78" i="4" s="1"/>
  <c r="AC78" i="4" s="1"/>
  <c r="AF78" i="4" s="1"/>
  <c r="T72" i="4"/>
  <c r="W72" i="4" s="1"/>
  <c r="Z72" i="4" s="1"/>
  <c r="AC72" i="4" s="1"/>
  <c r="AF72" i="4" s="1"/>
  <c r="T123" i="4"/>
  <c r="W123" i="4" s="1"/>
  <c r="Z123" i="4" s="1"/>
  <c r="AC123" i="4" s="1"/>
  <c r="AF123" i="4" s="1"/>
  <c r="T83" i="4"/>
  <c r="T75" i="4"/>
  <c r="W75" i="4" s="1"/>
  <c r="Z75" i="4" s="1"/>
  <c r="AC75" i="4" s="1"/>
  <c r="AF75" i="4" s="1"/>
  <c r="T79" i="4"/>
  <c r="W79" i="4" s="1"/>
  <c r="Z79" i="4" s="1"/>
  <c r="AC79" i="4" s="1"/>
  <c r="AF79" i="4" s="1"/>
  <c r="T140" i="4"/>
  <c r="W140" i="4" s="1"/>
  <c r="Z140" i="4" s="1"/>
  <c r="AC140" i="4" s="1"/>
  <c r="AF140" i="4" s="1"/>
  <c r="T131" i="4"/>
  <c r="W131" i="4" s="1"/>
  <c r="Z131" i="4" s="1"/>
  <c r="AC131" i="4" s="1"/>
  <c r="AF131" i="4" s="1"/>
  <c r="T70" i="4"/>
  <c r="W70" i="4" s="1"/>
  <c r="Z70" i="4" s="1"/>
  <c r="AC70" i="4" s="1"/>
  <c r="AF70" i="4" s="1"/>
  <c r="T138" i="4"/>
  <c r="W138" i="4" s="1"/>
  <c r="Z138" i="4" s="1"/>
  <c r="AC138" i="4" s="1"/>
  <c r="AF138" i="4" s="1"/>
  <c r="T135" i="4"/>
  <c r="W135" i="4" s="1"/>
  <c r="Z135" i="4" s="1"/>
  <c r="AC135" i="4" s="1"/>
  <c r="AF135" i="4" s="1"/>
  <c r="T117" i="4"/>
  <c r="W117" i="4" s="1"/>
  <c r="Z117" i="4" s="1"/>
  <c r="AC117" i="4" s="1"/>
  <c r="AF117" i="4" s="1"/>
  <c r="T122" i="4"/>
  <c r="W122" i="4" s="1"/>
  <c r="Z122" i="4" s="1"/>
  <c r="AC122" i="4" s="1"/>
  <c r="AF122" i="4" s="1"/>
  <c r="T127" i="4"/>
  <c r="W127" i="4" s="1"/>
  <c r="Z127" i="4" s="1"/>
  <c r="AC127" i="4" s="1"/>
  <c r="AF127" i="4" s="1"/>
  <c r="T132" i="4"/>
  <c r="W132" i="4" s="1"/>
  <c r="Z132" i="4" s="1"/>
  <c r="AC132" i="4" s="1"/>
  <c r="AF132" i="4" s="1"/>
  <c r="T71" i="4"/>
  <c r="W71" i="4" s="1"/>
  <c r="Z71" i="4" s="1"/>
  <c r="AC71" i="4" s="1"/>
  <c r="AF71" i="4" s="1"/>
  <c r="T129" i="4"/>
  <c r="W129" i="4" s="1"/>
  <c r="Z129" i="4" s="1"/>
  <c r="AC129" i="4" s="1"/>
  <c r="AF129" i="4" s="1"/>
  <c r="T125" i="4"/>
  <c r="W125" i="4" s="1"/>
  <c r="Z125" i="4" s="1"/>
  <c r="AC125" i="4" s="1"/>
  <c r="AF125" i="4" s="1"/>
  <c r="T86" i="4"/>
  <c r="T76" i="4"/>
  <c r="W76" i="4" s="1"/>
  <c r="Z76" i="4" s="1"/>
  <c r="AC76" i="4" s="1"/>
  <c r="AF76" i="4" s="1"/>
  <c r="T116" i="4"/>
  <c r="W116" i="4" s="1"/>
  <c r="Z116" i="4" s="1"/>
  <c r="AC116" i="4" s="1"/>
  <c r="AF116" i="4" s="1"/>
  <c r="T81" i="4"/>
  <c r="Q20" i="4"/>
  <c r="T20" i="4" s="1"/>
  <c r="Q41" i="4"/>
  <c r="T74" i="4"/>
  <c r="W74" i="4" s="1"/>
  <c r="Z74" i="4" s="1"/>
  <c r="AC74" i="4" s="1"/>
  <c r="AF74" i="4" s="1"/>
  <c r="T136" i="4"/>
  <c r="W136" i="4" s="1"/>
  <c r="Z136" i="4" s="1"/>
  <c r="AC136" i="4" s="1"/>
  <c r="AF136" i="4" s="1"/>
  <c r="T115" i="4"/>
  <c r="W115" i="4" s="1"/>
  <c r="Z115" i="4" s="1"/>
  <c r="AC115" i="4" s="1"/>
  <c r="AF115" i="4" s="1"/>
  <c r="T124" i="4"/>
  <c r="W124" i="4" s="1"/>
  <c r="Z124" i="4" s="1"/>
  <c r="AC124" i="4" s="1"/>
  <c r="AF124" i="4" s="1"/>
  <c r="T77" i="4"/>
  <c r="W77" i="4" s="1"/>
  <c r="Z77" i="4" s="1"/>
  <c r="AC77" i="4" s="1"/>
  <c r="AF77" i="4" s="1"/>
  <c r="T212" i="4"/>
  <c r="W212" i="4" s="1"/>
  <c r="T210" i="4"/>
  <c r="W210" i="4" s="1"/>
  <c r="Z210" i="4" s="1"/>
  <c r="T209" i="4"/>
  <c r="W209" i="4" s="1"/>
  <c r="T211" i="4"/>
  <c r="W211" i="4" s="1"/>
  <c r="Z211" i="4" s="1"/>
  <c r="Q208" i="4"/>
  <c r="Q32" i="4"/>
  <c r="T63" i="4"/>
  <c r="W63" i="4" s="1"/>
  <c r="Y63" i="4" s="1"/>
  <c r="Z63" i="4" s="1"/>
  <c r="AC63" i="4" s="1"/>
  <c r="AF63" i="4" s="1"/>
  <c r="T42" i="4"/>
  <c r="W42" i="4" s="1"/>
  <c r="Y42" i="4" s="1"/>
  <c r="Z42" i="4" s="1"/>
  <c r="AC42" i="4" s="1"/>
  <c r="AF42" i="4" s="1"/>
  <c r="T52" i="4"/>
  <c r="W52" i="4" s="1"/>
  <c r="Y52" i="4" s="1"/>
  <c r="Z52" i="4" s="1"/>
  <c r="AC52" i="4" s="1"/>
  <c r="AF52" i="4" s="1"/>
  <c r="T58" i="4"/>
  <c r="W58" i="4" s="1"/>
  <c r="Y58" i="4" s="1"/>
  <c r="Z58" i="4" s="1"/>
  <c r="AC58" i="4" s="1"/>
  <c r="AF58" i="4" s="1"/>
  <c r="T61" i="4"/>
  <c r="W61" i="4" s="1"/>
  <c r="T62" i="4"/>
  <c r="W62" i="4" s="1"/>
  <c r="T60" i="4"/>
  <c r="W60" i="4" s="1"/>
  <c r="T59" i="4"/>
  <c r="W59" i="4" s="1"/>
  <c r="T56" i="4"/>
  <c r="W56" i="4" s="1"/>
  <c r="T55" i="4"/>
  <c r="W55" i="4" s="1"/>
  <c r="T54" i="4"/>
  <c r="W54" i="4" s="1"/>
  <c r="T57" i="4"/>
  <c r="W57" i="4" s="1"/>
  <c r="T53" i="4"/>
  <c r="W53" i="4" s="1"/>
  <c r="T25" i="4"/>
  <c r="W25" i="4" s="1"/>
  <c r="Z25" i="4" s="1"/>
  <c r="AG25" i="4" s="1"/>
  <c r="T27" i="4"/>
  <c r="W27" i="4" s="1"/>
  <c r="Z27" i="4" s="1"/>
  <c r="T28" i="4"/>
  <c r="W28" i="4" s="1"/>
  <c r="Z28" i="4" s="1"/>
  <c r="AG28" i="4" s="1"/>
  <c r="T31" i="4"/>
  <c r="W31" i="4" s="1"/>
  <c r="Z31" i="4" s="1"/>
  <c r="T29" i="4"/>
  <c r="W29" i="4" s="1"/>
  <c r="Z29" i="4" s="1"/>
  <c r="T30" i="4"/>
  <c r="W30" i="4" s="1"/>
  <c r="Z30" i="4" s="1"/>
  <c r="T24" i="4"/>
  <c r="W24" i="4" s="1"/>
  <c r="Z24" i="4" s="1"/>
  <c r="T26" i="4"/>
  <c r="W26" i="4" s="1"/>
  <c r="Z26" i="4" s="1"/>
  <c r="T21" i="4"/>
  <c r="W21" i="4" s="1"/>
  <c r="Z21" i="4" s="1"/>
  <c r="K197" i="4"/>
  <c r="M205" i="4"/>
  <c r="N205" i="4" s="1"/>
  <c r="AE205" i="4" s="1"/>
  <c r="AG162" i="4" l="1"/>
  <c r="AC164" i="4"/>
  <c r="AF164" i="4" s="1"/>
  <c r="AC141" i="4"/>
  <c r="AF141" i="4" s="1"/>
  <c r="Y197" i="4"/>
  <c r="AE197" i="4"/>
  <c r="W83" i="4"/>
  <c r="Z83" i="4" s="1"/>
  <c r="AC83" i="4" s="1"/>
  <c r="AF83" i="4" s="1"/>
  <c r="W84" i="4"/>
  <c r="Z84" i="4" s="1"/>
  <c r="AC84" i="4" s="1"/>
  <c r="AF84" i="4" s="1"/>
  <c r="AC113" i="4"/>
  <c r="AF113" i="4" s="1"/>
  <c r="Y205" i="4"/>
  <c r="W86" i="4"/>
  <c r="Z86" i="4" s="1"/>
  <c r="AC86" i="4" s="1"/>
  <c r="AF86" i="4" s="1"/>
  <c r="AC85" i="4"/>
  <c r="AF85" i="4" s="1"/>
  <c r="T87" i="4"/>
  <c r="W87" i="4" s="1"/>
  <c r="Z87" i="4" s="1"/>
  <c r="AC87" i="4" s="1"/>
  <c r="AF87" i="4" s="1"/>
  <c r="W81" i="4"/>
  <c r="Z81" i="4" s="1"/>
  <c r="AC81" i="4" s="1"/>
  <c r="AF81" i="4" s="1"/>
  <c r="W82" i="4"/>
  <c r="Z82" i="4" s="1"/>
  <c r="AC82" i="4" s="1"/>
  <c r="AF82" i="4" s="1"/>
  <c r="AD89" i="4"/>
  <c r="AE89" i="4" s="1"/>
  <c r="AA89" i="4"/>
  <c r="AB88" i="4"/>
  <c r="X89" i="4"/>
  <c r="Y88" i="4"/>
  <c r="U89" i="4"/>
  <c r="V88" i="4"/>
  <c r="R89" i="4"/>
  <c r="S88" i="4"/>
  <c r="AC111" i="4"/>
  <c r="AF111" i="4" s="1"/>
  <c r="O89" i="4"/>
  <c r="P88" i="4"/>
  <c r="Q88" i="4" s="1"/>
  <c r="AC215" i="4"/>
  <c r="AF215" i="4" s="1"/>
  <c r="AG112" i="4"/>
  <c r="AC142" i="4"/>
  <c r="AF142" i="4" s="1"/>
  <c r="AC109" i="4"/>
  <c r="AF109" i="4" s="1"/>
  <c r="AG163" i="4"/>
  <c r="AC114" i="4"/>
  <c r="AF114" i="4" s="1"/>
  <c r="AC168" i="4"/>
  <c r="AF168" i="4" s="1"/>
  <c r="AG218" i="4"/>
  <c r="AG213" i="4"/>
  <c r="AC213" i="4"/>
  <c r="AF213" i="4" s="1"/>
  <c r="AG214" i="4"/>
  <c r="AC214" i="4"/>
  <c r="AF214" i="4" s="1"/>
  <c r="Z217" i="4"/>
  <c r="W100" i="4"/>
  <c r="AG216" i="4"/>
  <c r="AC216" i="4"/>
  <c r="AF216" i="4" s="1"/>
  <c r="AG108" i="4"/>
  <c r="AG110" i="4"/>
  <c r="AC170" i="4"/>
  <c r="AF170" i="4" s="1"/>
  <c r="AC180" i="4"/>
  <c r="AF180" i="4" s="1"/>
  <c r="AG145" i="4"/>
  <c r="AC172" i="4"/>
  <c r="AF172" i="4" s="1"/>
  <c r="AG104" i="4"/>
  <c r="AC104" i="4"/>
  <c r="AF104" i="4" s="1"/>
  <c r="AG106" i="4"/>
  <c r="AC106" i="4"/>
  <c r="AF106" i="4" s="1"/>
  <c r="AG105" i="4"/>
  <c r="AC105" i="4"/>
  <c r="AF105" i="4" s="1"/>
  <c r="AG103" i="4"/>
  <c r="AC103" i="4"/>
  <c r="AF103" i="4" s="1"/>
  <c r="AG101" i="4"/>
  <c r="AC101" i="4"/>
  <c r="AF101" i="4" s="1"/>
  <c r="AG102" i="4"/>
  <c r="AC102" i="4"/>
  <c r="AF102" i="4" s="1"/>
  <c r="AC191" i="4"/>
  <c r="AF191" i="4" s="1"/>
  <c r="AG191" i="4"/>
  <c r="AC189" i="4"/>
  <c r="AF189" i="4" s="1"/>
  <c r="AG189" i="4"/>
  <c r="AC181" i="4"/>
  <c r="AF181" i="4" s="1"/>
  <c r="AG181" i="4"/>
  <c r="AC184" i="4"/>
  <c r="AF184" i="4" s="1"/>
  <c r="AG184" i="4"/>
  <c r="AC183" i="4"/>
  <c r="AF183" i="4" s="1"/>
  <c r="AG183" i="4"/>
  <c r="AC188" i="4"/>
  <c r="AF188" i="4" s="1"/>
  <c r="AG188" i="4"/>
  <c r="AC190" i="4"/>
  <c r="AF190" i="4" s="1"/>
  <c r="AG190" i="4"/>
  <c r="AG158" i="4"/>
  <c r="AC158" i="4"/>
  <c r="AF158" i="4" s="1"/>
  <c r="AC148" i="4"/>
  <c r="AF148" i="4" s="1"/>
  <c r="AG148" i="4"/>
  <c r="AG169" i="4"/>
  <c r="AC169" i="4"/>
  <c r="AF169" i="4" s="1"/>
  <c r="AC175" i="4"/>
  <c r="AF175" i="4" s="1"/>
  <c r="AG175" i="4"/>
  <c r="AC150" i="4"/>
  <c r="AF150" i="4" s="1"/>
  <c r="AG150" i="4"/>
  <c r="AC176" i="4"/>
  <c r="AF176" i="4" s="1"/>
  <c r="AG176" i="4"/>
  <c r="AG151" i="4"/>
  <c r="AC151" i="4"/>
  <c r="AF151" i="4" s="1"/>
  <c r="AC174" i="4"/>
  <c r="AF174" i="4" s="1"/>
  <c r="AG174" i="4"/>
  <c r="AC152" i="4"/>
  <c r="AF152" i="4" s="1"/>
  <c r="AG152" i="4"/>
  <c r="AG154" i="4"/>
  <c r="AC154" i="4"/>
  <c r="AF154" i="4" s="1"/>
  <c r="AG149" i="4"/>
  <c r="AC149" i="4"/>
  <c r="AF149" i="4" s="1"/>
  <c r="AG84" i="4"/>
  <c r="AG140" i="4"/>
  <c r="W20" i="4"/>
  <c r="AG136" i="4"/>
  <c r="T41" i="4"/>
  <c r="AG138" i="4"/>
  <c r="Z212" i="4"/>
  <c r="AC212" i="4" s="1"/>
  <c r="AF212" i="4" s="1"/>
  <c r="AG85" i="4"/>
  <c r="AG135" i="4"/>
  <c r="AG123" i="4"/>
  <c r="AG122" i="4"/>
  <c r="AG130" i="4"/>
  <c r="AG124" i="4"/>
  <c r="AG125" i="4"/>
  <c r="AG118" i="4"/>
  <c r="AG115" i="4"/>
  <c r="AG132" i="4"/>
  <c r="AG116" i="4"/>
  <c r="AG129" i="4"/>
  <c r="AG127" i="4"/>
  <c r="AG210" i="4"/>
  <c r="AC210" i="4"/>
  <c r="AF210" i="4" s="1"/>
  <c r="AG211" i="4"/>
  <c r="AC211" i="4"/>
  <c r="AF211" i="4" s="1"/>
  <c r="T208" i="4"/>
  <c r="AG79" i="4"/>
  <c r="AG76" i="4"/>
  <c r="AG74" i="4"/>
  <c r="AG77" i="4"/>
  <c r="AG72" i="4"/>
  <c r="AG70" i="4"/>
  <c r="AC28" i="4"/>
  <c r="AF28" i="4" s="1"/>
  <c r="T32" i="4"/>
  <c r="AG63" i="4"/>
  <c r="Y62" i="4"/>
  <c r="Z62" i="4" s="1"/>
  <c r="AC62" i="4" s="1"/>
  <c r="AF62" i="4" s="1"/>
  <c r="Y61" i="4"/>
  <c r="Z61" i="4" s="1"/>
  <c r="AC61" i="4" s="1"/>
  <c r="AF61" i="4" s="1"/>
  <c r="AG58" i="4"/>
  <c r="AG52" i="4"/>
  <c r="Y57" i="4"/>
  <c r="Z57" i="4" s="1"/>
  <c r="AC57" i="4" s="1"/>
  <c r="AF57" i="4" s="1"/>
  <c r="Y59" i="4"/>
  <c r="Z59" i="4" s="1"/>
  <c r="AC59" i="4" s="1"/>
  <c r="AF59" i="4" s="1"/>
  <c r="Y60" i="4"/>
  <c r="Z60" i="4" s="1"/>
  <c r="AC60" i="4" s="1"/>
  <c r="AF60" i="4" s="1"/>
  <c r="Y56" i="4"/>
  <c r="Z56" i="4" s="1"/>
  <c r="AC56" i="4" s="1"/>
  <c r="AF56" i="4" s="1"/>
  <c r="Y54" i="4"/>
  <c r="Z54" i="4" s="1"/>
  <c r="AC54" i="4" s="1"/>
  <c r="AF54" i="4" s="1"/>
  <c r="Y53" i="4"/>
  <c r="Z53" i="4" s="1"/>
  <c r="AC53" i="4" s="1"/>
  <c r="AF53" i="4" s="1"/>
  <c r="Y55" i="4"/>
  <c r="Z55" i="4" s="1"/>
  <c r="AC55" i="4" s="1"/>
  <c r="AF55" i="4" s="1"/>
  <c r="AG31" i="4"/>
  <c r="AC31" i="4"/>
  <c r="AF31" i="4" s="1"/>
  <c r="AG29" i="4"/>
  <c r="AC29" i="4"/>
  <c r="AF29" i="4" s="1"/>
  <c r="AC25" i="4"/>
  <c r="AF25" i="4" s="1"/>
  <c r="AG30" i="4"/>
  <c r="AC30" i="4"/>
  <c r="AF30" i="4" s="1"/>
  <c r="AG27" i="4"/>
  <c r="AC27" i="4"/>
  <c r="AF27" i="4" s="1"/>
  <c r="AG26" i="4"/>
  <c r="AC26" i="4"/>
  <c r="AF26" i="4" s="1"/>
  <c r="AG24" i="4"/>
  <c r="AC24" i="4"/>
  <c r="AF24" i="4" s="1"/>
  <c r="AG42" i="4"/>
  <c r="AG21" i="4"/>
  <c r="AC21" i="4"/>
  <c r="AF21" i="4" s="1"/>
  <c r="V197" i="4"/>
  <c r="S197" i="4"/>
  <c r="P197" i="4"/>
  <c r="P51" i="4"/>
  <c r="AG83" i="4" l="1"/>
  <c r="AG86" i="4"/>
  <c r="AG82" i="4"/>
  <c r="AG81" i="4"/>
  <c r="T88" i="4"/>
  <c r="W88" i="4" s="1"/>
  <c r="Z88" i="4" s="1"/>
  <c r="AC88" i="4" s="1"/>
  <c r="AF88" i="4" s="1"/>
  <c r="AD90" i="4"/>
  <c r="AE90" i="4" s="1"/>
  <c r="AA90" i="4"/>
  <c r="AB89" i="4"/>
  <c r="X90" i="4"/>
  <c r="Y89" i="4"/>
  <c r="U90" i="4"/>
  <c r="V89" i="4"/>
  <c r="R90" i="4"/>
  <c r="S89" i="4"/>
  <c r="O90" i="4"/>
  <c r="P89" i="4"/>
  <c r="Q89" i="4" s="1"/>
  <c r="AG217" i="4"/>
  <c r="AC217" i="4"/>
  <c r="AF217" i="4" s="1"/>
  <c r="Z100" i="4"/>
  <c r="W41" i="4"/>
  <c r="Z209" i="4"/>
  <c r="AC209" i="4" s="1"/>
  <c r="AF209" i="4" s="1"/>
  <c r="AG212" i="4"/>
  <c r="Z20" i="4"/>
  <c r="AG117" i="4"/>
  <c r="AG128" i="4"/>
  <c r="AG131" i="4"/>
  <c r="W208" i="4"/>
  <c r="AG78" i="4"/>
  <c r="AG75" i="4"/>
  <c r="W32" i="4"/>
  <c r="AG71" i="4"/>
  <c r="AG61" i="4"/>
  <c r="AG62" i="4"/>
  <c r="AG53" i="4"/>
  <c r="AG59" i="4"/>
  <c r="AG55" i="4"/>
  <c r="AG60" i="4"/>
  <c r="AG54" i="4"/>
  <c r="AG56" i="4"/>
  <c r="AG57" i="4"/>
  <c r="Q197" i="4"/>
  <c r="V205" i="4"/>
  <c r="P205" i="4"/>
  <c r="Q205" i="4" s="1"/>
  <c r="S205" i="4"/>
  <c r="AB205" i="4"/>
  <c r="M206" i="4"/>
  <c r="M204" i="4"/>
  <c r="N204" i="4" s="1"/>
  <c r="AE204" i="4" s="1"/>
  <c r="M203" i="4"/>
  <c r="N203" i="4" s="1"/>
  <c r="AE203" i="4" s="1"/>
  <c r="M207" i="4"/>
  <c r="N207" i="4" s="1"/>
  <c r="AE207" i="4" s="1"/>
  <c r="M199" i="4"/>
  <c r="N199" i="4" s="1"/>
  <c r="AE199" i="4" s="1"/>
  <c r="Y207" i="4" l="1"/>
  <c r="Y204" i="4"/>
  <c r="Y199" i="4"/>
  <c r="Y203" i="4"/>
  <c r="AG88" i="4"/>
  <c r="AD91" i="4"/>
  <c r="AA91" i="4"/>
  <c r="AB90" i="4"/>
  <c r="X91" i="4"/>
  <c r="Y90" i="4"/>
  <c r="U91" i="4"/>
  <c r="V90" i="4"/>
  <c r="R91" i="4"/>
  <c r="S90" i="4"/>
  <c r="T89" i="4"/>
  <c r="W89" i="4" s="1"/>
  <c r="Z89" i="4" s="1"/>
  <c r="AC89" i="4" s="1"/>
  <c r="AF89" i="4" s="1"/>
  <c r="O91" i="4"/>
  <c r="P90" i="4"/>
  <c r="Q90" i="4" s="1"/>
  <c r="T197" i="4"/>
  <c r="AC100" i="4"/>
  <c r="AG209" i="4"/>
  <c r="AC20" i="4"/>
  <c r="AG20" i="4"/>
  <c r="Y41" i="4"/>
  <c r="Z32" i="4"/>
  <c r="AC32" i="4" s="1"/>
  <c r="AF32" i="4" s="1"/>
  <c r="Z208" i="4"/>
  <c r="N206" i="4"/>
  <c r="AE206" i="4" s="1"/>
  <c r="T205" i="4"/>
  <c r="W205" i="4" s="1"/>
  <c r="Z205" i="4" s="1"/>
  <c r="AB203" i="4"/>
  <c r="AB199" i="4"/>
  <c r="V51" i="4"/>
  <c r="S51" i="4"/>
  <c r="Q51" i="4"/>
  <c r="M202" i="4"/>
  <c r="N202" i="4" s="1"/>
  <c r="AE202" i="4" s="1"/>
  <c r="M201" i="4"/>
  <c r="N201" i="4" s="1"/>
  <c r="AE201" i="4" s="1"/>
  <c r="M200" i="4"/>
  <c r="N200" i="4" s="1"/>
  <c r="AE200" i="4" s="1"/>
  <c r="M198" i="4"/>
  <c r="N198" i="4" s="1"/>
  <c r="Y198" i="4" l="1"/>
  <c r="AE198" i="4"/>
  <c r="Y201" i="4"/>
  <c r="Y206" i="4"/>
  <c r="Y202" i="4"/>
  <c r="Y200" i="4"/>
  <c r="AG89" i="4"/>
  <c r="T90" i="4"/>
  <c r="W90" i="4" s="1"/>
  <c r="Z90" i="4" s="1"/>
  <c r="AC90" i="4" s="1"/>
  <c r="AF90" i="4" s="1"/>
  <c r="AD92" i="4"/>
  <c r="AA92" i="4"/>
  <c r="AB91" i="4"/>
  <c r="X92" i="4"/>
  <c r="Y91" i="4"/>
  <c r="U92" i="4"/>
  <c r="V91" i="4"/>
  <c r="R92" i="4"/>
  <c r="S91" i="4"/>
  <c r="O92" i="4"/>
  <c r="P91" i="4"/>
  <c r="Q91" i="4" s="1"/>
  <c r="W197" i="4"/>
  <c r="AG32" i="4"/>
  <c r="AF100" i="4"/>
  <c r="AF20" i="4"/>
  <c r="S200" i="4"/>
  <c r="V198" i="4"/>
  <c r="Z41" i="4"/>
  <c r="AC41" i="4" s="1"/>
  <c r="AF41" i="4" s="1"/>
  <c r="AG208" i="4"/>
  <c r="AC208" i="4"/>
  <c r="AF208" i="4" s="1"/>
  <c r="AC205" i="4"/>
  <c r="AF205" i="4" s="1"/>
  <c r="AG205" i="4"/>
  <c r="S206" i="4"/>
  <c r="V206" i="4"/>
  <c r="P206" i="4"/>
  <c r="Q206" i="4" s="1"/>
  <c r="V204" i="4"/>
  <c r="P204" i="4"/>
  <c r="Q204" i="4" s="1"/>
  <c r="S204" i="4"/>
  <c r="S207" i="4"/>
  <c r="V207" i="4"/>
  <c r="P207" i="4"/>
  <c r="Q207" i="4" s="1"/>
  <c r="AB207" i="4"/>
  <c r="S203" i="4"/>
  <c r="V203" i="4"/>
  <c r="P203" i="4"/>
  <c r="Q203" i="4" s="1"/>
  <c r="V199" i="4"/>
  <c r="S199" i="4"/>
  <c r="P199" i="4"/>
  <c r="Q199" i="4" s="1"/>
  <c r="AB202" i="4"/>
  <c r="T51" i="4"/>
  <c r="W51" i="4" s="1"/>
  <c r="AB206" i="4"/>
  <c r="AB204" i="4"/>
  <c r="P23" i="4"/>
  <c r="P43" i="4"/>
  <c r="P44" i="4"/>
  <c r="P45" i="4"/>
  <c r="P46" i="4"/>
  <c r="P47" i="4"/>
  <c r="P49" i="4"/>
  <c r="P50" i="4"/>
  <c r="P22" i="4"/>
  <c r="M16" i="4"/>
  <c r="N16" i="4" s="1"/>
  <c r="P16" i="4" s="1"/>
  <c r="M17" i="4" l="1"/>
  <c r="N17" i="4" s="1"/>
  <c r="G17" i="4"/>
  <c r="H17" i="4" s="1"/>
  <c r="M67" i="4"/>
  <c r="N67" i="4" s="1"/>
  <c r="P67" i="4" s="1"/>
  <c r="G67" i="4"/>
  <c r="H67" i="4" s="1"/>
  <c r="AG90" i="4"/>
  <c r="AD93" i="4"/>
  <c r="AA93" i="4"/>
  <c r="AB92" i="4"/>
  <c r="X93" i="4"/>
  <c r="Y92" i="4"/>
  <c r="U93" i="4"/>
  <c r="V92" i="4"/>
  <c r="T91" i="4"/>
  <c r="W91" i="4" s="1"/>
  <c r="Z91" i="4" s="1"/>
  <c r="AG91" i="4" s="1"/>
  <c r="R93" i="4"/>
  <c r="S92" i="4"/>
  <c r="O93" i="4"/>
  <c r="P92" i="4"/>
  <c r="Q92" i="4" s="1"/>
  <c r="Z197" i="4"/>
  <c r="AB68" i="4"/>
  <c r="V68" i="4"/>
  <c r="S68" i="4"/>
  <c r="Y68" i="4"/>
  <c r="P68" i="4"/>
  <c r="Q68" i="4" s="1"/>
  <c r="AG41" i="4"/>
  <c r="AB69" i="4"/>
  <c r="Y69" i="4"/>
  <c r="V69" i="4"/>
  <c r="S69" i="4"/>
  <c r="P69" i="4"/>
  <c r="Q69" i="4" s="1"/>
  <c r="L18" i="4"/>
  <c r="T203" i="4"/>
  <c r="W203" i="4" s="1"/>
  <c r="Z203" i="4" s="1"/>
  <c r="T204" i="4"/>
  <c r="W204" i="4" s="1"/>
  <c r="V201" i="4"/>
  <c r="S201" i="4"/>
  <c r="P201" i="4"/>
  <c r="Q201" i="4" s="1"/>
  <c r="P202" i="4"/>
  <c r="Q202" i="4" s="1"/>
  <c r="V202" i="4"/>
  <c r="S202" i="4"/>
  <c r="V200" i="4"/>
  <c r="P200" i="4"/>
  <c r="Q200" i="4" s="1"/>
  <c r="S198" i="4"/>
  <c r="P198" i="4"/>
  <c r="K67" i="4"/>
  <c r="Y51" i="4"/>
  <c r="Z51" i="4" s="1"/>
  <c r="AC51" i="4" s="1"/>
  <c r="AF51" i="4" s="1"/>
  <c r="K23" i="4"/>
  <c r="K22" i="4"/>
  <c r="K16" i="4"/>
  <c r="K17" i="4"/>
  <c r="T206" i="4"/>
  <c r="W206" i="4" s="1"/>
  <c r="Z206" i="4" s="1"/>
  <c r="T199" i="4"/>
  <c r="W199" i="4" s="1"/>
  <c r="Z199" i="4" s="1"/>
  <c r="AG199" i="4" s="1"/>
  <c r="T207" i="4"/>
  <c r="W207" i="4" s="1"/>
  <c r="Z207" i="4" s="1"/>
  <c r="AB201" i="4"/>
  <c r="AB200" i="4"/>
  <c r="P17" i="4" l="1"/>
  <c r="P18" i="4" s="1"/>
  <c r="AE17" i="4"/>
  <c r="AC91" i="4"/>
  <c r="AF91" i="4" s="1"/>
  <c r="AD94" i="4"/>
  <c r="AA94" i="4"/>
  <c r="X94" i="4"/>
  <c r="U94" i="4"/>
  <c r="R94" i="4"/>
  <c r="T92" i="4"/>
  <c r="W92" i="4" s="1"/>
  <c r="Z92" i="4" s="1"/>
  <c r="AC92" i="4" s="1"/>
  <c r="AF92" i="4" s="1"/>
  <c r="O94" i="4"/>
  <c r="AG197" i="4"/>
  <c r="AC197" i="4"/>
  <c r="AF197" i="4" s="1"/>
  <c r="T68" i="4"/>
  <c r="W68" i="4" s="1"/>
  <c r="Z68" i="4" s="1"/>
  <c r="AC68" i="4" s="1"/>
  <c r="AF68" i="4" s="1"/>
  <c r="T69" i="4"/>
  <c r="W69" i="4" s="1"/>
  <c r="Z69" i="4" s="1"/>
  <c r="AC69" i="4" s="1"/>
  <c r="AF69" i="4" s="1"/>
  <c r="I18" i="4"/>
  <c r="Z204" i="4"/>
  <c r="AG51" i="4"/>
  <c r="V50" i="4"/>
  <c r="S50" i="4"/>
  <c r="V49" i="4"/>
  <c r="S49" i="4"/>
  <c r="AC199" i="4"/>
  <c r="AF199" i="4" s="1"/>
  <c r="AC207" i="4"/>
  <c r="AF207" i="4" s="1"/>
  <c r="AG207" i="4"/>
  <c r="AC206" i="4"/>
  <c r="AF206" i="4" s="1"/>
  <c r="AG206" i="4"/>
  <c r="AC203" i="4"/>
  <c r="AF203" i="4" s="1"/>
  <c r="AG203" i="4"/>
  <c r="T201" i="4"/>
  <c r="W201" i="4" s="1"/>
  <c r="Z201" i="4" s="1"/>
  <c r="T200" i="4"/>
  <c r="T202" i="4"/>
  <c r="W202" i="4" s="1"/>
  <c r="AB198" i="4"/>
  <c r="S67" i="4"/>
  <c r="V47" i="4"/>
  <c r="V46" i="4"/>
  <c r="S44" i="4"/>
  <c r="S43" i="4"/>
  <c r="S23" i="4"/>
  <c r="S22" i="4"/>
  <c r="V16" i="4"/>
  <c r="AD95" i="4" l="1"/>
  <c r="AA95" i="4"/>
  <c r="AB94" i="4"/>
  <c r="AG92" i="4"/>
  <c r="X95" i="4"/>
  <c r="Y94" i="4"/>
  <c r="V94" i="4"/>
  <c r="U95" i="4"/>
  <c r="S94" i="4"/>
  <c r="R95" i="4"/>
  <c r="P94" i="4"/>
  <c r="O95" i="4"/>
  <c r="W200" i="4"/>
  <c r="Z200" i="4" s="1"/>
  <c r="AC200" i="4" s="1"/>
  <c r="AF200" i="4" s="1"/>
  <c r="S45" i="4"/>
  <c r="V23" i="4"/>
  <c r="S47" i="4"/>
  <c r="V43" i="4"/>
  <c r="V45" i="4"/>
  <c r="V67" i="4"/>
  <c r="V17" i="4"/>
  <c r="V18" i="4" s="1"/>
  <c r="V44" i="4"/>
  <c r="V22" i="4"/>
  <c r="S46" i="4"/>
  <c r="AC204" i="4"/>
  <c r="AF204" i="4" s="1"/>
  <c r="AG204" i="4"/>
  <c r="AC201" i="4"/>
  <c r="AF201" i="4" s="1"/>
  <c r="AG201" i="4"/>
  <c r="Q198" i="4"/>
  <c r="Q49" i="4"/>
  <c r="Q50" i="4"/>
  <c r="AD96" i="4" l="1"/>
  <c r="AA96" i="4"/>
  <c r="X96" i="4"/>
  <c r="U96" i="4"/>
  <c r="R96" i="4"/>
  <c r="Q94" i="4"/>
  <c r="T94" i="4" s="1"/>
  <c r="W94" i="4" s="1"/>
  <c r="Z94" i="4" s="1"/>
  <c r="AC94" i="4" s="1"/>
  <c r="AF94" i="4" s="1"/>
  <c r="O96" i="4"/>
  <c r="AG200" i="4"/>
  <c r="Z202" i="4"/>
  <c r="T198" i="4"/>
  <c r="AE16" i="4"/>
  <c r="AB16" i="4"/>
  <c r="Y16" i="4"/>
  <c r="T49" i="4"/>
  <c r="W49" i="4" s="1"/>
  <c r="T50" i="4"/>
  <c r="W50" i="4" s="1"/>
  <c r="Q45" i="4"/>
  <c r="Q44" i="4"/>
  <c r="Q46" i="4"/>
  <c r="T46" i="4" s="1"/>
  <c r="AB22" i="4"/>
  <c r="Y22" i="4"/>
  <c r="Q16" i="4"/>
  <c r="Q47" i="4"/>
  <c r="AB17" i="4"/>
  <c r="Y17" i="4"/>
  <c r="Q17" i="4"/>
  <c r="Q43" i="4"/>
  <c r="Y23" i="4"/>
  <c r="Q23" i="4"/>
  <c r="AB23" i="4"/>
  <c r="P48" i="4"/>
  <c r="AE18" i="4" l="1"/>
  <c r="AB18" i="4"/>
  <c r="AD97" i="4"/>
  <c r="AA97" i="4"/>
  <c r="AB96" i="4"/>
  <c r="X97" i="4"/>
  <c r="Y96" i="4"/>
  <c r="U97" i="4"/>
  <c r="V96" i="4"/>
  <c r="R97" i="4"/>
  <c r="S96" i="4"/>
  <c r="O97" i="4"/>
  <c r="P96" i="4"/>
  <c r="Y18" i="4"/>
  <c r="Q18" i="4"/>
  <c r="W198" i="4"/>
  <c r="AC202" i="4"/>
  <c r="AF202" i="4" s="1"/>
  <c r="AG202" i="4"/>
  <c r="Y50" i="4"/>
  <c r="Z50" i="4" s="1"/>
  <c r="AC50" i="4" s="1"/>
  <c r="AF50" i="4" s="1"/>
  <c r="Y49" i="4"/>
  <c r="Z49" i="4" s="1"/>
  <c r="AC49" i="4" s="1"/>
  <c r="AF49" i="4" s="1"/>
  <c r="S17" i="4"/>
  <c r="T17" i="4" s="1"/>
  <c r="W17" i="4" s="1"/>
  <c r="Z17" i="4" s="1"/>
  <c r="S16" i="4"/>
  <c r="Q22" i="4"/>
  <c r="T44" i="4"/>
  <c r="W44" i="4" s="1"/>
  <c r="W46" i="4"/>
  <c r="T43" i="4"/>
  <c r="T47" i="4"/>
  <c r="W47" i="4" s="1"/>
  <c r="T45" i="4"/>
  <c r="W45" i="4" s="1"/>
  <c r="T23" i="4"/>
  <c r="W23" i="4" s="1"/>
  <c r="Z23" i="4" s="1"/>
  <c r="B18" i="4"/>
  <c r="Q96" i="4" l="1"/>
  <c r="T96" i="4" s="1"/>
  <c r="W96" i="4" s="1"/>
  <c r="Z96" i="4" s="1"/>
  <c r="W43" i="4"/>
  <c r="Y43" i="4" s="1"/>
  <c r="T22" i="4"/>
  <c r="S18" i="4"/>
  <c r="Q48" i="4"/>
  <c r="S48" i="4"/>
  <c r="V48" i="4"/>
  <c r="AG49" i="4"/>
  <c r="AG50" i="4"/>
  <c r="Y47" i="4"/>
  <c r="Z47" i="4" s="1"/>
  <c r="AC47" i="4" s="1"/>
  <c r="AF47" i="4" s="1"/>
  <c r="Y44" i="4"/>
  <c r="Z44" i="4" s="1"/>
  <c r="AC44" i="4" s="1"/>
  <c r="AF44" i="4" s="1"/>
  <c r="Y46" i="4"/>
  <c r="Z46" i="4" s="1"/>
  <c r="AC46" i="4" s="1"/>
  <c r="AF46" i="4" s="1"/>
  <c r="Y45" i="4"/>
  <c r="Z45" i="4" s="1"/>
  <c r="AC45" i="4" s="1"/>
  <c r="AF45" i="4" s="1"/>
  <c r="T16" i="4"/>
  <c r="T18" i="4" s="1"/>
  <c r="AC23" i="4"/>
  <c r="AF23" i="4" s="1"/>
  <c r="AG23" i="4"/>
  <c r="AC17" i="4"/>
  <c r="AF17" i="4" s="1"/>
  <c r="AG17" i="4"/>
  <c r="H18" i="4"/>
  <c r="AC96" i="4" l="1"/>
  <c r="AF96" i="4" s="1"/>
  <c r="AG96" i="4"/>
  <c r="Z198" i="4"/>
  <c r="AC198" i="4" s="1"/>
  <c r="AF198" i="4" s="1"/>
  <c r="Z43" i="4"/>
  <c r="AC43" i="4" s="1"/>
  <c r="AF43" i="4" s="1"/>
  <c r="W22" i="4"/>
  <c r="W16" i="4"/>
  <c r="W18" i="4" s="1"/>
  <c r="AG46" i="4"/>
  <c r="AG47" i="4"/>
  <c r="AG45" i="4"/>
  <c r="AG44" i="4"/>
  <c r="AB67" i="4"/>
  <c r="Y67" i="4"/>
  <c r="T48" i="4"/>
  <c r="AG43" i="4" l="1"/>
  <c r="AG198" i="4"/>
  <c r="Z22" i="4"/>
  <c r="Z16" i="4"/>
  <c r="AC16" i="4" s="1"/>
  <c r="Q67" i="4"/>
  <c r="W48" i="4"/>
  <c r="AF16" i="4" l="1"/>
  <c r="AF18" i="4" s="1"/>
  <c r="AC18" i="4"/>
  <c r="T67" i="4"/>
  <c r="W67" i="4" s="1"/>
  <c r="Y48" i="4"/>
  <c r="AG22" i="4"/>
  <c r="AC22" i="4"/>
  <c r="AG16" i="4"/>
  <c r="Z18" i="4"/>
  <c r="AG18" i="4" s="1"/>
  <c r="Z48" i="4" l="1"/>
  <c r="AC48" i="4" s="1"/>
  <c r="AF48" i="4" s="1"/>
  <c r="AF22" i="4"/>
  <c r="Z67" i="4"/>
  <c r="AG69" i="4"/>
  <c r="AG48" i="4" l="1"/>
  <c r="AC67" i="4"/>
  <c r="AG67" i="4"/>
  <c r="AF67" i="4" l="1"/>
  <c r="AG68" i="4"/>
  <c r="M134" i="4" l="1"/>
  <c r="N134" i="4" s="1"/>
  <c r="K134" i="4"/>
  <c r="G134" i="4"/>
  <c r="H134" i="4" s="1"/>
  <c r="M157" i="4"/>
  <c r="N157" i="4" s="1"/>
  <c r="G157" i="4"/>
  <c r="H157" i="4" s="1"/>
  <c r="K157" i="4"/>
  <c r="M144" i="4"/>
  <c r="N144" i="4" s="1"/>
  <c r="G144" i="4"/>
  <c r="H144" i="4" s="1"/>
  <c r="K144" i="4"/>
  <c r="M95" i="4" l="1"/>
  <c r="N95" i="4" s="1"/>
  <c r="G95" i="4"/>
  <c r="H95" i="4" s="1"/>
  <c r="K95" i="4"/>
  <c r="K194" i="4"/>
  <c r="G194" i="4"/>
  <c r="H194" i="4" s="1"/>
  <c r="M194" i="4"/>
  <c r="N194" i="4" s="1"/>
  <c r="M93" i="4"/>
  <c r="N93" i="4" s="1"/>
  <c r="K93" i="4"/>
  <c r="G93" i="4"/>
  <c r="H93" i="4" s="1"/>
  <c r="V144" i="4"/>
  <c r="S144" i="4"/>
  <c r="Y144" i="4"/>
  <c r="P144" i="4"/>
  <c r="Q144" i="4" s="1"/>
  <c r="AB144" i="4"/>
  <c r="M137" i="4"/>
  <c r="N137" i="4" s="1"/>
  <c r="G137" i="4"/>
  <c r="H137" i="4" s="1"/>
  <c r="K137" i="4"/>
  <c r="M153" i="4"/>
  <c r="N153" i="4" s="1"/>
  <c r="K153" i="4"/>
  <c r="G153" i="4"/>
  <c r="H153" i="4" s="1"/>
  <c r="G155" i="4"/>
  <c r="H155" i="4" s="1"/>
  <c r="M155" i="4"/>
  <c r="N155" i="4" s="1"/>
  <c r="K155" i="4"/>
  <c r="G160" i="4"/>
  <c r="H160" i="4" s="1"/>
  <c r="K160" i="4"/>
  <c r="M160" i="4"/>
  <c r="N160" i="4" s="1"/>
  <c r="AE160" i="4" s="1"/>
  <c r="M192" i="4"/>
  <c r="N192" i="4" s="1"/>
  <c r="AE192" i="4" s="1"/>
  <c r="G192" i="4"/>
  <c r="H192" i="4" s="1"/>
  <c r="K192" i="4"/>
  <c r="M97" i="4"/>
  <c r="N97" i="4" s="1"/>
  <c r="K97" i="4"/>
  <c r="G97" i="4"/>
  <c r="H97" i="4" s="1"/>
  <c r="G187" i="4"/>
  <c r="H187" i="4" s="1"/>
  <c r="K187" i="4"/>
  <c r="M187" i="4"/>
  <c r="N187" i="4" s="1"/>
  <c r="AE187" i="4" s="1"/>
  <c r="K178" i="4"/>
  <c r="G178" i="4"/>
  <c r="H178" i="4" s="1"/>
  <c r="M178" i="4"/>
  <c r="N178" i="4" s="1"/>
  <c r="AE178" i="4" s="1"/>
  <c r="M156" i="4"/>
  <c r="N156" i="4" s="1"/>
  <c r="K156" i="4"/>
  <c r="G156" i="4"/>
  <c r="H156" i="4" s="1"/>
  <c r="M182" i="4"/>
  <c r="N182" i="4" s="1"/>
  <c r="AE182" i="4" s="1"/>
  <c r="K182" i="4"/>
  <c r="G182" i="4"/>
  <c r="H182" i="4" s="1"/>
  <c r="M165" i="4"/>
  <c r="N165" i="4" s="1"/>
  <c r="K165" i="4"/>
  <c r="G165" i="4"/>
  <c r="H165" i="4" s="1"/>
  <c r="Y157" i="4"/>
  <c r="V157" i="4"/>
  <c r="S157" i="4"/>
  <c r="AB157" i="4"/>
  <c r="P157" i="4"/>
  <c r="Q157" i="4" s="1"/>
  <c r="K167" i="4"/>
  <c r="M167" i="4"/>
  <c r="N167" i="4" s="1"/>
  <c r="G167" i="4"/>
  <c r="H167" i="4" s="1"/>
  <c r="M193" i="4"/>
  <c r="N193" i="4" s="1"/>
  <c r="AE193" i="4" s="1"/>
  <c r="G193" i="4"/>
  <c r="H193" i="4" s="1"/>
  <c r="K193" i="4"/>
  <c r="G146" i="4"/>
  <c r="H146" i="4" s="1"/>
  <c r="M146" i="4"/>
  <c r="N146" i="4" s="1"/>
  <c r="K146" i="4"/>
  <c r="G171" i="4"/>
  <c r="H171" i="4" s="1"/>
  <c r="K171" i="4"/>
  <c r="M171" i="4"/>
  <c r="N171" i="4" s="1"/>
  <c r="G143" i="4"/>
  <c r="H143" i="4" s="1"/>
  <c r="K143" i="4"/>
  <c r="M143" i="4"/>
  <c r="N143" i="4" s="1"/>
  <c r="G177" i="4"/>
  <c r="H177" i="4" s="1"/>
  <c r="M177" i="4"/>
  <c r="N177" i="4" s="1"/>
  <c r="K177" i="4"/>
  <c r="G161" i="4"/>
  <c r="H161" i="4" s="1"/>
  <c r="K161" i="4"/>
  <c r="M161" i="4"/>
  <c r="N161" i="4" s="1"/>
  <c r="AB134" i="4"/>
  <c r="S134" i="4"/>
  <c r="Y134" i="4"/>
  <c r="V134" i="4"/>
  <c r="P134" i="4"/>
  <c r="Q134" i="4" s="1"/>
  <c r="T157" i="4" l="1"/>
  <c r="W157" i="4" s="1"/>
  <c r="Z157" i="4" s="1"/>
  <c r="AG157" i="4" s="1"/>
  <c r="T134" i="4"/>
  <c r="W134" i="4" s="1"/>
  <c r="Z134" i="4" s="1"/>
  <c r="AB95" i="4"/>
  <c r="V95" i="4"/>
  <c r="P95" i="4"/>
  <c r="Q95" i="4" s="1"/>
  <c r="Y95" i="4"/>
  <c r="S95" i="4"/>
  <c r="V161" i="4"/>
  <c r="S161" i="4"/>
  <c r="P161" i="4"/>
  <c r="Q161" i="4" s="1"/>
  <c r="Y161" i="4"/>
  <c r="AB161" i="4"/>
  <c r="V178" i="4"/>
  <c r="Y178" i="4"/>
  <c r="P178" i="4"/>
  <c r="Q178" i="4" s="1"/>
  <c r="AB178" i="4"/>
  <c r="S178" i="4"/>
  <c r="S187" i="4"/>
  <c r="AB187" i="4"/>
  <c r="P187" i="4"/>
  <c r="Q187" i="4" s="1"/>
  <c r="V187" i="4"/>
  <c r="Y187" i="4"/>
  <c r="I98" i="4"/>
  <c r="V171" i="4"/>
  <c r="S171" i="4"/>
  <c r="P171" i="4"/>
  <c r="Q171" i="4" s="1"/>
  <c r="AB171" i="4"/>
  <c r="Y171" i="4"/>
  <c r="Y146" i="4"/>
  <c r="AB146" i="4"/>
  <c r="P146" i="4"/>
  <c r="Q146" i="4" s="1"/>
  <c r="V146" i="4"/>
  <c r="S146" i="4"/>
  <c r="V193" i="4"/>
  <c r="S193" i="4"/>
  <c r="Y193" i="4"/>
  <c r="P193" i="4"/>
  <c r="Q193" i="4" s="1"/>
  <c r="AB193" i="4"/>
  <c r="Y165" i="4"/>
  <c r="AB165" i="4"/>
  <c r="S165" i="4"/>
  <c r="P165" i="4"/>
  <c r="Q165" i="4" s="1"/>
  <c r="V165" i="4"/>
  <c r="P97" i="4"/>
  <c r="Q97" i="4" s="1"/>
  <c r="V97" i="4"/>
  <c r="S97" i="4"/>
  <c r="AB97" i="4"/>
  <c r="Y97" i="4"/>
  <c r="P160" i="4"/>
  <c r="Q160" i="4" s="1"/>
  <c r="V160" i="4"/>
  <c r="S160" i="4"/>
  <c r="Y160" i="4"/>
  <c r="AB160" i="4"/>
  <c r="AB155" i="4"/>
  <c r="P155" i="4"/>
  <c r="Q155" i="4" s="1"/>
  <c r="S155" i="4"/>
  <c r="Y155" i="4"/>
  <c r="V155" i="4"/>
  <c r="Y153" i="4"/>
  <c r="P153" i="4"/>
  <c r="Q153" i="4" s="1"/>
  <c r="S153" i="4"/>
  <c r="V153" i="4"/>
  <c r="AB153" i="4"/>
  <c r="L98" i="4"/>
  <c r="Y93" i="4"/>
  <c r="S93" i="4"/>
  <c r="P93" i="4"/>
  <c r="AB93" i="4"/>
  <c r="V93" i="4"/>
  <c r="P194" i="4"/>
  <c r="Q194" i="4" s="1"/>
  <c r="S194" i="4"/>
  <c r="AB194" i="4"/>
  <c r="Y194" i="4"/>
  <c r="V194" i="4"/>
  <c r="P143" i="4"/>
  <c r="Q143" i="4" s="1"/>
  <c r="S143" i="4"/>
  <c r="AB143" i="4"/>
  <c r="V143" i="4"/>
  <c r="Y143" i="4"/>
  <c r="G186" i="4"/>
  <c r="H186" i="4" s="1"/>
  <c r="K186" i="4"/>
  <c r="M186" i="4"/>
  <c r="N186" i="4" s="1"/>
  <c r="AE186" i="4" s="1"/>
  <c r="AB177" i="4"/>
  <c r="S177" i="4"/>
  <c r="V177" i="4"/>
  <c r="Y177" i="4"/>
  <c r="P177" i="4"/>
  <c r="Q177" i="4" s="1"/>
  <c r="V182" i="4"/>
  <c r="P182" i="4"/>
  <c r="Q182" i="4" s="1"/>
  <c r="Y182" i="4"/>
  <c r="AB182" i="4"/>
  <c r="S182" i="4"/>
  <c r="V192" i="4"/>
  <c r="Y192" i="4"/>
  <c r="P192" i="4"/>
  <c r="Q192" i="4" s="1"/>
  <c r="S192" i="4"/>
  <c r="AB192" i="4"/>
  <c r="V137" i="4"/>
  <c r="Y137" i="4"/>
  <c r="S137" i="4"/>
  <c r="AB137" i="4"/>
  <c r="P137" i="4"/>
  <c r="Q137" i="4" s="1"/>
  <c r="AB167" i="4"/>
  <c r="Y167" i="4"/>
  <c r="V167" i="4"/>
  <c r="S167" i="4"/>
  <c r="P167" i="4"/>
  <c r="Q167" i="4" s="1"/>
  <c r="V156" i="4"/>
  <c r="S156" i="4"/>
  <c r="AB156" i="4"/>
  <c r="Y156" i="4"/>
  <c r="P156" i="4"/>
  <c r="Q156" i="4" s="1"/>
  <c r="M185" i="4"/>
  <c r="N185" i="4" s="1"/>
  <c r="AE185" i="4" s="1"/>
  <c r="K185" i="4"/>
  <c r="G185" i="4"/>
  <c r="H185" i="4" s="1"/>
  <c r="T144" i="4"/>
  <c r="W144" i="4" s="1"/>
  <c r="Z144" i="4" s="1"/>
  <c r="H98" i="4"/>
  <c r="AC157" i="4" l="1"/>
  <c r="AF157" i="4" s="1"/>
  <c r="T177" i="4"/>
  <c r="W177" i="4" s="1"/>
  <c r="Z177" i="4" s="1"/>
  <c r="V98" i="4"/>
  <c r="T95" i="4"/>
  <c r="W95" i="4" s="1"/>
  <c r="Z95" i="4" s="1"/>
  <c r="AG95" i="4" s="1"/>
  <c r="T156" i="4"/>
  <c r="W156" i="4" s="1"/>
  <c r="Z156" i="4" s="1"/>
  <c r="AG156" i="4" s="1"/>
  <c r="T143" i="4"/>
  <c r="W143" i="4" s="1"/>
  <c r="Z143" i="4" s="1"/>
  <c r="AB98" i="4"/>
  <c r="AE98" i="4"/>
  <c r="T165" i="4"/>
  <c r="W165" i="4" s="1"/>
  <c r="Z165" i="4" s="1"/>
  <c r="T193" i="4"/>
  <c r="W193" i="4" s="1"/>
  <c r="Z193" i="4" s="1"/>
  <c r="T187" i="4"/>
  <c r="W187" i="4" s="1"/>
  <c r="Z187" i="4" s="1"/>
  <c r="AC187" i="4" s="1"/>
  <c r="AF187" i="4" s="1"/>
  <c r="T192" i="4"/>
  <c r="W192" i="4" s="1"/>
  <c r="Z192" i="4" s="1"/>
  <c r="AC192" i="4" s="1"/>
  <c r="AF192" i="4" s="1"/>
  <c r="Y98" i="4"/>
  <c r="T155" i="4"/>
  <c r="W155" i="4" s="1"/>
  <c r="Z155" i="4" s="1"/>
  <c r="AG155" i="4" s="1"/>
  <c r="T161" i="4"/>
  <c r="W161" i="4" s="1"/>
  <c r="Z161" i="4" s="1"/>
  <c r="AG161" i="4" s="1"/>
  <c r="Y185" i="4"/>
  <c r="AB185" i="4"/>
  <c r="V185" i="4"/>
  <c r="S185" i="4"/>
  <c r="P185" i="4"/>
  <c r="Q185" i="4" s="1"/>
  <c r="AG144" i="4"/>
  <c r="AC144" i="4"/>
  <c r="AF144" i="4" s="1"/>
  <c r="AC134" i="4"/>
  <c r="AF134" i="4" s="1"/>
  <c r="AG134" i="4"/>
  <c r="T182" i="4"/>
  <c r="W182" i="4" s="1"/>
  <c r="Z182" i="4" s="1"/>
  <c r="Q93" i="4"/>
  <c r="P98" i="4"/>
  <c r="T160" i="4"/>
  <c r="W160" i="4" s="1"/>
  <c r="Z160" i="4" s="1"/>
  <c r="T97" i="4"/>
  <c r="W97" i="4" s="1"/>
  <c r="Z97" i="4" s="1"/>
  <c r="T171" i="4"/>
  <c r="W171" i="4" s="1"/>
  <c r="Z171" i="4" s="1"/>
  <c r="T178" i="4"/>
  <c r="W178" i="4" s="1"/>
  <c r="Z178" i="4" s="1"/>
  <c r="T167" i="4"/>
  <c r="W167" i="4" s="1"/>
  <c r="Z167" i="4" s="1"/>
  <c r="T137" i="4"/>
  <c r="W137" i="4" s="1"/>
  <c r="Z137" i="4" s="1"/>
  <c r="S186" i="4"/>
  <c r="Y186" i="4"/>
  <c r="P186" i="4"/>
  <c r="Q186" i="4" s="1"/>
  <c r="V186" i="4"/>
  <c r="AB186" i="4"/>
  <c r="T194" i="4"/>
  <c r="W194" i="4" s="1"/>
  <c r="Z194" i="4" s="1"/>
  <c r="S98" i="4"/>
  <c r="T153" i="4"/>
  <c r="W153" i="4" s="1"/>
  <c r="Z153" i="4" s="1"/>
  <c r="T146" i="4"/>
  <c r="W146" i="4" s="1"/>
  <c r="Z146" i="4" s="1"/>
  <c r="AG177" i="4" l="1"/>
  <c r="AC177" i="4"/>
  <c r="AF177" i="4" s="1"/>
  <c r="AC95" i="4"/>
  <c r="AF95" i="4" s="1"/>
  <c r="AC155" i="4"/>
  <c r="AF155" i="4" s="1"/>
  <c r="AC161" i="4"/>
  <c r="AF161" i="4" s="1"/>
  <c r="AG187" i="4"/>
  <c r="AC156" i="4"/>
  <c r="AF156" i="4" s="1"/>
  <c r="AG167" i="4"/>
  <c r="AC167" i="4"/>
  <c r="AF167" i="4" s="1"/>
  <c r="AG97" i="4"/>
  <c r="AC97" i="4"/>
  <c r="AF97" i="4" s="1"/>
  <c r="AG182" i="4"/>
  <c r="AC182" i="4"/>
  <c r="AF182" i="4" s="1"/>
  <c r="AG193" i="4"/>
  <c r="AC193" i="4"/>
  <c r="AF193" i="4" s="1"/>
  <c r="AC153" i="4"/>
  <c r="AF153" i="4" s="1"/>
  <c r="AG153" i="4"/>
  <c r="T93" i="4"/>
  <c r="Q98" i="4"/>
  <c r="AG194" i="4"/>
  <c r="AC194" i="4"/>
  <c r="AF194" i="4" s="1"/>
  <c r="AC160" i="4"/>
  <c r="AF160" i="4" s="1"/>
  <c r="AG160" i="4"/>
  <c r="AG165" i="4"/>
  <c r="AC165" i="4"/>
  <c r="AF165" i="4" s="1"/>
  <c r="AC171" i="4"/>
  <c r="AF171" i="4" s="1"/>
  <c r="AG171" i="4"/>
  <c r="AG146" i="4"/>
  <c r="AC146" i="4"/>
  <c r="AF146" i="4" s="1"/>
  <c r="AG143" i="4"/>
  <c r="AC143" i="4"/>
  <c r="AF143" i="4" s="1"/>
  <c r="T186" i="4"/>
  <c r="W186" i="4" s="1"/>
  <c r="Z186" i="4" s="1"/>
  <c r="AC137" i="4"/>
  <c r="AF137" i="4" s="1"/>
  <c r="AG137" i="4"/>
  <c r="AC178" i="4"/>
  <c r="AF178" i="4" s="1"/>
  <c r="AG178" i="4"/>
  <c r="T185" i="4"/>
  <c r="W185" i="4" s="1"/>
  <c r="Z185" i="4" s="1"/>
  <c r="AC185" i="4" l="1"/>
  <c r="AF185" i="4" s="1"/>
  <c r="AG185" i="4"/>
  <c r="W93" i="4"/>
  <c r="T98" i="4"/>
  <c r="AC186" i="4"/>
  <c r="AF186" i="4" s="1"/>
  <c r="AG186" i="4"/>
  <c r="Z93" i="4" l="1"/>
  <c r="W98" i="4"/>
  <c r="AC93" i="4" l="1"/>
  <c r="AG93" i="4"/>
  <c r="Z98" i="4"/>
  <c r="AG98" i="4" s="1"/>
  <c r="AF93" i="4" l="1"/>
  <c r="AF98" i="4" s="1"/>
  <c r="AC98" i="4"/>
  <c r="K219" i="4" l="1"/>
  <c r="M219" i="4"/>
  <c r="N219" i="4" s="1"/>
  <c r="AE219" i="4" s="1"/>
  <c r="G219" i="4"/>
  <c r="H219" i="4" s="1"/>
  <c r="G220" i="4" l="1"/>
  <c r="H220" i="4" s="1"/>
  <c r="H221" i="4" s="1"/>
  <c r="K220" i="4"/>
  <c r="I221" i="4" s="1"/>
  <c r="M220" i="4"/>
  <c r="N220" i="4" s="1"/>
  <c r="M121" i="4"/>
  <c r="N121" i="4" s="1"/>
  <c r="K121" i="4"/>
  <c r="G121" i="4"/>
  <c r="H121" i="4" s="1"/>
  <c r="M64" i="4"/>
  <c r="N64" i="4" s="1"/>
  <c r="AE64" i="4" s="1"/>
  <c r="G64" i="4"/>
  <c r="H64" i="4" s="1"/>
  <c r="H65" i="4" s="1"/>
  <c r="K64" i="4"/>
  <c r="I65" i="4" s="1"/>
  <c r="V219" i="4"/>
  <c r="Y219" i="4"/>
  <c r="S219" i="4"/>
  <c r="AB219" i="4"/>
  <c r="P219" i="4"/>
  <c r="K120" i="4"/>
  <c r="M120" i="4"/>
  <c r="N120" i="4" s="1"/>
  <c r="G120" i="4"/>
  <c r="H120" i="4" s="1"/>
  <c r="L221" i="4" l="1"/>
  <c r="AE220" i="4"/>
  <c r="H195" i="4"/>
  <c r="I195" i="4"/>
  <c r="Q219" i="4"/>
  <c r="AB121" i="4"/>
  <c r="V121" i="4"/>
  <c r="P121" i="4"/>
  <c r="Q121" i="4" s="1"/>
  <c r="S121" i="4"/>
  <c r="Y121" i="4"/>
  <c r="L65" i="4"/>
  <c r="P64" i="4"/>
  <c r="AB64" i="4"/>
  <c r="AB65" i="4" s="1"/>
  <c r="V64" i="4"/>
  <c r="V65" i="4" s="1"/>
  <c r="S64" i="4"/>
  <c r="S65" i="4" s="1"/>
  <c r="AE65" i="4"/>
  <c r="AE221" i="4"/>
  <c r="P220" i="4"/>
  <c r="Q220" i="4" s="1"/>
  <c r="S220" i="4"/>
  <c r="S221" i="4" s="1"/>
  <c r="V220" i="4"/>
  <c r="V221" i="4" s="1"/>
  <c r="AB220" i="4"/>
  <c r="AB221" i="4" s="1"/>
  <c r="Y220" i="4"/>
  <c r="Y221" i="4" s="1"/>
  <c r="S120" i="4"/>
  <c r="Y120" i="4"/>
  <c r="AB120" i="4"/>
  <c r="AB195" i="4" s="1"/>
  <c r="L195" i="4"/>
  <c r="V120" i="4"/>
  <c r="P120" i="4"/>
  <c r="AE195" i="4"/>
  <c r="Y195" i="4" l="1"/>
  <c r="V195" i="4"/>
  <c r="P221" i="4"/>
  <c r="S195" i="4"/>
  <c r="T220" i="4"/>
  <c r="W220" i="4" s="1"/>
  <c r="Z220" i="4" s="1"/>
  <c r="Q120" i="4"/>
  <c r="P195" i="4"/>
  <c r="Q64" i="4"/>
  <c r="P65" i="4"/>
  <c r="T121" i="4"/>
  <c r="W121" i="4" s="1"/>
  <c r="Z121" i="4" s="1"/>
  <c r="T219" i="4"/>
  <c r="Q221" i="4"/>
  <c r="W219" i="4" l="1"/>
  <c r="T221" i="4"/>
  <c r="T64" i="4"/>
  <c r="Q65" i="4"/>
  <c r="AC121" i="4"/>
  <c r="AF121" i="4" s="1"/>
  <c r="AG121" i="4"/>
  <c r="AG220" i="4"/>
  <c r="AC220" i="4"/>
  <c r="AF220" i="4" s="1"/>
  <c r="Q195" i="4"/>
  <c r="T120" i="4"/>
  <c r="W64" i="4" l="1"/>
  <c r="T65" i="4"/>
  <c r="W120" i="4"/>
  <c r="T195" i="4"/>
  <c r="Z219" i="4"/>
  <c r="W221" i="4"/>
  <c r="Z120" i="4" l="1"/>
  <c r="W195" i="4"/>
  <c r="Z221" i="4"/>
  <c r="AG221" i="4" s="1"/>
  <c r="AC219" i="4"/>
  <c r="AG219" i="4"/>
  <c r="W65" i="4"/>
  <c r="Y64" i="4"/>
  <c r="Y65" i="4" s="1"/>
  <c r="AF219" i="4" l="1"/>
  <c r="AF221" i="4" s="1"/>
  <c r="AC221" i="4"/>
  <c r="Z64" i="4"/>
  <c r="AC120" i="4"/>
  <c r="AG120" i="4"/>
  <c r="Z195" i="4"/>
  <c r="AG195" i="4" s="1"/>
  <c r="AC195" i="4" l="1"/>
  <c r="AF120" i="4"/>
  <c r="AF195" i="4" s="1"/>
  <c r="AC64" i="4"/>
  <c r="AG64" i="4"/>
  <c r="Z65" i="4"/>
  <c r="AG65" i="4" s="1"/>
  <c r="AF64" i="4" l="1"/>
  <c r="AF65" i="4" s="1"/>
  <c r="AC65" i="4"/>
  <c r="G13" i="4" l="1"/>
  <c r="H13" i="4" s="1"/>
  <c r="H14" i="4" s="1"/>
  <c r="M13" i="4"/>
  <c r="N13" i="4" s="1"/>
  <c r="K13" i="4"/>
  <c r="I14" i="4" s="1"/>
  <c r="L14" i="4" l="1"/>
  <c r="AE13" i="4"/>
  <c r="AE14" i="4" s="1"/>
  <c r="P13" i="4"/>
  <c r="Y13" i="4"/>
  <c r="Y14" i="4" s="1"/>
  <c r="S13" i="4"/>
  <c r="S14" i="4" s="1"/>
  <c r="AB13" i="4"/>
  <c r="AB14" i="4" s="1"/>
  <c r="V13" i="4"/>
  <c r="V14" i="4" s="1"/>
  <c r="P14" i="4" l="1"/>
  <c r="Q13" i="4"/>
  <c r="Q14" i="4" l="1"/>
  <c r="T13" i="4"/>
  <c r="T14" i="4" l="1"/>
  <c r="W13" i="4"/>
  <c r="W14" i="4" l="1"/>
  <c r="Z13" i="4"/>
  <c r="Z14" i="4" l="1"/>
  <c r="AG13" i="4"/>
  <c r="AC13" i="4"/>
  <c r="G38" i="4" l="1"/>
  <c r="H38" i="4" s="1"/>
  <c r="K38" i="4"/>
  <c r="M38" i="4"/>
  <c r="N38" i="4" s="1"/>
  <c r="AE38" i="4" s="1"/>
  <c r="AF13" i="4"/>
  <c r="AF14" i="4" s="1"/>
  <c r="AC14" i="4"/>
  <c r="AG14" i="4"/>
  <c r="AB38" i="4" l="1"/>
  <c r="Y38" i="4"/>
  <c r="P38" i="4"/>
  <c r="Q38" i="4" s="1"/>
  <c r="S38" i="4"/>
  <c r="V38" i="4"/>
  <c r="T38" i="4" l="1"/>
  <c r="W38" i="4" s="1"/>
  <c r="Z38" i="4" s="1"/>
  <c r="AC38" i="4" s="1"/>
  <c r="AF38" i="4" s="1"/>
  <c r="AG38" i="4" l="1"/>
  <c r="G33" i="4" l="1"/>
  <c r="H33" i="4" s="1"/>
  <c r="H39" i="4" s="1"/>
  <c r="H222" i="4" s="1"/>
  <c r="M33" i="4"/>
  <c r="N33" i="4" s="1"/>
  <c r="AE33" i="4" s="1"/>
  <c r="K33" i="4"/>
  <c r="I39" i="4" s="1"/>
  <c r="I222" i="4" s="1"/>
  <c r="V33" i="4" l="1"/>
  <c r="V39" i="4" s="1"/>
  <c r="V222" i="4" s="1"/>
  <c r="AE39" i="4"/>
  <c r="AE222" i="4" s="1"/>
  <c r="P33" i="4"/>
  <c r="Y33" i="4"/>
  <c r="Y39" i="4" s="1"/>
  <c r="Y222" i="4" s="1"/>
  <c r="L39" i="4"/>
  <c r="L222" i="4" s="1"/>
  <c r="S33" i="4"/>
  <c r="S39" i="4" s="1"/>
  <c r="S222" i="4" s="1"/>
  <c r="AB33" i="4"/>
  <c r="AB39" i="4" s="1"/>
  <c r="AB222" i="4" s="1"/>
  <c r="Q33" i="4" l="1"/>
  <c r="P39" i="4"/>
  <c r="P222" i="4" s="1"/>
  <c r="T33" i="4" l="1"/>
  <c r="Q39" i="4"/>
  <c r="Q222" i="4" s="1"/>
  <c r="W33" i="4" l="1"/>
  <c r="T39" i="4"/>
  <c r="T222" i="4" s="1"/>
  <c r="Z33" i="4" l="1"/>
  <c r="W39" i="4"/>
  <c r="W222" i="4" s="1"/>
  <c r="AC33" i="4" l="1"/>
  <c r="Z39" i="4"/>
  <c r="AG39" i="4" l="1"/>
  <c r="Z222" i="4"/>
  <c r="AG222" i="4" s="1"/>
  <c r="AF33" i="4"/>
  <c r="AF39" i="4" s="1"/>
  <c r="AF222" i="4" s="1"/>
  <c r="AC39" i="4"/>
  <c r="AC222" i="4" s="1"/>
</calcChain>
</file>

<file path=xl/sharedStrings.xml><?xml version="1.0" encoding="utf-8"?>
<sst xmlns="http://schemas.openxmlformats.org/spreadsheetml/2006/main" count="471" uniqueCount="424">
  <si>
    <t>CRONOGRAMA FÍSICO / FINANCEIRO</t>
  </si>
  <si>
    <t>REFERÊNCIA DOS SERVIÇOS</t>
  </si>
  <si>
    <t>PLANILHA DE ORÇAMENTO</t>
  </si>
  <si>
    <t>30 dias</t>
  </si>
  <si>
    <t>60 dias</t>
  </si>
  <si>
    <t xml:space="preserve">OBRA: </t>
  </si>
  <si>
    <t>CÓDIGO DO PREÇO</t>
  </si>
  <si>
    <t>QUANT.</t>
  </si>
  <si>
    <t>UNIDADE</t>
  </si>
  <si>
    <t>PREÇO DE TABELA (R$)</t>
  </si>
  <si>
    <t>PREÇO C/ BDI</t>
  </si>
  <si>
    <t>%</t>
  </si>
  <si>
    <t>R$</t>
  </si>
  <si>
    <t>ITEM</t>
  </si>
  <si>
    <t>ESPECIFICAÇÃO</t>
  </si>
  <si>
    <t>UNIT.</t>
  </si>
  <si>
    <t>TOTAL (TABELA)</t>
  </si>
  <si>
    <t>BDI</t>
  </si>
  <si>
    <t>TOTAL</t>
  </si>
  <si>
    <t>No Período</t>
  </si>
  <si>
    <t>Até o Período</t>
  </si>
  <si>
    <t>3.1</t>
  </si>
  <si>
    <t>UNIT</t>
  </si>
  <si>
    <t>COMPANHIA ITUANA DE SANEAMENTO - CIS</t>
  </si>
  <si>
    <t>1.1</t>
  </si>
  <si>
    <t>FORNECIMENTO DE MATERIAIS, EQUIPAMENTOS E MÃO DE OBRA.</t>
  </si>
  <si>
    <t>4.1</t>
  </si>
  <si>
    <t>4.2</t>
  </si>
  <si>
    <t>4.3</t>
  </si>
  <si>
    <t>4.4</t>
  </si>
  <si>
    <t>5.1</t>
  </si>
  <si>
    <t>5.2</t>
  </si>
  <si>
    <t>5.3</t>
  </si>
  <si>
    <t>2.1</t>
  </si>
  <si>
    <t>90 dias</t>
  </si>
  <si>
    <t>120 dias</t>
  </si>
  <si>
    <t>150 dias</t>
  </si>
  <si>
    <t>180 dias</t>
  </si>
  <si>
    <t>2.2</t>
  </si>
  <si>
    <t>3.2</t>
  </si>
  <si>
    <t>3.3</t>
  </si>
  <si>
    <t>3.4</t>
  </si>
  <si>
    <t>3.5</t>
  </si>
  <si>
    <t>3.6</t>
  </si>
  <si>
    <t xml:space="preserve">PREÇO REAJUSTE 
IGP-M 2024 BOLETIM FOCUS 
24 de novembro de 2023
</t>
  </si>
  <si>
    <t>5.4</t>
  </si>
  <si>
    <t>5.5</t>
  </si>
  <si>
    <t>6.1</t>
  </si>
  <si>
    <t>6.2</t>
  </si>
  <si>
    <t>6.3</t>
  </si>
  <si>
    <t>5.6</t>
  </si>
  <si>
    <t>6.4</t>
  </si>
  <si>
    <t>5.7</t>
  </si>
  <si>
    <t>5.8</t>
  </si>
  <si>
    <t>5.9</t>
  </si>
  <si>
    <t>5.10</t>
  </si>
  <si>
    <t>5.11</t>
  </si>
  <si>
    <t>3.7</t>
  </si>
  <si>
    <t>3.8</t>
  </si>
  <si>
    <t>3.9</t>
  </si>
  <si>
    <t>3.10</t>
  </si>
  <si>
    <t>3.11</t>
  </si>
  <si>
    <t>3.12</t>
  </si>
  <si>
    <t>3.13</t>
  </si>
  <si>
    <t>3.14</t>
  </si>
  <si>
    <t>5.12</t>
  </si>
  <si>
    <t>1</t>
  </si>
  <si>
    <t xml:space="preserve">ADMINISTRAÇÃO LOCAL      </t>
  </si>
  <si>
    <t>2</t>
  </si>
  <si>
    <t xml:space="preserve">CONSTRUÇÃO DO CANTEIRO      </t>
  </si>
  <si>
    <t>3</t>
  </si>
  <si>
    <t xml:space="preserve">SERVIÇOS PRELIMINARES      </t>
  </si>
  <si>
    <t xml:space="preserve">DEMOLIÇÃO DE ALVENARIA     </t>
  </si>
  <si>
    <t xml:space="preserve">TRANSPORTE DE MATERIAL ESCAVADO - ENTULHO (A)      </t>
  </si>
  <si>
    <t xml:space="preserve">CARGA E DESCARGA, DE TUBOS E PEÇAS EM FERRO FUNDIDO     </t>
  </si>
  <si>
    <t xml:space="preserve">ATERRO DE VALAS, POÇOS E CAVAS COMPACTADO MECANICAMENTE, SEM CONTROLE DO G.C. (A)    </t>
  </si>
  <si>
    <t xml:space="preserve">CARGA E DESCARGA - SOLO (A)    </t>
  </si>
  <si>
    <t>4</t>
  </si>
  <si>
    <t xml:space="preserve">ESTRUTURA ELEVADA E QUADRO DE COMANDO      </t>
  </si>
  <si>
    <t xml:space="preserve">ESCAVAÇÃO MECANIZADA DE VALAS, EM SOLO NÃO ROCHOSO, C/PROF. ATÉ 1,25 M (A)     </t>
  </si>
  <si>
    <t xml:space="preserve">ATERRO DE VALAS, POÇOS E CAVAS COMPACTADO MECANICAMENTE, SEM CONTROLE DO G.C. (A)     </t>
  </si>
  <si>
    <t>4.5</t>
  </si>
  <si>
    <t>4.6</t>
  </si>
  <si>
    <t xml:space="preserve">ESTACA TIPO HÉLICE CONTÍNUA, DIÂMETRO 25 CM - CAA I E II     </t>
  </si>
  <si>
    <t>4.7</t>
  </si>
  <si>
    <t xml:space="preserve">FÔRMAS DE MADEIRA - COMUM    </t>
  </si>
  <si>
    <t>4.8</t>
  </si>
  <si>
    <t xml:space="preserve">ARMAÇÃO EM AÇO CA-50    </t>
  </si>
  <si>
    <t>4.9</t>
  </si>
  <si>
    <t>4.10</t>
  </si>
  <si>
    <t xml:space="preserve">CONCRETO NÃO ESTRUTURAL - MÍNIMO 150 KG DE CIMENTO/M³      </t>
  </si>
  <si>
    <t>4.11</t>
  </si>
  <si>
    <t xml:space="preserve">ALVENARIA DE ELEVAÇÃO, BLOCOS DE CONCRETO 14 X 19 X 39 CM      </t>
  </si>
  <si>
    <t>4.12</t>
  </si>
  <si>
    <t>4.13</t>
  </si>
  <si>
    <t xml:space="preserve">CHAPISCO    </t>
  </si>
  <si>
    <t>4.14</t>
  </si>
  <si>
    <t xml:space="preserve">EMBOÇO     </t>
  </si>
  <si>
    <t>4.15</t>
  </si>
  <si>
    <t xml:space="preserve">REBOCO    </t>
  </si>
  <si>
    <t>4.16</t>
  </si>
  <si>
    <t>4.17</t>
  </si>
  <si>
    <t>4.18</t>
  </si>
  <si>
    <t>4.19</t>
  </si>
  <si>
    <t>4.20</t>
  </si>
  <si>
    <t>4.21</t>
  </si>
  <si>
    <t>4.22</t>
  </si>
  <si>
    <t>4.23</t>
  </si>
  <si>
    <t>4.24</t>
  </si>
  <si>
    <t xml:space="preserve">PORTA DE ALUMÍNIO, COM 2 FOLHAS     </t>
  </si>
  <si>
    <t xml:space="preserve">TELA MOSQUITEIRA DE AÇO INOX MALHA 16 FIO 31    </t>
  </si>
  <si>
    <t>5</t>
  </si>
  <si>
    <t xml:space="preserve">POÇO DE SUCÇÃO, BARRILETE E PV DESARENADOR      </t>
  </si>
  <si>
    <t xml:space="preserve">ESCAVAÇÃO MECANIZADA DE POÇOS E CAVAS, EM SOLO NÃO ROCHOSO, C/PROF. ATÉ 2,00 M (A)     </t>
  </si>
  <si>
    <t xml:space="preserve">CARGA E DESCARGA - SOLO (A)     </t>
  </si>
  <si>
    <t xml:space="preserve">ESCORAMENTO COM ESTACAS PRANCHAS METÁLICAS - PROFUNDIDADE ATÉ 4,00 M     </t>
  </si>
  <si>
    <t xml:space="preserve">LASTRO DE CONCRETO MAGRO, APLICADO EM BLOCOS DE COROAMENTO OU SAPATAS. </t>
  </si>
  <si>
    <t xml:space="preserve">ARMAÇÃO EM AÇO CA-50     </t>
  </si>
  <si>
    <t>5.13</t>
  </si>
  <si>
    <t xml:space="preserve">CONCRETO ESTRUTURAL P/ ESTRUTURAS EM CONTATO COM ÁGUA BRUTA, ÁGUA TRATADA, SOLO E GASES AGRESSIVOS, FCK = 30,0 MPA, A/C MÁX. 0,55 L/KG - MÍN. DE 320 KG DE CIMENTO/M³     </t>
  </si>
  <si>
    <t>5.14</t>
  </si>
  <si>
    <t>5.15</t>
  </si>
  <si>
    <t>5.16</t>
  </si>
  <si>
    <t>5.17</t>
  </si>
  <si>
    <t>5.18</t>
  </si>
  <si>
    <t>5.19</t>
  </si>
  <si>
    <t>5.20</t>
  </si>
  <si>
    <t>5.21</t>
  </si>
  <si>
    <t>5.22</t>
  </si>
  <si>
    <t>5.23</t>
  </si>
  <si>
    <t>5.24</t>
  </si>
  <si>
    <t>5.25</t>
  </si>
  <si>
    <t>5.26</t>
  </si>
  <si>
    <t>5.27</t>
  </si>
  <si>
    <t>5.28</t>
  </si>
  <si>
    <t xml:space="preserve">HASTE DE PROLONGAMENTO - MONTAGEM      </t>
  </si>
  <si>
    <t>5.29</t>
  </si>
  <si>
    <t>5.30</t>
  </si>
  <si>
    <t>5.31</t>
  </si>
  <si>
    <t xml:space="preserve">FLANGE CEGO DN 150 MM PN 10 P/ ESGOTO BRUTO      </t>
  </si>
  <si>
    <t xml:space="preserve">ABRAÇADEIRA EM FITA DE AÇO INÓX P/ POSTES C/ PRESILHA - 2 M    </t>
  </si>
  <si>
    <t>6</t>
  </si>
  <si>
    <t xml:space="preserve">URBANIZAÇÃO      </t>
  </si>
  <si>
    <t xml:space="preserve">ARGILA OU BARRO PARA ATERRO/REATERRO (COM TRANSPORTE ATE 10 KM)   </t>
  </si>
  <si>
    <t>6.5</t>
  </si>
  <si>
    <t>6.6</t>
  </si>
  <si>
    <t>6.7</t>
  </si>
  <si>
    <t>6.8</t>
  </si>
  <si>
    <t>6.9</t>
  </si>
  <si>
    <t>6.10</t>
  </si>
  <si>
    <t>6.11</t>
  </si>
  <si>
    <t>6.12</t>
  </si>
  <si>
    <t>6.13</t>
  </si>
  <si>
    <t>6.14</t>
  </si>
  <si>
    <t>6.15</t>
  </si>
  <si>
    <t>6.16</t>
  </si>
  <si>
    <t>6.17</t>
  </si>
  <si>
    <t xml:space="preserve">FORNECIMENTO DE SERVIÇOS E MATERIAIS PARA EXECUÇÃO  DA ILUMINAÇÃO EXTERNA DE  PÁTIO </t>
  </si>
  <si>
    <t>6.18</t>
  </si>
  <si>
    <t xml:space="preserve">ADMINISTRAÇÃO LOCAL -  EEE NOVO MUNDO    </t>
  </si>
  <si>
    <t>LOCACAO DE CONTAINER 2,30 X 6,00 M, ALT. 2,50 M, PARA ESCRITORIO, SEM DIVISORIAS INTERNAS E SEM SANITARIO (NAO INCLUI MOBILIZACAO/DESMOBILIZACAO) (3 UNIDADES ALMX, ESCRI E REFEI)</t>
  </si>
  <si>
    <t xml:space="preserve">LOCACAO DE CONTAINER 2,30 X 4,30 M, ALT. 2,50 M, P/ SANITARIO, C/ 5 BACIAS, 1 LAVATORIO E 4 MICTORIOS (NAO INCLUI MOBILIZACAO/DESMOBILIZACAO)(2 UNIDADES MASC. E FEM.) </t>
  </si>
  <si>
    <t xml:space="preserve">TAPUME COM COMPENSADO DE MADEIRA. AF_05/2018     </t>
  </si>
  <si>
    <t xml:space="preserve">REMOÇÃO DE TAPUME/ CHAPAS METÁLICAS E DE MADEIRA, DE FORMA MANUAL, SEM REAPROVEITAMENTO. </t>
  </si>
  <si>
    <t xml:space="preserve">PLACA DE IDENTIFICAÇÃO DE OBRAS     </t>
  </si>
  <si>
    <t xml:space="preserve">DEMOLIÇÃO DE CONCRETO ARMADO  </t>
  </si>
  <si>
    <t xml:space="preserve">CARGA E DESCARGA - ENTULHO (A)     </t>
  </si>
  <si>
    <t>REMOÇÃO DE PORTAS, DE FORMA MANUAL, SEM REAPROVEITAMENTO.</t>
  </si>
  <si>
    <t xml:space="preserve">REMOÇÃO DE JANELAS, DE FORMA MANUAL, SEM REAPROVEITAMENTO. </t>
  </si>
  <si>
    <t xml:space="preserve">REMOÇÃO DE TELHAS DE FIBROCIMENTO ESTRUTURAL L = 49 CM    </t>
  </si>
  <si>
    <t xml:space="preserve">DESMONTAGEM DE PEÇAS E TUBULAÇÕES EM FºFº     </t>
  </si>
  <si>
    <t xml:space="preserve">TRANSPORTE, DE TUBOS E PEÇAS EM FERRO FUNDIDO   </t>
  </si>
  <si>
    <t xml:space="preserve">DESMONTAGEM DE CONJUNTO MOTOBOMBA CENTRÍFUGA BAIXA POTÊNCIA      </t>
  </si>
  <si>
    <t>3.15</t>
  </si>
  <si>
    <t xml:space="preserve">REMOÇÃO ENTULHO INCLUSIVE A CARGA, TRANSPORTE E DESCARGA EM BOTA FORA A QQ DISTÂNCIA     </t>
  </si>
  <si>
    <t>3.16</t>
  </si>
  <si>
    <t>3.17</t>
  </si>
  <si>
    <t>3.18</t>
  </si>
  <si>
    <t>3.19</t>
  </si>
  <si>
    <t xml:space="preserve">RELOCAÇÃO PROVISÓRIA DO PAINEL DE COMANDO EXISTENTE PARA CANTEIRO DE OBRA      </t>
  </si>
  <si>
    <t xml:space="preserve">POSTO DE TRANSFORMAÇÃO ELEVADO      </t>
  </si>
  <si>
    <t/>
  </si>
  <si>
    <t xml:space="preserve">ESCAVAÇÃO MECANIZADA DE VALAS, EM SOLO NÃO ROCHOSO, C/PROF. ATÉ 1,25 M (A)    </t>
  </si>
  <si>
    <t>TRANSPORTE DE MATERIAL ESCAVADO - SOLO (A)     (m3 x Km)</t>
  </si>
  <si>
    <t xml:space="preserve">FÔRMAS DE MADEIRA - COMUM      </t>
  </si>
  <si>
    <t xml:space="preserve">CONCRETO ESTRUTURAL PARA ESTRUTURAS NÃO SUJEITAS A CONTATO COM ÁGUA E ESGOTO, FCK = 30,0 MPA    </t>
  </si>
  <si>
    <t xml:space="preserve">CONCRETO NÃO ESTRUTURAL - MÍNIMO 150 KG DE CIMENTO/M³     </t>
  </si>
  <si>
    <t xml:space="preserve">FUNDO SELADOR ACRÍLICO, APLICAÇÃO MANUAL EM TETO, UMA DEMÃO. </t>
  </si>
  <si>
    <t xml:space="preserve">FUNDO SELADOR ACRÍLICO, APLICAÇÃO MANUAL EM PAREDE, UMA DEMÃO.       </t>
  </si>
  <si>
    <t xml:space="preserve">PINTURA LÁTEX ACRÍLICA PREMIUM, APLICAÇÃO MANUAL EM TETO, DUAS DEMÃOS.    </t>
  </si>
  <si>
    <t xml:space="preserve">PINTURA LÁTEX ACRÍLICA PREMIUM, APLICAÇÃO MANUAL EM PAREDES, DUAS DEMÃOS. </t>
  </si>
  <si>
    <t xml:space="preserve">TUBO PVC, SÉRIE R, ÁGUA PLUVIAL, DN 150 MM, FORNECIDO E INSTALADO EM CONDUTORES VERTICAIS DE ÁGUAS PLUVIAIS. </t>
  </si>
  <si>
    <t>JOELHO 90 GRAUS, PVC, SERIE R, ÁGUA PLUVIAL, DN 150 MM, JUNTA ELÁSTICA, FORNECIDO E INSTALADO EM CONDUTORES VERTICAIS DE ÁGUAS PLUVIAIS.</t>
  </si>
  <si>
    <t xml:space="preserve">CAIXA SIFONADA, PVC, DN 150 X 185 X 75 MM, FORNECIDA E INSTALADA EM RAMAIS DE ENCAMINHAMENTO DE ÁGUA PLUVIAL. AF_12/2014     </t>
  </si>
  <si>
    <t xml:space="preserve">GUARDA-CORPO ESCADA FIBRA DE VIDRO (PRFV) TIPO 1 NTS 282-2020     </t>
  </si>
  <si>
    <t xml:space="preserve">GUARDA-CORPO RETO FIBRA DE VIDRO (PRFV) TIPO 2 NTS 282-2020     </t>
  </si>
  <si>
    <t xml:space="preserve">FORNECIMENTO DE SERVIÇOS E MATERIAIS PARA EXECUÇÃO DO POSTO DE TRANSFORMAÇÃO E INTERLIGAÇÕES COM O QUADRO DE COMANDO E GERADOR
</t>
  </si>
  <si>
    <t xml:space="preserve">ESTACA TIPO HÉLICE CONTÍNUA, DIÂMETRO 25 CM - CAA I E II    </t>
  </si>
  <si>
    <t xml:space="preserve">ALVENARIA DE ELEVAÇÃO, BLOCOS DE CONCRETO 14 X 19 X 39 CM    </t>
  </si>
  <si>
    <t>ALVENARIA DE ELEVAÇÃO, BLOCOS DE CONCRETO 19 X 19 X 39 CM      70110014</t>
  </si>
  <si>
    <t xml:space="preserve">ALVENARIA DE VEDAÇÃO COM ELEMENTO VAZADO DE CERÂMICA (COBOGÓ) DE 7X20X20CM E ARGAMASSA DE ASSENTAMENTO COM PREPARO EM BETONEIRA.   </t>
  </si>
  <si>
    <t xml:space="preserve">CHAPISCO  </t>
  </si>
  <si>
    <t xml:space="preserve">REBOCO      </t>
  </si>
  <si>
    <t xml:space="preserve">FUNDO SELADOR ACRÍLICO, APLICAÇÃO MANUAL EM PAREDE, UMA DEMÃO.     </t>
  </si>
  <si>
    <t>PINTURA LÁTEX ACRÍLICA PREMIUM, APLICAÇÃO MANUAL EM TETO, DUAS DEMÃOS.</t>
  </si>
  <si>
    <t xml:space="preserve">PINTURA LÁTEX ACRÍLICA PREMIUM, APLICAÇÃO MANUAL EM PAREDES, DUAS DEMÃOS.    </t>
  </si>
  <si>
    <t xml:space="preserve">TUBO PVC, SÉRIE R, ÁGUA PLUVIAL, DN 150 MM, FORNECIDO E INSTALADO EM CONDUTORES VERTICAIS DE ÁGUAS PLUVIAIS.     </t>
  </si>
  <si>
    <t xml:space="preserve">JOELHO 90 GRAUS, PVC, SERIE R, ÁGUA PLUVIAL, DN 150 MM, JUNTA ELÁSTICA, FORNECIDO E INSTALADO EM CONDUTORES VERTICAIS DE ÁGUAS PLUVIAIS.   </t>
  </si>
  <si>
    <t xml:space="preserve">GUARDA-CORPO ESCADA FIBRA DE VIDRO (PRFV) TIPO 1 NTS 282-2020    </t>
  </si>
  <si>
    <t xml:space="preserve">GUARDA-CORPO RETO FIBRA DE VIDRO (PRFV) TIPO 2 NTS 282-2020    </t>
  </si>
  <si>
    <t xml:space="preserve">FORNECIMENTO, INSTALAÇÃO E START-UP  DE PAINEL AUTOPORTANTE, </t>
  </si>
  <si>
    <t>GRUPO GERADOR CABINADO E INSONORIZADO, 75 KVA, COM POTÊNCIA CONTÍNUA DE NO MÍNIMO 67,5 KVA, FATOR DE 0,8 TRIFÁSICO, 220V/380V - 60HZ</t>
  </si>
  <si>
    <t>TANQUE DE POLIETILENO REFORÇADO (PEAD) GRADEADO DE 1000 LITROS</t>
  </si>
  <si>
    <t xml:space="preserve">BACIA PALLET DE CONTENÇÃO DE VAZAMENTOS ATÉ 1000 LITROS PARA IBC EM POLIPROPILENO    </t>
  </si>
  <si>
    <t xml:space="preserve">ESCAVAÇÃO MECANIZADA DE POÇOS E CAVAS, EM SOLO NÃO ROCHOSO, C/PROF. ATÉ 3,00 M (A)    </t>
  </si>
  <si>
    <t xml:space="preserve">ESCAVAÇÃO MECANIZADA DE VALAS, EM SOLO NÃO ROCHOSO, C/PROF. ATÉ 3,00 M (A)    </t>
  </si>
  <si>
    <t>TRANSPORTE DE MATERIAL ESCAVADO - SOLO (A)      (m3 x Km)</t>
  </si>
  <si>
    <t xml:space="preserve">INSTALAÇÃO DE PONTEIRAS FILTRANTES PARA REBAIXAMENTO DE LENÇOL FREÁTICO </t>
  </si>
  <si>
    <t>INSTALAÇÃO, OPERAÇÃO E MANUTENÇÃO DO SISTEMA DE REBAIXAMENTO COM PONTEIRAS FILTRANTES (conjunto)</t>
  </si>
  <si>
    <t xml:space="preserve">CONCRETO NÃO ESTRUTURAL - MÍNIMO 210 KG DE CIMENTO/M³ </t>
  </si>
  <si>
    <t>ANDAIMES TUBULARES     (m3 m)</t>
  </si>
  <si>
    <t>APICOAMENTO MANUAL DE SUPERFÍCIE     SABESP 70190014</t>
  </si>
  <si>
    <t xml:space="preserve">IMPERMEABILIZAÇÃO COM RESINA ACRÍLICA ELASTOMÉRICA    </t>
  </si>
  <si>
    <t>6.19</t>
  </si>
  <si>
    <t xml:space="preserve">TUBO DE CONCRETO ARMADO PONTA E BOLSA EA NBR 8890 P/ ESGOTO SANITÁRIO DN 1000 MM L= 1,50 M     </t>
  </si>
  <si>
    <t>6.20</t>
  </si>
  <si>
    <t xml:space="preserve">ASSENTAMENTO SIMPLES DE TUBOS DE CONCRETO, DN 1.000 MM     </t>
  </si>
  <si>
    <t>6.21</t>
  </si>
  <si>
    <t>FORNECIMENTO DE SERVIÇOS E MATERIAIS PARA EXECUÇÃO  DO RAMAL DE ALIMENTAÇÃO DOS CONJUNTOS MOTOBOMBA SUBMERSÍVEIS (03 UNIDADES),  
RAMALBOMBA</t>
  </si>
  <si>
    <t>6.22</t>
  </si>
  <si>
    <t>FORNECIMENTO DE SERVIÇOS E MATERIAIS PARA EXECUÇÃO  DO COMANDO DAS BOMBAS, INCLUINDO SENSOR HIDROSTÁTICO E CHAVE DE NÍVEL (RESERVA),</t>
  </si>
  <si>
    <t>6.23</t>
  </si>
  <si>
    <t xml:space="preserve">CONJUNTO MOTO-BOMBA SUBMERSÍVEL 16 ATÉ 50 CV - MONTAGEM     </t>
  </si>
  <si>
    <t>6.24</t>
  </si>
  <si>
    <t>CONJUNTO MOTOBOMBA SUBMERSÍVEIS PARA ESGOTO BRUTO COM ROTOR ABERTO EM FERRO FUNDIDO DE PASSAGEM AMPLO PARA LÍQUIDO CONTENDO SÓLIDOS, FIBRAS E GASES EM SUSPENSÃO</t>
  </si>
  <si>
    <t>6.25</t>
  </si>
  <si>
    <t xml:space="preserve">TUBOS E CONEXÕES METÁLICOS FLANGEADOS - MONTAGEM     </t>
  </si>
  <si>
    <t>6.26</t>
  </si>
  <si>
    <t>6.27</t>
  </si>
  <si>
    <t>TRANSPORTE, DE TUBOS E PEÇAS EM FERRO FUNDIDO ( txKm)</t>
  </si>
  <si>
    <t>6.28</t>
  </si>
  <si>
    <t xml:space="preserve">JUNTA DESMONTAGEM TRAVADA AXIALMENTE ATÉ DN 200 MM - MONTAGEM     </t>
  </si>
  <si>
    <t>6.29</t>
  </si>
  <si>
    <t xml:space="preserve">VÁLVULA GAVETA FOFO ATÉ DN200 MM - MONTAGEM    </t>
  </si>
  <si>
    <t>6.30</t>
  </si>
  <si>
    <t xml:space="preserve">VÁLVULA GAVETA FOFO DN250 MM ATÉ DN400 MM - MONTAGEM    </t>
  </si>
  <si>
    <t>6.31</t>
  </si>
  <si>
    <t xml:space="preserve">VÁLVULA RETENÇÃO FOFO ATÉ DN 200 MM - MONTAGEM    </t>
  </si>
  <si>
    <t>6.32</t>
  </si>
  <si>
    <t xml:space="preserve">MANCAL INTERMEDIÁRIO - MONTAGEM    </t>
  </si>
  <si>
    <t>6.33</t>
  </si>
  <si>
    <t>6.34</t>
  </si>
  <si>
    <t xml:space="preserve">REDUÇÃO COM FLANGES EXCÊNTRICA DN 200MM X DN 100 MM PN 10 P/ ESGOTO BRUTO     </t>
  </si>
  <si>
    <t>6.35</t>
  </si>
  <si>
    <t xml:space="preserve">TUBO COM FLANGES DN 200 MM PN 10 P/ ESGOTO BRUTO - L =1,77M     </t>
  </si>
  <si>
    <t>6.36</t>
  </si>
  <si>
    <t xml:space="preserve">CARRETEL COM TIRANTES A RECORTAR DN 200 MM PN 10 P/ ESGOTO BRUTO      </t>
  </si>
  <si>
    <t>6.37</t>
  </si>
  <si>
    <t xml:space="preserve">CURVA 90° COM FLANGES DN 200 MM PN 10 P/ ESGOTO BRUTO </t>
  </si>
  <si>
    <t>6.38</t>
  </si>
  <si>
    <t>TUBO COM FLANGES DN 200 MM PN 10 P/ ESGOTO BRUTO - L = 1,90M     MERCADO -</t>
  </si>
  <si>
    <t>6.39</t>
  </si>
  <si>
    <t xml:space="preserve">JUNTA DE DESMONSTAGEM TRAVADA AXIALMENTE DN 200 MM     </t>
  </si>
  <si>
    <t>6.40</t>
  </si>
  <si>
    <t xml:space="preserve">VÁLVULA DE RETENÇÃO PORTIOLA ÚNICA REVESTIDA EM BORRACHA  ÂNGULO DE OCLUSÃO 35 º COM FLANGES DN 200 MM  PN 10 P/ ESGOTO BRUTO      </t>
  </si>
  <si>
    <t>6.41</t>
  </si>
  <si>
    <t xml:space="preserve">VÁLVULA DE GAVETA COM FLANGES E CUNHA DE BORRACHA CORPO CURTO COM VOLANTE DN 200MM PN 10 P/ ESGOTO BRUTO      </t>
  </si>
  <si>
    <t>6.42</t>
  </si>
  <si>
    <t xml:space="preserve">TÊ DE REDUÇÃO COM FLANGES DN 200 MM X DN 100 MM PN 10 P/ ESGOTO BRUTO    </t>
  </si>
  <si>
    <t>6.43</t>
  </si>
  <si>
    <t xml:space="preserve">TÊ DE REDUÇÃO COM FLANGES DN 250 MM X DN 200 MM PN 10 P/ ESGOTO BRUTO     </t>
  </si>
  <si>
    <t>6.44</t>
  </si>
  <si>
    <t xml:space="preserve">TUBO COM FLANGES DN 200 MM PN 10 P/ ESGOTO BRUTO - L = 2,41M    </t>
  </si>
  <si>
    <t>6.45</t>
  </si>
  <si>
    <t xml:space="preserve">TUBO COM FLANGES DN 250 MM PN 10 P/ ESGOTO BRUTO - L = 0,30M     </t>
  </si>
  <si>
    <t>6.46</t>
  </si>
  <si>
    <t xml:space="preserve">FLANGE CEGO DN 250 MM PN 10 P/ ESGOTO BRUTO     </t>
  </si>
  <si>
    <t>6.47</t>
  </si>
  <si>
    <t xml:space="preserve">TUBO COM FLANGES DN 250 MM PN 10 P/ ESGOTO BRUTO - L = 1,80M     </t>
  </si>
  <si>
    <t>6.48</t>
  </si>
  <si>
    <t xml:space="preserve">REDUÇÃO COM FLANGES CONCÊNTRICA DN 300MM X DN 250 MM PN 10 P/ ESGOTO BRUTO   </t>
  </si>
  <si>
    <t>6.49</t>
  </si>
  <si>
    <t xml:space="preserve">EXTREMIDADE FLANGE E PONTA DN 300 MM PN 10 P/ ESGOTO BRUTO     </t>
  </si>
  <si>
    <t>6.50</t>
  </si>
  <si>
    <t xml:space="preserve">CURVA 45° COM FLANGES DN 100 MM PN 10 P/ ESGOTO BRUTO     </t>
  </si>
  <si>
    <t>6.51</t>
  </si>
  <si>
    <t xml:space="preserve">VÁLVULA DE GAVETA COM FLANGES E CUNHA DE BORRACHA CORPO CURTO COM VOLANTE DN 100MM PN 10 P/ ESGOTO BRUTO      </t>
  </si>
  <si>
    <t>6.52</t>
  </si>
  <si>
    <t xml:space="preserve">CURVA 90° COM FLANGES DN 100 MM PN 10 P/ ESGOTO BRUTO    </t>
  </si>
  <si>
    <t>6.53</t>
  </si>
  <si>
    <t>TÊ COM FLANGES DN 100 MM PN 10 P/ ESGOTO BRUTO      SABESP HM06633</t>
  </si>
  <si>
    <t>6.54</t>
  </si>
  <si>
    <t xml:space="preserve">TUBO COM FLANGES DN 100 MM PN 10 P/ ESGOTO BRUTO - L = 1,60M     </t>
  </si>
  <si>
    <t>6.55</t>
  </si>
  <si>
    <t xml:space="preserve">CARRETEL COM TIRANTES A RECORTAR DN 100 MM PN 10 P/ ESGOTO BRUTO      </t>
  </si>
  <si>
    <t>6.56</t>
  </si>
  <si>
    <t>TUBO COM FLANGES DN 100 MM PN 10 P/ ESGOTO BRUTO - L = 1,95M     MERCADO -</t>
  </si>
  <si>
    <t>6.57</t>
  </si>
  <si>
    <t>TUBO COM FLANGES DN 100 MM PN 10 P/ ESGOTO BRUTO - L = 0,90M     MERCADO -</t>
  </si>
  <si>
    <t>6.58</t>
  </si>
  <si>
    <t>TUBO COM FLANGES DN 100 MM PN 10 P/ ESGOTO BRUTO - L = 0,60M     MERCADO -</t>
  </si>
  <si>
    <t>6.59</t>
  </si>
  <si>
    <t xml:space="preserve">JUNÇÃO 45° COM FLANGES DN 100 MM PN 10 P/ ESGOTO BRUTO      </t>
  </si>
  <si>
    <t>6.60</t>
  </si>
  <si>
    <t>6.61</t>
  </si>
  <si>
    <t xml:space="preserve">CESTO DE 50X45X45 CM EM CANONEIRAS DE ABAS IGUAIS 2"X2"X3/16", BARRA CHATA L=2"  ESP. = 3/16" E BARRA MACIÇA 1/4 "    </t>
  </si>
  <si>
    <t>6.62</t>
  </si>
  <si>
    <t xml:space="preserve">ESTRUTURA EM CANONEIRAS DE ABAS IGUAIS 2"X2"X3/16" E BARRA CHATA L=2"  ESP. = 3/16" (L= 3,00) PARA SUPORTE DO CESTO - TODOS PERFIS EM AÇO INOX 304 (CONFORME DETALHE)     </t>
  </si>
  <si>
    <t>6.63</t>
  </si>
  <si>
    <t xml:space="preserve">TUBO C/PONTA E BOLSA JGS K7 FERRO FUNDIDO  DN350 MM P/ ESGOTO BRUTO   </t>
  </si>
  <si>
    <t>6.64</t>
  </si>
  <si>
    <t xml:space="preserve">VÁLVULA DE GAVETA COM FLANGES E CUNHA DE BORRACHA CORPO CURTO COM CABEÇOTE - DN 350MM    </t>
  </si>
  <si>
    <t>6.65</t>
  </si>
  <si>
    <t xml:space="preserve">TUBO GUIA P/ CONJUNTO MOTOBOMBA EM AÇO INOX 2" L= 3,85 M     </t>
  </si>
  <si>
    <t>6.66</t>
  </si>
  <si>
    <t xml:space="preserve">CORRENTE EM AÇO INÓX P/ IÇAMENTO DA BOMBA (5/16) C/ 02 MANILHAS RETAS TIPO D C/ PINO ROSCADO - 5,50 M    </t>
  </si>
  <si>
    <t>6.67</t>
  </si>
  <si>
    <t xml:space="preserve">CORRENTE EM AÇO INÓX P/ IÇAMENTO DA CESTO Ø 1/4" C/ 02 MANILHAS RETAS TIPO D C/ PINO ROSCADO - 4,00 M     </t>
  </si>
  <si>
    <t>6.68</t>
  </si>
  <si>
    <t xml:space="preserve">TAMPA EM ALUMÍNIO (CHAPA XADREZ ESP. 3 MM) C/ REFORÇO ESTRUTURAL EM BARRA CHATA(CONFORME PROJETO)     </t>
  </si>
  <si>
    <t>6.69</t>
  </si>
  <si>
    <t xml:space="preserve">CURVA 90° PONTA E BOLSA DN 100 MM PN 10 (PREDIAL BRANCO)     </t>
  </si>
  <si>
    <t>6.70</t>
  </si>
  <si>
    <t xml:space="preserve">TUBO PONTA E BOLSA DN 100 MM  (PREDIAL BRANCO)  - L= 2,00    </t>
  </si>
  <si>
    <t>6.71</t>
  </si>
  <si>
    <t xml:space="preserve">CAIXA SIFONADA PVC DN 100X100X50 MM JEI     </t>
  </si>
  <si>
    <t>6.72</t>
  </si>
  <si>
    <t xml:space="preserve">GUINDASTE GIRATÓRIO MANUAL (RAIO DE GIRO 270°, COMPRIMENTO DA LANÇA 6,00 M E ALTURA DE 3,00 METROS) COM TALHA E TROLHE MANUAL P/ IÇAMENTO DE ATÉ 1 TONELADA     </t>
  </si>
  <si>
    <t>6.73</t>
  </si>
  <si>
    <t xml:space="preserve">TUBO COLETOR DE ESGOTO LISO JEI DN 150 MM OCRE L= 6,00M     </t>
  </si>
  <si>
    <t>6.74</t>
  </si>
  <si>
    <t xml:space="preserve">CURVA 90° COLETOR DE ESGOTO PB DN 150MM   </t>
  </si>
  <si>
    <t>6.75</t>
  </si>
  <si>
    <t xml:space="preserve">JUNÇÃO 45º COM FLANGES PN10/16 FERRO FUNDIDO DN=150 X 100 MM (33,00 KG) PINTURA EPÓXI VERMELHA - ACESSÓRIOS NÃO INCLUSOS NBR 15420 ESGOTO </t>
  </si>
  <si>
    <t>6.76</t>
  </si>
  <si>
    <t xml:space="preserve">TUBO COLETOR DE ESGOTO LISO JEI DN 100 MM OCRE L= 6,00M    </t>
  </si>
  <si>
    <t>6.77</t>
  </si>
  <si>
    <t xml:space="preserve">CAP, PVC, JE, OCRE, DN 100 MM (CONEXAO PARA TUBO COLETOR DE ESGOTO)     </t>
  </si>
  <si>
    <t>6.78</t>
  </si>
  <si>
    <t xml:space="preserve">TELA MOSQUITEIRA DE AÇO INOX MALHA 16 FIO 31     </t>
  </si>
  <si>
    <t>6.79</t>
  </si>
  <si>
    <t xml:space="preserve">CARVÃO ATIVADO SACO 25 KG    </t>
  </si>
  <si>
    <t>6.80</t>
  </si>
  <si>
    <t>6.81</t>
  </si>
  <si>
    <t xml:space="preserve">FLANGE CEGO DN 100 MM PN 10 P/ ESGOTO BRUTO      </t>
  </si>
  <si>
    <t>6.82</t>
  </si>
  <si>
    <t xml:space="preserve">EXTREMIDADE FLANGE E PONTA  DN 350 MM PN 10 P/ ESGOTO BRUTO      </t>
  </si>
  <si>
    <t>6.83</t>
  </si>
  <si>
    <t xml:space="preserve">HASTE PARA REGISTRO Ø 1 3/4 POL. COM QUADRADO 30X35,5 MM E BOCA DE CHAVE 27X32 MM PARA USO COM CABEÇOTE E CHAVE T - L= 1,50 M  (DN REGISTRO - 350 MM)      </t>
  </si>
  <si>
    <t>6.84</t>
  </si>
  <si>
    <t xml:space="preserve">MANCAL INTERMEDIÁRIO PARA HASTE DE PROLONGAMENTO - DIÂMETRO 1 3/4"     </t>
  </si>
  <si>
    <t>6.85</t>
  </si>
  <si>
    <t xml:space="preserve">TAMPÃO ARTICULADO FOFO DN 900 MM CL 400 KN      </t>
  </si>
  <si>
    <t>6.86</t>
  </si>
  <si>
    <t>PARAFUSO SEXTAVADO 16X80 C/ ROSCA, 01 PORCA E 02 ARRUELAS     MERCADO -</t>
  </si>
  <si>
    <t>6.87</t>
  </si>
  <si>
    <t xml:space="preserve">PARAFUSO SEXTAVADO 20X90 C/ ROSCA, 01 PORCA E 02 ARRUELAS     </t>
  </si>
  <si>
    <t>6.88</t>
  </si>
  <si>
    <t xml:space="preserve">PARAFUSO SEXTAVADO 20X100 C/ ROSCA, 01 PORCA E 02 ARRUELAS     </t>
  </si>
  <si>
    <t>6.89</t>
  </si>
  <si>
    <t xml:space="preserve">ARRUELA P/ FLANGE EM EPDM/ABF DN 100    </t>
  </si>
  <si>
    <t>6.90</t>
  </si>
  <si>
    <t xml:space="preserve">ARRUELA P/ FLANGE EM EPDM/ABF DN 200     </t>
  </si>
  <si>
    <t>6.91</t>
  </si>
  <si>
    <t xml:space="preserve">ARRUELA P/ FLANGE EM EPDM/ABF DN 250    </t>
  </si>
  <si>
    <t>6.92</t>
  </si>
  <si>
    <t xml:space="preserve">ARRUELA P/ FLANGE EM EPDM/ABF DN 300    </t>
  </si>
  <si>
    <t>6.93</t>
  </si>
  <si>
    <t>TIRANTE 16X360 C/ ROSCA, 02 PORCAS E 02 ARRUELAS     MERCADO -</t>
  </si>
  <si>
    <t>6.94</t>
  </si>
  <si>
    <t xml:space="preserve">TIRANTE 20X370 C/ ROSCA, 02 PORCAS E 02 ARRUELAS    </t>
  </si>
  <si>
    <t>6.95</t>
  </si>
  <si>
    <t xml:space="preserve">CHUMBADOR PASSANTE ROSCA EXTERNA 3/8" EM AÇO INÓX     </t>
  </si>
  <si>
    <t>7</t>
  </si>
  <si>
    <t>7.1</t>
  </si>
  <si>
    <t xml:space="preserve">LASTRO DE PEDRA BRITADA (A)     </t>
  </si>
  <si>
    <t>7.2</t>
  </si>
  <si>
    <t xml:space="preserve">PORTAO DE ABRIR EM CHAPA TIPO PAINEL LAMBRIL COMPLETA INCLUIDA, COM REQUADRO, ACABAMENTO NATURAL, COM TRILHOS (VEÍCULO)    </t>
  </si>
  <si>
    <t>7.3</t>
  </si>
  <si>
    <t xml:space="preserve">PORTAO DE ABRIR EM CHAPA TIPO PAINEL LAMBRIL COMPLETA INCLUIDA, COM REQUADRO, ACABAMENTO NATURAL, COM TRILHOS (PEDESTRE)    </t>
  </si>
  <si>
    <t>7.4</t>
  </si>
  <si>
    <t xml:space="preserve">TUBO, PVC, SOLDÁVEL, DN 25MM, INSTALADO EM RAMAL OU SUB-RAMAL DE ÁGUA- FORNECIMENTO E INSTALAÇÃO. </t>
  </si>
  <si>
    <t>7.5</t>
  </si>
  <si>
    <t xml:space="preserve">TORNEIRA CROMADA COM BICO PARA JARDIM/TANQUE 1/2 " OU 3/4 " (REF 1153) UN CR 61,47     </t>
  </si>
  <si>
    <t>7.6</t>
  </si>
  <si>
    <t xml:space="preserve">KIT CAVALETE PARA MEDIÇÃO DE ÁGUA - ENTRADA PRINCIPAL, EM PVC SOLDÁVEL DN 25 (¾ ) FORNECIMENTO E INSTALAÇÃO (EXCLUSIVE HIDRÔMETRO). </t>
  </si>
  <si>
    <t>7.7</t>
  </si>
  <si>
    <t xml:space="preserve">MEIA-CANA DE CONCRETO DIÂM. 200 MM    </t>
  </si>
  <si>
    <t>7.8</t>
  </si>
  <si>
    <t xml:space="preserve">GRELHA DE FERRO FUNDIDO    </t>
  </si>
  <si>
    <t>7.9</t>
  </si>
  <si>
    <t xml:space="preserve">CAIXA ENTERRADA HIDRÁULICA RETANGULAR, EM CONCRETO PRÉ-MOLDADO, DIMENSÕES INTERNAS: 0,4X0,4X0,4 M. AF_12/2020    </t>
  </si>
  <si>
    <t>7.10</t>
  </si>
  <si>
    <t>ASSENTAMENTO DE TUBO DE CONCRETO PARA REDES COLETORAS DE ÁGUAS PLUVIAIS, DIÂMETRO DE 300 MM, JUNTA RÍGIDA, INSTALADO EM LOCAL COM BAIXO NÍVEL DE INTERFERÊNCIAS (NÃO INCLUI FORNECIMENTO).</t>
  </si>
  <si>
    <t>7.11</t>
  </si>
  <si>
    <t>TUBO DE CONCRETO ARMADO PARA AGUAS PLUVIAIS, CLASSE PA-2, COM ENCAIXE PONTA E BOLSA, DIAMETRO NOMINAL DE 300 MM     SINAPI 7760</t>
  </si>
  <si>
    <t>7.12</t>
  </si>
  <si>
    <t xml:space="preserve">ALTEAMENTO DE PROTEÇÃO EM ARAME COM LÂMINAS - CONCERTINA AÇO GALVANIZADO    </t>
  </si>
  <si>
    <t>7.13</t>
  </si>
  <si>
    <t>7.14</t>
  </si>
  <si>
    <t>FÔRMAS DE MADEIRA - COMUM     SABESP 70070126</t>
  </si>
  <si>
    <t>7.15</t>
  </si>
  <si>
    <t>7.16</t>
  </si>
  <si>
    <t xml:space="preserve">CONCRETO ESTRUTURAL PARA ESTRUTURAS NÃO SUJEITAS A CONTATO COM ÁGUA E ESGOTO, FCK = 30,0 MPA   </t>
  </si>
  <si>
    <t>7.17</t>
  </si>
  <si>
    <t xml:space="preserve">ALVENARIA DE ELEVAÇÃO, BLOCOS DE CONCRETO 19 X 19 X 39 CM    </t>
  </si>
  <si>
    <t>7.18</t>
  </si>
  <si>
    <t xml:space="preserve">CHAPISCO     </t>
  </si>
  <si>
    <t>7.19</t>
  </si>
  <si>
    <t xml:space="preserve">EMBOÇO    </t>
  </si>
  <si>
    <t>7.20</t>
  </si>
  <si>
    <t xml:space="preserve">REBOCO     </t>
  </si>
  <si>
    <t>7.21</t>
  </si>
  <si>
    <t xml:space="preserve">FUNDO SELADOR ACRÍLICO, APLICAÇÃO MANUAL EM PAREDE, UMA DEMÃO.  </t>
  </si>
  <si>
    <t>7.22</t>
  </si>
  <si>
    <t>PINTURA LÁTEX ACRÍLICA PREMIUM, APLICAÇÃO MANUAL EM PAREDES, DUAS DEMÃOS. AF_04/2023     SINAPI 88489</t>
  </si>
  <si>
    <t>7.23</t>
  </si>
  <si>
    <t>7.24</t>
  </si>
  <si>
    <t xml:space="preserve">FORNECIMENTO DE SERVIÇOS E MATERIAIS PARA EXECUÇÃO  DO ATERRAMENTO
</t>
  </si>
  <si>
    <t>CONTRATAÇÃO DE EMPRESA PRESTADORA DE SERVIÇOS DE ENGENHARIA DEVIDAMENTE QUALIFICADA PARA EXECUÇÃO DAS OBRAS DE ADEQUAÇÃO DA ESTAÇÃO ELEVATÓRIA DE ESGOTO NOVO MUNDO</t>
  </si>
  <si>
    <t>SINAPI: Desonerada com Encargos Sociais de 86,73% - Referência: Janeiro/2024</t>
  </si>
  <si>
    <t>SABESP: Onerada com Encargos Sociais de 172% e BDI de 28% - Referência: Janeiro/2024</t>
  </si>
  <si>
    <t xml:space="preserve">DER-ES: Não Desonerados: Referência: Janeiro/2024 </t>
  </si>
  <si>
    <t xml:space="preserve">REFER.:  As composições são apresentadas com BDI incluso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</si>
</sst>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_(* #,##0.00_);_(* \(#,##0.00\);_(* &quot;-&quot;??_);_(@_)"/>
    <numFmt numFmtId="165" formatCode="_-&quot;R$&quot;\ * #,##0.00_-;\-&quot;R$&quot;\ * #,##0.00_-;_-&quot;R$&quot;\ * &quot;-&quot;??_-;_-@"/>
    <numFmt numFmtId="166" formatCode="_(&quot;Cr$&quot;* #,##0.00_);_(&quot;Cr$&quot;* \(#,##0.00\);_(&quot;Cr$&quot;* &quot;-&quot;??_);_(@_)"/>
    <numFmt numFmtId="167" formatCode="0.000000%"/>
  </numFmts>
  <fonts count="21" x14ac:knownFonts="1">
    <font>
      <sz val="10"/>
      <color rgb="FF000000"/>
      <name val="Arial"/>
    </font>
    <font>
      <sz val="10"/>
      <name val="Arial"/>
      <family val="2"/>
    </font>
    <font>
      <b/>
      <sz val="11"/>
      <color theme="1"/>
      <name val="Arial"/>
      <family val="2"/>
    </font>
    <font>
      <b/>
      <sz val="10"/>
      <color theme="1"/>
      <name val="Arial"/>
      <family val="2"/>
    </font>
    <font>
      <sz val="8"/>
      <color theme="1"/>
      <name val="Arial"/>
      <family val="2"/>
    </font>
    <font>
      <sz val="10"/>
      <color theme="1"/>
      <name val="Arial"/>
      <family val="2"/>
    </font>
    <font>
      <b/>
      <sz val="10"/>
      <color theme="0"/>
      <name val="Arial"/>
      <family val="2"/>
    </font>
    <font>
      <b/>
      <sz val="10"/>
      <color rgb="FF000000"/>
      <name val="Arial"/>
      <family val="2"/>
    </font>
    <font>
      <sz val="10"/>
      <color rgb="FF000000"/>
      <name val="Arial"/>
      <family val="2"/>
    </font>
    <font>
      <sz val="10"/>
      <color theme="1"/>
      <name val="Arial"/>
      <family val="2"/>
    </font>
    <font>
      <sz val="10"/>
      <color rgb="FF000000"/>
      <name val="Arial"/>
      <family val="2"/>
    </font>
    <font>
      <sz val="10"/>
      <name val="Arial"/>
      <family val="2"/>
    </font>
    <font>
      <sz val="9"/>
      <color theme="1"/>
      <name val="Arial"/>
      <family val="2"/>
    </font>
    <font>
      <b/>
      <sz val="10"/>
      <name val="Arial"/>
      <family val="2"/>
    </font>
    <font>
      <sz val="10"/>
      <color indexed="8"/>
      <name val="Arial"/>
      <family val="2"/>
    </font>
    <font>
      <b/>
      <sz val="10"/>
      <color theme="0"/>
      <name val="Arial"/>
      <family val="2"/>
    </font>
    <font>
      <b/>
      <sz val="10"/>
      <color theme="1"/>
      <name val="Arial"/>
      <family val="2"/>
    </font>
    <font>
      <sz val="11"/>
      <color theme="1"/>
      <name val="Calibri"/>
      <family val="2"/>
      <scheme val="minor"/>
    </font>
    <font>
      <sz val="12"/>
      <name val="Times New Roman"/>
      <family val="1"/>
    </font>
    <font>
      <sz val="8"/>
      <name val="Arial"/>
      <family val="2"/>
    </font>
    <font>
      <sz val="11"/>
      <name val="Calibri"/>
      <family val="2"/>
    </font>
  </fonts>
  <fills count="9">
    <fill>
      <patternFill patternType="none"/>
    </fill>
    <fill>
      <patternFill patternType="gray125"/>
    </fill>
    <fill>
      <patternFill patternType="solid">
        <fgColor rgb="FFBFBFBF"/>
        <bgColor rgb="FFBFBFBF"/>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tint="-0.34998626667073579"/>
        <bgColor rgb="FFBFBFBF"/>
      </patternFill>
    </fill>
    <fill>
      <patternFill patternType="solid">
        <fgColor theme="2" tint="-0.34998626667073579"/>
        <bgColor indexed="64"/>
      </patternFill>
    </fill>
    <fill>
      <patternFill patternType="solid">
        <fgColor theme="8" tint="0.39997558519241921"/>
        <bgColor indexed="64"/>
      </patternFill>
    </fill>
    <fill>
      <patternFill patternType="solid">
        <fgColor theme="8" tint="0.59999389629810485"/>
        <bgColor indexed="64"/>
      </patternFill>
    </fill>
  </fills>
  <borders count="52">
    <border>
      <left/>
      <right/>
      <top/>
      <bottom/>
      <diagonal/>
    </border>
    <border>
      <left style="thin">
        <color rgb="FF000000"/>
      </left>
      <right/>
      <top style="thin">
        <color rgb="FF000000"/>
      </top>
      <bottom/>
      <diagonal/>
    </border>
    <border>
      <left/>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indexed="64"/>
      </top>
      <bottom style="thin">
        <color indexed="64"/>
      </bottom>
      <diagonal/>
    </border>
    <border>
      <left style="thin">
        <color rgb="FF000000"/>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right style="thin">
        <color indexed="64"/>
      </right>
      <top style="thin">
        <color indexed="64"/>
      </top>
      <bottom style="thin">
        <color rgb="FF000000"/>
      </bottom>
      <diagonal/>
    </border>
    <border>
      <left style="thin">
        <color indexed="64"/>
      </left>
      <right/>
      <top style="thin">
        <color rgb="FF000000"/>
      </top>
      <bottom/>
      <diagonal/>
    </border>
    <border>
      <left/>
      <right/>
      <top/>
      <bottom style="thin">
        <color indexed="64"/>
      </bottom>
      <diagonal/>
    </border>
    <border>
      <left style="thin">
        <color rgb="FF000000"/>
      </left>
      <right/>
      <top/>
      <bottom style="thin">
        <color indexed="64"/>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s>
  <cellStyleXfs count="11">
    <xf numFmtId="0" fontId="0" fillId="0" borderId="0"/>
    <xf numFmtId="9" fontId="8" fillId="0" borderId="0" applyFont="0" applyFill="0" applyBorder="0" applyAlignment="0" applyProtection="0"/>
    <xf numFmtId="44" fontId="8" fillId="0" borderId="0" applyFont="0" applyFill="0" applyBorder="0" applyAlignment="0" applyProtection="0"/>
    <xf numFmtId="0" fontId="14" fillId="0" borderId="19" applyProtection="0"/>
    <xf numFmtId="0" fontId="1" fillId="0" borderId="19"/>
    <xf numFmtId="166" fontId="1" fillId="0" borderId="19" applyFont="0" applyFill="0" applyBorder="0" applyAlignment="0" applyProtection="0"/>
    <xf numFmtId="0" fontId="11" fillId="0" borderId="19"/>
    <xf numFmtId="0" fontId="17" fillId="0" borderId="19"/>
    <xf numFmtId="0" fontId="17" fillId="0" borderId="19"/>
    <xf numFmtId="0" fontId="18" fillId="0" borderId="19"/>
    <xf numFmtId="0" fontId="20" fillId="0" borderId="19"/>
  </cellStyleXfs>
  <cellXfs count="209">
    <xf numFmtId="0" fontId="0" fillId="0" borderId="0" xfId="0"/>
    <xf numFmtId="0" fontId="5" fillId="0" borderId="21" xfId="6" applyFont="1" applyBorder="1" applyAlignment="1">
      <alignment horizontal="left" vertical="center" wrapText="1"/>
    </xf>
    <xf numFmtId="0" fontId="5" fillId="0" borderId="21" xfId="6" applyFont="1" applyBorder="1" applyAlignment="1">
      <alignment vertical="center" wrapText="1"/>
    </xf>
    <xf numFmtId="0" fontId="0" fillId="0" borderId="5" xfId="0" applyBorder="1" applyAlignment="1">
      <alignment horizontal="center" vertical="center" wrapText="1"/>
    </xf>
    <xf numFmtId="165" fontId="9" fillId="0" borderId="5" xfId="0" applyNumberFormat="1" applyFont="1" applyBorder="1" applyAlignment="1">
      <alignment horizontal="right" vertical="center" wrapText="1"/>
    </xf>
    <xf numFmtId="0" fontId="5" fillId="0" borderId="34" xfId="6" applyFont="1" applyBorder="1" applyAlignment="1">
      <alignment horizontal="left" vertical="center" wrapText="1"/>
    </xf>
    <xf numFmtId="0" fontId="5" fillId="0" borderId="21" xfId="0" applyFont="1" applyBorder="1" applyAlignment="1">
      <alignment horizontal="right" vertical="center" wrapText="1"/>
    </xf>
    <xf numFmtId="165" fontId="9" fillId="0" borderId="21" xfId="0" applyNumberFormat="1" applyFont="1" applyBorder="1" applyAlignment="1">
      <alignment horizontal="right" vertical="center" wrapText="1"/>
    </xf>
    <xf numFmtId="0" fontId="5" fillId="0" borderId="22" xfId="6" applyFont="1" applyBorder="1" applyAlignment="1">
      <alignment horizontal="left" vertical="center" wrapText="1"/>
    </xf>
    <xf numFmtId="0" fontId="5" fillId="0" borderId="22" xfId="6" applyFont="1" applyBorder="1" applyAlignment="1">
      <alignment vertical="center" wrapText="1"/>
    </xf>
    <xf numFmtId="0" fontId="0" fillId="0" borderId="0" xfId="0" applyAlignment="1">
      <alignment vertical="center" wrapText="1"/>
    </xf>
    <xf numFmtId="0" fontId="5" fillId="0" borderId="31" xfId="6" applyFont="1" applyBorder="1" applyAlignment="1">
      <alignment horizontal="left" vertical="center" wrapText="1"/>
    </xf>
    <xf numFmtId="0" fontId="5" fillId="0" borderId="16" xfId="0" applyFont="1" applyBorder="1" applyAlignment="1">
      <alignment vertical="center" wrapText="1"/>
    </xf>
    <xf numFmtId="0" fontId="5" fillId="0" borderId="21" xfId="0" applyFont="1" applyBorder="1" applyAlignment="1">
      <alignment horizontal="center" vertical="center" wrapText="1"/>
    </xf>
    <xf numFmtId="0" fontId="5" fillId="0" borderId="19" xfId="0" applyFont="1" applyBorder="1" applyAlignment="1">
      <alignment vertical="center" wrapText="1"/>
    </xf>
    <xf numFmtId="0" fontId="5" fillId="0" borderId="21" xfId="0" applyFont="1" applyBorder="1" applyAlignment="1">
      <alignment vertical="center" wrapText="1"/>
    </xf>
    <xf numFmtId="0" fontId="7" fillId="6" borderId="21" xfId="0" applyFont="1" applyFill="1" applyBorder="1" applyAlignment="1">
      <alignment horizontal="left" vertical="center" wrapText="1"/>
    </xf>
    <xf numFmtId="0" fontId="7" fillId="6" borderId="22" xfId="0" applyFont="1" applyFill="1" applyBorder="1" applyAlignment="1">
      <alignment vertical="center" wrapText="1"/>
    </xf>
    <xf numFmtId="0" fontId="7" fillId="6" borderId="23" xfId="0" applyFont="1" applyFill="1" applyBorder="1" applyAlignment="1">
      <alignment vertical="center" wrapText="1"/>
    </xf>
    <xf numFmtId="0" fontId="7" fillId="6" borderId="23" xfId="0" applyFont="1" applyFill="1" applyBorder="1" applyAlignment="1">
      <alignment horizontal="left" vertical="center" wrapText="1"/>
    </xf>
    <xf numFmtId="0" fontId="7" fillId="6" borderId="22" xfId="0" applyFont="1" applyFill="1" applyBorder="1" applyAlignment="1">
      <alignment horizontal="left" vertical="center" wrapText="1"/>
    </xf>
    <xf numFmtId="0" fontId="5" fillId="0" borderId="24" xfId="6" applyFont="1" applyBorder="1" applyAlignment="1">
      <alignment horizontal="left" vertical="center" wrapText="1"/>
    </xf>
    <xf numFmtId="0" fontId="9" fillId="0" borderId="21" xfId="0" applyFont="1" applyBorder="1" applyAlignment="1">
      <alignment horizontal="center" vertical="center" wrapText="1"/>
    </xf>
    <xf numFmtId="2" fontId="10" fillId="0" borderId="21" xfId="0" applyNumberFormat="1" applyFont="1" applyBorder="1" applyAlignment="1">
      <alignment horizontal="right" vertical="center" wrapText="1" shrinkToFit="1"/>
    </xf>
    <xf numFmtId="44" fontId="10" fillId="0" borderId="15" xfId="2" applyFont="1" applyBorder="1" applyAlignment="1">
      <alignment horizontal="center" vertical="center" wrapText="1"/>
    </xf>
    <xf numFmtId="0" fontId="16" fillId="5" borderId="49" xfId="0" applyFont="1" applyFill="1" applyBorder="1" applyAlignment="1">
      <alignment vertical="center" wrapText="1"/>
    </xf>
    <xf numFmtId="0" fontId="16" fillId="5" borderId="48" xfId="0" applyFont="1" applyFill="1" applyBorder="1" applyAlignment="1">
      <alignment vertical="center" wrapText="1"/>
    </xf>
    <xf numFmtId="44" fontId="16" fillId="5" borderId="48" xfId="2" applyFont="1" applyFill="1" applyBorder="1" applyAlignment="1">
      <alignment vertical="center" wrapText="1"/>
    </xf>
    <xf numFmtId="0" fontId="3" fillId="5" borderId="1" xfId="0" applyFont="1" applyFill="1" applyBorder="1" applyAlignment="1">
      <alignment horizontal="right" vertical="center" wrapText="1"/>
    </xf>
    <xf numFmtId="0" fontId="3" fillId="5" borderId="20" xfId="0" applyFont="1" applyFill="1" applyBorder="1" applyAlignment="1">
      <alignment horizontal="left" vertical="center" wrapText="1"/>
    </xf>
    <xf numFmtId="0" fontId="3" fillId="5" borderId="20" xfId="0" applyFont="1" applyFill="1" applyBorder="1" applyAlignment="1">
      <alignment horizontal="center" vertical="center" wrapText="1"/>
    </xf>
    <xf numFmtId="44" fontId="3" fillId="5" borderId="20" xfId="2" applyFont="1" applyFill="1" applyBorder="1" applyAlignment="1">
      <alignment horizontal="center" vertical="center" wrapText="1"/>
    </xf>
    <xf numFmtId="44" fontId="10" fillId="0" borderId="50" xfId="2" applyFont="1" applyBorder="1" applyAlignment="1">
      <alignment horizontal="center" vertical="center" wrapText="1"/>
    </xf>
    <xf numFmtId="0" fontId="16" fillId="5" borderId="23" xfId="0" applyFont="1" applyFill="1" applyBorder="1" applyAlignment="1">
      <alignment vertical="center" wrapText="1"/>
    </xf>
    <xf numFmtId="44" fontId="16" fillId="5" borderId="23" xfId="2" applyFont="1" applyFill="1" applyBorder="1" applyAlignment="1">
      <alignmen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9" fontId="2" fillId="0" borderId="30" xfId="1" applyFont="1" applyBorder="1" applyAlignment="1">
      <alignment horizontal="center" vertical="center" wrapText="1"/>
    </xf>
    <xf numFmtId="9" fontId="3" fillId="0" borderId="30" xfId="1" applyFont="1" applyBorder="1" applyAlignment="1">
      <alignment horizontal="center" vertical="center" wrapText="1"/>
    </xf>
    <xf numFmtId="9" fontId="1" fillId="0" borderId="30" xfId="1" applyFont="1" applyBorder="1" applyAlignment="1">
      <alignment vertical="center" wrapText="1"/>
    </xf>
    <xf numFmtId="9" fontId="1" fillId="0" borderId="19" xfId="1" applyFont="1" applyBorder="1" applyAlignment="1">
      <alignment vertical="center" wrapText="1"/>
    </xf>
    <xf numFmtId="0" fontId="5" fillId="0" borderId="41" xfId="0" applyFont="1" applyBorder="1" applyAlignment="1">
      <alignment horizontal="center" vertical="center" wrapText="1"/>
    </xf>
    <xf numFmtId="44" fontId="9" fillId="0" borderId="44" xfId="2" applyFont="1" applyBorder="1" applyAlignment="1">
      <alignment horizontal="center" vertical="center" wrapText="1"/>
    </xf>
    <xf numFmtId="165" fontId="9" fillId="0" borderId="45"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2" xfId="0" applyFont="1" applyBorder="1" applyAlignment="1">
      <alignment horizontal="center" vertical="center" wrapText="1"/>
    </xf>
    <xf numFmtId="0" fontId="5" fillId="0" borderId="10" xfId="0" applyFont="1" applyBorder="1" applyAlignment="1">
      <alignment vertical="center" wrapText="1"/>
    </xf>
    <xf numFmtId="9" fontId="5" fillId="0" borderId="19" xfId="1" applyFont="1" applyBorder="1" applyAlignment="1">
      <alignment vertical="center" wrapText="1"/>
    </xf>
    <xf numFmtId="0" fontId="3" fillId="5" borderId="43" xfId="0" applyFont="1" applyFill="1" applyBorder="1" applyAlignment="1">
      <alignment horizontal="center" vertical="center" wrapText="1"/>
    </xf>
    <xf numFmtId="0" fontId="3" fillId="5" borderId="38" xfId="0" applyFont="1" applyFill="1" applyBorder="1" applyAlignment="1">
      <alignment vertical="center" wrapText="1"/>
    </xf>
    <xf numFmtId="0" fontId="3" fillId="5" borderId="40" xfId="0" applyFont="1" applyFill="1" applyBorder="1" applyAlignment="1">
      <alignment horizontal="right" vertical="center" wrapText="1"/>
    </xf>
    <xf numFmtId="0" fontId="3" fillId="5" borderId="23" xfId="0" applyFont="1" applyFill="1" applyBorder="1" applyAlignment="1">
      <alignment horizontal="left" vertical="center" wrapText="1"/>
    </xf>
    <xf numFmtId="0" fontId="3" fillId="5" borderId="23" xfId="0" applyFont="1" applyFill="1" applyBorder="1" applyAlignment="1">
      <alignment horizontal="center" vertical="center" wrapText="1"/>
    </xf>
    <xf numFmtId="44" fontId="3" fillId="5" borderId="23" xfId="2" applyFont="1" applyFill="1" applyBorder="1" applyAlignment="1">
      <alignment horizontal="center" vertical="center" wrapText="1"/>
    </xf>
    <xf numFmtId="0" fontId="3" fillId="5" borderId="23" xfId="0" applyFont="1" applyFill="1" applyBorder="1" applyAlignment="1">
      <alignment vertical="center" wrapText="1"/>
    </xf>
    <xf numFmtId="0" fontId="3" fillId="5" borderId="24" xfId="0" applyFont="1" applyFill="1" applyBorder="1" applyAlignment="1">
      <alignment vertical="center" wrapText="1"/>
    </xf>
    <xf numFmtId="0" fontId="3" fillId="5" borderId="22" xfId="0" applyFont="1" applyFill="1" applyBorder="1" applyAlignment="1">
      <alignment vertical="center" wrapText="1"/>
    </xf>
    <xf numFmtId="0" fontId="3" fillId="5" borderId="24" xfId="0" applyFont="1" applyFill="1" applyBorder="1" applyAlignment="1">
      <alignment horizontal="center" vertical="center" wrapText="1"/>
    </xf>
    <xf numFmtId="0" fontId="3" fillId="5" borderId="19" xfId="0" applyFont="1" applyFill="1" applyBorder="1" applyAlignment="1">
      <alignment horizontal="center" vertical="center" wrapText="1"/>
    </xf>
    <xf numFmtId="9" fontId="3" fillId="2" borderId="19" xfId="1" applyFont="1" applyFill="1" applyBorder="1" applyAlignment="1">
      <alignment horizontal="center" vertical="center" wrapText="1"/>
    </xf>
    <xf numFmtId="0" fontId="1" fillId="0" borderId="21" xfId="0" applyFont="1" applyBorder="1" applyAlignment="1">
      <alignment horizontal="center" vertical="center" wrapText="1"/>
    </xf>
    <xf numFmtId="10" fontId="9" fillId="0" borderId="21" xfId="0" applyNumberFormat="1" applyFont="1" applyBorder="1" applyAlignment="1">
      <alignment horizontal="center" vertical="center" wrapText="1"/>
    </xf>
    <xf numFmtId="44" fontId="9" fillId="0" borderId="21" xfId="2" applyFont="1" applyBorder="1" applyAlignment="1">
      <alignment horizontal="center" vertical="center" wrapText="1"/>
    </xf>
    <xf numFmtId="165" fontId="9" fillId="0" borderId="21" xfId="0" applyNumberFormat="1" applyFont="1" applyBorder="1" applyAlignment="1">
      <alignment horizontal="center" vertical="center" wrapText="1"/>
    </xf>
    <xf numFmtId="10" fontId="0" fillId="0" borderId="24" xfId="1" applyNumberFormat="1" applyFont="1" applyBorder="1" applyAlignment="1">
      <alignment wrapText="1"/>
    </xf>
    <xf numFmtId="9" fontId="5" fillId="7" borderId="31" xfId="0" applyNumberFormat="1" applyFont="1" applyFill="1" applyBorder="1" applyAlignment="1">
      <alignment horizontal="center" vertical="center" wrapText="1"/>
    </xf>
    <xf numFmtId="165" fontId="5" fillId="7" borderId="13" xfId="0" applyNumberFormat="1" applyFont="1" applyFill="1" applyBorder="1" applyAlignment="1">
      <alignment vertical="center" wrapText="1"/>
    </xf>
    <xf numFmtId="165" fontId="5" fillId="7" borderId="15" xfId="0" applyNumberFormat="1" applyFont="1" applyFill="1" applyBorder="1" applyAlignment="1">
      <alignment vertical="center" wrapText="1"/>
    </xf>
    <xf numFmtId="167" fontId="5" fillId="0" borderId="19" xfId="1" applyNumberFormat="1" applyFont="1" applyBorder="1" applyAlignment="1">
      <alignment vertical="center" wrapText="1"/>
    </xf>
    <xf numFmtId="0" fontId="13" fillId="0" borderId="21" xfId="0" applyFont="1" applyBorder="1" applyAlignment="1">
      <alignment horizontal="right" vertical="center" wrapText="1"/>
    </xf>
    <xf numFmtId="165" fontId="3" fillId="0" borderId="21" xfId="0" applyNumberFormat="1" applyFont="1" applyBorder="1" applyAlignment="1">
      <alignment horizontal="right" vertical="center" wrapText="1"/>
    </xf>
    <xf numFmtId="9" fontId="5" fillId="0" borderId="21" xfId="1" applyFont="1" applyBorder="1" applyAlignment="1">
      <alignment horizontal="center" vertical="center" wrapText="1"/>
    </xf>
    <xf numFmtId="165" fontId="3" fillId="0" borderId="21" xfId="0" applyNumberFormat="1" applyFont="1" applyBorder="1" applyAlignment="1">
      <alignment vertical="center" wrapText="1"/>
    </xf>
    <xf numFmtId="0" fontId="7" fillId="5" borderId="45" xfId="0" applyFont="1" applyFill="1" applyBorder="1" applyAlignment="1">
      <alignment horizontal="center" vertical="center" wrapText="1"/>
    </xf>
    <xf numFmtId="0" fontId="3" fillId="5" borderId="45" xfId="0" applyFont="1" applyFill="1" applyBorder="1" applyAlignment="1">
      <alignment vertical="center" wrapText="1"/>
    </xf>
    <xf numFmtId="0" fontId="3" fillId="5" borderId="48" xfId="0" applyFont="1" applyFill="1" applyBorder="1" applyAlignment="1">
      <alignment vertical="center" wrapText="1"/>
    </xf>
    <xf numFmtId="0" fontId="3" fillId="5" borderId="35" xfId="0" applyFont="1" applyFill="1" applyBorder="1" applyAlignment="1">
      <alignment vertical="center" wrapText="1"/>
    </xf>
    <xf numFmtId="9" fontId="5" fillId="3" borderId="22" xfId="0" applyNumberFormat="1" applyFont="1" applyFill="1" applyBorder="1" applyAlignment="1">
      <alignment vertical="center" wrapText="1"/>
    </xf>
    <xf numFmtId="9" fontId="5" fillId="3" borderId="23" xfId="0" applyNumberFormat="1" applyFont="1" applyFill="1" applyBorder="1" applyAlignment="1">
      <alignment vertical="center" wrapText="1"/>
    </xf>
    <xf numFmtId="9" fontId="5" fillId="3" borderId="19" xfId="0" applyNumberFormat="1" applyFont="1" applyFill="1" applyBorder="1" applyAlignment="1">
      <alignment horizontal="center" vertical="center" wrapText="1"/>
    </xf>
    <xf numFmtId="0" fontId="1" fillId="0" borderId="15" xfId="0" applyFont="1" applyBorder="1" applyAlignment="1">
      <alignment horizontal="center" vertical="center" wrapText="1"/>
    </xf>
    <xf numFmtId="10" fontId="0" fillId="0" borderId="21" xfId="1" applyNumberFormat="1" applyFont="1" applyBorder="1" applyAlignment="1">
      <alignment horizontal="center" vertical="center" wrapText="1"/>
    </xf>
    <xf numFmtId="9" fontId="5" fillId="0" borderId="31" xfId="0" applyNumberFormat="1" applyFont="1" applyBorder="1" applyAlignment="1">
      <alignment horizontal="center" vertical="center" wrapText="1"/>
    </xf>
    <xf numFmtId="165" fontId="5" fillId="0" borderId="13" xfId="0" applyNumberFormat="1" applyFont="1" applyBorder="1" applyAlignment="1">
      <alignment vertical="center" wrapText="1"/>
    </xf>
    <xf numFmtId="165" fontId="5" fillId="0" borderId="15" xfId="0" applyNumberFormat="1" applyFont="1" applyBorder="1" applyAlignment="1">
      <alignment vertical="center" wrapText="1"/>
    </xf>
    <xf numFmtId="9" fontId="5" fillId="0" borderId="21" xfId="0" applyNumberFormat="1" applyFont="1" applyBorder="1" applyAlignment="1">
      <alignment horizontal="center" vertical="center" wrapText="1"/>
    </xf>
    <xf numFmtId="165" fontId="5" fillId="0" borderId="21" xfId="0" applyNumberFormat="1" applyFont="1" applyBorder="1" applyAlignment="1">
      <alignment vertical="center" wrapText="1"/>
    </xf>
    <xf numFmtId="0" fontId="5" fillId="0" borderId="10" xfId="0" applyFont="1" applyBorder="1" applyAlignment="1">
      <alignment horizontal="center" vertical="center" wrapText="1"/>
    </xf>
    <xf numFmtId="0" fontId="13" fillId="0" borderId="1" xfId="0" applyFont="1" applyBorder="1" applyAlignment="1">
      <alignment horizontal="right" vertical="center" wrapText="1"/>
    </xf>
    <xf numFmtId="9" fontId="5" fillId="0" borderId="24" xfId="0" applyNumberFormat="1" applyFont="1" applyBorder="1" applyAlignment="1">
      <alignment horizontal="center" vertical="center" wrapText="1"/>
    </xf>
    <xf numFmtId="0" fontId="7" fillId="5" borderId="5" xfId="0" applyFont="1" applyFill="1" applyBorder="1" applyAlignment="1">
      <alignment horizontal="center" vertical="center" wrapText="1"/>
    </xf>
    <xf numFmtId="0" fontId="3" fillId="5" borderId="5" xfId="0" applyFont="1" applyFill="1" applyBorder="1" applyAlignment="1">
      <alignment vertical="center" wrapText="1"/>
    </xf>
    <xf numFmtId="0" fontId="3" fillId="5" borderId="19" xfId="0" applyFont="1" applyFill="1" applyBorder="1" applyAlignment="1">
      <alignment vertical="center" wrapText="1"/>
    </xf>
    <xf numFmtId="0" fontId="3" fillId="5" borderId="20" xfId="0" applyFont="1" applyFill="1" applyBorder="1" applyAlignment="1">
      <alignment vertical="center" wrapText="1"/>
    </xf>
    <xf numFmtId="0" fontId="3" fillId="5" borderId="27" xfId="0" applyFont="1" applyFill="1" applyBorder="1" applyAlignment="1">
      <alignment vertical="center" wrapText="1"/>
    </xf>
    <xf numFmtId="0" fontId="3" fillId="5" borderId="12" xfId="0" applyFont="1" applyFill="1" applyBorder="1" applyAlignment="1">
      <alignment vertical="center" wrapText="1"/>
    </xf>
    <xf numFmtId="0" fontId="3" fillId="5" borderId="26" xfId="0" applyFont="1" applyFill="1" applyBorder="1" applyAlignment="1">
      <alignment vertical="center" wrapText="1"/>
    </xf>
    <xf numFmtId="0" fontId="3" fillId="5" borderId="36" xfId="0" applyFont="1" applyFill="1" applyBorder="1" applyAlignment="1">
      <alignment vertical="center" wrapText="1"/>
    </xf>
    <xf numFmtId="0" fontId="3" fillId="5" borderId="37" xfId="0" applyFont="1" applyFill="1" applyBorder="1" applyAlignment="1">
      <alignment vertical="center" wrapText="1"/>
    </xf>
    <xf numFmtId="165" fontId="5" fillId="0" borderId="51" xfId="0" applyNumberFormat="1" applyFont="1" applyBorder="1" applyAlignment="1">
      <alignment horizontal="right" vertical="center" wrapText="1"/>
    </xf>
    <xf numFmtId="165" fontId="5" fillId="0" borderId="15" xfId="0" applyNumberFormat="1" applyFont="1" applyBorder="1" applyAlignment="1">
      <alignment horizontal="right" vertical="center" wrapText="1"/>
    </xf>
    <xf numFmtId="10" fontId="9" fillId="0" borderId="31" xfId="0" applyNumberFormat="1" applyFont="1" applyBorder="1" applyAlignment="1">
      <alignment horizontal="center" vertical="center" wrapText="1"/>
    </xf>
    <xf numFmtId="0" fontId="1" fillId="0" borderId="16" xfId="0" applyFont="1" applyBorder="1" applyAlignment="1">
      <alignment horizontal="center" vertical="center" wrapText="1"/>
    </xf>
    <xf numFmtId="165" fontId="5" fillId="0" borderId="8" xfId="0" applyNumberFormat="1" applyFont="1" applyBorder="1" applyAlignment="1">
      <alignment horizontal="right" vertical="center" wrapText="1"/>
    </xf>
    <xf numFmtId="165" fontId="5" fillId="0" borderId="21" xfId="0" applyNumberFormat="1" applyFont="1" applyBorder="1" applyAlignment="1">
      <alignment horizontal="right" vertical="center" wrapText="1"/>
    </xf>
    <xf numFmtId="0" fontId="7" fillId="6" borderId="21" xfId="0" applyFont="1" applyFill="1" applyBorder="1" applyAlignment="1">
      <alignment horizontal="center" vertical="center" wrapText="1"/>
    </xf>
    <xf numFmtId="9" fontId="5" fillId="6" borderId="21" xfId="0" applyNumberFormat="1" applyFont="1" applyFill="1" applyBorder="1" applyAlignment="1">
      <alignment horizontal="center" vertical="center" wrapText="1"/>
    </xf>
    <xf numFmtId="165" fontId="5" fillId="6" borderId="13" xfId="0" applyNumberFormat="1" applyFont="1" applyFill="1" applyBorder="1" applyAlignment="1">
      <alignment vertical="center" wrapText="1"/>
    </xf>
    <xf numFmtId="165" fontId="5" fillId="6" borderId="21" xfId="0" applyNumberFormat="1" applyFont="1" applyFill="1" applyBorder="1" applyAlignment="1">
      <alignment vertical="center" wrapText="1"/>
    </xf>
    <xf numFmtId="167" fontId="5" fillId="6" borderId="19" xfId="1" applyNumberFormat="1" applyFont="1" applyFill="1" applyBorder="1" applyAlignment="1">
      <alignment vertical="center" wrapText="1"/>
    </xf>
    <xf numFmtId="0" fontId="0" fillId="6" borderId="0" xfId="0" applyFill="1" applyAlignment="1">
      <alignment vertical="center" wrapText="1"/>
    </xf>
    <xf numFmtId="0" fontId="7" fillId="5" borderId="38" xfId="0" applyFont="1" applyFill="1" applyBorder="1" applyAlignment="1">
      <alignment horizontal="center" vertical="center" wrapText="1"/>
    </xf>
    <xf numFmtId="0" fontId="0" fillId="0" borderId="15" xfId="0" applyBorder="1" applyAlignment="1">
      <alignment horizontal="center" vertical="center" wrapText="1"/>
    </xf>
    <xf numFmtId="0" fontId="5" fillId="0" borderId="8" xfId="0" applyFont="1" applyBorder="1" applyAlignment="1">
      <alignment horizontal="center" vertical="center" wrapText="1"/>
    </xf>
    <xf numFmtId="0" fontId="13" fillId="0" borderId="18" xfId="0" applyFont="1" applyBorder="1" applyAlignment="1">
      <alignment horizontal="right" vertical="center" wrapText="1"/>
    </xf>
    <xf numFmtId="165" fontId="3" fillId="0" borderId="34" xfId="0" applyNumberFormat="1" applyFont="1" applyBorder="1" applyAlignment="1">
      <alignment horizontal="right" vertical="center" wrapText="1"/>
    </xf>
    <xf numFmtId="0" fontId="8" fillId="0" borderId="15" xfId="0" applyFont="1" applyBorder="1" applyAlignment="1">
      <alignment horizontal="center" vertical="center" wrapText="1"/>
    </xf>
    <xf numFmtId="9" fontId="5" fillId="8" borderId="31" xfId="0" applyNumberFormat="1" applyFont="1" applyFill="1" applyBorder="1" applyAlignment="1">
      <alignment horizontal="center" vertical="center" wrapText="1"/>
    </xf>
    <xf numFmtId="165" fontId="5" fillId="8" borderId="13" xfId="0" applyNumberFormat="1" applyFont="1" applyFill="1" applyBorder="1" applyAlignment="1">
      <alignment vertical="center" wrapText="1"/>
    </xf>
    <xf numFmtId="165" fontId="5" fillId="8" borderId="15" xfId="0" applyNumberFormat="1" applyFont="1" applyFill="1" applyBorder="1" applyAlignment="1">
      <alignment vertical="center" wrapText="1"/>
    </xf>
    <xf numFmtId="9" fontId="5" fillId="8" borderId="21" xfId="0" applyNumberFormat="1" applyFont="1" applyFill="1" applyBorder="1" applyAlignment="1">
      <alignment horizontal="center" vertical="center" wrapText="1"/>
    </xf>
    <xf numFmtId="165" fontId="5" fillId="8" borderId="21" xfId="0" applyNumberFormat="1" applyFont="1" applyFill="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horizontal="right" vertical="center" wrapText="1"/>
    </xf>
    <xf numFmtId="0" fontId="5" fillId="0" borderId="0" xfId="0" applyFont="1" applyAlignment="1">
      <alignment horizontal="right" vertical="center" wrapText="1"/>
    </xf>
    <xf numFmtId="0" fontId="5" fillId="0" borderId="0" xfId="0" applyFont="1" applyAlignment="1">
      <alignment horizontal="left" vertical="center" wrapText="1"/>
    </xf>
    <xf numFmtId="4" fontId="5" fillId="0" borderId="0" xfId="0" applyNumberFormat="1" applyFont="1" applyAlignment="1">
      <alignment horizontal="center" vertical="center" wrapText="1"/>
    </xf>
    <xf numFmtId="0" fontId="5" fillId="0" borderId="0" xfId="0" applyFont="1" applyAlignment="1">
      <alignment horizontal="center" vertical="center" wrapText="1"/>
    </xf>
    <xf numFmtId="44" fontId="5" fillId="0" borderId="2" xfId="2" applyFont="1" applyBorder="1" applyAlignment="1">
      <alignment vertical="center" wrapText="1"/>
    </xf>
    <xf numFmtId="165" fontId="3" fillId="4" borderId="21" xfId="0" applyNumberFormat="1" applyFont="1" applyFill="1" applyBorder="1" applyAlignment="1">
      <alignment horizontal="right" vertical="center" wrapText="1"/>
    </xf>
    <xf numFmtId="9" fontId="5" fillId="3" borderId="24" xfId="0" applyNumberFormat="1" applyFont="1" applyFill="1" applyBorder="1" applyAlignment="1">
      <alignment horizontal="center" vertical="center" wrapText="1"/>
    </xf>
    <xf numFmtId="0" fontId="5" fillId="0" borderId="0" xfId="0" applyFont="1" applyAlignment="1">
      <alignment vertical="center" wrapText="1"/>
    </xf>
    <xf numFmtId="165" fontId="5" fillId="0" borderId="0" xfId="0" applyNumberFormat="1" applyFont="1" applyAlignment="1">
      <alignment horizontal="right" vertical="center" wrapText="1"/>
    </xf>
    <xf numFmtId="0" fontId="4" fillId="0" borderId="0" xfId="0" applyFont="1" applyAlignment="1">
      <alignment horizontal="center" vertical="center" wrapText="1"/>
    </xf>
    <xf numFmtId="9" fontId="5" fillId="0" borderId="0" xfId="1" applyFont="1" applyAlignment="1">
      <alignment vertical="center" wrapText="1"/>
    </xf>
    <xf numFmtId="44" fontId="4" fillId="0" borderId="0" xfId="0" applyNumberFormat="1" applyFont="1" applyAlignment="1">
      <alignment horizontal="center" vertical="center" wrapText="1"/>
    </xf>
    <xf numFmtId="44" fontId="0" fillId="0" borderId="0" xfId="2" applyFont="1" applyAlignment="1">
      <alignment vertical="center" wrapText="1"/>
    </xf>
    <xf numFmtId="9" fontId="0" fillId="0" borderId="0" xfId="1" applyFont="1" applyAlignment="1">
      <alignment vertical="center" wrapText="1"/>
    </xf>
    <xf numFmtId="0" fontId="3" fillId="0" borderId="19" xfId="0" applyFont="1" applyBorder="1" applyAlignment="1">
      <alignment horizontal="center" vertical="center" wrapText="1"/>
    </xf>
    <xf numFmtId="0" fontId="3" fillId="0" borderId="3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165" fontId="3" fillId="0" borderId="17" xfId="0" applyNumberFormat="1" applyFont="1" applyBorder="1" applyAlignment="1">
      <alignment horizontal="center" vertical="center" wrapText="1"/>
    </xf>
    <xf numFmtId="165" fontId="3" fillId="0" borderId="13" xfId="0" applyNumberFormat="1" applyFont="1" applyBorder="1" applyAlignment="1">
      <alignment horizontal="center" vertical="center" wrapText="1"/>
    </xf>
    <xf numFmtId="165" fontId="3" fillId="0" borderId="32" xfId="0" applyNumberFormat="1" applyFont="1" applyBorder="1" applyAlignment="1">
      <alignment horizontal="center" vertical="center" wrapText="1"/>
    </xf>
    <xf numFmtId="165" fontId="3" fillId="0" borderId="33" xfId="0" applyNumberFormat="1" applyFont="1" applyBorder="1" applyAlignment="1">
      <alignment horizontal="center" vertical="center" wrapText="1"/>
    </xf>
    <xf numFmtId="165" fontId="3" fillId="0" borderId="46" xfId="0" applyNumberFormat="1" applyFont="1" applyBorder="1" applyAlignment="1">
      <alignment horizontal="center" vertical="center" wrapText="1"/>
    </xf>
    <xf numFmtId="165" fontId="3" fillId="0" borderId="22" xfId="0" applyNumberFormat="1" applyFont="1" applyBorder="1" applyAlignment="1">
      <alignment horizontal="center" vertical="center" wrapText="1"/>
    </xf>
    <xf numFmtId="165" fontId="3" fillId="0" borderId="23"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165" fontId="3" fillId="4" borderId="22" xfId="0" applyNumberFormat="1" applyFont="1" applyFill="1" applyBorder="1" applyAlignment="1">
      <alignment horizontal="center" vertical="center" wrapText="1"/>
    </xf>
    <xf numFmtId="165" fontId="3" fillId="4" borderId="23" xfId="0" applyNumberFormat="1" applyFont="1" applyFill="1" applyBorder="1" applyAlignment="1">
      <alignment horizontal="center" vertical="center" wrapText="1"/>
    </xf>
    <xf numFmtId="165" fontId="3" fillId="4" borderId="24" xfId="0" applyNumberFormat="1" applyFont="1" applyFill="1" applyBorder="1" applyAlignment="1">
      <alignment horizontal="center" vertical="center" wrapText="1"/>
    </xf>
    <xf numFmtId="165" fontId="3" fillId="0" borderId="34" xfId="0" applyNumberFormat="1"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165" fontId="3" fillId="0" borderId="20" xfId="0" applyNumberFormat="1" applyFont="1" applyBorder="1" applyAlignment="1">
      <alignment horizontal="center" vertical="center" wrapText="1"/>
    </xf>
    <xf numFmtId="165" fontId="3" fillId="0" borderId="27"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 fillId="0" borderId="3" xfId="0" applyFont="1" applyBorder="1" applyAlignment="1">
      <alignment vertical="center" wrapText="1"/>
    </xf>
    <xf numFmtId="0" fontId="5" fillId="0" borderId="18" xfId="0" applyFont="1" applyBorder="1" applyAlignment="1">
      <alignment horizontal="center" vertical="center" wrapText="1"/>
    </xf>
    <xf numFmtId="0" fontId="1" fillId="0" borderId="14"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8" xfId="0" applyFont="1" applyBorder="1" applyAlignment="1">
      <alignment vertical="center" wrapText="1"/>
    </xf>
    <xf numFmtId="0" fontId="9" fillId="0" borderId="20" xfId="0" applyFont="1" applyBorder="1" applyAlignment="1">
      <alignment horizontal="center" vertical="center" wrapText="1"/>
    </xf>
    <xf numFmtId="0" fontId="11" fillId="0" borderId="27" xfId="0" applyFont="1" applyBorder="1" applyAlignment="1">
      <alignment vertical="center" wrapText="1"/>
    </xf>
    <xf numFmtId="0" fontId="9" fillId="0" borderId="19" xfId="0" applyFont="1" applyBorder="1" applyAlignment="1">
      <alignment horizontal="center" vertical="center" wrapText="1"/>
    </xf>
    <xf numFmtId="0" fontId="11" fillId="0" borderId="28" xfId="0" applyFont="1" applyBorder="1" applyAlignment="1">
      <alignment vertical="center" wrapText="1"/>
    </xf>
    <xf numFmtId="0" fontId="11" fillId="0" borderId="17" xfId="0" applyFont="1" applyBorder="1" applyAlignment="1">
      <alignment vertical="center" wrapText="1"/>
    </xf>
    <xf numFmtId="0" fontId="11" fillId="0" borderId="29" xfId="0" applyFont="1" applyBorder="1" applyAlignment="1">
      <alignment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9" xfId="0" applyFont="1" applyBorder="1" applyAlignment="1">
      <alignment horizontal="center" vertical="center" wrapText="1"/>
    </xf>
    <xf numFmtId="0" fontId="3" fillId="0" borderId="18" xfId="0" applyFont="1" applyBorder="1" applyAlignment="1">
      <alignment horizontal="center" vertical="center" wrapText="1"/>
    </xf>
    <xf numFmtId="0" fontId="1" fillId="0" borderId="16" xfId="0" applyFont="1" applyBorder="1" applyAlignment="1">
      <alignment vertical="center" wrapText="1"/>
    </xf>
    <xf numFmtId="0" fontId="3" fillId="0" borderId="21" xfId="0" applyFont="1" applyBorder="1" applyAlignment="1">
      <alignment horizontal="left" vertical="center" wrapText="1"/>
    </xf>
    <xf numFmtId="0" fontId="1" fillId="0" borderId="21" xfId="0" applyFont="1" applyBorder="1" applyAlignment="1">
      <alignment vertical="center" wrapText="1"/>
    </xf>
    <xf numFmtId="0" fontId="9" fillId="0" borderId="21" xfId="0" applyFont="1" applyBorder="1" applyAlignment="1">
      <alignment horizontal="center" vertical="center" wrapText="1"/>
    </xf>
    <xf numFmtId="0" fontId="11" fillId="0" borderId="21" xfId="0" applyFont="1" applyBorder="1" applyAlignment="1">
      <alignment vertical="center" wrapText="1"/>
    </xf>
    <xf numFmtId="4" fontId="9" fillId="0" borderId="21" xfId="0" applyNumberFormat="1" applyFont="1" applyBorder="1" applyAlignment="1">
      <alignment horizontal="center" vertical="center" wrapText="1"/>
    </xf>
    <xf numFmtId="0" fontId="2" fillId="0" borderId="1" xfId="0" applyFont="1" applyBorder="1" applyAlignment="1">
      <alignment horizontal="right" vertical="center" wrapText="1"/>
    </xf>
    <xf numFmtId="0" fontId="1" fillId="0" borderId="20" xfId="0" applyFont="1" applyBorder="1" applyAlignment="1">
      <alignment horizontal="right" vertical="center" wrapText="1"/>
    </xf>
    <xf numFmtId="0" fontId="1" fillId="0" borderId="4" xfId="0" applyFont="1" applyBorder="1" applyAlignment="1">
      <alignment horizontal="right" vertical="center" wrapText="1"/>
    </xf>
    <xf numFmtId="0" fontId="1" fillId="0" borderId="19" xfId="0" applyFont="1" applyBorder="1" applyAlignment="1">
      <alignment horizontal="right" vertical="center" wrapText="1"/>
    </xf>
    <xf numFmtId="0" fontId="1" fillId="0" borderId="18" xfId="0" applyFont="1" applyBorder="1" applyAlignment="1">
      <alignment horizontal="right" vertical="center" wrapText="1"/>
    </xf>
    <xf numFmtId="0" fontId="1" fillId="0" borderId="6" xfId="0" applyFont="1" applyBorder="1" applyAlignment="1">
      <alignment horizontal="right" vertical="center" wrapText="1"/>
    </xf>
    <xf numFmtId="0" fontId="1" fillId="0" borderId="14" xfId="0" applyFont="1" applyBorder="1" applyAlignment="1">
      <alignment horizontal="right" vertical="center" wrapText="1"/>
    </xf>
    <xf numFmtId="0" fontId="3" fillId="0" borderId="21" xfId="0" applyFont="1" applyBorder="1" applyAlignment="1">
      <alignment horizontal="center" vertical="center" wrapText="1"/>
    </xf>
    <xf numFmtId="0" fontId="1" fillId="0" borderId="17" xfId="0" applyFont="1" applyBorder="1" applyAlignment="1">
      <alignment vertical="center" wrapText="1"/>
    </xf>
    <xf numFmtId="0" fontId="1" fillId="0" borderId="13" xfId="0" applyFont="1" applyBorder="1" applyAlignment="1">
      <alignment vertical="center" wrapText="1"/>
    </xf>
    <xf numFmtId="0" fontId="5" fillId="0" borderId="1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4" fontId="12" fillId="0" borderId="21" xfId="0" applyNumberFormat="1" applyFont="1" applyBorder="1" applyAlignment="1">
      <alignment horizontal="left" vertical="center" wrapText="1"/>
    </xf>
    <xf numFmtId="4" fontId="3" fillId="0" borderId="21" xfId="0" applyNumberFormat="1" applyFont="1" applyBorder="1" applyAlignment="1">
      <alignment horizontal="left" vertical="center" wrapText="1"/>
    </xf>
    <xf numFmtId="164" fontId="9" fillId="0" borderId="21" xfId="0" applyNumberFormat="1" applyFont="1" applyBorder="1" applyAlignment="1">
      <alignment horizontal="center" vertical="center" wrapText="1"/>
    </xf>
    <xf numFmtId="0" fontId="6" fillId="0" borderId="21" xfId="0" applyFont="1" applyBorder="1" applyAlignment="1">
      <alignment horizontal="center" vertical="center" wrapText="1"/>
    </xf>
    <xf numFmtId="165" fontId="3" fillId="0" borderId="21" xfId="0" applyNumberFormat="1" applyFont="1" applyBorder="1" applyAlignment="1">
      <alignment horizontal="center" vertical="center" wrapText="1"/>
    </xf>
  </cellXfs>
  <cellStyles count="11">
    <cellStyle name="Moeda" xfId="2" builtinId="4"/>
    <cellStyle name="Moeda 2" xfId="5" xr:uid="{00000000-0005-0000-0000-000001000000}"/>
    <cellStyle name="Normal" xfId="0" builtinId="0"/>
    <cellStyle name="Normal 11 13 3 4 2 2" xfId="7" xr:uid="{6A4CD61E-3F11-4D8C-811D-2C02D37B46EC}"/>
    <cellStyle name="Normal 11 4 8 2 2 2" xfId="8" xr:uid="{2EA3A8E9-267F-4F70-B751-52D4F1A2CC90}"/>
    <cellStyle name="Normal 2" xfId="3" xr:uid="{00000000-0005-0000-0000-000003000000}"/>
    <cellStyle name="Normal 2 2" xfId="4" xr:uid="{00000000-0005-0000-0000-000004000000}"/>
    <cellStyle name="Normal 2 2 2" xfId="9" xr:uid="{0C2000C6-8BD7-4342-9AAB-BB87A3A52E70}"/>
    <cellStyle name="Normal 3" xfId="6" xr:uid="{00000000-0005-0000-0000-000005000000}"/>
    <cellStyle name="Normal 4" xfId="10" xr:uid="{214A1CF9-76AE-447E-BD9D-1F0B9FDD1DA3}"/>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16808</xdr:colOff>
      <xdr:row>0</xdr:row>
      <xdr:rowOff>75742</xdr:rowOff>
    </xdr:from>
    <xdr:ext cx="1342674" cy="587707"/>
    <xdr:pic>
      <xdr:nvPicPr>
        <xdr:cNvPr id="2" name="image1.jpg">
          <a:extLst>
            <a:ext uri="{FF2B5EF4-FFF2-40B4-BE49-F238E27FC236}">
              <a16:creationId xmlns:a16="http://schemas.microsoft.com/office/drawing/2014/main" id="{2A43F736-240D-4193-8881-5DFCF22F47D4}"/>
            </a:ext>
          </a:extLst>
        </xdr:cNvPr>
        <xdr:cNvPicPr preferRelativeResize="0"/>
      </xdr:nvPicPr>
      <xdr:blipFill>
        <a:blip xmlns:r="http://schemas.openxmlformats.org/officeDocument/2006/relationships" r:embed="rId1" cstate="print"/>
        <a:stretch>
          <a:fillRect/>
        </a:stretch>
      </xdr:blipFill>
      <xdr:spPr>
        <a:xfrm>
          <a:off x="16808" y="75742"/>
          <a:ext cx="1342674" cy="58770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L:\C.I.S\ENGENHARIA\PLANEJAMENTO\FEHIDRO\2024\EEE%20Novo%20Mundo\07.para%20licita&#231;&#227;o\Orcamento_18_11_2024.xlsx" TargetMode="External"/><Relationship Id="rId1" Type="http://schemas.openxmlformats.org/officeDocument/2006/relationships/externalLinkPath" Target="file:///L:\C.I.S\ENGENHARIA\PLANEJAMENTO\FEHIDRO\2024\EEE%20Novo%20Mundo\07.para%20licita&#231;&#227;o\Orcamento_18_11_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ronograma Físico-Financeiro"/>
      <sheetName val="Planilha Orçamentaria"/>
      <sheetName val="BDI"/>
      <sheetName val="RESUMO ORÇAMENTO"/>
      <sheetName val="ORÇAMENTO"/>
      <sheetName val="RESUMO COMPOSIÇÕES"/>
      <sheetName val="COMPOSIÇÕES"/>
      <sheetName val="CRONOGRAMA"/>
      <sheetName val="Quantitativo Novo Mundo"/>
      <sheetName val="Quantitativo Novo Mundo - Peso"/>
      <sheetName val="MERCADO-Completo"/>
      <sheetName val="MERCADO-Composição"/>
      <sheetName val="SABESP - Serviços jan.25"/>
      <sheetName val="SABESP - Insumos NOV24"/>
      <sheetName val="Planilha1"/>
      <sheetName val="SINAPI SERVIÇOS NOV24"/>
      <sheetName val="SINAPI MATERIAIS NOV24"/>
      <sheetName val="CASAN SERVIÇOS"/>
      <sheetName val="Sondagens"/>
    </sheetNames>
    <sheetDataSet>
      <sheetData sheetId="0"/>
      <sheetData sheetId="1">
        <row r="1">
          <cell r="A1" t="str">
            <v>obs:</v>
          </cell>
          <cell r="B1" t="str">
            <v>* Permite cadastrar apenas item e subitem
* Utilizar apenas duas casas decimais nas células de valores</v>
          </cell>
          <cell r="C1"/>
          <cell r="D1"/>
          <cell r="E1"/>
        </row>
        <row r="2">
          <cell r="A2" t="str">
            <v>Ordem</v>
          </cell>
          <cell r="B2" t="str">
            <v>Descrição Item</v>
          </cell>
          <cell r="C2" t="str">
            <v>Referência de Preço</v>
          </cell>
          <cell r="D2" t="str">
            <v>Código da Referência</v>
          </cell>
          <cell r="E2" t="str">
            <v>Unidade</v>
          </cell>
          <cell r="F2" t="str">
            <v>Quantidade</v>
          </cell>
          <cell r="G2" t="str">
            <v>Valor Unitario</v>
          </cell>
          <cell r="H2" t="str">
            <v>Valor FEHIDRO</v>
          </cell>
          <cell r="I2" t="str">
            <v>Valor FEHIDRO</v>
          </cell>
          <cell r="J2" t="str">
            <v>Valor Contrapartida</v>
          </cell>
          <cell r="K2" t="str">
            <v>Valor Outras Fontes</v>
          </cell>
          <cell r="L2" t="str">
            <v>Valor Total</v>
          </cell>
        </row>
        <row r="3">
          <cell r="A3">
            <v>1</v>
          </cell>
          <cell r="B3" t="str">
            <v xml:space="preserve">ADMINISTRAÇÃO LOCAL      </v>
          </cell>
          <cell r="C3" t="str">
            <v/>
          </cell>
          <cell r="D3" t="str">
            <v/>
          </cell>
          <cell r="E3" t="str">
            <v/>
          </cell>
          <cell r="F3" t="str">
            <v/>
          </cell>
          <cell r="G3" t="str">
            <v/>
          </cell>
          <cell r="H3">
            <v>0</v>
          </cell>
          <cell r="I3">
            <v>0</v>
          </cell>
          <cell r="J3">
            <v>0</v>
          </cell>
          <cell r="K3"/>
          <cell r="L3">
            <v>0</v>
          </cell>
        </row>
        <row r="4">
          <cell r="A4" t="str">
            <v>1.1</v>
          </cell>
          <cell r="B4" t="str">
            <v>ADMINISTRAÇÃO LOCAL -  EEE NOVO MUNDO      COMPOSIÇÃO 
ADM</v>
          </cell>
          <cell r="C4" t="str">
            <v>COMPOSIÇÃO 
ADM</v>
          </cell>
          <cell r="D4" t="str">
            <v>COMPOSIÇÃO</v>
          </cell>
          <cell r="E4" t="str">
            <v>mês</v>
          </cell>
          <cell r="F4">
            <v>6</v>
          </cell>
          <cell r="G4">
            <v>10802.34</v>
          </cell>
          <cell r="H4">
            <v>51474.946637165398</v>
          </cell>
          <cell r="I4">
            <v>48994.96</v>
          </cell>
          <cell r="J4">
            <v>15819.080000000002</v>
          </cell>
          <cell r="K4"/>
          <cell r="L4">
            <v>64814.04</v>
          </cell>
        </row>
        <row r="5">
          <cell r="A5">
            <v>2</v>
          </cell>
          <cell r="B5" t="str">
            <v xml:space="preserve">CONSTRUÇÃO DO CANTEIRO      </v>
          </cell>
          <cell r="C5" t="str">
            <v/>
          </cell>
          <cell r="D5" t="str">
            <v/>
          </cell>
          <cell r="E5" t="str">
            <v/>
          </cell>
          <cell r="F5" t="str">
            <v/>
          </cell>
          <cell r="G5" t="str">
            <v/>
          </cell>
          <cell r="H5">
            <v>0</v>
          </cell>
          <cell r="I5">
            <v>0</v>
          </cell>
          <cell r="J5">
            <v>0</v>
          </cell>
          <cell r="K5"/>
          <cell r="L5">
            <v>0</v>
          </cell>
        </row>
        <row r="6">
          <cell r="A6" t="str">
            <v>2.1</v>
          </cell>
          <cell r="B6" t="str">
            <v>LOCACAO DE CONTAINER 2,30 X 6,00 M, ALT. 2,50 M, PARA ESCRITORIO, SEM DIVISORIAS INTERNAS E SEM SANITARIO (NAO INCLUI MOBILIZACAO/DESMOBILIZACAO) (3 UNIDADES ALMX, ESCRI E REFEI)                                                                                                                                                                                                                                                                                                                      SINAPI 10776</v>
          </cell>
          <cell r="C6">
            <v>10776</v>
          </cell>
          <cell r="D6" t="str">
            <v>SINAPI</v>
          </cell>
          <cell r="E6" t="str">
            <v>mês</v>
          </cell>
          <cell r="F6">
            <v>12</v>
          </cell>
          <cell r="G6">
            <v>768.31</v>
          </cell>
          <cell r="H6">
            <v>7322.2498552721991</v>
          </cell>
          <cell r="I6">
            <v>7896.26</v>
          </cell>
          <cell r="J6">
            <v>1323.4599999999991</v>
          </cell>
          <cell r="K6"/>
          <cell r="L6">
            <v>9219.7199999999993</v>
          </cell>
        </row>
        <row r="7">
          <cell r="A7" t="str">
            <v>2.2</v>
          </cell>
          <cell r="B7" t="str">
            <v>LOCACAO DE CONTAINER 2,30 X 4,30 M, ALT. 2,50 M, P/ SANITARIO, C/ 5 BACIAS, 1 LAVATORIO E 4 MICTORIOS (NAO INCLUI MOBILIZACAO/DESMOBILIZACAO)(2 UNIDADES MASC. E FEM.)                                                                                                                                                                                                                                                                                                 SINAPI 10779</v>
          </cell>
          <cell r="C7">
            <v>10779</v>
          </cell>
          <cell r="D7" t="str">
            <v>SINAPI</v>
          </cell>
          <cell r="E7" t="str">
            <v>mês</v>
          </cell>
          <cell r="F7">
            <v>8</v>
          </cell>
          <cell r="G7">
            <v>1229.28</v>
          </cell>
          <cell r="H7">
            <v>7810.2981887423994</v>
          </cell>
          <cell r="I7">
            <v>8422.7199999999993</v>
          </cell>
          <cell r="J7">
            <v>1411.5200000000004</v>
          </cell>
          <cell r="K7"/>
          <cell r="L7">
            <v>9834.24</v>
          </cell>
        </row>
        <row r="8">
          <cell r="A8">
            <v>3</v>
          </cell>
          <cell r="B8" t="str">
            <v xml:space="preserve">SERVIÇOS PRELIMINARES      </v>
          </cell>
          <cell r="C8" t="str">
            <v/>
          </cell>
          <cell r="D8" t="str">
            <v/>
          </cell>
          <cell r="E8" t="str">
            <v/>
          </cell>
          <cell r="F8" t="str">
            <v/>
          </cell>
          <cell r="G8" t="str">
            <v/>
          </cell>
          <cell r="H8">
            <v>0</v>
          </cell>
          <cell r="I8">
            <v>0</v>
          </cell>
          <cell r="J8">
            <v>0</v>
          </cell>
          <cell r="K8"/>
          <cell r="L8">
            <v>0</v>
          </cell>
        </row>
        <row r="9">
          <cell r="A9" t="str">
            <v>3.1</v>
          </cell>
          <cell r="B9" t="str">
            <v>TAPUME COM COMPENSADO DE MADEIRA. AF_05/2018     SINAPI 98458</v>
          </cell>
          <cell r="C9">
            <v>98458</v>
          </cell>
          <cell r="D9" t="str">
            <v>SINAPI</v>
          </cell>
          <cell r="E9" t="str">
            <v>m²</v>
          </cell>
          <cell r="F9">
            <v>99</v>
          </cell>
          <cell r="G9">
            <v>113.95</v>
          </cell>
          <cell r="H9">
            <v>8959.3465669042507</v>
          </cell>
          <cell r="I9">
            <v>15926.33</v>
          </cell>
          <cell r="J9">
            <v>-4645.2799999999988</v>
          </cell>
          <cell r="K9"/>
          <cell r="L9">
            <v>11281.050000000001</v>
          </cell>
        </row>
        <row r="10">
          <cell r="A10" t="str">
            <v>3.2</v>
          </cell>
          <cell r="B10" t="str">
            <v>REMOÇÃO DE TAPUME/ CHAPAS METÁLICAS E DE MADEIRA, DE FORMA MANUAL, SEM REAPROVEITAMENTO. AF_12/2017     SINAPI 97637</v>
          </cell>
          <cell r="C10">
            <v>97637</v>
          </cell>
          <cell r="D10" t="str">
            <v>SINAPI</v>
          </cell>
          <cell r="E10" t="str">
            <v>m²</v>
          </cell>
          <cell r="F10">
            <v>99</v>
          </cell>
          <cell r="G10">
            <v>4.51</v>
          </cell>
          <cell r="H10">
            <v>354.59985095864994</v>
          </cell>
          <cell r="I10">
            <v>341.23</v>
          </cell>
          <cell r="J10">
            <v>105.25999999999993</v>
          </cell>
          <cell r="K10"/>
          <cell r="L10">
            <v>446.48999999999995</v>
          </cell>
        </row>
        <row r="11">
          <cell r="A11" t="str">
            <v>3.3</v>
          </cell>
          <cell r="B11" t="str">
            <v>PLACA DE IDENTIFICAÇÃO DE OBRAS     SABESP 70000002</v>
          </cell>
          <cell r="C11">
            <v>70000002</v>
          </cell>
          <cell r="D11" t="str">
            <v>SABESP</v>
          </cell>
          <cell r="E11" t="str">
            <v>m²</v>
          </cell>
          <cell r="F11">
            <v>24</v>
          </cell>
          <cell r="G11">
            <v>715.4</v>
          </cell>
          <cell r="H11">
            <v>0</v>
          </cell>
          <cell r="I11">
            <v>0</v>
          </cell>
          <cell r="J11">
            <v>17169.599999999999</v>
          </cell>
          <cell r="K11"/>
          <cell r="L11">
            <v>17169.599999999999</v>
          </cell>
        </row>
        <row r="12">
          <cell r="A12" t="str">
            <v>3.4</v>
          </cell>
          <cell r="B12" t="str">
            <v>DEMOLIÇÃO DE CONCRETO ARMADO     SABESP 70180031</v>
          </cell>
          <cell r="C12">
            <v>70180031</v>
          </cell>
          <cell r="D12" t="str">
            <v>SABESP</v>
          </cell>
          <cell r="E12" t="str">
            <v>m³</v>
          </cell>
          <cell r="F12">
            <v>13.5</v>
          </cell>
          <cell r="G12">
            <v>305.05</v>
          </cell>
          <cell r="H12">
            <v>3270.6314614473749</v>
          </cell>
          <cell r="I12">
            <v>3050.95</v>
          </cell>
          <cell r="J12">
            <v>1067.2250000000004</v>
          </cell>
          <cell r="K12"/>
          <cell r="L12">
            <v>4118.1750000000002</v>
          </cell>
        </row>
        <row r="13">
          <cell r="A13" t="str">
            <v>3.5</v>
          </cell>
          <cell r="B13" t="str">
            <v>DEMOLIÇÃO DE ALVENARIA     SABESP 70180030</v>
          </cell>
          <cell r="C13">
            <v>70180030</v>
          </cell>
          <cell r="D13" t="str">
            <v>SABESP</v>
          </cell>
          <cell r="E13" t="str">
            <v>m³</v>
          </cell>
          <cell r="F13">
            <v>37</v>
          </cell>
          <cell r="G13">
            <v>93.48</v>
          </cell>
          <cell r="H13">
            <v>2746.9277710626002</v>
          </cell>
          <cell r="I13">
            <v>2728.42</v>
          </cell>
          <cell r="J13">
            <v>730.34000000000015</v>
          </cell>
          <cell r="K13"/>
          <cell r="L13">
            <v>3458.76</v>
          </cell>
        </row>
        <row r="14">
          <cell r="A14" t="str">
            <v>3.6</v>
          </cell>
          <cell r="B14" t="str">
            <v>CARGA E DESCARGA - ENTULHO (A)     SABESP 70030094</v>
          </cell>
          <cell r="C14">
            <v>70030094</v>
          </cell>
          <cell r="D14" t="str">
            <v>SABESP</v>
          </cell>
          <cell r="E14" t="str">
            <v>m³</v>
          </cell>
          <cell r="F14">
            <v>66</v>
          </cell>
          <cell r="G14">
            <v>10.11</v>
          </cell>
          <cell r="H14">
            <v>529.93414533509997</v>
          </cell>
          <cell r="I14">
            <v>538.85</v>
          </cell>
          <cell r="J14">
            <v>128.40999999999997</v>
          </cell>
          <cell r="K14"/>
          <cell r="L14">
            <v>667.26</v>
          </cell>
        </row>
        <row r="15">
          <cell r="A15" t="str">
            <v>3.7</v>
          </cell>
          <cell r="B15" t="str">
            <v>TRANSPORTE DE MATERIAL ESCAVADO - ENTULHO (A)     SABESP 70030095</v>
          </cell>
          <cell r="C15">
            <v>70030095</v>
          </cell>
          <cell r="D15" t="str">
            <v>SABESP</v>
          </cell>
          <cell r="E15" t="str">
            <v xml:space="preserve">m³xKm   </v>
          </cell>
          <cell r="F15">
            <v>980</v>
          </cell>
          <cell r="G15">
            <v>4.03</v>
          </cell>
          <cell r="H15">
            <v>3136.5913041189997</v>
          </cell>
          <cell r="I15">
            <v>3681.4</v>
          </cell>
          <cell r="J15">
            <v>268</v>
          </cell>
          <cell r="K15"/>
          <cell r="L15">
            <v>3949.4</v>
          </cell>
        </row>
        <row r="16">
          <cell r="A16" t="str">
            <v>3.8</v>
          </cell>
          <cell r="B16" t="str">
            <v>REMOÇÃO DE PORTAS, DE FORMA MANUAL, SEM REAPROVEITAMENTO. AF_12/2017     SINAPI 97644</v>
          </cell>
          <cell r="C16">
            <v>97644</v>
          </cell>
          <cell r="D16" t="str">
            <v>SINAPI</v>
          </cell>
          <cell r="E16" t="str">
            <v>m²</v>
          </cell>
          <cell r="F16">
            <v>3</v>
          </cell>
          <cell r="G16">
            <v>15.21</v>
          </cell>
          <cell r="H16">
            <v>36.23908978755</v>
          </cell>
          <cell r="I16">
            <v>34.86</v>
          </cell>
          <cell r="J16">
            <v>10.770000000000003</v>
          </cell>
          <cell r="K16"/>
          <cell r="L16">
            <v>45.63</v>
          </cell>
        </row>
        <row r="17">
          <cell r="A17" t="str">
            <v>3.9</v>
          </cell>
          <cell r="B17" t="str">
            <v>REMOÇÃO DE JANELAS, DE FORMA MANUAL, SEM REAPROVEITAMENTO. AF_12/2017     SINAPI 97645</v>
          </cell>
          <cell r="C17">
            <v>97645</v>
          </cell>
          <cell r="D17" t="str">
            <v>SINAPI</v>
          </cell>
          <cell r="E17" t="str">
            <v>m²</v>
          </cell>
          <cell r="F17">
            <v>2</v>
          </cell>
          <cell r="G17">
            <v>39.26</v>
          </cell>
          <cell r="H17">
            <v>62.360143110199992</v>
          </cell>
          <cell r="I17">
            <v>60.06</v>
          </cell>
          <cell r="J17">
            <v>18.459999999999994</v>
          </cell>
          <cell r="K17"/>
          <cell r="L17">
            <v>78.52</v>
          </cell>
        </row>
        <row r="18">
          <cell r="A18" t="str">
            <v>3.10</v>
          </cell>
          <cell r="B18" t="str">
            <v>REMOÇÃO DE TELHAS DE FIBROCIMENTO ESTRUTURAL L = 49 CM     SABESP 70180036</v>
          </cell>
          <cell r="C18">
            <v>70180036</v>
          </cell>
          <cell r="D18" t="str">
            <v>SABESP</v>
          </cell>
          <cell r="E18" t="str">
            <v>m²</v>
          </cell>
          <cell r="F18">
            <v>7.2</v>
          </cell>
          <cell r="G18">
            <v>10.14</v>
          </cell>
          <cell r="H18">
            <v>57.982543660080005</v>
          </cell>
          <cell r="I18">
            <v>57.35</v>
          </cell>
          <cell r="J18">
            <v>15.658000000000008</v>
          </cell>
          <cell r="K18"/>
          <cell r="L18">
            <v>73.00800000000001</v>
          </cell>
        </row>
        <row r="19">
          <cell r="A19" t="str">
            <v>3.11</v>
          </cell>
          <cell r="B19" t="str">
            <v>DESMONTAGEM DE PEÇAS E TUBULAÇÕES EM FºFº     SABESP 70080315</v>
          </cell>
          <cell r="C19">
            <v>70080315</v>
          </cell>
          <cell r="D19" t="str">
            <v>SABESP</v>
          </cell>
          <cell r="E19" t="str">
            <v>kg</v>
          </cell>
          <cell r="F19">
            <v>404</v>
          </cell>
          <cell r="G19">
            <v>2.94</v>
          </cell>
          <cell r="H19">
            <v>943.31232272759996</v>
          </cell>
          <cell r="I19">
            <v>943.31</v>
          </cell>
          <cell r="J19">
            <v>244.45000000000005</v>
          </cell>
          <cell r="K19"/>
          <cell r="L19">
            <v>1187.76</v>
          </cell>
        </row>
        <row r="20">
          <cell r="A20" t="str">
            <v>3.12</v>
          </cell>
          <cell r="B20" t="str">
            <v>CARGA E DESCARGA, DE TUBOS E PEÇAS EM FERRO FUNDIDO     SABESP 70080342</v>
          </cell>
          <cell r="C20">
            <v>70080342</v>
          </cell>
          <cell r="D20" t="str">
            <v>SABESP</v>
          </cell>
          <cell r="E20" t="str">
            <v>ton</v>
          </cell>
          <cell r="F20">
            <v>1</v>
          </cell>
          <cell r="G20">
            <v>148.01</v>
          </cell>
          <cell r="H20">
            <v>117.54871092384998</v>
          </cell>
          <cell r="I20">
            <v>118.18</v>
          </cell>
          <cell r="J20">
            <v>29.829999999999984</v>
          </cell>
          <cell r="K20"/>
          <cell r="L20">
            <v>148.01</v>
          </cell>
        </row>
        <row r="21">
          <cell r="A21" t="str">
            <v>3.13</v>
          </cell>
          <cell r="B21" t="str">
            <v>TRANSPORTE, DE TUBOS E PEÇAS EM FERRO FUNDIDO     SABESP 70080343</v>
          </cell>
          <cell r="C21">
            <v>70080343</v>
          </cell>
          <cell r="D21" t="str">
            <v>SABESP</v>
          </cell>
          <cell r="E21" t="str">
            <v xml:space="preserve">tonxKm   </v>
          </cell>
          <cell r="F21">
            <v>7</v>
          </cell>
          <cell r="G21">
            <v>4.1900000000000004</v>
          </cell>
          <cell r="H21">
            <v>23.29372131205</v>
          </cell>
          <cell r="I21">
            <v>23.57</v>
          </cell>
          <cell r="J21">
            <v>5.7600000000000016</v>
          </cell>
          <cell r="K21"/>
          <cell r="L21">
            <v>29.330000000000002</v>
          </cell>
        </row>
        <row r="22">
          <cell r="A22" t="str">
            <v>3.14</v>
          </cell>
          <cell r="B22" t="str">
            <v>DESMONTAGEM DE CONJUNTO MOTOBOMBA CENTRÍFUGA BAIXA POTÊNCIA      COMPOSIÇÃO 
DESCJC</v>
          </cell>
          <cell r="C22" t="str">
            <v>COMPOSIÇÃO 
DESCJC</v>
          </cell>
          <cell r="D22" t="str">
            <v>COMPOSIÇÃO</v>
          </cell>
          <cell r="E22" t="str">
            <v>und</v>
          </cell>
          <cell r="F22">
            <v>1</v>
          </cell>
          <cell r="G22">
            <v>991.22</v>
          </cell>
          <cell r="H22">
            <v>787.2213582997</v>
          </cell>
          <cell r="I22">
            <v>757.99</v>
          </cell>
          <cell r="J22">
            <v>233.23000000000002</v>
          </cell>
          <cell r="K22"/>
          <cell r="L22">
            <v>991.22</v>
          </cell>
        </row>
        <row r="23">
          <cell r="A23" t="str">
            <v>3.15</v>
          </cell>
          <cell r="B23" t="str">
            <v>REMOÇÃO ENTULHO INCLUSIVE A CARGA, TRANSPORTE E DESCARGA EM BOTA FORA A QQ DISTÂNCIA     SABESP 70190145</v>
          </cell>
          <cell r="C23">
            <v>70190145</v>
          </cell>
          <cell r="D23" t="str">
            <v>SABESP</v>
          </cell>
          <cell r="E23" t="str">
            <v>m³</v>
          </cell>
          <cell r="F23">
            <v>2</v>
          </cell>
          <cell r="G23">
            <v>164.28</v>
          </cell>
          <cell r="H23">
            <v>260.9405071356</v>
          </cell>
          <cell r="I23">
            <v>239.63</v>
          </cell>
          <cell r="J23">
            <v>88.93</v>
          </cell>
          <cell r="K23"/>
          <cell r="L23">
            <v>328.56</v>
          </cell>
        </row>
        <row r="24">
          <cell r="A24" t="str">
            <v>3.16</v>
          </cell>
          <cell r="B24" t="str">
            <v>ATERRO DE VALAS, POÇOS E CAVAS COMPACTADO MECANICAMENTE, SEM CONTROLE DO G.C. (A)     SABESP 70030019</v>
          </cell>
          <cell r="C24">
            <v>70030019</v>
          </cell>
          <cell r="D24" t="str">
            <v>SABESP</v>
          </cell>
          <cell r="E24" t="str">
            <v>m³</v>
          </cell>
          <cell r="F24">
            <v>37</v>
          </cell>
          <cell r="G24">
            <v>11.28</v>
          </cell>
          <cell r="H24">
            <v>331.46496852359996</v>
          </cell>
          <cell r="I24">
            <v>328.82</v>
          </cell>
          <cell r="J24">
            <v>88.539999999999964</v>
          </cell>
          <cell r="K24"/>
          <cell r="L24">
            <v>417.35999999999996</v>
          </cell>
        </row>
        <row r="25">
          <cell r="A25" t="str">
            <v>3.17</v>
          </cell>
          <cell r="B25" t="str">
            <v>CARGA E DESCARGA - SOLO (A)     SABESP 70030090</v>
          </cell>
          <cell r="C25">
            <v>70030090</v>
          </cell>
          <cell r="D25" t="str">
            <v>SABESP</v>
          </cell>
          <cell r="E25" t="str">
            <v>m³</v>
          </cell>
          <cell r="F25">
            <v>37</v>
          </cell>
          <cell r="G25">
            <v>8.68</v>
          </cell>
          <cell r="H25">
            <v>255.06346868659995</v>
          </cell>
          <cell r="I25">
            <v>259.77</v>
          </cell>
          <cell r="J25">
            <v>61.389999999999986</v>
          </cell>
          <cell r="K25"/>
          <cell r="L25">
            <v>321.15999999999997</v>
          </cell>
        </row>
        <row r="26">
          <cell r="A26" t="str">
            <v>3.18</v>
          </cell>
          <cell r="B26" t="str">
            <v>ARGILA OU BARRO PARA ATERRO/REATERRO (COM TRANSPORTE ATE 10 KM)     SINAPI 6081</v>
          </cell>
          <cell r="C26">
            <v>6081</v>
          </cell>
          <cell r="D26" t="str">
            <v>SINAPI</v>
          </cell>
          <cell r="E26" t="str">
            <v>m³</v>
          </cell>
          <cell r="F26">
            <v>37</v>
          </cell>
          <cell r="G26">
            <v>61.78</v>
          </cell>
          <cell r="H26">
            <v>1815.4171768961</v>
          </cell>
          <cell r="I26">
            <v>1847.15</v>
          </cell>
          <cell r="J26">
            <v>438.71000000000004</v>
          </cell>
          <cell r="K26"/>
          <cell r="L26">
            <v>2285.86</v>
          </cell>
        </row>
        <row r="27">
          <cell r="A27" t="str">
            <v>3.19</v>
          </cell>
          <cell r="B27" t="str">
            <v>RELOCAÇÃO PROVISÓRIA DO PAINEL DE COMANDO EXISTENTE PARA CANTEIRO DE OBRA      COMPOSIÇÃO 
REPC</v>
          </cell>
          <cell r="C27" t="str">
            <v>COMPOSIÇÃO 
REPC</v>
          </cell>
          <cell r="D27" t="str">
            <v>COMPOSIÇÃO</v>
          </cell>
          <cell r="E27" t="str">
            <v>und</v>
          </cell>
          <cell r="F27">
            <v>1</v>
          </cell>
          <cell r="G27">
            <v>2171.48</v>
          </cell>
          <cell r="H27">
            <v>1724.5772231397998</v>
          </cell>
          <cell r="I27">
            <v>1552.26</v>
          </cell>
          <cell r="J27">
            <v>619.22</v>
          </cell>
          <cell r="K27"/>
          <cell r="L27">
            <v>2171.48</v>
          </cell>
        </row>
        <row r="28">
          <cell r="A28">
            <v>4</v>
          </cell>
          <cell r="B28" t="str">
            <v xml:space="preserve">POSTO DE TRANSFORMAÇÃO ELEVADO      </v>
          </cell>
          <cell r="C28" t="str">
            <v/>
          </cell>
          <cell r="D28" t="str">
            <v/>
          </cell>
          <cell r="E28" t="str">
            <v/>
          </cell>
          <cell r="F28" t="str">
            <v/>
          </cell>
          <cell r="G28" t="str">
            <v/>
          </cell>
          <cell r="H28">
            <v>0</v>
          </cell>
          <cell r="I28">
            <v>0</v>
          </cell>
          <cell r="J28">
            <v>0</v>
          </cell>
          <cell r="K28"/>
          <cell r="L28">
            <v>0</v>
          </cell>
        </row>
        <row r="29">
          <cell r="A29" t="str">
            <v>4.1</v>
          </cell>
          <cell r="B29" t="str">
            <v>ESCAVAÇÃO MECANIZADA DE VALAS, EM SOLO NÃO ROCHOSO, C/PROF. ATÉ 1,25 M (A)     SABESP 70030068</v>
          </cell>
          <cell r="C29">
            <v>70030068</v>
          </cell>
          <cell r="D29" t="str">
            <v>SABESP</v>
          </cell>
          <cell r="E29" t="str">
            <v>m³</v>
          </cell>
          <cell r="F29">
            <v>2</v>
          </cell>
          <cell r="G29">
            <v>11.88</v>
          </cell>
          <cell r="H29">
            <v>18.870058587599999</v>
          </cell>
          <cell r="I29">
            <v>19.11</v>
          </cell>
          <cell r="J29">
            <v>4.6500000000000021</v>
          </cell>
          <cell r="K29"/>
          <cell r="L29">
            <v>23.76</v>
          </cell>
        </row>
        <row r="30">
          <cell r="A30" t="str">
            <v>4.2</v>
          </cell>
          <cell r="B30" t="str">
            <v>ATERRO DE VALAS, POÇOS E CAVAS COMPACTADO MECANICAMENTE, SEM CONTROLE DO G.C. (A)     SABESP 70030019</v>
          </cell>
          <cell r="C30">
            <v>70030019</v>
          </cell>
          <cell r="D30" t="str">
            <v>SABESP</v>
          </cell>
          <cell r="E30" t="str">
            <v>m³</v>
          </cell>
          <cell r="F30">
            <v>1</v>
          </cell>
          <cell r="G30">
            <v>11.28</v>
          </cell>
          <cell r="H30">
            <v>8.9585126627999987</v>
          </cell>
          <cell r="I30">
            <v>8.89</v>
          </cell>
          <cell r="J30">
            <v>2.3899999999999988</v>
          </cell>
          <cell r="K30"/>
          <cell r="L30">
            <v>11.28</v>
          </cell>
        </row>
        <row r="31">
          <cell r="A31" t="str">
            <v>4.3</v>
          </cell>
          <cell r="B31" t="str">
            <v>CARGA E DESCARGA - SOLO (A)     SABESP 70030090</v>
          </cell>
          <cell r="C31">
            <v>70030090</v>
          </cell>
          <cell r="D31" t="str">
            <v>SABESP</v>
          </cell>
          <cell r="E31" t="str">
            <v>m³</v>
          </cell>
          <cell r="F31">
            <v>2</v>
          </cell>
          <cell r="G31">
            <v>8.68</v>
          </cell>
          <cell r="H31">
            <v>13.787214523599999</v>
          </cell>
          <cell r="I31">
            <v>14.04</v>
          </cell>
          <cell r="J31">
            <v>3.3200000000000003</v>
          </cell>
          <cell r="K31"/>
          <cell r="L31">
            <v>17.36</v>
          </cell>
        </row>
        <row r="32">
          <cell r="A32" t="str">
            <v>4.4</v>
          </cell>
          <cell r="B32" t="str">
            <v>TRANSPORTE DE MATERIAL ESCAVADO - SOLO (A)     SABESP 70030091</v>
          </cell>
          <cell r="C32">
            <v>70030091</v>
          </cell>
          <cell r="D32" t="str">
            <v>SABESP</v>
          </cell>
          <cell r="E32" t="str">
            <v xml:space="preserve">m³xkm   </v>
          </cell>
          <cell r="F32">
            <v>18</v>
          </cell>
          <cell r="G32">
            <v>3.56</v>
          </cell>
          <cell r="H32">
            <v>50.891976190799994</v>
          </cell>
          <cell r="I32">
            <v>61.76</v>
          </cell>
          <cell r="J32">
            <v>2.3200000000000003</v>
          </cell>
          <cell r="K32"/>
          <cell r="L32">
            <v>64.08</v>
          </cell>
        </row>
        <row r="33">
          <cell r="A33" t="str">
            <v>4.5</v>
          </cell>
          <cell r="B33" t="str">
            <v>LASTRO DE CONCRETO MAGRO, APLICADO EM BLOCOS DE COROAMENTO OU SAPATAS. AF_08/2017     SINAPI 96616</v>
          </cell>
          <cell r="C33">
            <v>96616</v>
          </cell>
          <cell r="D33" t="str">
            <v>SINAPI</v>
          </cell>
          <cell r="E33" t="str">
            <v>m³</v>
          </cell>
          <cell r="F33">
            <v>1</v>
          </cell>
          <cell r="G33">
            <v>952.37</v>
          </cell>
          <cell r="H33">
            <v>756.36690644244993</v>
          </cell>
          <cell r="I33">
            <v>745.38</v>
          </cell>
          <cell r="J33">
            <v>206.99</v>
          </cell>
          <cell r="K33"/>
          <cell r="L33">
            <v>952.37</v>
          </cell>
        </row>
        <row r="34">
          <cell r="A34" t="str">
            <v>4.6</v>
          </cell>
          <cell r="B34" t="str">
            <v>ESTACA TIPO HÉLICE CONTÍNUA, DIÂMETRO 25 CM - CAA I E II     SABESP 70070322</v>
          </cell>
          <cell r="C34">
            <v>70070322</v>
          </cell>
          <cell r="D34" t="str">
            <v>SABESP</v>
          </cell>
          <cell r="E34" t="str">
            <v>m</v>
          </cell>
          <cell r="F34">
            <v>40</v>
          </cell>
          <cell r="G34">
            <v>90.06</v>
          </cell>
          <cell r="H34">
            <v>2861.0058525239997</v>
          </cell>
          <cell r="I34">
            <v>2913.11</v>
          </cell>
          <cell r="J34">
            <v>689.29</v>
          </cell>
          <cell r="K34"/>
          <cell r="L34">
            <v>3602.4</v>
          </cell>
        </row>
        <row r="35">
          <cell r="A35" t="str">
            <v>4.7</v>
          </cell>
          <cell r="B35" t="str">
            <v>FÔRMAS DE MADEIRA - COMUM     SABESP 70070126</v>
          </cell>
          <cell r="C35">
            <v>70070126</v>
          </cell>
          <cell r="D35" t="str">
            <v>SABESP</v>
          </cell>
          <cell r="E35" t="str">
            <v>m²</v>
          </cell>
          <cell r="F35">
            <v>49</v>
          </cell>
          <cell r="G35">
            <v>98.05</v>
          </cell>
          <cell r="H35">
            <v>3815.6672130132497</v>
          </cell>
          <cell r="I35">
            <v>3667.79</v>
          </cell>
          <cell r="J35">
            <v>1136.6599999999999</v>
          </cell>
          <cell r="K35"/>
          <cell r="L35">
            <v>4804.45</v>
          </cell>
        </row>
        <row r="36">
          <cell r="A36" t="str">
            <v>4.8</v>
          </cell>
          <cell r="B36" t="str">
            <v>ARMAÇÃO EM AÇO CA-50     SABESP 70070135</v>
          </cell>
          <cell r="C36">
            <v>70070135</v>
          </cell>
          <cell r="D36" t="str">
            <v>SABESP</v>
          </cell>
          <cell r="E36" t="str">
            <v>kg</v>
          </cell>
          <cell r="F36">
            <v>331</v>
          </cell>
          <cell r="G36">
            <v>17.010000000000002</v>
          </cell>
          <cell r="H36">
            <v>4471.5605878093502</v>
          </cell>
          <cell r="I36">
            <v>4550.42</v>
          </cell>
          <cell r="J36">
            <v>1079.8900000000003</v>
          </cell>
          <cell r="K36"/>
          <cell r="L36">
            <v>5630.31</v>
          </cell>
        </row>
        <row r="37">
          <cell r="A37" t="str">
            <v>4.9</v>
          </cell>
          <cell r="B37" t="str">
            <v>CONCRETO ESTRUTURAL PARA ESTRUTURAS NÃO SUJEITAS A CONTATO COM ÁGUA E ESGOTO, FCK = 30,0 MPA     SABESP 70070146</v>
          </cell>
          <cell r="C37">
            <v>70070146</v>
          </cell>
          <cell r="D37" t="str">
            <v>SABESP</v>
          </cell>
          <cell r="E37" t="str">
            <v>m³</v>
          </cell>
          <cell r="F37">
            <v>6</v>
          </cell>
          <cell r="G37">
            <v>767.27</v>
          </cell>
          <cell r="H37">
            <v>3656.1691546736997</v>
          </cell>
          <cell r="I37">
            <v>3602.94</v>
          </cell>
          <cell r="J37">
            <v>1000.6799999999998</v>
          </cell>
          <cell r="K37"/>
          <cell r="L37">
            <v>4603.62</v>
          </cell>
        </row>
        <row r="38">
          <cell r="A38" t="str">
            <v>4.10</v>
          </cell>
          <cell r="B38" t="str">
            <v>CONCRETO NÃO ESTRUTURAL - MÍNIMO 150 KG DE CIMENTO/M³     SABESP 70070142</v>
          </cell>
          <cell r="C38">
            <v>70070142</v>
          </cell>
          <cell r="D38" t="str">
            <v>SABESP</v>
          </cell>
          <cell r="E38" t="str">
            <v>m³</v>
          </cell>
          <cell r="F38">
            <v>1</v>
          </cell>
          <cell r="G38">
            <v>695.4</v>
          </cell>
          <cell r="H38">
            <v>552.28277532899995</v>
          </cell>
          <cell r="I38">
            <v>526.54</v>
          </cell>
          <cell r="J38">
            <v>168.86</v>
          </cell>
          <cell r="K38"/>
          <cell r="L38">
            <v>695.4</v>
          </cell>
        </row>
        <row r="39">
          <cell r="A39" t="str">
            <v>4.11</v>
          </cell>
          <cell r="B39" t="str">
            <v>ALVENARIA DE ELEVAÇÃO, BLOCOS DE CONCRETO 14 X 19 X 39 CM     SABESP 70110013</v>
          </cell>
          <cell r="C39">
            <v>70110013</v>
          </cell>
          <cell r="D39" t="str">
            <v>SABESP</v>
          </cell>
          <cell r="E39" t="str">
            <v>m²</v>
          </cell>
          <cell r="F39">
            <v>11</v>
          </cell>
          <cell r="G39">
            <v>133.71</v>
          </cell>
          <cell r="H39">
            <v>1168.1090434018502</v>
          </cell>
          <cell r="I39">
            <v>1139.1099999999999</v>
          </cell>
          <cell r="J39">
            <v>331.70000000000027</v>
          </cell>
          <cell r="K39"/>
          <cell r="L39">
            <v>1470.8100000000002</v>
          </cell>
        </row>
        <row r="40">
          <cell r="A40" t="str">
            <v>4.12</v>
          </cell>
          <cell r="B40" t="str">
            <v>CHAPISCO     SABESP 70120002</v>
          </cell>
          <cell r="C40">
            <v>70120002</v>
          </cell>
          <cell r="D40" t="str">
            <v>SABESP</v>
          </cell>
          <cell r="E40" t="str">
            <v>m²</v>
          </cell>
          <cell r="F40">
            <v>11</v>
          </cell>
          <cell r="G40">
            <v>11.66</v>
          </cell>
          <cell r="H40">
            <v>101.86337182009999</v>
          </cell>
          <cell r="I40">
            <v>101.08</v>
          </cell>
          <cell r="J40">
            <v>27.179999999999993</v>
          </cell>
          <cell r="K40"/>
          <cell r="L40">
            <v>128.26</v>
          </cell>
        </row>
        <row r="41">
          <cell r="A41" t="str">
            <v>4.13</v>
          </cell>
          <cell r="B41" t="str">
            <v>EMBOÇO     SABESP 70120003</v>
          </cell>
          <cell r="C41">
            <v>70120003</v>
          </cell>
          <cell r="D41" t="str">
            <v>SABESP</v>
          </cell>
          <cell r="E41" t="str">
            <v>m²</v>
          </cell>
          <cell r="F41">
            <v>11</v>
          </cell>
          <cell r="G41">
            <v>59.92</v>
          </cell>
          <cell r="H41">
            <v>523.46940304119994</v>
          </cell>
          <cell r="I41">
            <v>515.87</v>
          </cell>
          <cell r="J41">
            <v>143.25</v>
          </cell>
          <cell r="K41"/>
          <cell r="L41">
            <v>659.12</v>
          </cell>
        </row>
        <row r="42">
          <cell r="A42" t="str">
            <v>4.14</v>
          </cell>
          <cell r="B42" t="str">
            <v>REBOCO     SABESP 70120004</v>
          </cell>
          <cell r="C42">
            <v>70120004</v>
          </cell>
          <cell r="D42" t="str">
            <v>SABESP</v>
          </cell>
          <cell r="E42" t="str">
            <v>m²</v>
          </cell>
          <cell r="F42">
            <v>11</v>
          </cell>
          <cell r="G42">
            <v>37.86</v>
          </cell>
          <cell r="H42">
            <v>330.75019357709994</v>
          </cell>
          <cell r="I42">
            <v>326.73</v>
          </cell>
          <cell r="J42">
            <v>89.729999999999961</v>
          </cell>
          <cell r="K42"/>
          <cell r="L42">
            <v>416.46</v>
          </cell>
        </row>
        <row r="43">
          <cell r="A43" t="str">
            <v>4.15</v>
          </cell>
          <cell r="B43" t="str">
            <v>FUNDO SELADOR ACRÍLICO, APLICAÇÃO MANUAL EM TETO, UMA DEMÃO. AF_04/2023     SINAPI 88484</v>
          </cell>
          <cell r="C43">
            <v>88484</v>
          </cell>
          <cell r="D43" t="str">
            <v>SINAPI</v>
          </cell>
          <cell r="E43" t="str">
            <v>m²</v>
          </cell>
          <cell r="F43">
            <v>2</v>
          </cell>
          <cell r="G43">
            <v>7.54</v>
          </cell>
          <cell r="H43">
            <v>11.976451325799999</v>
          </cell>
          <cell r="I43">
            <v>12.15</v>
          </cell>
          <cell r="J43">
            <v>2.9299999999999997</v>
          </cell>
          <cell r="K43"/>
          <cell r="L43">
            <v>15.08</v>
          </cell>
        </row>
        <row r="44">
          <cell r="A44" t="str">
            <v>4.16</v>
          </cell>
          <cell r="B44" t="str">
            <v>FUNDO SELADOR ACRÍLICO, APLICAÇÃO MANUAL EM PAREDE, UMA DEMÃO. AF_04/2023     SINAPI 88485</v>
          </cell>
          <cell r="C44">
            <v>88485</v>
          </cell>
          <cell r="D44" t="str">
            <v>SINAPI</v>
          </cell>
          <cell r="E44" t="str">
            <v>m²</v>
          </cell>
          <cell r="F44">
            <v>11</v>
          </cell>
          <cell r="G44">
            <v>6.11</v>
          </cell>
          <cell r="H44">
            <v>53.377804615850003</v>
          </cell>
          <cell r="I44">
            <v>53.99</v>
          </cell>
          <cell r="J44">
            <v>13.220000000000006</v>
          </cell>
          <cell r="K44"/>
          <cell r="L44">
            <v>67.210000000000008</v>
          </cell>
        </row>
        <row r="45">
          <cell r="A45" t="str">
            <v>4.17</v>
          </cell>
          <cell r="B45" t="str">
            <v>PINTURA LÁTEX ACRÍLICA PREMIUM, APLICAÇÃO MANUAL EM TETO, DUAS DEMÃOS. AF_04/2023     SINAPI 88488</v>
          </cell>
          <cell r="C45">
            <v>88488</v>
          </cell>
          <cell r="D45" t="str">
            <v>SINAPI</v>
          </cell>
          <cell r="E45" t="str">
            <v>m²</v>
          </cell>
          <cell r="F45">
            <v>2</v>
          </cell>
          <cell r="G45">
            <v>21.47</v>
          </cell>
          <cell r="H45">
            <v>34.102706891899999</v>
          </cell>
          <cell r="I45">
            <v>35.17</v>
          </cell>
          <cell r="J45">
            <v>7.769999999999996</v>
          </cell>
          <cell r="K45"/>
          <cell r="L45">
            <v>42.94</v>
          </cell>
        </row>
        <row r="46">
          <cell r="A46" t="str">
            <v>4.18</v>
          </cell>
          <cell r="B46" t="str">
            <v>PINTURA LÁTEX ACRÍLICA PREMIUM, APLICAÇÃO MANUAL EM PAREDES, DUAS DEMÃOS. AF_04/2023     SINAPI 88489</v>
          </cell>
          <cell r="C46">
            <v>88489</v>
          </cell>
          <cell r="D46" t="str">
            <v>SINAPI</v>
          </cell>
          <cell r="E46" t="str">
            <v>m²</v>
          </cell>
          <cell r="F46">
            <v>11</v>
          </cell>
          <cell r="G46">
            <v>17.95</v>
          </cell>
          <cell r="H46">
            <v>156.81368131824999</v>
          </cell>
          <cell r="I46">
            <v>162.06</v>
          </cell>
          <cell r="J46">
            <v>35.389999999999986</v>
          </cell>
          <cell r="K46"/>
          <cell r="L46">
            <v>197.45</v>
          </cell>
        </row>
        <row r="47">
          <cell r="A47" t="str">
            <v>4.19</v>
          </cell>
          <cell r="B47" t="str">
            <v>TUBO PVC, SÉRIE R, ÁGUA PLUVIAL, DN 150 MM, FORNECIDO E INSTALADO EM CONDUTORES VERTICAIS DE ÁGUAS PLUVIAIS. AF_12/2014     SINAPI 89580</v>
          </cell>
          <cell r="C47">
            <v>89580</v>
          </cell>
          <cell r="D47" t="str">
            <v>SINAPI</v>
          </cell>
          <cell r="E47" t="str">
            <v>m</v>
          </cell>
          <cell r="F47">
            <v>3</v>
          </cell>
          <cell r="G47">
            <v>95.48</v>
          </cell>
          <cell r="H47">
            <v>227.48903963939998</v>
          </cell>
          <cell r="I47">
            <v>230.4</v>
          </cell>
          <cell r="J47">
            <v>56.039999999999992</v>
          </cell>
          <cell r="K47"/>
          <cell r="L47">
            <v>286.44</v>
          </cell>
        </row>
        <row r="48">
          <cell r="A48" t="str">
            <v>4.20</v>
          </cell>
          <cell r="B48" t="str">
            <v>JOELHO 90 GRAUS, PVC, SERIE R, ÁGUA PLUVIAL, DN 150 MM, JUNTA ELÁSTICA, FORNECIDO E INSTALADO EM CONDUTORES VERTICAIS DE ÁGUAS PLUVIAIS. AF_12/2014     SINAPI 89590</v>
          </cell>
          <cell r="C48">
            <v>89590</v>
          </cell>
          <cell r="D48" t="str">
            <v>SINAPI</v>
          </cell>
          <cell r="E48" t="str">
            <v>und</v>
          </cell>
          <cell r="F48">
            <v>1</v>
          </cell>
          <cell r="G48">
            <v>178.34</v>
          </cell>
          <cell r="H48">
            <v>141.63662662089999</v>
          </cell>
          <cell r="I48">
            <v>143.26</v>
          </cell>
          <cell r="J48">
            <v>35.080000000000013</v>
          </cell>
          <cell r="K48"/>
          <cell r="L48">
            <v>178.34</v>
          </cell>
        </row>
        <row r="49">
          <cell r="A49" t="str">
            <v>4.21</v>
          </cell>
          <cell r="B49" t="str">
            <v>CAIXA SIFONADA, PVC, DN 150 X 185 X 75 MM, FORNECIDA E INSTALADA EM RAMAIS DE ENCAMINHAMENTO DE ÁGUA PLUVIAL. AF_12/2014     SINAPI 89491</v>
          </cell>
          <cell r="C49">
            <v>89491</v>
          </cell>
          <cell r="D49" t="str">
            <v>SINAPI</v>
          </cell>
          <cell r="E49" t="str">
            <v>und</v>
          </cell>
          <cell r="F49">
            <v>1</v>
          </cell>
          <cell r="G49">
            <v>129.24</v>
          </cell>
          <cell r="H49">
            <v>102.6416823174</v>
          </cell>
          <cell r="I49">
            <v>112.39</v>
          </cell>
          <cell r="J49">
            <v>16.850000000000009</v>
          </cell>
          <cell r="K49"/>
          <cell r="L49">
            <v>129.24</v>
          </cell>
        </row>
        <row r="50">
          <cell r="A50" t="str">
            <v>4.22</v>
          </cell>
          <cell r="B50" t="str">
            <v>GUARDA-CORPO ESCADA FIBRA DE VIDRO (PRFV) TIPO 1 NTS 282-2020     SABESP 70110152</v>
          </cell>
          <cell r="C50">
            <v>70110152</v>
          </cell>
          <cell r="D50" t="str">
            <v>SABESP</v>
          </cell>
          <cell r="E50" t="str">
            <v>m</v>
          </cell>
          <cell r="F50">
            <v>4</v>
          </cell>
          <cell r="G50">
            <v>1586.44</v>
          </cell>
          <cell r="H50">
            <v>5039.7669605576002</v>
          </cell>
          <cell r="I50">
            <v>4982.3900000000003</v>
          </cell>
          <cell r="J50">
            <v>1363.37</v>
          </cell>
          <cell r="K50"/>
          <cell r="L50">
            <v>6345.76</v>
          </cell>
        </row>
        <row r="51">
          <cell r="A51" t="str">
            <v>4.23</v>
          </cell>
          <cell r="B51" t="str">
            <v>GUARDA-CORPO RETO FIBRA DE VIDRO (PRFV) TIPO 2 NTS 282-2020     SABESP 70110156</v>
          </cell>
          <cell r="C51">
            <v>70110156</v>
          </cell>
          <cell r="D51" t="str">
            <v>SABESP</v>
          </cell>
          <cell r="E51" t="str">
            <v>m</v>
          </cell>
          <cell r="F51">
            <v>3</v>
          </cell>
          <cell r="G51">
            <v>1271.0999999999999</v>
          </cell>
          <cell r="H51">
            <v>3028.5014483204995</v>
          </cell>
          <cell r="I51">
            <v>2969.72</v>
          </cell>
          <cell r="J51">
            <v>843.57999999999993</v>
          </cell>
          <cell r="K51"/>
          <cell r="L51">
            <v>3813.2999999999997</v>
          </cell>
        </row>
        <row r="52">
          <cell r="A52" t="str">
            <v>4.24</v>
          </cell>
          <cell r="B52" t="str">
            <v>FORNECIMENTO DE SERVIÇOS E MATERIAIS PARA EXECUÇÃO DO POSTO DE TRANSFORMAÇÃO E INTERLIGAÇÕES COM O QUADRO DE COMANDO E GERADOR, INCLUÍNDO POSTE PADRÃO CPFL, TRANSFORMADOR,  CABOS, CAIXAS DE PASSAGENS, ELETRODUTOS, ATERRAMENTO, E DEMAIS MATERIAIS E SERVIÇOS CONFORME ESPECIFICADO NO PROJETO ELÉTRICO DO POSTO DE TRANSFORMAÇÃO E ENTRADA DE ENERGIA (1)      COMPOSIÇÃO
ENTENER</v>
          </cell>
          <cell r="C52" t="str">
            <v>COMPOSIÇÃO
ENTENER</v>
          </cell>
          <cell r="D52" t="str">
            <v>COMPOSIÇÃO</v>
          </cell>
          <cell r="E52" t="str">
            <v>und</v>
          </cell>
          <cell r="F52">
            <v>1</v>
          </cell>
          <cell r="G52">
            <v>85892.18</v>
          </cell>
          <cell r="H52">
            <v>68215.087071409289</v>
          </cell>
          <cell r="I52">
            <v>57954.23</v>
          </cell>
          <cell r="J52">
            <v>27937.94999999999</v>
          </cell>
          <cell r="K52"/>
          <cell r="L52">
            <v>85892.18</v>
          </cell>
        </row>
        <row r="53">
          <cell r="A53">
            <v>5</v>
          </cell>
          <cell r="B53" t="str">
            <v xml:space="preserve">ESTRUTURA ELEVADA E QUADRO DE COMANDO      </v>
          </cell>
          <cell r="C53" t="str">
            <v/>
          </cell>
          <cell r="D53" t="str">
            <v/>
          </cell>
          <cell r="E53" t="str">
            <v/>
          </cell>
          <cell r="F53" t="str">
            <v/>
          </cell>
          <cell r="G53" t="str">
            <v/>
          </cell>
          <cell r="H53">
            <v>0</v>
          </cell>
          <cell r="I53">
            <v>0</v>
          </cell>
          <cell r="J53">
            <v>0</v>
          </cell>
          <cell r="K53"/>
          <cell r="L53">
            <v>0</v>
          </cell>
        </row>
        <row r="54">
          <cell r="A54" t="str">
            <v>5.1</v>
          </cell>
          <cell r="B54" t="str">
            <v>ESCAVAÇÃO MECANIZADA DE VALAS, EM SOLO NÃO ROCHOSO, C/PROF. ATÉ 1,25 M (A)     SABESP 70030068</v>
          </cell>
          <cell r="C54">
            <v>70030068</v>
          </cell>
          <cell r="D54" t="str">
            <v>SABESP</v>
          </cell>
          <cell r="E54" t="str">
            <v>m³</v>
          </cell>
          <cell r="F54">
            <v>5</v>
          </cell>
          <cell r="G54">
            <v>11.88</v>
          </cell>
          <cell r="H54">
            <v>47.175146469000005</v>
          </cell>
          <cell r="I54">
            <v>47.77</v>
          </cell>
          <cell r="J54">
            <v>11.630000000000003</v>
          </cell>
          <cell r="K54"/>
          <cell r="L54">
            <v>59.400000000000006</v>
          </cell>
        </row>
        <row r="55">
          <cell r="A55" t="str">
            <v>5.2</v>
          </cell>
          <cell r="B55" t="str">
            <v>ATERRO DE VALAS, POÇOS E CAVAS COMPACTADO MECANICAMENTE, SEM CONTROLE DO G.C. (A)     SABESP 70030019</v>
          </cell>
          <cell r="C55">
            <v>70030019</v>
          </cell>
          <cell r="D55" t="str">
            <v>SABESP</v>
          </cell>
          <cell r="E55" t="str">
            <v>m³</v>
          </cell>
          <cell r="F55">
            <v>1</v>
          </cell>
          <cell r="G55">
            <v>11.28</v>
          </cell>
          <cell r="H55">
            <v>8.9585126627999987</v>
          </cell>
          <cell r="I55">
            <v>8.9</v>
          </cell>
          <cell r="J55">
            <v>2.379999999999999</v>
          </cell>
          <cell r="K55"/>
          <cell r="L55">
            <v>11.28</v>
          </cell>
        </row>
        <row r="56">
          <cell r="A56" t="str">
            <v>5.3</v>
          </cell>
          <cell r="B56" t="str">
            <v>CARGA E DESCARGA - SOLO (A)     SABESP 70030090</v>
          </cell>
          <cell r="C56">
            <v>70030090</v>
          </cell>
          <cell r="D56" t="str">
            <v>SABESP</v>
          </cell>
          <cell r="E56" t="str">
            <v>m³</v>
          </cell>
          <cell r="F56">
            <v>5</v>
          </cell>
          <cell r="G56">
            <v>8.68</v>
          </cell>
          <cell r="H56">
            <v>34.468036308999999</v>
          </cell>
          <cell r="I56">
            <v>35.1</v>
          </cell>
          <cell r="J56">
            <v>8.2999999999999972</v>
          </cell>
          <cell r="K56"/>
          <cell r="L56">
            <v>43.4</v>
          </cell>
        </row>
        <row r="57">
          <cell r="A57" t="str">
            <v>5.4</v>
          </cell>
          <cell r="B57" t="str">
            <v>TRANSPORTE DE MATERIAL ESCAVADO - SOLO (A)     SABESP 70030091</v>
          </cell>
          <cell r="C57">
            <v>70030091</v>
          </cell>
          <cell r="D57" t="str">
            <v>SABESP</v>
          </cell>
          <cell r="E57" t="str">
            <v xml:space="preserve">m³xkm   </v>
          </cell>
          <cell r="F57">
            <v>67</v>
          </cell>
          <cell r="G57">
            <v>3.56</v>
          </cell>
          <cell r="H57">
            <v>189.43124471019999</v>
          </cell>
          <cell r="I57">
            <v>229.87</v>
          </cell>
          <cell r="J57">
            <v>8.6500000000000057</v>
          </cell>
          <cell r="K57"/>
          <cell r="L57">
            <v>238.52</v>
          </cell>
        </row>
        <row r="58">
          <cell r="A58" t="str">
            <v>5.5</v>
          </cell>
          <cell r="B58" t="str">
            <v>LASTRO DE CONCRETO MAGRO, APLICADO EM BLOCOS DE COROAMENTO OU SAPATAS. AF_08/2017     SINAPI 96616</v>
          </cell>
          <cell r="C58">
            <v>96616</v>
          </cell>
          <cell r="D58" t="str">
            <v>SINAPI</v>
          </cell>
          <cell r="E58" t="str">
            <v>m³</v>
          </cell>
          <cell r="F58">
            <v>1</v>
          </cell>
          <cell r="G58">
            <v>952.37</v>
          </cell>
          <cell r="H58">
            <v>756.36690644244993</v>
          </cell>
          <cell r="I58">
            <v>745.38</v>
          </cell>
          <cell r="J58">
            <v>206.99</v>
          </cell>
          <cell r="K58"/>
          <cell r="L58">
            <v>952.37</v>
          </cell>
        </row>
        <row r="59">
          <cell r="A59" t="str">
            <v>5.6</v>
          </cell>
          <cell r="B59" t="str">
            <v>ESTACA TIPO HÉLICE CONTÍNUA, DIÂMETRO 25 CM - CAA I E II     SABESP 70070322</v>
          </cell>
          <cell r="C59">
            <v>70070322</v>
          </cell>
          <cell r="D59" t="str">
            <v>SABESP</v>
          </cell>
          <cell r="E59" t="str">
            <v>m</v>
          </cell>
          <cell r="F59">
            <v>40</v>
          </cell>
          <cell r="G59">
            <v>90.06</v>
          </cell>
          <cell r="H59">
            <v>2861.0058525239997</v>
          </cell>
          <cell r="I59">
            <v>2913.11</v>
          </cell>
          <cell r="J59">
            <v>689.29</v>
          </cell>
          <cell r="K59"/>
          <cell r="L59">
            <v>3602.4</v>
          </cell>
        </row>
        <row r="60">
          <cell r="A60" t="str">
            <v>5.7</v>
          </cell>
          <cell r="B60" t="str">
            <v>FÔRMAS DE MADEIRA - COMUM     SABESP 70070126</v>
          </cell>
          <cell r="C60">
            <v>70070126</v>
          </cell>
          <cell r="D60" t="str">
            <v>SABESP</v>
          </cell>
          <cell r="E60" t="str">
            <v>m²</v>
          </cell>
          <cell r="F60">
            <v>115</v>
          </cell>
          <cell r="G60">
            <v>98.05</v>
          </cell>
          <cell r="H60">
            <v>8955.137336663749</v>
          </cell>
          <cell r="I60">
            <v>8608.07</v>
          </cell>
          <cell r="J60">
            <v>2667.6800000000003</v>
          </cell>
          <cell r="K60"/>
          <cell r="L60">
            <v>11275.75</v>
          </cell>
        </row>
        <row r="61">
          <cell r="A61" t="str">
            <v>5.8</v>
          </cell>
          <cell r="B61" t="str">
            <v>ARMAÇÃO EM AÇO CA-50     SABESP 70070135</v>
          </cell>
          <cell r="C61">
            <v>70070135</v>
          </cell>
          <cell r="D61" t="str">
            <v>SABESP</v>
          </cell>
          <cell r="E61" t="str">
            <v>kg</v>
          </cell>
          <cell r="F61">
            <v>900</v>
          </cell>
          <cell r="G61">
            <v>17.010000000000002</v>
          </cell>
          <cell r="H61">
            <v>12158.321839965001</v>
          </cell>
          <cell r="I61">
            <v>12372.75</v>
          </cell>
          <cell r="J61">
            <v>2936.2500000000018</v>
          </cell>
          <cell r="K61"/>
          <cell r="L61">
            <v>15309.000000000002</v>
          </cell>
        </row>
        <row r="62">
          <cell r="A62" t="str">
            <v>5.9</v>
          </cell>
          <cell r="B62" t="str">
            <v>CONCRETO ESTRUTURAL PARA ESTRUTURAS NÃO SUJEITAS A CONTATO COM ÁGUA E ESGOTO, FCK = 30,0 MPA     SABESP 70070146</v>
          </cell>
          <cell r="C62">
            <v>70070146</v>
          </cell>
          <cell r="D62" t="str">
            <v>SABESP</v>
          </cell>
          <cell r="E62" t="str">
            <v>m³</v>
          </cell>
          <cell r="F62">
            <v>14</v>
          </cell>
          <cell r="G62">
            <v>767.27</v>
          </cell>
          <cell r="H62">
            <v>8531.061360905298</v>
          </cell>
          <cell r="I62">
            <v>8406.8700000000008</v>
          </cell>
          <cell r="J62">
            <v>2334.909999999998</v>
          </cell>
          <cell r="K62"/>
          <cell r="L62">
            <v>10741.779999999999</v>
          </cell>
        </row>
        <row r="63">
          <cell r="A63" t="str">
            <v>5.10</v>
          </cell>
          <cell r="B63" t="str">
            <v>CONCRETO NÃO ESTRUTURAL - MÍNIMO 150 KG DE CIMENTO/M³     SABESP 70070142</v>
          </cell>
          <cell r="C63">
            <v>70070142</v>
          </cell>
          <cell r="D63" t="str">
            <v>SABESP</v>
          </cell>
          <cell r="E63" t="str">
            <v>m³</v>
          </cell>
          <cell r="F63">
            <v>1</v>
          </cell>
          <cell r="G63">
            <v>695.4</v>
          </cell>
          <cell r="H63">
            <v>552.28277532899995</v>
          </cell>
          <cell r="I63">
            <v>526.54</v>
          </cell>
          <cell r="J63">
            <v>168.86</v>
          </cell>
          <cell r="K63"/>
          <cell r="L63">
            <v>695.4</v>
          </cell>
        </row>
        <row r="64">
          <cell r="A64" t="str">
            <v>5.11</v>
          </cell>
          <cell r="B64" t="str">
            <v>ALVENARIA DE ELEVAÇÃO, BLOCOS DE CONCRETO 14 X 19 X 39 CM     SABESP 70110013</v>
          </cell>
          <cell r="C64">
            <v>70110013</v>
          </cell>
          <cell r="D64" t="str">
            <v>SABESP</v>
          </cell>
          <cell r="E64" t="str">
            <v>m²</v>
          </cell>
          <cell r="F64">
            <v>9</v>
          </cell>
          <cell r="G64">
            <v>133.71</v>
          </cell>
          <cell r="H64">
            <v>955.72558096515002</v>
          </cell>
          <cell r="I64">
            <v>932</v>
          </cell>
          <cell r="J64">
            <v>271.3900000000001</v>
          </cell>
          <cell r="K64"/>
          <cell r="L64">
            <v>1203.3900000000001</v>
          </cell>
        </row>
        <row r="65">
          <cell r="A65" t="str">
            <v>5.12</v>
          </cell>
          <cell r="B65" t="str">
            <v>ALVENARIA DE ELEVAÇÃO, BLOCOS DE CONCRETO 19 X 19 X 39 CM     SABESP 70110014</v>
          </cell>
          <cell r="C65">
            <v>70110014</v>
          </cell>
          <cell r="D65" t="str">
            <v>SABESP</v>
          </cell>
          <cell r="E65" t="str">
            <v>m²</v>
          </cell>
          <cell r="F65">
            <v>7</v>
          </cell>
          <cell r="G65">
            <v>163.37</v>
          </cell>
          <cell r="H65">
            <v>908.23275674215006</v>
          </cell>
          <cell r="I65">
            <v>856.25</v>
          </cell>
          <cell r="J65">
            <v>287.34000000000015</v>
          </cell>
          <cell r="K65"/>
          <cell r="L65">
            <v>1143.5900000000001</v>
          </cell>
        </row>
        <row r="66">
          <cell r="A66" t="str">
            <v>5.13</v>
          </cell>
          <cell r="B66" t="str">
            <v>ALVENARIA DE VEDAÇÃO COM ELEMENTO VAZADO DE CERÂMICA (COBOGÓ) DE 7X20X20CM E ARGAMASSA DE ASSENTAMENTO COM PREPARO EM BETONEIRA. AF_05/2020     SINAPI 101162</v>
          </cell>
          <cell r="C66">
            <v>101162</v>
          </cell>
          <cell r="D66" t="str">
            <v>SINAPI</v>
          </cell>
          <cell r="E66" t="str">
            <v>m²</v>
          </cell>
          <cell r="F66">
            <v>1</v>
          </cell>
          <cell r="G66">
            <v>208.27</v>
          </cell>
          <cell r="H66">
            <v>165.40686456394999</v>
          </cell>
          <cell r="I66">
            <v>169.25</v>
          </cell>
          <cell r="J66">
            <v>39.02000000000001</v>
          </cell>
          <cell r="K66"/>
          <cell r="L66">
            <v>208.27</v>
          </cell>
        </row>
        <row r="67">
          <cell r="A67" t="str">
            <v>5.14</v>
          </cell>
          <cell r="B67" t="str">
            <v>CHAPISCO     SABESP 70120002</v>
          </cell>
          <cell r="C67">
            <v>70120002</v>
          </cell>
          <cell r="D67" t="str">
            <v>SABESP</v>
          </cell>
          <cell r="E67" t="str">
            <v>m²</v>
          </cell>
          <cell r="F67">
            <v>33</v>
          </cell>
          <cell r="G67">
            <v>11.66</v>
          </cell>
          <cell r="H67">
            <v>305.59011546030001</v>
          </cell>
          <cell r="I67">
            <v>303.23</v>
          </cell>
          <cell r="J67">
            <v>81.550000000000011</v>
          </cell>
          <cell r="K67"/>
          <cell r="L67">
            <v>384.78000000000003</v>
          </cell>
        </row>
        <row r="68">
          <cell r="A68" t="str">
            <v>5.15</v>
          </cell>
          <cell r="B68" t="str">
            <v>EMBOÇO     SABESP 70120003</v>
          </cell>
          <cell r="C68">
            <v>70120003</v>
          </cell>
          <cell r="D68" t="str">
            <v>SABESP</v>
          </cell>
          <cell r="E68" t="str">
            <v>m²</v>
          </cell>
          <cell r="F68">
            <v>33</v>
          </cell>
          <cell r="G68">
            <v>59.92</v>
          </cell>
          <cell r="H68">
            <v>1570.4082091236</v>
          </cell>
          <cell r="I68">
            <v>1547.61</v>
          </cell>
          <cell r="J68">
            <v>429.75000000000023</v>
          </cell>
          <cell r="K68"/>
          <cell r="L68">
            <v>1977.3600000000001</v>
          </cell>
        </row>
        <row r="69">
          <cell r="A69" t="str">
            <v>5.16</v>
          </cell>
          <cell r="B69" t="str">
            <v>REBOCO     SABESP 70120004</v>
          </cell>
          <cell r="C69">
            <v>70120004</v>
          </cell>
          <cell r="D69" t="str">
            <v>SABESP</v>
          </cell>
          <cell r="E69" t="str">
            <v>m²</v>
          </cell>
          <cell r="F69">
            <v>33</v>
          </cell>
          <cell r="G69">
            <v>37.86</v>
          </cell>
          <cell r="H69">
            <v>992.25058073129981</v>
          </cell>
          <cell r="I69">
            <v>980.2</v>
          </cell>
          <cell r="J69">
            <v>269.17999999999984</v>
          </cell>
          <cell r="K69"/>
          <cell r="L69">
            <v>1249.3799999999999</v>
          </cell>
        </row>
        <row r="70">
          <cell r="A70" t="str">
            <v>5.17</v>
          </cell>
          <cell r="B70" t="str">
            <v>FUNDO SELADOR ACRÍLICO, APLICAÇÃO MANUAL EM TETO, UMA DEMÃO. AF_04/2023     SINAPI 88484</v>
          </cell>
          <cell r="C70">
            <v>88484</v>
          </cell>
          <cell r="D70" t="str">
            <v>SINAPI</v>
          </cell>
          <cell r="E70" t="str">
            <v>m²</v>
          </cell>
          <cell r="F70">
            <v>2</v>
          </cell>
          <cell r="G70">
            <v>7.54</v>
          </cell>
          <cell r="H70">
            <v>11.976451325799999</v>
          </cell>
          <cell r="I70">
            <v>12.15</v>
          </cell>
          <cell r="J70">
            <v>2.9299999999999997</v>
          </cell>
          <cell r="K70"/>
          <cell r="L70">
            <v>15.08</v>
          </cell>
        </row>
        <row r="71">
          <cell r="A71" t="str">
            <v>5.18</v>
          </cell>
          <cell r="B71" t="str">
            <v>FUNDO SELADOR ACRÍLICO, APLICAÇÃO MANUAL EM PAREDE, UMA DEMÃO. AF_04/2023     SINAPI 88485</v>
          </cell>
          <cell r="C71">
            <v>88485</v>
          </cell>
          <cell r="D71" t="str">
            <v>SINAPI</v>
          </cell>
          <cell r="E71" t="str">
            <v>m²</v>
          </cell>
          <cell r="F71">
            <v>31</v>
          </cell>
          <cell r="G71">
            <v>6.11</v>
          </cell>
          <cell r="H71">
            <v>150.42835846284999</v>
          </cell>
          <cell r="I71">
            <v>152.15</v>
          </cell>
          <cell r="J71">
            <v>37.259999999999991</v>
          </cell>
          <cell r="K71"/>
          <cell r="L71">
            <v>189.41</v>
          </cell>
        </row>
        <row r="72">
          <cell r="A72" t="str">
            <v>5.19</v>
          </cell>
          <cell r="B72" t="str">
            <v>PINTURA LÁTEX ACRÍLICA PREMIUM, APLICAÇÃO MANUAL EM TETO, DUAS DEMÃOS. AF_04/2023     SINAPI 88488</v>
          </cell>
          <cell r="C72">
            <v>88488</v>
          </cell>
          <cell r="D72" t="str">
            <v>SINAPI</v>
          </cell>
          <cell r="E72" t="str">
            <v>m²</v>
          </cell>
          <cell r="F72">
            <v>2</v>
          </cell>
          <cell r="G72">
            <v>21.47</v>
          </cell>
          <cell r="H72">
            <v>34.102706891899999</v>
          </cell>
          <cell r="I72">
            <v>35.17</v>
          </cell>
          <cell r="J72">
            <v>7.769999999999996</v>
          </cell>
          <cell r="K72"/>
          <cell r="L72">
            <v>42.94</v>
          </cell>
        </row>
        <row r="73">
          <cell r="A73" t="str">
            <v>5.20</v>
          </cell>
          <cell r="B73" t="str">
            <v>PINTURA LÁTEX ACRÍLICA PREMIUM, APLICAÇÃO MANUAL EM PAREDES, DUAS DEMÃOS. AF_04/2023     SINAPI 88489</v>
          </cell>
          <cell r="C73">
            <v>88489</v>
          </cell>
          <cell r="D73" t="str">
            <v>SINAPI</v>
          </cell>
          <cell r="E73" t="str">
            <v>m²</v>
          </cell>
          <cell r="F73">
            <v>31</v>
          </cell>
          <cell r="G73">
            <v>17.95</v>
          </cell>
          <cell r="H73">
            <v>441.92946553324992</v>
          </cell>
          <cell r="I73">
            <v>456.7</v>
          </cell>
          <cell r="J73">
            <v>99.749999999999943</v>
          </cell>
          <cell r="K73"/>
          <cell r="L73">
            <v>556.44999999999993</v>
          </cell>
        </row>
        <row r="74">
          <cell r="A74" t="str">
            <v>5.21</v>
          </cell>
          <cell r="B74" t="str">
            <v>TUBO PVC, SÉRIE R, ÁGUA PLUVIAL, DN 150 MM, FORNECIDO E INSTALADO EM CONDUTORES VERTICAIS DE ÁGUAS PLUVIAIS. AF_12/2014     SINAPI 89580</v>
          </cell>
          <cell r="C74">
            <v>89580</v>
          </cell>
          <cell r="D74" t="str">
            <v>SINAPI</v>
          </cell>
          <cell r="E74" t="str">
            <v>m</v>
          </cell>
          <cell r="F74">
            <v>3</v>
          </cell>
          <cell r="G74">
            <v>95.48</v>
          </cell>
          <cell r="H74">
            <v>227.48903963939998</v>
          </cell>
          <cell r="I74">
            <v>230.4</v>
          </cell>
          <cell r="J74">
            <v>56.039999999999992</v>
          </cell>
          <cell r="K74"/>
          <cell r="L74">
            <v>286.44</v>
          </cell>
        </row>
        <row r="75">
          <cell r="A75" t="str">
            <v>5.22</v>
          </cell>
          <cell r="B75" t="str">
            <v>JOELHO 90 GRAUS, PVC, SERIE R, ÁGUA PLUVIAL, DN 150 MM, JUNTA ELÁSTICA, FORNECIDO E INSTALADO EM CONDUTORES VERTICAIS DE ÁGUAS PLUVIAIS. AF_12/2014     SINAPI 89590</v>
          </cell>
          <cell r="C75">
            <v>89590</v>
          </cell>
          <cell r="D75" t="str">
            <v>SINAPI</v>
          </cell>
          <cell r="E75" t="str">
            <v>und</v>
          </cell>
          <cell r="F75">
            <v>1</v>
          </cell>
          <cell r="G75">
            <v>178.34</v>
          </cell>
          <cell r="H75">
            <v>141.63662662089999</v>
          </cell>
          <cell r="I75">
            <v>143.26</v>
          </cell>
          <cell r="J75">
            <v>35.080000000000013</v>
          </cell>
          <cell r="K75"/>
          <cell r="L75">
            <v>178.34</v>
          </cell>
        </row>
        <row r="76">
          <cell r="A76" t="str">
            <v>5.23</v>
          </cell>
          <cell r="B76" t="str">
            <v>CAIXA SIFONADA, PVC, DN 150 X 185 X 75 MM, FORNECIDA E INSTALADA EM RAMAIS DE ENCAMINHAMENTO DE ÁGUA PLUVIAL. AF_12/2014     SINAPI 89491</v>
          </cell>
          <cell r="C76">
            <v>89491</v>
          </cell>
          <cell r="D76" t="str">
            <v>SINAPI</v>
          </cell>
          <cell r="E76" t="str">
            <v>und</v>
          </cell>
          <cell r="F76">
            <v>1</v>
          </cell>
          <cell r="G76">
            <v>129.24</v>
          </cell>
          <cell r="H76">
            <v>102.6416823174</v>
          </cell>
          <cell r="I76">
            <v>112.39</v>
          </cell>
          <cell r="J76">
            <v>16.850000000000009</v>
          </cell>
          <cell r="K76"/>
          <cell r="L76">
            <v>129.24</v>
          </cell>
        </row>
        <row r="77">
          <cell r="A77" t="str">
            <v>5.24</v>
          </cell>
          <cell r="B77" t="str">
            <v>GUARDA-CORPO ESCADA FIBRA DE VIDRO (PRFV) TIPO 1 NTS 282-2020     SABESP 70110152</v>
          </cell>
          <cell r="C77">
            <v>70110152</v>
          </cell>
          <cell r="D77" t="str">
            <v>SABESP</v>
          </cell>
          <cell r="E77" t="str">
            <v>m</v>
          </cell>
          <cell r="F77">
            <v>4</v>
          </cell>
          <cell r="G77">
            <v>1586.44</v>
          </cell>
          <cell r="H77">
            <v>5039.7669605576002</v>
          </cell>
          <cell r="I77">
            <v>4982.3900000000003</v>
          </cell>
          <cell r="J77">
            <v>1363.37</v>
          </cell>
          <cell r="K77"/>
          <cell r="L77">
            <v>6345.76</v>
          </cell>
        </row>
        <row r="78">
          <cell r="A78" t="str">
            <v>5.25</v>
          </cell>
          <cell r="B78" t="str">
            <v>GUARDA-CORPO RETO FIBRA DE VIDRO (PRFV) TIPO 2 NTS 282-2020     SABESP 70110156</v>
          </cell>
          <cell r="C78">
            <v>70110156</v>
          </cell>
          <cell r="D78" t="str">
            <v>SABESP</v>
          </cell>
          <cell r="E78" t="str">
            <v>m</v>
          </cell>
          <cell r="F78">
            <v>16</v>
          </cell>
          <cell r="G78">
            <v>1271.0999999999999</v>
          </cell>
          <cell r="H78">
            <v>16152.007724375997</v>
          </cell>
          <cell r="I78">
            <v>15838.52</v>
          </cell>
          <cell r="J78">
            <v>4499.0799999999981</v>
          </cell>
          <cell r="K78"/>
          <cell r="L78">
            <v>20337.599999999999</v>
          </cell>
        </row>
        <row r="79">
          <cell r="A79" t="str">
            <v>5.26</v>
          </cell>
          <cell r="B79" t="str">
            <v>PORTA DE ALUMÍNIO, COM 2 FOLHAS     SABESP 70110056</v>
          </cell>
          <cell r="C79">
            <v>70110056</v>
          </cell>
          <cell r="D79" t="str">
            <v>SABESP</v>
          </cell>
          <cell r="E79" t="str">
            <v>m²</v>
          </cell>
          <cell r="F79">
            <v>5</v>
          </cell>
          <cell r="G79">
            <v>814.3</v>
          </cell>
          <cell r="H79">
            <v>3233.5624385274996</v>
          </cell>
          <cell r="I79">
            <v>3468.05</v>
          </cell>
          <cell r="J79">
            <v>603.44999999999982</v>
          </cell>
          <cell r="K79"/>
          <cell r="L79">
            <v>4071.5</v>
          </cell>
        </row>
        <row r="80">
          <cell r="A80" t="str">
            <v>5.27</v>
          </cell>
          <cell r="B80" t="str">
            <v>TELA MOSQUITEIRA DE AÇO INOX MALHA 16 FIO 31     MERCADO -</v>
          </cell>
          <cell r="C80" t="str">
            <v>-</v>
          </cell>
          <cell r="D80" t="str">
            <v>MERCADO</v>
          </cell>
          <cell r="E80" t="str">
            <v>m²</v>
          </cell>
          <cell r="F80">
            <v>1</v>
          </cell>
          <cell r="G80">
            <v>89.73</v>
          </cell>
          <cell r="H80">
            <v>71.263062166050005</v>
          </cell>
          <cell r="I80">
            <v>74.040000000000006</v>
          </cell>
          <cell r="J80">
            <v>15.689999999999998</v>
          </cell>
          <cell r="K80"/>
          <cell r="L80">
            <v>89.73</v>
          </cell>
        </row>
        <row r="81">
          <cell r="A81" t="str">
            <v>5.28</v>
          </cell>
          <cell r="B81" t="str">
            <v>FORNECIMENTO, INSTALAÇÃO E START-UP  DE PAINEL AUTOPORTANTE, COM CHAPAS INTERNAS E EXTERNAS EM AÇO TRATADO COM ZINCO POR IMERSÃO(CONFORME NBR5008), PINTURA COM PÓ A BASE DE RESINA DE POLIÉSTER DE NO MÍNIMO 140µ, COM ACABAMENTO EM TINTA DE POLIURETANO ALIFÁTICA EXTERNO DE NO MÍNIMO 40µ NA COR RAL 7032, CHAPA MÍNIMA DE 14 MSG (PORTAS E TAMPAS) E 12 MSG PARA BASE, CONTENDO CLP, CONTATORES, INVERSORES,DISJUNTORES, CHAVES SECCIONADORAS, SWITCHES, SINALEIROS, CHAVE DE POSIÇÃO,PROTETORES DE SURTOS CABOS, ALÉM DE TODOS OS ITENS NECESSÁRIOS PARA FIXAÇÃO E ACABAMENTO COMO CANALETAS,TRILHOS, ABRAÇADEIRAS CONECTORES, RESPEITANDO A NBR 5410(INSTALAÇÕES EM BAIXA TENSÃO), CORRENTE MÍNIMA DOS INVERSORES DE 38 AMPÉRES,SEGUINDO AS CONFIGURAÇÕES MÍNIMAS E DIRETRIZES DO PROJETO.     MERCADO -</v>
          </cell>
          <cell r="C81" t="str">
            <v>-</v>
          </cell>
          <cell r="D81" t="str">
            <v>MERCADO</v>
          </cell>
          <cell r="E81" t="str">
            <v>und</v>
          </cell>
          <cell r="F81">
            <v>1</v>
          </cell>
          <cell r="G81">
            <v>297051.42</v>
          </cell>
          <cell r="H81">
            <v>235916.56982027667</v>
          </cell>
          <cell r="I81">
            <v>253072.4</v>
          </cell>
          <cell r="J81">
            <v>43979.01999999999</v>
          </cell>
          <cell r="K81"/>
          <cell r="L81">
            <v>297051.42</v>
          </cell>
        </row>
        <row r="82">
          <cell r="A82" t="str">
            <v>5.29</v>
          </cell>
          <cell r="B82" t="str">
            <v>GRUPO GERADOR CABINADO E INSONORIZADO, 75 KVA, COM POTÊNCIA CONTÍNUA DE NO MÍNIMO 67,5 KVA, FATOR DE 0,8 TRIFÁSICO, 220V/380V - 60HZ, COM MOTOR ESTACIONÁRIO DE INJEÇÃO DIRETA TURBO ALIMENTADO DOTADO DE TODOS OS SISTEMAS DE ARREFECIMENTO, LUBRIFICAÇÃO,FILTROS, CARTUCHOS DE COMBUSTÍVEL, SENSORES E DEMAIS ITENS NECESSÁRIOS PARA O CORRETO FUNCIONAMENTO DO MOTOR DIESEL. GERADOR ELÉTRICO (ALTERNADOR) SÍNCRONO COM SISTEMA "BRUSHLESS" (SEM ESCOVAS), EXCITATRIZ SEM ESCOVAS, REGULADA ELETRONICAMENTE (TENSÃO), LIGAÇÃO ESTRELA COM NEUTRO ACESSÍVEL.TANQUE DE COMBUSTÍVEL NA BASE COM CAPACIDADE MÍNIMA DE 80 LITROS, BANDEJA DE CONTENÇÃO DE LÍQUIDOS E AMORTECEDORES DE VIBRAÇÃO NA BASE. QTA (QUADRO DE TRANSFERÊNCIA AUTOMÁTICO), INTEGRADO, COM SISTEMA DE TRANFERÊNCIA EM RAMPA (STR) DOTADO DE COMANDO MICROPROCESSADO COM FUNÇÕES DE CONTROLE DE PARTIDA E PARADA, MEDIÇÕES E PROTEÇÃO DO MOTOR/ALTERNADOR,POSSIBILIDADE DE COMANDO MANUAL, AUTOMÁTICO, TESTE E BLOQUEIO DE FUNCIONAMENTO DO GRUPO GERADOR, TRANSFERÊNCIA (MANUAL E AUTOMÁTICA) DE CARGA ENTRE REDE E GERADOR, REGISTRO DOS 10 (DEZ) ÚLTIMOS EVENTOS. INDICAÇÃO NO DISPLAY DAS TENSÕES FASE-FASE E FASE-NEUTRO (GERADOR E REDE),
CORRENTE, FREQUÊNCIA, POTÊNCIA ATIVA (KW), REATIVA (KVAR) E APARENTE (KVA), ENERGIA (KWH), FATOR DE POTÊNCIA E DISTORÇÃO HARMÔNICA (THD). PARADA DE EMERGÊNCIA E PROTEÇÃO PARA BAIXA PRESSÃO DO ÓLEO LUBRIFICANTE, ALTA TEMPERATURA DA ÁGUA, SUB/SOBREVELOCIDADE, SUB/SOBRETENSÃO, SUB/SOBREFREQUÊNCIA, SOBRECARGA, CURTO-CIRCUITO, SEQUÊNCIA DE FASE, DENTRE OUTRAS. COM CARREGADOR FLUTUADOR DE BATERIA E DISJUNTOR MOTORIZADO OU CONTATOR TRIPOLAR, PARA SINCRONISMO.     MERCADO -</v>
          </cell>
          <cell r="C82" t="str">
            <v>-</v>
          </cell>
          <cell r="D82" t="str">
            <v>MERCADO</v>
          </cell>
          <cell r="E82" t="str">
            <v>und</v>
          </cell>
          <cell r="F82">
            <v>1</v>
          </cell>
          <cell r="G82">
            <v>155979.26999999999</v>
          </cell>
          <cell r="H82">
            <v>123877.86041039893</v>
          </cell>
          <cell r="I82">
            <v>342861</v>
          </cell>
          <cell r="J82">
            <v>-186881.73</v>
          </cell>
          <cell r="K82"/>
          <cell r="L82">
            <v>155979.26999999999</v>
          </cell>
        </row>
        <row r="83">
          <cell r="A83" t="str">
            <v>5.30</v>
          </cell>
          <cell r="B83" t="str">
            <v>TANQUE DE POLIETILENO REFORÇADO (PEAD) GRADEADO DE 1000 LITROS, CONSTRUÍDO COM CERTIFICAÇÃO ANTI-EXPLOSÃO, MONTADO EM PALLET METÁLICO, COM SISTEMA DE ATERRAMENTO, DOTADO DE VÁLVULA, TAMPAS, MANGUEIRAS E PROTEÇÃO UV PARA EXPOSIÇÃO EXTERNA, HOMOLOGADO INMETRO     MERCADO -</v>
          </cell>
          <cell r="C83" t="str">
            <v>-</v>
          </cell>
          <cell r="D83" t="str">
            <v>MERCADO</v>
          </cell>
          <cell r="E83" t="str">
            <v>und</v>
          </cell>
          <cell r="F83">
            <v>1</v>
          </cell>
          <cell r="G83">
            <v>11214.08</v>
          </cell>
          <cell r="H83">
            <v>8906.1593689408001</v>
          </cell>
          <cell r="I83">
            <v>9487.86</v>
          </cell>
          <cell r="J83">
            <v>1726.2199999999993</v>
          </cell>
          <cell r="K83"/>
          <cell r="L83">
            <v>11214.08</v>
          </cell>
        </row>
        <row r="84">
          <cell r="A84" t="str">
            <v>5.31</v>
          </cell>
          <cell r="B84" t="str">
            <v>BACIA PALLET DE CONTENÇÃO DE VAZAMENTOS ATÉ 1000 LITROS PARA IBC EM POLIPROPILENO     MERCADO -</v>
          </cell>
          <cell r="C84" t="str">
            <v>-</v>
          </cell>
          <cell r="D84" t="str">
            <v>MERCADO</v>
          </cell>
          <cell r="E84" t="str">
            <v>und</v>
          </cell>
          <cell r="F84">
            <v>1</v>
          </cell>
          <cell r="G84">
            <v>12855.02</v>
          </cell>
          <cell r="H84">
            <v>10209.3847030627</v>
          </cell>
          <cell r="I84">
            <v>2635.23</v>
          </cell>
          <cell r="J84">
            <v>10219.790000000001</v>
          </cell>
          <cell r="K84"/>
          <cell r="L84">
            <v>12855.02</v>
          </cell>
        </row>
        <row r="85">
          <cell r="A85">
            <v>6</v>
          </cell>
          <cell r="B85" t="str">
            <v xml:space="preserve">POÇO DE SUCÇÃO, BARRILETE E PV DESARENADOR      </v>
          </cell>
          <cell r="C85" t="str">
            <v/>
          </cell>
          <cell r="D85" t="str">
            <v/>
          </cell>
          <cell r="E85" t="str">
            <v/>
          </cell>
          <cell r="F85" t="str">
            <v/>
          </cell>
          <cell r="G85" t="str">
            <v/>
          </cell>
          <cell r="H85">
            <v>0</v>
          </cell>
          <cell r="I85">
            <v>0</v>
          </cell>
          <cell r="J85">
            <v>0</v>
          </cell>
          <cell r="K85"/>
          <cell r="L85">
            <v>0</v>
          </cell>
        </row>
        <row r="86">
          <cell r="A86" t="str">
            <v>6.1</v>
          </cell>
          <cell r="B86" t="str">
            <v>ESCAVAÇÃO MECANIZADA DE POÇOS E CAVAS, EM SOLO NÃO ROCHOSO, C/PROF. ATÉ 2,00 M (A)     SABESP 70030002</v>
          </cell>
          <cell r="C86">
            <v>70030002</v>
          </cell>
          <cell r="D86" t="str">
            <v>SABESP</v>
          </cell>
          <cell r="E86" t="str">
            <v>m³</v>
          </cell>
          <cell r="F86">
            <v>36</v>
          </cell>
          <cell r="G86">
            <v>19.97</v>
          </cell>
          <cell r="H86">
            <v>570.9622272641999</v>
          </cell>
          <cell r="I86">
            <v>577.82000000000005</v>
          </cell>
          <cell r="J86">
            <v>141.09999999999991</v>
          </cell>
          <cell r="K86"/>
          <cell r="L86">
            <v>718.92</v>
          </cell>
        </row>
        <row r="87">
          <cell r="A87" t="str">
            <v>6.2</v>
          </cell>
          <cell r="B87" t="str">
            <v>ESCAVAÇÃO MECANIZADA DE POÇOS E CAVAS, EM SOLO NÃO ROCHOSO, C/PROF. ATÉ 3,00 M (A)     SABESP 70030003</v>
          </cell>
          <cell r="C87">
            <v>70030003</v>
          </cell>
          <cell r="D87" t="str">
            <v>SABESP</v>
          </cell>
          <cell r="E87" t="str">
            <v>m³</v>
          </cell>
          <cell r="F87">
            <v>17</v>
          </cell>
          <cell r="G87">
            <v>22.08</v>
          </cell>
          <cell r="H87">
            <v>298.10880435359996</v>
          </cell>
          <cell r="I87">
            <v>302.43</v>
          </cell>
          <cell r="J87">
            <v>72.92999999999995</v>
          </cell>
          <cell r="K87"/>
          <cell r="L87">
            <v>375.35999999999996</v>
          </cell>
        </row>
        <row r="88">
          <cell r="A88" t="str">
            <v>6.3</v>
          </cell>
          <cell r="B88" t="str">
            <v>ESCAVAÇÃO MECANIZADA DE VALAS, EM SOLO NÃO ROCHOSO, C/PROF. ATÉ 3,00 M (A)     SABESP 70030070</v>
          </cell>
          <cell r="C88">
            <v>70030070</v>
          </cell>
          <cell r="D88" t="str">
            <v>SABESP</v>
          </cell>
          <cell r="E88" t="str">
            <v>m³</v>
          </cell>
          <cell r="F88">
            <v>11</v>
          </cell>
          <cell r="G88">
            <v>14.71</v>
          </cell>
          <cell r="H88">
            <v>128.50859343684999</v>
          </cell>
          <cell r="I88">
            <v>130.61000000000001</v>
          </cell>
          <cell r="J88">
            <v>31.199999999999989</v>
          </cell>
          <cell r="K88"/>
          <cell r="L88">
            <v>161.81</v>
          </cell>
        </row>
        <row r="89">
          <cell r="A89" t="str">
            <v>6.4</v>
          </cell>
          <cell r="B89" t="str">
            <v>ATERRO DE VALAS, POÇOS E CAVAS COMPACTADO MECANICAMENTE, SEM CONTROLE DO G.C. (A)     SABESP 70030019</v>
          </cell>
          <cell r="C89">
            <v>70030019</v>
          </cell>
          <cell r="D89" t="str">
            <v>SABESP</v>
          </cell>
          <cell r="E89" t="str">
            <v>m³</v>
          </cell>
          <cell r="F89">
            <v>39</v>
          </cell>
          <cell r="G89">
            <v>11.28</v>
          </cell>
          <cell r="H89">
            <v>349.38199384919994</v>
          </cell>
          <cell r="I89">
            <v>346.59</v>
          </cell>
          <cell r="J89">
            <v>93.329999999999984</v>
          </cell>
          <cell r="K89"/>
          <cell r="L89">
            <v>439.91999999999996</v>
          </cell>
        </row>
        <row r="90">
          <cell r="A90" t="str">
            <v>6.5</v>
          </cell>
          <cell r="B90" t="str">
            <v>CARGA E DESCARGA - SOLO (A)     SABESP 70030090</v>
          </cell>
          <cell r="C90">
            <v>70030090</v>
          </cell>
          <cell r="D90" t="str">
            <v>SABESP</v>
          </cell>
          <cell r="E90" t="str">
            <v>m³</v>
          </cell>
          <cell r="F90">
            <v>26</v>
          </cell>
          <cell r="G90">
            <v>8.68</v>
          </cell>
          <cell r="H90">
            <v>179.23378880679999</v>
          </cell>
          <cell r="I90">
            <v>182.54</v>
          </cell>
          <cell r="J90">
            <v>43.140000000000015</v>
          </cell>
          <cell r="K90"/>
          <cell r="L90">
            <v>225.68</v>
          </cell>
        </row>
        <row r="91">
          <cell r="A91" t="str">
            <v>6.6</v>
          </cell>
          <cell r="B91" t="str">
            <v>TRANSPORTE DE MATERIAL ESCAVADO - SOLO (A)     SABESP 70030091</v>
          </cell>
          <cell r="C91">
            <v>70030091</v>
          </cell>
          <cell r="D91" t="str">
            <v>SABESP</v>
          </cell>
          <cell r="E91" t="str">
            <v xml:space="preserve">m³xkm   </v>
          </cell>
          <cell r="F91">
            <v>376</v>
          </cell>
          <cell r="G91">
            <v>3.56</v>
          </cell>
          <cell r="H91">
            <v>1063.0768359855999</v>
          </cell>
          <cell r="I91">
            <v>1290.03</v>
          </cell>
          <cell r="J91">
            <v>48.529999999999973</v>
          </cell>
          <cell r="K91"/>
          <cell r="L91">
            <v>1338.56</v>
          </cell>
        </row>
        <row r="92">
          <cell r="A92" t="str">
            <v>6.7</v>
          </cell>
          <cell r="B92" t="str">
            <v>ESCORAMENTO COM ESTACAS PRANCHAS METÁLICAS - PROFUNDIDADE ATÉ 4,00 M     SABESP 70040034</v>
          </cell>
          <cell r="C92">
            <v>70040034</v>
          </cell>
          <cell r="D92" t="str">
            <v>SABESP</v>
          </cell>
          <cell r="E92" t="str">
            <v>m²</v>
          </cell>
          <cell r="F92">
            <v>66</v>
          </cell>
          <cell r="G92">
            <v>676.6</v>
          </cell>
          <cell r="H92">
            <v>35465.226778805998</v>
          </cell>
          <cell r="I92">
            <v>35440.589999999997</v>
          </cell>
          <cell r="J92">
            <v>9215.010000000002</v>
          </cell>
          <cell r="K92"/>
          <cell r="L92">
            <v>44655.6</v>
          </cell>
        </row>
        <row r="93">
          <cell r="A93" t="str">
            <v>6.8</v>
          </cell>
          <cell r="B93" t="str">
            <v xml:space="preserve">INSTALAÇÃO DE PONTEIRAS FILTRANTES PARA REBAIXAMENTO DE LENÇOL FREÁTICO ( SABESP70050031) </v>
          </cell>
          <cell r="C93">
            <v>70050031</v>
          </cell>
          <cell r="D93" t="str">
            <v>sabesp</v>
          </cell>
          <cell r="E93" t="str">
            <v>un</v>
          </cell>
          <cell r="F93">
            <v>19</v>
          </cell>
          <cell r="G93">
            <v>687.36</v>
          </cell>
          <cell r="H93">
            <v>10372.051596998399</v>
          </cell>
          <cell r="I93">
            <v>10372.049999999999</v>
          </cell>
          <cell r="J93">
            <v>2687.7900000000009</v>
          </cell>
          <cell r="K93"/>
          <cell r="L93">
            <v>13059.84</v>
          </cell>
        </row>
        <row r="94">
          <cell r="A94" t="str">
            <v>6.9</v>
          </cell>
          <cell r="B94" t="str">
            <v>INSTALAÇÃO, OPERAÇÃO E MANUTENÇÃO DO SISTEMA DE REBAIXAMENTO COM PONTEIRAS FILTRANTES (SABESP70050032) (conjunto)</v>
          </cell>
          <cell r="C94">
            <v>70050032</v>
          </cell>
          <cell r="D94" t="str">
            <v>sabesp</v>
          </cell>
          <cell r="E94" t="str">
            <v>cjxdia</v>
          </cell>
          <cell r="F94">
            <v>2</v>
          </cell>
          <cell r="G94">
            <v>1824.79</v>
          </cell>
          <cell r="H94">
            <v>2898.4759436082995</v>
          </cell>
          <cell r="I94">
            <v>2898.48</v>
          </cell>
          <cell r="J94">
            <v>751.09999999999991</v>
          </cell>
          <cell r="K94"/>
          <cell r="L94">
            <v>3649.58</v>
          </cell>
        </row>
        <row r="95">
          <cell r="A95" t="str">
            <v>6.10</v>
          </cell>
          <cell r="B95" t="str">
            <v>LASTRO DE CONCRETO MAGRO, APLICADO EM BLOCOS DE COROAMENTO OU SAPATAS. AF_08/2017     SINAPI 96616</v>
          </cell>
          <cell r="C95">
            <v>96616</v>
          </cell>
          <cell r="D95" t="str">
            <v>SINAPI</v>
          </cell>
          <cell r="E95" t="str">
            <v>m³</v>
          </cell>
          <cell r="F95">
            <v>1</v>
          </cell>
          <cell r="G95">
            <v>952.37</v>
          </cell>
          <cell r="H95">
            <v>756.36690644244993</v>
          </cell>
          <cell r="I95">
            <v>745.38</v>
          </cell>
          <cell r="J95">
            <v>206.99</v>
          </cell>
          <cell r="K95"/>
          <cell r="L95">
            <v>952.37</v>
          </cell>
        </row>
        <row r="96">
          <cell r="A96" t="str">
            <v>6.11</v>
          </cell>
          <cell r="B96" t="str">
            <v>ESTACA TIPO HÉLICE CONTÍNUA, DIÂMETRO 25 CM - CAA I E II     SABESP 70070322</v>
          </cell>
          <cell r="C96">
            <v>70070322</v>
          </cell>
          <cell r="D96" t="str">
            <v>SABESP</v>
          </cell>
          <cell r="E96" t="str">
            <v>m</v>
          </cell>
          <cell r="F96">
            <v>48</v>
          </cell>
          <cell r="G96">
            <v>90.06</v>
          </cell>
          <cell r="H96">
            <v>3433.2070230288</v>
          </cell>
          <cell r="I96">
            <v>3495.73</v>
          </cell>
          <cell r="J96">
            <v>827.15000000000009</v>
          </cell>
          <cell r="K96"/>
          <cell r="L96">
            <v>4322.88</v>
          </cell>
        </row>
        <row r="97">
          <cell r="A97" t="str">
            <v>6.12</v>
          </cell>
          <cell r="B97" t="str">
            <v>FÔRMAS DE MADEIRA - COMUM     SABESP 70070126</v>
          </cell>
          <cell r="C97">
            <v>70070126</v>
          </cell>
          <cell r="D97" t="str">
            <v>SABESP</v>
          </cell>
          <cell r="E97" t="str">
            <v>m²</v>
          </cell>
          <cell r="F97">
            <v>58</v>
          </cell>
          <cell r="G97">
            <v>98.05</v>
          </cell>
          <cell r="H97">
            <v>4516.5040480564994</v>
          </cell>
          <cell r="I97">
            <v>4341.46</v>
          </cell>
          <cell r="J97">
            <v>1345.4399999999996</v>
          </cell>
          <cell r="K97"/>
          <cell r="L97">
            <v>5686.9</v>
          </cell>
        </row>
        <row r="98">
          <cell r="A98" t="str">
            <v>6.13</v>
          </cell>
          <cell r="B98" t="str">
            <v>ARMAÇÃO EM AÇO CA-50     SABESP 70070135</v>
          </cell>
          <cell r="C98">
            <v>70070135</v>
          </cell>
          <cell r="D98" t="str">
            <v>SABESP</v>
          </cell>
          <cell r="E98" t="str">
            <v>kg</v>
          </cell>
          <cell r="F98">
            <v>2002</v>
          </cell>
          <cell r="G98">
            <v>17.010000000000002</v>
          </cell>
          <cell r="H98">
            <v>27045.511470677702</v>
          </cell>
          <cell r="I98">
            <v>27522.5</v>
          </cell>
          <cell r="J98">
            <v>6531.5200000000041</v>
          </cell>
          <cell r="K98"/>
          <cell r="L98">
            <v>34054.020000000004</v>
          </cell>
        </row>
        <row r="99">
          <cell r="A99" t="str">
            <v>6.14</v>
          </cell>
          <cell r="B99" t="str">
            <v>CONCRETO ESTRUTURAL P/ ESTRUTURAS EM CONTATO COM ÁGUA BRUTA, ÁGUA TRATADA, SOLO E GASES AGRESSIVOS, FCK = 30,0 MPA, A/C MÁX. 0,55 L/KG - MÍN. DE 320 KG DE CIMENTO/M³     SABESP 70070147</v>
          </cell>
          <cell r="C99">
            <v>70070147</v>
          </cell>
          <cell r="D99" t="str">
            <v>SABESP</v>
          </cell>
          <cell r="E99" t="str">
            <v>m³</v>
          </cell>
          <cell r="F99">
            <v>9</v>
          </cell>
          <cell r="G99">
            <v>767.69</v>
          </cell>
          <cell r="H99">
            <v>5487.2557867858504</v>
          </cell>
          <cell r="I99">
            <v>5500.84</v>
          </cell>
          <cell r="J99">
            <v>1408.3700000000008</v>
          </cell>
          <cell r="K99"/>
          <cell r="L99">
            <v>6909.2100000000009</v>
          </cell>
        </row>
        <row r="100">
          <cell r="A100" t="str">
            <v>6.15</v>
          </cell>
          <cell r="B100" t="str">
            <v>CONCRETO NÃO ESTRUTURAL - MÍNIMO 210 KG DE CIMENTO/M³     SABESP 70070143</v>
          </cell>
          <cell r="C100">
            <v>70070143</v>
          </cell>
          <cell r="D100" t="str">
            <v>SABESP</v>
          </cell>
          <cell r="E100" t="str">
            <v>m³</v>
          </cell>
          <cell r="F100">
            <v>1</v>
          </cell>
          <cell r="G100">
            <v>722.28</v>
          </cell>
          <cell r="H100">
            <v>573.63072039779991</v>
          </cell>
          <cell r="I100">
            <v>547.33000000000004</v>
          </cell>
          <cell r="J100">
            <v>174.94999999999993</v>
          </cell>
          <cell r="K100"/>
          <cell r="L100">
            <v>722.28</v>
          </cell>
        </row>
        <row r="101">
          <cell r="A101" t="str">
            <v>6.16</v>
          </cell>
          <cell r="B101" t="str">
            <v>ANDAIMES TUBULARES     SABESP 70190001</v>
          </cell>
          <cell r="C101">
            <v>70190001</v>
          </cell>
          <cell r="D101" t="str">
            <v>SABESP</v>
          </cell>
          <cell r="E101" t="str">
            <v>m³m</v>
          </cell>
          <cell r="F101">
            <v>97</v>
          </cell>
          <cell r="G101">
            <v>33.090000000000003</v>
          </cell>
          <cell r="H101">
            <v>2549.1495433660502</v>
          </cell>
          <cell r="I101">
            <v>2603.85</v>
          </cell>
          <cell r="J101">
            <v>605.88000000000056</v>
          </cell>
          <cell r="K101"/>
          <cell r="L101">
            <v>3209.7300000000005</v>
          </cell>
        </row>
        <row r="102">
          <cell r="A102" t="str">
            <v>6.17</v>
          </cell>
          <cell r="B102" t="str">
            <v>APICOAMENTO MANUAL DE SUPERFÍCIE     SABESP 70190014</v>
          </cell>
          <cell r="C102">
            <v>70190014</v>
          </cell>
          <cell r="D102" t="str">
            <v>SABESP</v>
          </cell>
          <cell r="E102" t="str">
            <v>m²</v>
          </cell>
          <cell r="F102">
            <v>78</v>
          </cell>
          <cell r="G102">
            <v>77.91</v>
          </cell>
          <cell r="H102">
            <v>4826.3033937572991</v>
          </cell>
          <cell r="I102">
            <v>4792.8500000000004</v>
          </cell>
          <cell r="J102">
            <v>1284.1299999999992</v>
          </cell>
          <cell r="K102"/>
          <cell r="L102">
            <v>6076.98</v>
          </cell>
        </row>
        <row r="103">
          <cell r="A103" t="str">
            <v>6.18</v>
          </cell>
          <cell r="B103" t="str">
            <v>IMPERMEABILIZAÇÃO COM RESINA ACRÍLICA ELASTOMÉRICA     SABESP 70190140</v>
          </cell>
          <cell r="C103">
            <v>70190140</v>
          </cell>
          <cell r="D103" t="str">
            <v>SABESP</v>
          </cell>
          <cell r="E103" t="str">
            <v>m²</v>
          </cell>
          <cell r="F103">
            <v>136</v>
          </cell>
          <cell r="G103">
            <v>140.99</v>
          </cell>
          <cell r="H103">
            <v>15228.391422396398</v>
          </cell>
          <cell r="I103">
            <v>14664.58</v>
          </cell>
          <cell r="J103">
            <v>4510.0599999999995</v>
          </cell>
          <cell r="K103"/>
          <cell r="L103">
            <v>19174.64</v>
          </cell>
        </row>
        <row r="104">
          <cell r="A104" t="str">
            <v>6.19</v>
          </cell>
          <cell r="B104" t="str">
            <v>TUBO DE CONCRETO ARMADO PONTA E BOLSA EA NBR 8890 P/ ESGOTO SANITÁRIO DN 1000 MM L= 1,50 M     SABESP CV01245</v>
          </cell>
          <cell r="C104" t="str">
            <v>CV01245</v>
          </cell>
          <cell r="D104" t="str">
            <v>SABESP</v>
          </cell>
          <cell r="E104" t="str">
            <v>m</v>
          </cell>
          <cell r="F104">
            <v>3</v>
          </cell>
          <cell r="G104">
            <v>944.72</v>
          </cell>
          <cell r="H104">
            <v>2250.8739581915997</v>
          </cell>
          <cell r="I104">
            <v>2611.29</v>
          </cell>
          <cell r="J104">
            <v>222.86999999999989</v>
          </cell>
          <cell r="K104"/>
          <cell r="L104">
            <v>2834.16</v>
          </cell>
        </row>
        <row r="105">
          <cell r="A105" t="str">
            <v>6.20</v>
          </cell>
          <cell r="B105" t="str">
            <v>ASSENTAMENTO SIMPLES DE TUBOS DE CONCRETO, DN 1.000 MM     SABESP 70080158</v>
          </cell>
          <cell r="C105">
            <v>70080158</v>
          </cell>
          <cell r="D105" t="str">
            <v>SABESP</v>
          </cell>
          <cell r="E105" t="str">
            <v>m</v>
          </cell>
          <cell r="F105">
            <v>3</v>
          </cell>
          <cell r="G105">
            <v>82.11</v>
          </cell>
          <cell r="H105">
            <v>195.63390285704997</v>
          </cell>
          <cell r="I105">
            <v>195.01</v>
          </cell>
          <cell r="J105">
            <v>51.319999999999993</v>
          </cell>
          <cell r="K105"/>
          <cell r="L105">
            <v>246.32999999999998</v>
          </cell>
        </row>
        <row r="106">
          <cell r="A106" t="str">
            <v>6.21</v>
          </cell>
          <cell r="B106" t="str">
            <v>FORNECIMENTO DE SERVIÇOS E MATERIAIS PARA EXECUÇÃO  DO RAMAL DE ALIMENTAÇÃO DOS CONJUNTOS MOTOBOMBA SUBMERSÍVEIS (03 UNIDADES),  INCLUINDO CABOS, ELETRODUTOS, CAIXAS DE PASSAGEM,   E DEMAIS MATERIAIS E SERVIÇOS CONFORME ESPECIFICADO NO PROJETO ELÉTRICO  DO RAMAL DE ALIMENTAÇÃO DOS CONJUNTOS MOTOBOMBA (3) E COMPOSIÇÃO DESTE ITEM      COMPOSIÇÃO
RAMALBOMBA</v>
          </cell>
          <cell r="C106" t="str">
            <v>COMPOSIÇÃO
RAMALBOMBA</v>
          </cell>
          <cell r="D106" t="str">
            <v>COMPOSIÇÃO</v>
          </cell>
          <cell r="E106" t="str">
            <v>und</v>
          </cell>
          <cell r="F106">
            <v>1</v>
          </cell>
          <cell r="G106">
            <v>8747.33</v>
          </cell>
          <cell r="H106">
            <v>6947.0803697420497</v>
          </cell>
          <cell r="I106">
            <v>5836.19</v>
          </cell>
          <cell r="J106">
            <v>2911.1400000000003</v>
          </cell>
          <cell r="K106"/>
          <cell r="L106">
            <v>8747.33</v>
          </cell>
        </row>
        <row r="107">
          <cell r="A107" t="str">
            <v>6.22</v>
          </cell>
          <cell r="B107" t="str">
            <v>FORNECIMENTO DE SERVIÇOS E MATERIAIS PARA EXECUÇÃO  DO COMANDO DAS BOMBAS, INCLUINDO SENSOR HIDROSTÁTICO E CHAVE DE NÍVEL (RESERVA), CABOS, ELETRODUTOS, CAIXAS DE PASSAGEM, E DEMAIS MATERIAIS E SERVIÇOS CONFORME ESPECIFICADO NO PROJETO ELÉTRICO DO COMANDO DE BOMBAS (4) E COMPOSIÇÃO DESTE ITEM      COMPOSIÇÃO
COMANDO</v>
          </cell>
          <cell r="C107" t="str">
            <v>COMPOSIÇÃO
COMANDO</v>
          </cell>
          <cell r="D107" t="str">
            <v>COMPOSIÇÃO</v>
          </cell>
          <cell r="E107" t="str">
            <v>und</v>
          </cell>
          <cell r="F107">
            <v>1</v>
          </cell>
          <cell r="G107">
            <v>17209.560000000001</v>
          </cell>
          <cell r="H107">
            <v>13667.7359203206</v>
          </cell>
          <cell r="I107">
            <v>3812.91</v>
          </cell>
          <cell r="J107">
            <v>13396.650000000001</v>
          </cell>
          <cell r="K107"/>
          <cell r="L107">
            <v>17209.560000000001</v>
          </cell>
        </row>
        <row r="108">
          <cell r="A108" t="str">
            <v>6.23</v>
          </cell>
          <cell r="B108" t="str">
            <v>CONJUNTO MOTO-BOMBA SUBMERSÍVEL 16 ATÉ 50 CV - MONTAGEM     SABESP 70140103</v>
          </cell>
          <cell r="C108">
            <v>70140103</v>
          </cell>
          <cell r="D108" t="str">
            <v>SABESP</v>
          </cell>
          <cell r="E108" t="str">
            <v>und</v>
          </cell>
          <cell r="F108">
            <v>3</v>
          </cell>
          <cell r="G108">
            <v>6912.73</v>
          </cell>
          <cell r="H108">
            <v>16470.154053063146</v>
          </cell>
          <cell r="I108">
            <v>16427.169999999998</v>
          </cell>
          <cell r="J108">
            <v>4311.0200000000004</v>
          </cell>
          <cell r="K108"/>
          <cell r="L108">
            <v>20738.189999999999</v>
          </cell>
        </row>
        <row r="109">
          <cell r="A109" t="str">
            <v>6.24</v>
          </cell>
          <cell r="B109" t="str">
            <v>CONJUNTO MOTOBOMBA SUBMERSÍVEIS PARA ESGOTO BRUTO COM ROTOR ABERTO EM FERRO FUNDIDO DE PASSAGEM AMPLO PARA LÍQUIDO CONTENDO SÓLIDOS, FIBRAS E GASES EM SUSPENSÃO, ACIONAMENTO ATRAVÉS DE MOTOR ELÉTRICO ASSÍNCRONO DE INDUÇÃO TRIFÁSICO, 380 VOLTS, 60 HZ E GRAU DE PROTEÇÃO IP – 68, ACOMPANHADO DE PEDESTAL,  CENTRAL ELETRÔNICA DE COMANDO E MONITORAMENTO . DADOS DE OPERAÇÃO DE CADA CJ MOTOBOMBA (ASSOCIAÇÃO EM PARALELO) : Q = 44,75 L/S, DESNÍVEL GEOMÉTRICO: 14,20 M, HMAN TOTAL = 20,12 M.C.A     MERCADO -</v>
          </cell>
          <cell r="C109" t="str">
            <v>-</v>
          </cell>
          <cell r="D109" t="str">
            <v>MERCADO</v>
          </cell>
          <cell r="E109" t="str">
            <v>und</v>
          </cell>
          <cell r="F109">
            <v>3</v>
          </cell>
          <cell r="G109">
            <v>197237.73</v>
          </cell>
          <cell r="H109">
            <v>469935.29302843817</v>
          </cell>
          <cell r="I109">
            <v>464405.37</v>
          </cell>
          <cell r="J109">
            <v>127307.82000000007</v>
          </cell>
          <cell r="K109"/>
          <cell r="L109">
            <v>591713.19000000006</v>
          </cell>
        </row>
        <row r="110">
          <cell r="A110" t="str">
            <v>6.25</v>
          </cell>
          <cell r="B110" t="str">
            <v>TUBOS E CONEXÕES METÁLICOS FLANGEADOS - MONTAGEM     SABESP 70140023</v>
          </cell>
          <cell r="C110">
            <v>70140023</v>
          </cell>
          <cell r="D110" t="str">
            <v>SABESP</v>
          </cell>
          <cell r="E110" t="str">
            <v>Kg</v>
          </cell>
          <cell r="F110">
            <v>2039</v>
          </cell>
          <cell r="G110">
            <v>3.03</v>
          </cell>
          <cell r="H110">
            <v>4906.6679235754491</v>
          </cell>
          <cell r="I110">
            <v>4874.28</v>
          </cell>
          <cell r="J110">
            <v>1303.8899999999994</v>
          </cell>
          <cell r="K110"/>
          <cell r="L110">
            <v>6178.1699999999992</v>
          </cell>
        </row>
        <row r="111">
          <cell r="A111" t="str">
            <v>6.26</v>
          </cell>
          <cell r="B111" t="str">
            <v>CARGA E DESCARGA, DE TUBOS E PEÇAS EM FERRO FUNDIDO     SABESP 70080342</v>
          </cell>
          <cell r="C111">
            <v>70080342</v>
          </cell>
          <cell r="D111" t="str">
            <v>SABESP</v>
          </cell>
          <cell r="E111" t="str">
            <v>ton</v>
          </cell>
          <cell r="F111">
            <v>3</v>
          </cell>
          <cell r="G111">
            <v>148.01</v>
          </cell>
          <cell r="H111">
            <v>352.64613277154996</v>
          </cell>
          <cell r="I111">
            <v>354.53</v>
          </cell>
          <cell r="J111">
            <v>89.5</v>
          </cell>
          <cell r="K111"/>
          <cell r="L111">
            <v>444.03</v>
          </cell>
        </row>
        <row r="112">
          <cell r="A112" t="str">
            <v>6.27</v>
          </cell>
          <cell r="B112" t="str">
            <v>TRANSPORTE, DE TUBOS E PEÇAS EM FERRO FUNDIDO     SABESP 70080343</v>
          </cell>
          <cell r="C112">
            <v>70080343</v>
          </cell>
          <cell r="D112" t="str">
            <v>SABESP</v>
          </cell>
          <cell r="E112" t="str">
            <v xml:space="preserve">tonxKm   </v>
          </cell>
          <cell r="F112">
            <v>31</v>
          </cell>
          <cell r="G112">
            <v>4.1900000000000004</v>
          </cell>
          <cell r="H112">
            <v>103.15790866765001</v>
          </cell>
          <cell r="I112">
            <v>104.39</v>
          </cell>
          <cell r="J112">
            <v>25.500000000000014</v>
          </cell>
          <cell r="K112"/>
          <cell r="L112">
            <v>129.89000000000001</v>
          </cell>
        </row>
        <row r="113">
          <cell r="A113" t="str">
            <v>6.28</v>
          </cell>
          <cell r="B113" t="str">
            <v>JUNTA DESMONTAGEM TRAVADA AXIALMENTE ATÉ DN 200 MM - MONTAGEM     SABESP 70140045</v>
          </cell>
          <cell r="C113">
            <v>70140045</v>
          </cell>
          <cell r="D113" t="str">
            <v>SABESP</v>
          </cell>
          <cell r="E113" t="str">
            <v>und</v>
          </cell>
          <cell r="F113">
            <v>3</v>
          </cell>
          <cell r="G113">
            <v>234.1</v>
          </cell>
          <cell r="H113">
            <v>557.7627165854999</v>
          </cell>
          <cell r="I113">
            <v>557.02</v>
          </cell>
          <cell r="J113">
            <v>145.27999999999997</v>
          </cell>
          <cell r="K113"/>
          <cell r="L113">
            <v>702.3</v>
          </cell>
        </row>
        <row r="114">
          <cell r="A114" t="str">
            <v>6.29</v>
          </cell>
          <cell r="B114" t="str">
            <v>VÁLVULA GAVETA FOFO ATÉ DN200 MM - MONTAGEM     SABESP 70140057</v>
          </cell>
          <cell r="C114">
            <v>70140057</v>
          </cell>
          <cell r="D114" t="str">
            <v>SABESP</v>
          </cell>
          <cell r="E114" t="str">
            <v>und</v>
          </cell>
          <cell r="F114">
            <v>4</v>
          </cell>
          <cell r="G114">
            <v>536.79</v>
          </cell>
          <cell r="H114">
            <v>1705.2624156965999</v>
          </cell>
          <cell r="I114">
            <v>1701.1</v>
          </cell>
          <cell r="J114">
            <v>446.05999999999995</v>
          </cell>
          <cell r="K114"/>
          <cell r="L114">
            <v>2147.16</v>
          </cell>
        </row>
        <row r="115">
          <cell r="A115" t="str">
            <v>6.30</v>
          </cell>
          <cell r="B115" t="str">
            <v>VÁLVULA GAVETA FOFO DN250 MM ATÉ DN400 MM - MONTAGEM     SABESP 70140058</v>
          </cell>
          <cell r="C115">
            <v>70140058</v>
          </cell>
          <cell r="D115" t="str">
            <v>SABESP</v>
          </cell>
          <cell r="E115" t="str">
            <v>und</v>
          </cell>
          <cell r="F115">
            <v>1</v>
          </cell>
          <cell r="G115">
            <v>1310.1099999999999</v>
          </cell>
          <cell r="H115">
            <v>1040.4820057323498</v>
          </cell>
          <cell r="I115">
            <v>1040</v>
          </cell>
          <cell r="J115">
            <v>270.1099999999999</v>
          </cell>
          <cell r="K115"/>
          <cell r="L115">
            <v>1310.1099999999999</v>
          </cell>
        </row>
        <row r="116">
          <cell r="A116" t="str">
            <v>6.31</v>
          </cell>
          <cell r="B116" t="str">
            <v>VÁLVULA RETENÇÃO FOFO ATÉ DN 200 MM - MONTAGEM     SABESP 70140072</v>
          </cell>
          <cell r="C116">
            <v>70140072</v>
          </cell>
          <cell r="D116" t="str">
            <v>SABESP</v>
          </cell>
          <cell r="E116" t="str">
            <v>und</v>
          </cell>
          <cell r="F116">
            <v>3</v>
          </cell>
          <cell r="G116">
            <v>525.07000000000005</v>
          </cell>
          <cell r="H116">
            <v>1251.0229371958499</v>
          </cell>
          <cell r="I116">
            <v>1248.1199999999999</v>
          </cell>
          <cell r="J116">
            <v>327.09000000000015</v>
          </cell>
          <cell r="K116"/>
          <cell r="L116">
            <v>1575.21</v>
          </cell>
        </row>
        <row r="117">
          <cell r="A117" t="str">
            <v>6.32</v>
          </cell>
          <cell r="B117" t="str">
            <v>MANCAL INTERMEDIÁRIO - MONTAGEM     SABESP 70140092</v>
          </cell>
          <cell r="C117">
            <v>70140092</v>
          </cell>
          <cell r="D117" t="str">
            <v>SABESP</v>
          </cell>
          <cell r="E117" t="str">
            <v>und</v>
          </cell>
          <cell r="F117">
            <v>1</v>
          </cell>
          <cell r="G117">
            <v>124.85</v>
          </cell>
          <cell r="H117">
            <v>99.155168967249992</v>
          </cell>
          <cell r="I117">
            <v>98.37</v>
          </cell>
          <cell r="J117">
            <v>26.47999999999999</v>
          </cell>
          <cell r="K117"/>
          <cell r="L117">
            <v>124.85</v>
          </cell>
        </row>
        <row r="118">
          <cell r="A118" t="str">
            <v>6.33</v>
          </cell>
          <cell r="B118" t="str">
            <v>HASTE DE PROLONGAMENTO - MONTAGEM     SABESP 70140091</v>
          </cell>
          <cell r="C118">
            <v>70140091</v>
          </cell>
          <cell r="D118" t="str">
            <v>SABESP</v>
          </cell>
          <cell r="E118" t="str">
            <v>m</v>
          </cell>
          <cell r="F118">
            <v>2</v>
          </cell>
          <cell r="G118">
            <v>41.89</v>
          </cell>
          <cell r="H118">
            <v>66.537605575299992</v>
          </cell>
          <cell r="I118">
            <v>66.52</v>
          </cell>
          <cell r="J118">
            <v>17.260000000000005</v>
          </cell>
          <cell r="K118"/>
          <cell r="L118">
            <v>83.78</v>
          </cell>
        </row>
        <row r="119">
          <cell r="A119" t="str">
            <v>6.34</v>
          </cell>
          <cell r="B119" t="str">
            <v>REDUÇÃO COM FLANGES EXCÊNTRICA DN 200MM X DN 100 MM PN 10 P/ ESGOTO BRUTO     SABESP HM06471</v>
          </cell>
          <cell r="C119" t="str">
            <v>HM06471</v>
          </cell>
          <cell r="D119" t="str">
            <v>SABESP</v>
          </cell>
          <cell r="E119" t="str">
            <v>und</v>
          </cell>
          <cell r="F119">
            <v>3</v>
          </cell>
          <cell r="G119">
            <v>1433.74</v>
          </cell>
          <cell r="H119">
            <v>3416.0047726497</v>
          </cell>
          <cell r="I119">
            <v>3202.74</v>
          </cell>
          <cell r="J119">
            <v>1098.4800000000005</v>
          </cell>
          <cell r="K119"/>
          <cell r="L119">
            <v>4301.22</v>
          </cell>
        </row>
        <row r="120">
          <cell r="A120" t="str">
            <v>6.35</v>
          </cell>
          <cell r="B120" t="str">
            <v>TUBO COM FLANGES DN 200 MM PN 10 P/ ESGOTO BRUTO - L =1,77M     MERCADO -</v>
          </cell>
          <cell r="C120" t="str">
            <v>-</v>
          </cell>
          <cell r="D120" t="str">
            <v>MERCADO</v>
          </cell>
          <cell r="E120" t="str">
            <v>und</v>
          </cell>
          <cell r="F120">
            <v>3</v>
          </cell>
          <cell r="G120">
            <v>3593.28</v>
          </cell>
          <cell r="H120">
            <v>8561.2883991983999</v>
          </cell>
          <cell r="I120">
            <v>5265.56</v>
          </cell>
          <cell r="J120">
            <v>5514.28</v>
          </cell>
          <cell r="K120"/>
          <cell r="L120">
            <v>10779.84</v>
          </cell>
        </row>
        <row r="121">
          <cell r="A121" t="str">
            <v>6.36</v>
          </cell>
          <cell r="B121" t="str">
            <v>CARRETEL COM TIRANTES A RECORTAR DN 200 MM PN 10 P/ ESGOTO BRUTO      SABESP HM06163</v>
          </cell>
          <cell r="C121" t="str">
            <v>HM06163</v>
          </cell>
          <cell r="D121" t="str">
            <v>SABESP</v>
          </cell>
          <cell r="E121" t="str">
            <v>und</v>
          </cell>
          <cell r="F121">
            <v>3</v>
          </cell>
          <cell r="G121">
            <v>2572.33</v>
          </cell>
          <cell r="H121">
            <v>6128.7901271011497</v>
          </cell>
          <cell r="I121">
            <v>5128.46</v>
          </cell>
          <cell r="J121">
            <v>2588.5299999999997</v>
          </cell>
          <cell r="K121"/>
          <cell r="L121">
            <v>7716.99</v>
          </cell>
        </row>
        <row r="122">
          <cell r="A122" t="str">
            <v>6.37</v>
          </cell>
          <cell r="B122" t="str">
            <v>CURVA 90° COM FLANGES DN 200 MM PN 10 P/ ESGOTO BRUTO      SABESP HM06285</v>
          </cell>
          <cell r="C122" t="str">
            <v>HM06285</v>
          </cell>
          <cell r="D122" t="str">
            <v>SABESP</v>
          </cell>
          <cell r="E122" t="str">
            <v>und</v>
          </cell>
          <cell r="F122">
            <v>3</v>
          </cell>
          <cell r="G122">
            <v>1425.5</v>
          </cell>
          <cell r="H122">
            <v>3396.3722874524997</v>
          </cell>
          <cell r="I122">
            <v>3395.9</v>
          </cell>
          <cell r="J122">
            <v>880.59999999999991</v>
          </cell>
          <cell r="K122"/>
          <cell r="L122">
            <v>4276.5</v>
          </cell>
        </row>
        <row r="123">
          <cell r="A123" t="str">
            <v>6.38</v>
          </cell>
          <cell r="B123" t="str">
            <v>TUBO COM FLANGES DN 200 MM PN 10 P/ ESGOTO BRUTO - L = 1,90M     MERCADO -</v>
          </cell>
          <cell r="C123" t="str">
            <v>-</v>
          </cell>
          <cell r="D123" t="str">
            <v>MERCADO</v>
          </cell>
          <cell r="E123" t="str">
            <v>und</v>
          </cell>
          <cell r="F123">
            <v>1</v>
          </cell>
          <cell r="G123">
            <v>3613.42</v>
          </cell>
          <cell r="H123">
            <v>2869.7578746466997</v>
          </cell>
          <cell r="I123">
            <v>1806.09</v>
          </cell>
          <cell r="J123">
            <v>1807.3300000000002</v>
          </cell>
          <cell r="K123"/>
          <cell r="L123">
            <v>3613.42</v>
          </cell>
        </row>
        <row r="124">
          <cell r="A124" t="str">
            <v>6.39</v>
          </cell>
          <cell r="B124" t="str">
            <v>JUNTA DE DESMONSTAGEM TRAVADA AXIALMENTE DN 200 MM     SABESP HM03161</v>
          </cell>
          <cell r="C124" t="str">
            <v>HM03161</v>
          </cell>
          <cell r="D124" t="str">
            <v>SABESP</v>
          </cell>
          <cell r="E124" t="str">
            <v>und</v>
          </cell>
          <cell r="F124">
            <v>3</v>
          </cell>
          <cell r="G124">
            <v>2334.4</v>
          </cell>
          <cell r="H124">
            <v>5561.9021170320002</v>
          </cell>
          <cell r="I124">
            <v>5259.03</v>
          </cell>
          <cell r="J124">
            <v>1744.170000000001</v>
          </cell>
          <cell r="K124"/>
          <cell r="L124">
            <v>7003.2000000000007</v>
          </cell>
        </row>
        <row r="125">
          <cell r="A125" t="str">
            <v>6.40</v>
          </cell>
          <cell r="B125" t="str">
            <v>VÁLVULA DE RETENÇÃO PORTIOLA ÚNICA REVESTIDA EM BORRACHA  ÂNGULO DE OCLUSÃO 35 º COM FLANGES DN 200 MM  PN 10 P/ ESGOTO BRUTO      SABESP HM05897</v>
          </cell>
          <cell r="C125" t="str">
            <v>HM05897</v>
          </cell>
          <cell r="D125" t="str">
            <v>SABESP</v>
          </cell>
          <cell r="E125" t="str">
            <v>und</v>
          </cell>
          <cell r="F125">
            <v>3</v>
          </cell>
          <cell r="G125">
            <v>4725.2</v>
          </cell>
          <cell r="H125">
            <v>11258.181924005998</v>
          </cell>
          <cell r="I125">
            <v>10400.290000000001</v>
          </cell>
          <cell r="J125">
            <v>3775.3099999999977</v>
          </cell>
          <cell r="K125"/>
          <cell r="L125">
            <v>14175.599999999999</v>
          </cell>
        </row>
        <row r="126">
          <cell r="A126" t="str">
            <v>6.41</v>
          </cell>
          <cell r="B126" t="str">
            <v>VÁLVULA DE GAVETA COM FLANGES E CUNHA DE BORRACHA CORPO CURTO COM VOLANTE DN 200MM PN 10 P/ ESGOTO BRUTO      SABESP HM04165</v>
          </cell>
          <cell r="C126" t="str">
            <v>HM04165</v>
          </cell>
          <cell r="D126" t="str">
            <v>SABESP</v>
          </cell>
          <cell r="E126" t="str">
            <v>und</v>
          </cell>
          <cell r="F126">
            <v>3</v>
          </cell>
          <cell r="G126">
            <v>2495.69</v>
          </cell>
          <cell r="H126">
            <v>5946.1889541019491</v>
          </cell>
          <cell r="I126">
            <v>6445.24</v>
          </cell>
          <cell r="J126">
            <v>1041.83</v>
          </cell>
          <cell r="K126"/>
          <cell r="L126">
            <v>7487.07</v>
          </cell>
        </row>
        <row r="127">
          <cell r="A127" t="str">
            <v>6.42</v>
          </cell>
          <cell r="B127" t="str">
            <v>TÊ DE REDUÇÃO COM FLANGES DN 200 MM X DN 100 MM PN 10 P/ ESGOTO BRUTO      SABESP HM06602</v>
          </cell>
          <cell r="C127" t="str">
            <v>HM06602</v>
          </cell>
          <cell r="D127" t="str">
            <v>SABESP</v>
          </cell>
          <cell r="E127" t="str">
            <v>und</v>
          </cell>
          <cell r="F127">
            <v>1</v>
          </cell>
          <cell r="G127">
            <v>1811.28</v>
          </cell>
          <cell r="H127">
            <v>1438.5084056628</v>
          </cell>
          <cell r="I127">
            <v>1497.34</v>
          </cell>
          <cell r="J127">
            <v>313.94000000000005</v>
          </cell>
          <cell r="K127"/>
          <cell r="L127">
            <v>1811.28</v>
          </cell>
        </row>
        <row r="128">
          <cell r="A128" t="str">
            <v>6.43</v>
          </cell>
          <cell r="B128" t="str">
            <v>TÊ DE REDUÇÃO COM FLANGES DN 250 MM X DN 200 MM PN 10 P/ ESGOTO BRUTO      SABESP HM06597</v>
          </cell>
          <cell r="C128" t="str">
            <v>HM06597</v>
          </cell>
          <cell r="D128" t="str">
            <v>SABESP</v>
          </cell>
          <cell r="E128" t="str">
            <v>und</v>
          </cell>
          <cell r="F128">
            <v>3</v>
          </cell>
          <cell r="G128">
            <v>3266.14</v>
          </cell>
          <cell r="H128">
            <v>7781.8501458716992</v>
          </cell>
          <cell r="I128">
            <v>8100.14</v>
          </cell>
          <cell r="J128">
            <v>1698.2799999999997</v>
          </cell>
          <cell r="K128"/>
          <cell r="L128">
            <v>9798.42</v>
          </cell>
        </row>
        <row r="129">
          <cell r="A129" t="str">
            <v>6.44</v>
          </cell>
          <cell r="B129" t="str">
            <v>TUBO COM FLANGES DN 200 MM PN 10 P/ ESGOTO BRUTO - L = 2,41M     MERCADO -</v>
          </cell>
          <cell r="C129" t="str">
            <v>-</v>
          </cell>
          <cell r="D129" t="str">
            <v>MERCADO</v>
          </cell>
          <cell r="E129" t="str">
            <v>und</v>
          </cell>
          <cell r="F129">
            <v>2</v>
          </cell>
          <cell r="G129">
            <v>3847.85</v>
          </cell>
          <cell r="H129">
            <v>6111.8817286444992</v>
          </cell>
          <cell r="I129">
            <v>4195.59</v>
          </cell>
          <cell r="J129">
            <v>3500.1099999999997</v>
          </cell>
          <cell r="K129"/>
          <cell r="L129">
            <v>7695.7</v>
          </cell>
        </row>
        <row r="130">
          <cell r="A130" t="str">
            <v>6.45</v>
          </cell>
          <cell r="B130" t="str">
            <v>TUBO COM FLANGES DN 250 MM PN 10 P/ ESGOTO BRUTO - L = 0,30M     MERCADO -</v>
          </cell>
          <cell r="C130" t="str">
            <v>-</v>
          </cell>
          <cell r="D130" t="str">
            <v>MERCADO</v>
          </cell>
          <cell r="E130" t="str">
            <v>und</v>
          </cell>
          <cell r="F130">
            <v>2</v>
          </cell>
          <cell r="G130">
            <v>2596.36</v>
          </cell>
          <cell r="H130">
            <v>4124.0290668771995</v>
          </cell>
          <cell r="I130">
            <v>2449.04</v>
          </cell>
          <cell r="J130">
            <v>2743.6800000000003</v>
          </cell>
          <cell r="K130"/>
          <cell r="L130">
            <v>5192.72</v>
          </cell>
        </row>
        <row r="131">
          <cell r="A131" t="str">
            <v>6.46</v>
          </cell>
          <cell r="B131" t="str">
            <v>FLANGE CEGO DN 250 MM PN 10 P/ ESGOTO BRUTO      SABESP HM06328</v>
          </cell>
          <cell r="C131" t="str">
            <v>HM06328</v>
          </cell>
          <cell r="D131" t="str">
            <v>SABESP</v>
          </cell>
          <cell r="E131" t="str">
            <v>und</v>
          </cell>
          <cell r="F131">
            <v>1</v>
          </cell>
          <cell r="G131">
            <v>1013.47</v>
          </cell>
          <cell r="H131">
            <v>804.89218336595002</v>
          </cell>
          <cell r="I131">
            <v>780.14</v>
          </cell>
          <cell r="J131">
            <v>233.33000000000004</v>
          </cell>
          <cell r="K131"/>
          <cell r="L131">
            <v>1013.47</v>
          </cell>
        </row>
        <row r="132">
          <cell r="A132" t="str">
            <v>6.47</v>
          </cell>
          <cell r="B132" t="str">
            <v>TUBO COM FLANGES DN 250 MM PN 10 P/ ESGOTO BRUTO - L = 1,80M     MERCADO -</v>
          </cell>
          <cell r="C132" t="str">
            <v>-</v>
          </cell>
          <cell r="D132" t="str">
            <v>MERCADO</v>
          </cell>
          <cell r="E132" t="str">
            <v>und</v>
          </cell>
          <cell r="F132">
            <v>1</v>
          </cell>
          <cell r="G132">
            <v>4504.59</v>
          </cell>
          <cell r="H132">
            <v>3577.5200847271499</v>
          </cell>
          <cell r="I132">
            <v>2233.5500000000002</v>
          </cell>
          <cell r="J132">
            <v>2271.04</v>
          </cell>
          <cell r="K132"/>
          <cell r="L132">
            <v>4504.59</v>
          </cell>
        </row>
        <row r="133">
          <cell r="A133" t="str">
            <v>6.48</v>
          </cell>
          <cell r="B133" t="str">
            <v>REDUÇÃO COM FLANGES CONCÊNTRICA DN 300MM X DN 250 MM PN 10 P/ ESGOTO BRUTO     SABESP HM06463</v>
          </cell>
          <cell r="C133" t="str">
            <v>HM06463</v>
          </cell>
          <cell r="D133" t="str">
            <v>SABESP</v>
          </cell>
          <cell r="E133" t="str">
            <v>und</v>
          </cell>
          <cell r="F133">
            <v>1</v>
          </cell>
          <cell r="G133">
            <v>1900.4</v>
          </cell>
          <cell r="H133">
            <v>1509.2870092539999</v>
          </cell>
          <cell r="I133">
            <v>1745.58</v>
          </cell>
          <cell r="J133">
            <v>154.82000000000016</v>
          </cell>
          <cell r="K133"/>
          <cell r="L133">
            <v>1900.4</v>
          </cell>
        </row>
        <row r="134">
          <cell r="A134" t="str">
            <v>6.49</v>
          </cell>
          <cell r="B134" t="str">
            <v>EXTREMIDADE FLANGE E PONTA DN 300 MM PN 10 P/ ESGOTO BRUTO     SABESP HM06313</v>
          </cell>
          <cell r="C134" t="str">
            <v>HM06313</v>
          </cell>
          <cell r="D134" t="str">
            <v>SABESP</v>
          </cell>
          <cell r="E134" t="str">
            <v>und</v>
          </cell>
          <cell r="F134">
            <v>1</v>
          </cell>
          <cell r="G134">
            <v>3017.68</v>
          </cell>
          <cell r="H134">
            <v>2396.6245117267999</v>
          </cell>
          <cell r="I134">
            <v>2479.91</v>
          </cell>
          <cell r="J134">
            <v>537.77</v>
          </cell>
          <cell r="K134"/>
          <cell r="L134">
            <v>3017.68</v>
          </cell>
        </row>
        <row r="135">
          <cell r="A135" t="str">
            <v>6.50</v>
          </cell>
          <cell r="B135" t="str">
            <v>CURVA 45° COM FLANGES DN 100 MM PN 10 P/ ESGOTO BRUTO      SABESP HM06257</v>
          </cell>
          <cell r="C135" t="str">
            <v>HM06257</v>
          </cell>
          <cell r="D135" t="str">
            <v>SABESP</v>
          </cell>
          <cell r="E135" t="str">
            <v>und</v>
          </cell>
          <cell r="F135">
            <v>1</v>
          </cell>
          <cell r="G135">
            <v>607.46</v>
          </cell>
          <cell r="H135">
            <v>482.44132111210001</v>
          </cell>
          <cell r="I135">
            <v>465.79</v>
          </cell>
          <cell r="J135">
            <v>141.67000000000002</v>
          </cell>
          <cell r="K135"/>
          <cell r="L135">
            <v>607.46</v>
          </cell>
        </row>
        <row r="136">
          <cell r="A136" t="str">
            <v>6.51</v>
          </cell>
          <cell r="B136" t="str">
            <v>VÁLVULA DE GAVETA COM FLANGES E CUNHA DE BORRACHA CORPO CURTO COM VOLANTE DN 100MM PN 10 P/ ESGOTO BRUTO      SABESP HM04203</v>
          </cell>
          <cell r="C136" t="str">
            <v>HM04203</v>
          </cell>
          <cell r="D136" t="str">
            <v>SABESP</v>
          </cell>
          <cell r="E136" t="str">
            <v>und</v>
          </cell>
          <cell r="F136">
            <v>1</v>
          </cell>
          <cell r="G136">
            <v>850.76</v>
          </cell>
          <cell r="H136">
            <v>675.6688149826</v>
          </cell>
          <cell r="I136">
            <v>781.45</v>
          </cell>
          <cell r="J136">
            <v>69.309999999999945</v>
          </cell>
          <cell r="K136"/>
          <cell r="L136">
            <v>850.76</v>
          </cell>
        </row>
        <row r="137">
          <cell r="A137" t="str">
            <v>6.52</v>
          </cell>
          <cell r="B137" t="str">
            <v>CURVA 90° COM FLANGES DN 100 MM PN 10 P/ ESGOTO BRUTO      SABESP HM06292</v>
          </cell>
          <cell r="C137" t="str">
            <v>HM06292</v>
          </cell>
          <cell r="D137" t="str">
            <v>SABESP</v>
          </cell>
          <cell r="E137" t="str">
            <v>und</v>
          </cell>
          <cell r="F137">
            <v>4</v>
          </cell>
          <cell r="G137">
            <v>625.47</v>
          </cell>
          <cell r="H137">
            <v>1986.9790479438</v>
          </cell>
          <cell r="I137">
            <v>1850.22</v>
          </cell>
          <cell r="J137">
            <v>651.66000000000008</v>
          </cell>
          <cell r="K137"/>
          <cell r="L137">
            <v>2501.88</v>
          </cell>
        </row>
        <row r="138">
          <cell r="A138" t="str">
            <v>6.53</v>
          </cell>
          <cell r="B138" t="str">
            <v>TÊ COM FLANGES DN 100 MM PN 10 P/ ESGOTO BRUTO      SABESP HM06633</v>
          </cell>
          <cell r="C138" t="str">
            <v>HM06633</v>
          </cell>
          <cell r="D138" t="str">
            <v>SABESP</v>
          </cell>
          <cell r="E138" t="str">
            <v>und</v>
          </cell>
          <cell r="F138">
            <v>1</v>
          </cell>
          <cell r="G138">
            <v>986.23</v>
          </cell>
          <cell r="H138">
            <v>783.25832831854996</v>
          </cell>
          <cell r="I138">
            <v>697.75</v>
          </cell>
          <cell r="J138">
            <v>288.48</v>
          </cell>
          <cell r="K138"/>
          <cell r="L138">
            <v>986.23</v>
          </cell>
        </row>
        <row r="139">
          <cell r="A139" t="str">
            <v>6.54</v>
          </cell>
          <cell r="B139" t="str">
            <v>TUBO COM FLANGES DN 100 MM PN 10 P/ ESGOTO BRUTO - L = 1,60M     MERCADO -</v>
          </cell>
          <cell r="C139" t="str">
            <v>-</v>
          </cell>
          <cell r="D139" t="str">
            <v>MERCADO</v>
          </cell>
          <cell r="E139" t="str">
            <v>und</v>
          </cell>
          <cell r="F139">
            <v>1</v>
          </cell>
          <cell r="G139">
            <v>2213.61</v>
          </cell>
          <cell r="H139">
            <v>1758.03663257985</v>
          </cell>
          <cell r="I139">
            <v>1051.1400000000001</v>
          </cell>
          <cell r="J139">
            <v>1162.47</v>
          </cell>
          <cell r="K139"/>
          <cell r="L139">
            <v>2213.61</v>
          </cell>
        </row>
        <row r="140">
          <cell r="A140" t="str">
            <v>6.55</v>
          </cell>
          <cell r="B140" t="str">
            <v>CARRETEL COM TIRANTES A RECORTAR DN 100 MM PN 10 P/ ESGOTO BRUTO      SABESP HM06159</v>
          </cell>
          <cell r="C140" t="str">
            <v>HM06159</v>
          </cell>
          <cell r="D140" t="str">
            <v>SABESP</v>
          </cell>
          <cell r="E140" t="str">
            <v>und</v>
          </cell>
          <cell r="F140">
            <v>1</v>
          </cell>
          <cell r="G140">
            <v>1500.26</v>
          </cell>
          <cell r="H140">
            <v>1191.4980680401</v>
          </cell>
          <cell r="I140">
            <v>856.99</v>
          </cell>
          <cell r="J140">
            <v>643.27</v>
          </cell>
          <cell r="K140"/>
          <cell r="L140">
            <v>1500.26</v>
          </cell>
        </row>
        <row r="141">
          <cell r="A141" t="str">
            <v>6.56</v>
          </cell>
          <cell r="B141" t="str">
            <v>TUBO COM FLANGES DN 100 MM PN 10 P/ ESGOTO BRUTO - L = 1,95M     MERCADO -</v>
          </cell>
          <cell r="C141" t="str">
            <v>-</v>
          </cell>
          <cell r="D141" t="str">
            <v>MERCADO</v>
          </cell>
          <cell r="E141" t="str">
            <v>und</v>
          </cell>
          <cell r="F141">
            <v>1</v>
          </cell>
          <cell r="G141">
            <v>2354.67</v>
          </cell>
          <cell r="H141">
            <v>1870.06569252795</v>
          </cell>
          <cell r="I141">
            <v>1295.32</v>
          </cell>
          <cell r="J141">
            <v>1059.3500000000001</v>
          </cell>
          <cell r="K141"/>
          <cell r="L141">
            <v>2354.67</v>
          </cell>
        </row>
        <row r="142">
          <cell r="A142" t="str">
            <v>6.57</v>
          </cell>
          <cell r="B142" t="str">
            <v>TUBO COM FLANGES DN 100 MM PN 10 P/ ESGOTO BRUTO - L = 0,90M     MERCADO -</v>
          </cell>
          <cell r="C142" t="str">
            <v>-</v>
          </cell>
          <cell r="D142" t="str">
            <v>MERCADO</v>
          </cell>
          <cell r="E142" t="str">
            <v>und</v>
          </cell>
          <cell r="F142">
            <v>1</v>
          </cell>
          <cell r="G142">
            <v>1711.42</v>
          </cell>
          <cell r="H142">
            <v>1359.2001543766999</v>
          </cell>
          <cell r="I142">
            <v>770.34</v>
          </cell>
          <cell r="J142">
            <v>941.08</v>
          </cell>
          <cell r="K142"/>
          <cell r="L142">
            <v>1711.42</v>
          </cell>
        </row>
        <row r="143">
          <cell r="A143" t="str">
            <v>6.58</v>
          </cell>
          <cell r="B143" t="str">
            <v>TUBO COM FLANGES DN 100 MM PN 10 P/ ESGOTO BRUTO - L = 0,60M     MERCADO -</v>
          </cell>
          <cell r="C143" t="str">
            <v>-</v>
          </cell>
          <cell r="D143" t="str">
            <v>MERCADO</v>
          </cell>
          <cell r="E143" t="str">
            <v>und</v>
          </cell>
          <cell r="F143">
            <v>2</v>
          </cell>
          <cell r="G143">
            <v>1571.2</v>
          </cell>
          <cell r="H143">
            <v>2495.6764354239999</v>
          </cell>
          <cell r="I143">
            <v>1485.81</v>
          </cell>
          <cell r="J143">
            <v>1656.5900000000001</v>
          </cell>
          <cell r="K143"/>
          <cell r="L143">
            <v>3142.4</v>
          </cell>
        </row>
        <row r="144">
          <cell r="A144" t="str">
            <v>6.59</v>
          </cell>
          <cell r="B144" t="str">
            <v>JUNÇÃO 45° COM FLANGES DN 100 MM PN 10 P/ ESGOTO BRUTO      SABESP HM06376</v>
          </cell>
          <cell r="C144" t="str">
            <v>HM06376</v>
          </cell>
          <cell r="D144" t="str">
            <v>SABESP</v>
          </cell>
          <cell r="E144" t="str">
            <v>und</v>
          </cell>
          <cell r="F144">
            <v>2</v>
          </cell>
          <cell r="G144">
            <v>1285.9000000000001</v>
          </cell>
          <cell r="H144">
            <v>2042.5091193430001</v>
          </cell>
          <cell r="I144">
            <v>1684.58</v>
          </cell>
          <cell r="J144">
            <v>887.22000000000025</v>
          </cell>
          <cell r="K144"/>
          <cell r="L144">
            <v>2571.8000000000002</v>
          </cell>
        </row>
        <row r="145">
          <cell r="A145" t="str">
            <v>6.60</v>
          </cell>
          <cell r="B145" t="str">
            <v>FLANGE CEGO DN 150 MM PN 10 P/ ESGOTO BRUTO      SABESP HM06336</v>
          </cell>
          <cell r="C145" t="str">
            <v>HM06336</v>
          </cell>
          <cell r="D145" t="str">
            <v>SABESP</v>
          </cell>
          <cell r="E145" t="str">
            <v>und</v>
          </cell>
          <cell r="F145">
            <v>2</v>
          </cell>
          <cell r="G145">
            <v>465.38</v>
          </cell>
          <cell r="H145">
            <v>739.20436578259989</v>
          </cell>
          <cell r="I145">
            <v>706.59</v>
          </cell>
          <cell r="J145">
            <v>224.16999999999996</v>
          </cell>
          <cell r="K145"/>
          <cell r="L145">
            <v>930.76</v>
          </cell>
        </row>
        <row r="146">
          <cell r="A146" t="str">
            <v>6.61</v>
          </cell>
          <cell r="B146" t="str">
            <v>CESTO DE 50X45X45 CM EM CANONEIRAS DE ABAS IGUAIS 2"X2"X3/16", BARRA CHATA L=2"  ESP. = 3/16" E BARRA MACIÇA 1/4 "     MERCADO -</v>
          </cell>
          <cell r="C146" t="str">
            <v>-</v>
          </cell>
          <cell r="D146" t="str">
            <v>MERCADO</v>
          </cell>
          <cell r="E146" t="str">
            <v>und</v>
          </cell>
          <cell r="F146">
            <v>1</v>
          </cell>
          <cell r="G146">
            <v>5389.41</v>
          </cell>
          <cell r="H146">
            <v>4280.2391604628492</v>
          </cell>
          <cell r="I146">
            <v>3333</v>
          </cell>
          <cell r="J146">
            <v>2056.41</v>
          </cell>
          <cell r="K146"/>
          <cell r="L146">
            <v>5389.41</v>
          </cell>
        </row>
        <row r="147">
          <cell r="A147" t="str">
            <v>6.62</v>
          </cell>
          <cell r="B147" t="str">
            <v>ESTRUTURA EM CANONEIRAS DE ABAS IGUAIS 2"X2"X3/16" E BARRA CHATA L=2"  ESP. = 3/16" (L= 3,00) PARA SUPORTE DO CESTO - TODOS PERFIS EM AÇO INOX 304 (CONFORME DETALHE)     MERCADO -</v>
          </cell>
          <cell r="C147" t="str">
            <v>-</v>
          </cell>
          <cell r="D147" t="str">
            <v>MERCADO</v>
          </cell>
          <cell r="E147" t="str">
            <v>und</v>
          </cell>
          <cell r="F147">
            <v>1</v>
          </cell>
          <cell r="G147">
            <v>7298.86</v>
          </cell>
          <cell r="H147">
            <v>5796.7136289010996</v>
          </cell>
          <cell r="I147">
            <v>5902.41</v>
          </cell>
          <cell r="J147">
            <v>1396.4499999999998</v>
          </cell>
          <cell r="K147"/>
          <cell r="L147">
            <v>7298.86</v>
          </cell>
        </row>
        <row r="148">
          <cell r="A148" t="str">
            <v>6.63</v>
          </cell>
          <cell r="B148" t="str">
            <v>TUBO C/PONTA E BOLSA JGS K7 FERRO FUNDIDO  DN350 MM P/ ESGOTO BRUTO     SABESP HM04093</v>
          </cell>
          <cell r="C148" t="str">
            <v>HM04093</v>
          </cell>
          <cell r="D148" t="str">
            <v>SABESP</v>
          </cell>
          <cell r="E148" t="str">
            <v>m</v>
          </cell>
          <cell r="F148">
            <v>6</v>
          </cell>
          <cell r="G148">
            <v>1153.8699999999999</v>
          </cell>
          <cell r="H148">
            <v>5498.3824501196987</v>
          </cell>
          <cell r="I148">
            <v>5550.37</v>
          </cell>
          <cell r="J148">
            <v>1372.8499999999995</v>
          </cell>
          <cell r="K148"/>
          <cell r="L148">
            <v>6923.2199999999993</v>
          </cell>
        </row>
        <row r="149">
          <cell r="A149" t="str">
            <v>6.64</v>
          </cell>
          <cell r="B149" t="str">
            <v>VÁLVULA DE GAVETA COM FLANGES E CUNHA DE BORRACHA CORPO CURTO COM CABEÇOTE - DN 350MM     SABESP HM04168</v>
          </cell>
          <cell r="C149" t="str">
            <v>HM04168</v>
          </cell>
          <cell r="D149" t="str">
            <v>SABESP</v>
          </cell>
          <cell r="E149" t="str">
            <v>und</v>
          </cell>
          <cell r="F149">
            <v>1</v>
          </cell>
          <cell r="G149">
            <v>8656.5400000000009</v>
          </cell>
          <cell r="H149">
            <v>6874.9754615278998</v>
          </cell>
          <cell r="I149">
            <v>7181.31</v>
          </cell>
          <cell r="J149">
            <v>1475.2300000000005</v>
          </cell>
          <cell r="K149"/>
          <cell r="L149">
            <v>8656.5400000000009</v>
          </cell>
        </row>
        <row r="150">
          <cell r="A150" t="str">
            <v>6.65</v>
          </cell>
          <cell r="B150" t="str">
            <v>TUBO GUIA P/ CONJUNTO MOTOBOMBA EM AÇO INOX 2" L= 3,85 M     SABESP HM00303</v>
          </cell>
          <cell r="C150" t="str">
            <v>HM00303</v>
          </cell>
          <cell r="D150" t="str">
            <v>SABESP</v>
          </cell>
          <cell r="E150" t="str">
            <v>m</v>
          </cell>
          <cell r="F150">
            <v>12</v>
          </cell>
          <cell r="G150">
            <v>133.27000000000001</v>
          </cell>
          <cell r="H150">
            <v>1270.1074282674001</v>
          </cell>
          <cell r="I150">
            <v>1468.91</v>
          </cell>
          <cell r="J150">
            <v>130.33000000000015</v>
          </cell>
          <cell r="K150"/>
          <cell r="L150">
            <v>1599.2400000000002</v>
          </cell>
        </row>
        <row r="151">
          <cell r="A151" t="str">
            <v>6.66</v>
          </cell>
          <cell r="B151" t="str">
            <v>CORRENTE EM AÇO INÓX P/ IÇAMENTO DA BOMBA (5/16) C/ 02 MANILHAS RETAS TIPO D C/ PINO ROSCADO - 5,50 M     MERCADO -</v>
          </cell>
          <cell r="C151" t="str">
            <v>-</v>
          </cell>
          <cell r="D151" t="str">
            <v>MERCADO</v>
          </cell>
          <cell r="E151" t="str">
            <v>m</v>
          </cell>
          <cell r="F151">
            <v>17</v>
          </cell>
          <cell r="G151">
            <v>587.54</v>
          </cell>
          <cell r="H151">
            <v>7932.5564723692996</v>
          </cell>
          <cell r="I151">
            <v>6947.37</v>
          </cell>
          <cell r="J151">
            <v>3040.8100000000004</v>
          </cell>
          <cell r="K151"/>
          <cell r="L151">
            <v>9988.18</v>
          </cell>
        </row>
        <row r="152">
          <cell r="A152" t="str">
            <v>6.67</v>
          </cell>
          <cell r="B152" t="str">
            <v>CORRENTE EM AÇO INÓX P/ IÇAMENTO DA CESTO Ø 1/4" C/ 02 MANILHAS RETAS TIPO D C/ PINO ROSCADO - 4,00 M     SABESP HM07322</v>
          </cell>
          <cell r="C152" t="str">
            <v>HM07322</v>
          </cell>
          <cell r="D152" t="str">
            <v>SABESP</v>
          </cell>
          <cell r="E152" t="str">
            <v>m</v>
          </cell>
          <cell r="F152">
            <v>4</v>
          </cell>
          <cell r="G152">
            <v>112.28</v>
          </cell>
          <cell r="H152">
            <v>356.6885821912</v>
          </cell>
          <cell r="I152">
            <v>394.46</v>
          </cell>
          <cell r="J152">
            <v>54.660000000000025</v>
          </cell>
          <cell r="K152"/>
          <cell r="L152">
            <v>449.12</v>
          </cell>
        </row>
        <row r="153">
          <cell r="A153" t="str">
            <v>6.68</v>
          </cell>
          <cell r="B153" t="str">
            <v>TAMPA EM ALUMÍNIO (CHAPA XADREZ ESP. 3 MM) C/ REFORÇO ESTRUTURAL EM BARRA CHATA 1 1/4" INÓX E CANTONEIRA C/ ABAS IGUAIS 1.1/2" INÓX C/ DOBRADIÇAS, FECHO E ALÇA EM AÇO INÓX COM VEDAÇÃO HERMÉTICA (VÃO 1,50M X 0,97 M CONFORME PROJETO)     MERCADO -</v>
          </cell>
          <cell r="C153" t="str">
            <v>-</v>
          </cell>
          <cell r="D153" t="str">
            <v>MERCADO</v>
          </cell>
          <cell r="E153" t="str">
            <v>und</v>
          </cell>
          <cell r="F153">
            <v>7</v>
          </cell>
          <cell r="G153">
            <v>4123.24</v>
          </cell>
          <cell r="H153">
            <v>22922.578392051797</v>
          </cell>
          <cell r="I153">
            <v>25048.98</v>
          </cell>
          <cell r="J153">
            <v>3813.7000000000007</v>
          </cell>
          <cell r="K153"/>
          <cell r="L153">
            <v>28862.68</v>
          </cell>
        </row>
        <row r="154">
          <cell r="A154" t="str">
            <v>6.69</v>
          </cell>
          <cell r="B154" t="str">
            <v>CURVA 90° PONTA E BOLSA DN 100 MM PN 10 (PREDIAL BRANCO)     SINAPI 89744</v>
          </cell>
          <cell r="C154">
            <v>89744</v>
          </cell>
          <cell r="D154" t="str">
            <v>SINAPI</v>
          </cell>
          <cell r="E154" t="str">
            <v>und</v>
          </cell>
          <cell r="F154">
            <v>2</v>
          </cell>
          <cell r="G154">
            <v>37.659999999999997</v>
          </cell>
          <cell r="H154">
            <v>59.818721078199992</v>
          </cell>
          <cell r="I154">
            <v>59.53</v>
          </cell>
          <cell r="J154">
            <v>15.789999999999992</v>
          </cell>
          <cell r="K154"/>
          <cell r="L154">
            <v>75.319999999999993</v>
          </cell>
        </row>
        <row r="155">
          <cell r="A155" t="str">
            <v>6.70</v>
          </cell>
          <cell r="B155" t="str">
            <v>TUBO PONTA E BOLSA DN 100 MM  (PREDIAL BRANCO)  - L= 2,00     SINAPI 89800</v>
          </cell>
          <cell r="C155">
            <v>89800</v>
          </cell>
          <cell r="D155" t="str">
            <v>SINAPI</v>
          </cell>
          <cell r="E155" t="str">
            <v>m</v>
          </cell>
          <cell r="F155">
            <v>2</v>
          </cell>
          <cell r="G155">
            <v>43.25</v>
          </cell>
          <cell r="H155">
            <v>68.697814302499992</v>
          </cell>
          <cell r="I155">
            <v>67.81</v>
          </cell>
          <cell r="J155">
            <v>18.689999999999998</v>
          </cell>
          <cell r="K155"/>
          <cell r="L155">
            <v>86.5</v>
          </cell>
        </row>
        <row r="156">
          <cell r="A156" t="str">
            <v>6.71</v>
          </cell>
          <cell r="B156" t="str">
            <v>CAIXA SIFONADA PVC DN 100X100X50 MM JEI      SINAPI 89707</v>
          </cell>
          <cell r="C156">
            <v>89707</v>
          </cell>
          <cell r="D156" t="str">
            <v>SINAPI</v>
          </cell>
          <cell r="E156" t="str">
            <v>und</v>
          </cell>
          <cell r="F156">
            <v>1</v>
          </cell>
          <cell r="G156">
            <v>67.81</v>
          </cell>
          <cell r="H156">
            <v>53.854321246849999</v>
          </cell>
          <cell r="I156">
            <v>56.36</v>
          </cell>
          <cell r="J156">
            <v>11.450000000000003</v>
          </cell>
          <cell r="K156"/>
          <cell r="L156">
            <v>67.81</v>
          </cell>
        </row>
        <row r="157">
          <cell r="A157" t="str">
            <v>6.72</v>
          </cell>
          <cell r="B157" t="str">
            <v>GUINDASTE GIRATÓRIO MANUAL (RAIO DE GIRO 270°, COMPRIMENTO DA LANÇA 6,00 M E ALTURA DE 3,00 METROS) COM TALHA E TROLHE MANUAL P/ IÇAMENTO DE ATÉ 1 TONELADA     MERCADO -</v>
          </cell>
          <cell r="C157" t="str">
            <v>-</v>
          </cell>
          <cell r="D157" t="str">
            <v>MERCADO</v>
          </cell>
          <cell r="E157" t="str">
            <v>und</v>
          </cell>
          <cell r="F157">
            <v>1</v>
          </cell>
          <cell r="G157">
            <v>65238.239999999998</v>
          </cell>
          <cell r="H157">
            <v>51811.843895282393</v>
          </cell>
          <cell r="I157">
            <v>41097.379999999997</v>
          </cell>
          <cell r="J157">
            <v>24140.86</v>
          </cell>
          <cell r="K157"/>
          <cell r="L157">
            <v>65238.239999999998</v>
          </cell>
        </row>
        <row r="158">
          <cell r="A158" t="str">
            <v>6.73</v>
          </cell>
          <cell r="B158" t="str">
            <v>TUBO COLETOR DE ESGOTO LISO JEI DN 150 MM OCRE L= 6,00M     SINAPI 41936</v>
          </cell>
          <cell r="C158">
            <v>41936</v>
          </cell>
          <cell r="D158" t="str">
            <v>SINAPI</v>
          </cell>
          <cell r="E158" t="str">
            <v>m</v>
          </cell>
          <cell r="F158">
            <v>6</v>
          </cell>
          <cell r="G158">
            <v>100.02</v>
          </cell>
          <cell r="H158">
            <v>476.61193432619996</v>
          </cell>
          <cell r="I158">
            <v>486.48</v>
          </cell>
          <cell r="J158">
            <v>113.63999999999999</v>
          </cell>
          <cell r="K158"/>
          <cell r="L158">
            <v>600.12</v>
          </cell>
        </row>
        <row r="159">
          <cell r="A159" t="str">
            <v>6.74</v>
          </cell>
          <cell r="B159" t="str">
            <v>CURVA 90° COLETOR DE ESGOTO PB DN 150MM     SINAPI 1865</v>
          </cell>
          <cell r="C159">
            <v>1865</v>
          </cell>
          <cell r="D159" t="str">
            <v>SINAPI</v>
          </cell>
          <cell r="E159" t="str">
            <v>und</v>
          </cell>
          <cell r="F159">
            <v>3</v>
          </cell>
          <cell r="G159">
            <v>193.58</v>
          </cell>
          <cell r="H159">
            <v>461.22044714489999</v>
          </cell>
          <cell r="I159">
            <v>470.8</v>
          </cell>
          <cell r="J159">
            <v>109.94</v>
          </cell>
          <cell r="K159"/>
          <cell r="L159">
            <v>580.74</v>
          </cell>
        </row>
        <row r="160">
          <cell r="A160" t="str">
            <v>6.75</v>
          </cell>
          <cell r="B160" t="str">
            <v>JUNÇÃO 45º COM FLANGES PN10/16 FERRO FUNDIDO DN=150 X 100 MM (33,00 KG) PINTURA EPÓXI VERMELHA - ACESSÓRIOS NÃO INCLUSOS NBR 15420 ESGOTO     SABESP HM06378</v>
          </cell>
          <cell r="C160" t="str">
            <v>HM06378</v>
          </cell>
          <cell r="D160" t="str">
            <v>SABESP</v>
          </cell>
          <cell r="E160" t="str">
            <v>und</v>
          </cell>
          <cell r="F160">
            <v>2</v>
          </cell>
          <cell r="G160">
            <v>1496.18</v>
          </cell>
          <cell r="H160">
            <v>2376.5155098986002</v>
          </cell>
          <cell r="I160">
            <v>2752.63</v>
          </cell>
          <cell r="J160">
            <v>239.73000000000002</v>
          </cell>
          <cell r="K160"/>
          <cell r="L160">
            <v>2992.36</v>
          </cell>
        </row>
        <row r="161">
          <cell r="A161" t="str">
            <v>6.76</v>
          </cell>
          <cell r="B161" t="str">
            <v>TUBO COLETOR DE ESGOTO LISO JEI DN 100 MM OCRE L= 6,00M     SINAPI 36365</v>
          </cell>
          <cell r="C161">
            <v>36365</v>
          </cell>
          <cell r="D161" t="str">
            <v>SINAPI</v>
          </cell>
          <cell r="E161" t="str">
            <v>m</v>
          </cell>
          <cell r="F161">
            <v>6</v>
          </cell>
          <cell r="G161">
            <v>51</v>
          </cell>
          <cell r="H161">
            <v>243.02348180999999</v>
          </cell>
          <cell r="I161">
            <v>248.03</v>
          </cell>
          <cell r="J161">
            <v>57.97</v>
          </cell>
          <cell r="K161"/>
          <cell r="L161">
            <v>306</v>
          </cell>
        </row>
        <row r="162">
          <cell r="A162" t="str">
            <v>6.77</v>
          </cell>
          <cell r="B162" t="str">
            <v>CAP, PVC, JE, OCRE, DN 100 MM (CONEXAO PARA TUBO COLETOR DE ESGOTO)     SINAPI 42685</v>
          </cell>
          <cell r="C162">
            <v>42685</v>
          </cell>
          <cell r="D162" t="str">
            <v>SINAPI</v>
          </cell>
          <cell r="E162" t="str">
            <v>und</v>
          </cell>
          <cell r="F162">
            <v>2</v>
          </cell>
          <cell r="G162">
            <v>82.93</v>
          </cell>
          <cell r="H162">
            <v>131.72508069610001</v>
          </cell>
          <cell r="I162">
            <v>134.46</v>
          </cell>
          <cell r="J162">
            <v>31.400000000000006</v>
          </cell>
          <cell r="K162"/>
          <cell r="L162">
            <v>165.86</v>
          </cell>
        </row>
        <row r="163">
          <cell r="A163" t="str">
            <v>6.78</v>
          </cell>
          <cell r="B163" t="str">
            <v>TELA MOSQUITEIRA DE AÇO INOX MALHA 16 FIO 31     MERCADO -</v>
          </cell>
          <cell r="C163" t="str">
            <v>-</v>
          </cell>
          <cell r="D163" t="str">
            <v>MERCADO</v>
          </cell>
          <cell r="E163" t="str">
            <v>und</v>
          </cell>
          <cell r="F163">
            <v>1</v>
          </cell>
          <cell r="G163">
            <v>89.73</v>
          </cell>
          <cell r="H163">
            <v>71.263062166050005</v>
          </cell>
          <cell r="I163">
            <v>74.040000000000006</v>
          </cell>
          <cell r="J163">
            <v>15.689999999999998</v>
          </cell>
          <cell r="K163"/>
          <cell r="L163">
            <v>89.73</v>
          </cell>
        </row>
        <row r="164">
          <cell r="A164" t="str">
            <v>6.79</v>
          </cell>
          <cell r="B164" t="str">
            <v>CARVÃO ATIVADO SACO 25 KG     MERCADO -</v>
          </cell>
          <cell r="C164" t="str">
            <v>-</v>
          </cell>
          <cell r="D164" t="str">
            <v>MERCADO</v>
          </cell>
          <cell r="E164" t="str">
            <v>kg</v>
          </cell>
          <cell r="F164">
            <v>1</v>
          </cell>
          <cell r="G164">
            <v>644.85</v>
          </cell>
          <cell r="H164">
            <v>512.13624916724996</v>
          </cell>
          <cell r="I164">
            <v>427.42</v>
          </cell>
          <cell r="J164">
            <v>217.43</v>
          </cell>
          <cell r="K164"/>
          <cell r="L164">
            <v>644.85</v>
          </cell>
        </row>
        <row r="165">
          <cell r="A165" t="str">
            <v>6.80</v>
          </cell>
          <cell r="B165" t="str">
            <v>ABRAÇADEIRA EM FITA DE AÇO INÓX P/ POSTES C/ PRESILHA - 2 M     SINAPI 406</v>
          </cell>
          <cell r="C165">
            <v>406</v>
          </cell>
          <cell r="D165" t="str">
            <v>SINAPI</v>
          </cell>
          <cell r="E165" t="str">
            <v>und</v>
          </cell>
          <cell r="F165">
            <v>1</v>
          </cell>
          <cell r="G165">
            <v>96.46</v>
          </cell>
          <cell r="H165">
            <v>76.607990377099995</v>
          </cell>
          <cell r="I165">
            <v>73.010000000000005</v>
          </cell>
          <cell r="J165">
            <v>23.449999999999989</v>
          </cell>
          <cell r="K165"/>
          <cell r="L165">
            <v>96.46</v>
          </cell>
        </row>
        <row r="166">
          <cell r="A166" t="str">
            <v>6.81</v>
          </cell>
          <cell r="B166" t="str">
            <v>FLANGE CEGO DN 100 MM PN 10 P/ ESGOTO BRUTO      SABESP HM06335</v>
          </cell>
          <cell r="C166" t="str">
            <v>HM06335</v>
          </cell>
          <cell r="D166" t="str">
            <v>SABESP</v>
          </cell>
          <cell r="E166" t="str">
            <v>und</v>
          </cell>
          <cell r="F166">
            <v>1</v>
          </cell>
          <cell r="G166">
            <v>293.35000000000002</v>
          </cell>
          <cell r="H166">
            <v>232.97692283974999</v>
          </cell>
          <cell r="I166">
            <v>215.4</v>
          </cell>
          <cell r="J166">
            <v>77.950000000000017</v>
          </cell>
          <cell r="K166"/>
          <cell r="L166">
            <v>293.35000000000002</v>
          </cell>
        </row>
        <row r="167">
          <cell r="A167" t="str">
            <v>6.82</v>
          </cell>
          <cell r="B167" t="str">
            <v>EXTREMIDADE FLANGE E PONTA  DN 350 MM PN 10 P/ ESGOTO BRUTO      SABESP HM06314</v>
          </cell>
          <cell r="C167" t="str">
            <v>HM06314</v>
          </cell>
          <cell r="D167" t="str">
            <v>SABESP</v>
          </cell>
          <cell r="E167" t="str">
            <v>und</v>
          </cell>
          <cell r="F167">
            <v>1</v>
          </cell>
          <cell r="G167">
            <v>5463.86</v>
          </cell>
          <cell r="H167">
            <v>4339.3669324260991</v>
          </cell>
          <cell r="I167">
            <v>4328.3599999999997</v>
          </cell>
          <cell r="J167">
            <v>1135.5</v>
          </cell>
          <cell r="K167"/>
          <cell r="L167">
            <v>5463.86</v>
          </cell>
        </row>
        <row r="168">
          <cell r="A168" t="str">
            <v>6.83</v>
          </cell>
          <cell r="B168" t="str">
            <v>HASTE PARA REGISTRO Ø 1 3/4 POL. COM QUADRADO 30X35,5 MM E BOCA DE CHAVE 27X32 MM PARA USO COM CABEÇOTE E CHAVE T - L= 1,50 M  (DN REGISTRO - 350 MM)      MERCADO -</v>
          </cell>
          <cell r="C168" t="str">
            <v>-</v>
          </cell>
          <cell r="D168" t="str">
            <v>MERCADO</v>
          </cell>
          <cell r="E168" t="str">
            <v>und</v>
          </cell>
          <cell r="F168">
            <v>1</v>
          </cell>
          <cell r="G168">
            <v>1104.74</v>
          </cell>
          <cell r="H168">
            <v>877.37830488489999</v>
          </cell>
          <cell r="I168">
            <v>417.01</v>
          </cell>
          <cell r="J168">
            <v>687.73</v>
          </cell>
          <cell r="K168"/>
          <cell r="L168">
            <v>1104.74</v>
          </cell>
        </row>
        <row r="169">
          <cell r="A169" t="str">
            <v>6.84</v>
          </cell>
          <cell r="B169" t="str">
            <v>MANCAL INTERMEDIÁRIO PARA HASTE DE PROLONGAMENTO - DIÂMETRO 1 3/4"     SABESP HM03247</v>
          </cell>
          <cell r="C169" t="str">
            <v>HM03247</v>
          </cell>
          <cell r="D169" t="str">
            <v>SABESP</v>
          </cell>
          <cell r="E169" t="str">
            <v>und</v>
          </cell>
          <cell r="F169">
            <v>1</v>
          </cell>
          <cell r="G169">
            <v>1762.26</v>
          </cell>
          <cell r="H169">
            <v>1399.5769969101</v>
          </cell>
          <cell r="I169">
            <v>1166.58</v>
          </cell>
          <cell r="J169">
            <v>595.68000000000006</v>
          </cell>
          <cell r="K169"/>
          <cell r="L169">
            <v>1762.26</v>
          </cell>
        </row>
        <row r="170">
          <cell r="A170" t="str">
            <v>6.85</v>
          </cell>
          <cell r="B170" t="str">
            <v>TAMPÃO ARTICULADO FOFO DN 900 MM CL 400 KN      SINAPI 11296</v>
          </cell>
          <cell r="C170">
            <v>11296</v>
          </cell>
          <cell r="D170" t="str">
            <v>SINAPI</v>
          </cell>
          <cell r="E170" t="str">
            <v>und</v>
          </cell>
          <cell r="F170">
            <v>1</v>
          </cell>
          <cell r="G170">
            <v>1843.87</v>
          </cell>
          <cell r="H170">
            <v>1464.3912006699497</v>
          </cell>
          <cell r="I170">
            <v>2389.42</v>
          </cell>
          <cell r="J170">
            <v>-545.55000000000018</v>
          </cell>
          <cell r="K170"/>
          <cell r="L170">
            <v>1843.87</v>
          </cell>
        </row>
        <row r="171">
          <cell r="A171" t="str">
            <v>6.86</v>
          </cell>
          <cell r="B171" t="str">
            <v>PARAFUSO SEXTAVADO 16X80 C/ ROSCA, 01 PORCA E 02 ARRUELAS     MERCADO -</v>
          </cell>
          <cell r="C171" t="str">
            <v>-</v>
          </cell>
          <cell r="D171" t="str">
            <v>MERCADO</v>
          </cell>
          <cell r="E171" t="str">
            <v>und</v>
          </cell>
          <cell r="F171">
            <v>112</v>
          </cell>
          <cell r="G171">
            <v>11.13</v>
          </cell>
          <cell r="H171">
            <v>990.01095256560006</v>
          </cell>
          <cell r="I171">
            <v>1063.8399999999999</v>
          </cell>
          <cell r="J171">
            <v>182.72000000000025</v>
          </cell>
          <cell r="K171"/>
          <cell r="L171">
            <v>1246.5600000000002</v>
          </cell>
        </row>
        <row r="172">
          <cell r="A172" t="str">
            <v>6.87</v>
          </cell>
          <cell r="B172" t="str">
            <v>PARAFUSO SEXTAVADO 20X90 C/ ROSCA, 01 PORCA E 02 ARRUELAS     MERCADO -</v>
          </cell>
          <cell r="C172" t="str">
            <v>-</v>
          </cell>
          <cell r="D172" t="str">
            <v>MERCADO</v>
          </cell>
          <cell r="E172" t="str">
            <v>und</v>
          </cell>
          <cell r="F172">
            <v>188</v>
          </cell>
          <cell r="G172">
            <v>19.37</v>
          </cell>
          <cell r="H172">
            <v>2892.1065046406002</v>
          </cell>
          <cell r="I172">
            <v>3062.32</v>
          </cell>
          <cell r="J172">
            <v>579.24000000000024</v>
          </cell>
          <cell r="K172"/>
          <cell r="L172">
            <v>3641.5600000000004</v>
          </cell>
        </row>
        <row r="173">
          <cell r="A173" t="str">
            <v>6.88</v>
          </cell>
          <cell r="B173" t="str">
            <v>PARAFUSO SEXTAVADO 20X100 C/ ROSCA, 01 PORCA E 02 ARRUELAS     MERCADO -</v>
          </cell>
          <cell r="C173" t="str">
            <v>-</v>
          </cell>
          <cell r="D173" t="str">
            <v>MERCADO</v>
          </cell>
          <cell r="E173" t="str">
            <v>und</v>
          </cell>
          <cell r="F173">
            <v>12</v>
          </cell>
          <cell r="G173">
            <v>20.9</v>
          </cell>
          <cell r="H173">
            <v>199.18395175799998</v>
          </cell>
          <cell r="I173">
            <v>201.95</v>
          </cell>
          <cell r="J173">
            <v>48.849999999999994</v>
          </cell>
          <cell r="K173"/>
          <cell r="L173">
            <v>250.79999999999998</v>
          </cell>
        </row>
        <row r="174">
          <cell r="A174" t="str">
            <v>6.89</v>
          </cell>
          <cell r="B174" t="str">
            <v>ARRUELA P/ FLANGE EM EPDM/ABF DN 100     SABESP HM07301</v>
          </cell>
          <cell r="C174" t="str">
            <v>HM07301</v>
          </cell>
          <cell r="D174" t="str">
            <v>SABESP</v>
          </cell>
          <cell r="E174" t="str">
            <v>und</v>
          </cell>
          <cell r="F174">
            <v>16</v>
          </cell>
          <cell r="G174">
            <v>27.94</v>
          </cell>
          <cell r="H174">
            <v>355.03665787040001</v>
          </cell>
          <cell r="I174">
            <v>362.53</v>
          </cell>
          <cell r="J174">
            <v>84.510000000000048</v>
          </cell>
          <cell r="K174"/>
          <cell r="L174">
            <v>447.04</v>
          </cell>
        </row>
        <row r="175">
          <cell r="A175" t="str">
            <v>6.90</v>
          </cell>
          <cell r="B175" t="str">
            <v>ARRUELA P/ FLANGE EM EPDM/ABF DN 200     SABESP HM07303</v>
          </cell>
          <cell r="C175" t="str">
            <v>HM07303</v>
          </cell>
          <cell r="D175" t="str">
            <v>SABESP</v>
          </cell>
          <cell r="E175" t="str">
            <v>und</v>
          </cell>
          <cell r="F175">
            <v>25</v>
          </cell>
          <cell r="G175">
            <v>47.42</v>
          </cell>
          <cell r="H175">
            <v>941.51744341749998</v>
          </cell>
          <cell r="I175">
            <v>1088.8399999999999</v>
          </cell>
          <cell r="J175">
            <v>96.660000000000082</v>
          </cell>
          <cell r="K175"/>
          <cell r="L175">
            <v>1185.5</v>
          </cell>
        </row>
        <row r="176">
          <cell r="A176" t="str">
            <v>6.91</v>
          </cell>
          <cell r="B176" t="str">
            <v>ARRUELA P/ FLANGE EM EPDM/ABF DN 250     SABESP HM07304</v>
          </cell>
          <cell r="C176" t="str">
            <v>HM07304</v>
          </cell>
          <cell r="D176" t="str">
            <v>SABESP</v>
          </cell>
          <cell r="E176" t="str">
            <v>und</v>
          </cell>
          <cell r="F176">
            <v>7</v>
          </cell>
          <cell r="G176">
            <v>56.89</v>
          </cell>
          <cell r="H176">
            <v>316.27202993855002</v>
          </cell>
          <cell r="I176">
            <v>355.46</v>
          </cell>
          <cell r="J176">
            <v>42.770000000000039</v>
          </cell>
          <cell r="K176"/>
          <cell r="L176">
            <v>398.23</v>
          </cell>
        </row>
        <row r="177">
          <cell r="A177" t="str">
            <v>6.92</v>
          </cell>
          <cell r="B177" t="str">
            <v>ARRUELA P/ FLANGE EM EPDM/ABF DN 300     SABESP HM07305</v>
          </cell>
          <cell r="C177" t="str">
            <v>HM07305</v>
          </cell>
          <cell r="D177" t="str">
            <v>SABESP</v>
          </cell>
          <cell r="E177" t="str">
            <v>und</v>
          </cell>
          <cell r="F177">
            <v>1</v>
          </cell>
          <cell r="G177">
            <v>61.66</v>
          </cell>
          <cell r="H177">
            <v>48.970025779099991</v>
          </cell>
          <cell r="I177">
            <v>56.64</v>
          </cell>
          <cell r="J177">
            <v>5.019999999999996</v>
          </cell>
          <cell r="K177"/>
          <cell r="L177">
            <v>61.66</v>
          </cell>
        </row>
        <row r="178">
          <cell r="A178" t="str">
            <v>6.93</v>
          </cell>
          <cell r="B178" t="str">
            <v>TIRANTE 16X360 C/ ROSCA, 02 PORCAS E 02 ARRUELAS     MERCADO -</v>
          </cell>
          <cell r="C178" t="str">
            <v>-</v>
          </cell>
          <cell r="D178" t="str">
            <v>MERCADO</v>
          </cell>
          <cell r="E178" t="str">
            <v>und</v>
          </cell>
          <cell r="F178">
            <v>8</v>
          </cell>
          <cell r="G178">
            <v>55.7</v>
          </cell>
          <cell r="H178">
            <v>353.89301795599999</v>
          </cell>
          <cell r="I178">
            <v>331.34</v>
          </cell>
          <cell r="J178">
            <v>114.26000000000005</v>
          </cell>
          <cell r="K178"/>
          <cell r="L178">
            <v>445.6</v>
          </cell>
        </row>
        <row r="179">
          <cell r="A179" t="str">
            <v>6.94</v>
          </cell>
          <cell r="B179" t="str">
            <v>TIRANTE 20X370 C/ ROSCA, 02 PORCAS E 02 ARRUELAS     MERCADO -</v>
          </cell>
          <cell r="C179" t="str">
            <v>-</v>
          </cell>
          <cell r="D179" t="str">
            <v>MERCADO</v>
          </cell>
          <cell r="E179" t="str">
            <v>und</v>
          </cell>
          <cell r="F179">
            <v>8</v>
          </cell>
          <cell r="G179">
            <v>78.5</v>
          </cell>
          <cell r="H179">
            <v>498.75407377999994</v>
          </cell>
          <cell r="I179">
            <v>506.31</v>
          </cell>
          <cell r="J179">
            <v>121.69</v>
          </cell>
          <cell r="K179"/>
          <cell r="L179">
            <v>628</v>
          </cell>
        </row>
        <row r="180">
          <cell r="A180" t="str">
            <v>6.95</v>
          </cell>
          <cell r="B180" t="str">
            <v>CHUMBADOR PASSANTE ROSCA EXTERNA 3/8" EM AÇO INÓX     MERCADO -</v>
          </cell>
          <cell r="C180" t="str">
            <v>-</v>
          </cell>
          <cell r="D180" t="str">
            <v>MERCADO</v>
          </cell>
          <cell r="E180" t="str">
            <v>und</v>
          </cell>
          <cell r="F180">
            <v>9</v>
          </cell>
          <cell r="G180">
            <v>13.02</v>
          </cell>
          <cell r="H180">
            <v>93.063698034299989</v>
          </cell>
          <cell r="I180">
            <v>58.11</v>
          </cell>
          <cell r="J180">
            <v>59.069999999999993</v>
          </cell>
          <cell r="K180"/>
          <cell r="L180">
            <v>117.17999999999999</v>
          </cell>
        </row>
        <row r="181">
          <cell r="A181">
            <v>7</v>
          </cell>
          <cell r="B181" t="str">
            <v xml:space="preserve">URBANIZAÇÃO      </v>
          </cell>
          <cell r="C181" t="str">
            <v/>
          </cell>
          <cell r="D181" t="str">
            <v/>
          </cell>
          <cell r="E181" t="str">
            <v/>
          </cell>
          <cell r="F181" t="str">
            <v/>
          </cell>
          <cell r="G181" t="str">
            <v/>
          </cell>
          <cell r="H181">
            <v>0</v>
          </cell>
          <cell r="I181">
            <v>0</v>
          </cell>
          <cell r="J181">
            <v>0</v>
          </cell>
          <cell r="K181"/>
          <cell r="L181">
            <v>0</v>
          </cell>
        </row>
        <row r="182">
          <cell r="A182" t="str">
            <v>7.1</v>
          </cell>
          <cell r="B182" t="str">
            <v>LASTRO DE PEDRA BRITADA (A)     SABESP 70070046</v>
          </cell>
          <cell r="C182">
            <v>70070046</v>
          </cell>
          <cell r="D182" t="str">
            <v>SABESP</v>
          </cell>
          <cell r="E182" t="str">
            <v>m³</v>
          </cell>
          <cell r="F182">
            <v>10</v>
          </cell>
          <cell r="G182">
            <v>193.29</v>
          </cell>
          <cell r="H182">
            <v>1535.0983267664999</v>
          </cell>
          <cell r="I182">
            <v>1396.83</v>
          </cell>
          <cell r="J182">
            <v>536.06999999999994</v>
          </cell>
          <cell r="K182"/>
          <cell r="L182">
            <v>1932.8999999999999</v>
          </cell>
        </row>
        <row r="183">
          <cell r="A183" t="str">
            <v>7.2</v>
          </cell>
          <cell r="B183" t="str">
            <v>PORTAO DE ABRIR EM CHAPA TIPO PAINEL LAMBRIL COMPLETA INCLUIDA, COM REQUADRO, ACABAMENTO NATURAL, COM TRILHOS (VEÍCULO)     SINAPI 37561</v>
          </cell>
          <cell r="C183">
            <v>37561</v>
          </cell>
          <cell r="D183" t="str">
            <v>SINAPI</v>
          </cell>
          <cell r="E183" t="str">
            <v>m²</v>
          </cell>
          <cell r="F183">
            <v>15</v>
          </cell>
          <cell r="G183">
            <v>707.67</v>
          </cell>
          <cell r="H183">
            <v>8430.4131064942485</v>
          </cell>
          <cell r="I183">
            <v>6933.68</v>
          </cell>
          <cell r="J183">
            <v>3681.369999999999</v>
          </cell>
          <cell r="K183"/>
          <cell r="L183">
            <v>10615.05</v>
          </cell>
        </row>
        <row r="184">
          <cell r="A184" t="str">
            <v>7.3</v>
          </cell>
          <cell r="B184" t="str">
            <v>PORTAO DE ABRIR EM CHAPA TIPO PAINEL LAMBRIL COMPLETA INCLUIDA, COM REQUADRO, ACABAMENTO NATURAL, COM TRILHOS (PEDESTRE)     SINAPI 37561</v>
          </cell>
          <cell r="C184">
            <v>37561</v>
          </cell>
          <cell r="D184" t="str">
            <v>SINAPI</v>
          </cell>
          <cell r="E184" t="str">
            <v>m²</v>
          </cell>
          <cell r="F184">
            <v>3</v>
          </cell>
          <cell r="G184">
            <v>707.67</v>
          </cell>
          <cell r="H184">
            <v>1686.0826212988497</v>
          </cell>
          <cell r="I184">
            <v>1386.74</v>
          </cell>
          <cell r="J184">
            <v>736.26999999999975</v>
          </cell>
          <cell r="K184"/>
          <cell r="L184">
            <v>2123.0099999999998</v>
          </cell>
        </row>
        <row r="185">
          <cell r="A185" t="str">
            <v>7.4</v>
          </cell>
          <cell r="B185" t="str">
            <v>TUBO, PVC, SOLDÁVEL, DN 25MM, INSTALADO EM RAMAL OU SUB-RAMAL DE ÁGUA- FORNECIMENTO E INSTALAÇÃO. AF_12/2014     SINAPI 89356</v>
          </cell>
          <cell r="C185">
            <v>89356</v>
          </cell>
          <cell r="D185" t="str">
            <v>SINAPI</v>
          </cell>
          <cell r="E185" t="str">
            <v>m</v>
          </cell>
          <cell r="F185">
            <v>3</v>
          </cell>
          <cell r="G185">
            <v>36.85</v>
          </cell>
          <cell r="H185">
            <v>87.798189261749997</v>
          </cell>
          <cell r="I185">
            <v>84.37</v>
          </cell>
          <cell r="J185">
            <v>26.180000000000007</v>
          </cell>
          <cell r="K185"/>
          <cell r="L185">
            <v>110.55000000000001</v>
          </cell>
        </row>
        <row r="186">
          <cell r="A186" t="str">
            <v>7.5</v>
          </cell>
          <cell r="B186" t="str">
            <v>TORNEIRA CROMADA COM BICO PARA JARDIM/TANQUE 1/2 " OU 3/4 " (REF 1153) UN CR 61,47     SINAPI 11762</v>
          </cell>
          <cell r="C186">
            <v>11762</v>
          </cell>
          <cell r="D186" t="str">
            <v>SINAPI</v>
          </cell>
          <cell r="E186" t="str">
            <v>und</v>
          </cell>
          <cell r="F186">
            <v>1</v>
          </cell>
          <cell r="G186">
            <v>63.94</v>
          </cell>
          <cell r="H186">
            <v>50.780788976899991</v>
          </cell>
          <cell r="I186">
            <v>48.05</v>
          </cell>
          <cell r="J186">
            <v>15.89</v>
          </cell>
          <cell r="K186"/>
          <cell r="L186">
            <v>63.94</v>
          </cell>
        </row>
        <row r="187">
          <cell r="A187" t="str">
            <v>7.6</v>
          </cell>
          <cell r="B187" t="str">
            <v>KIT CAVALETE PARA MEDIÇÃO DE ÁGUA - ENTRADA PRINCIPAL, EM PVC SOLDÁVEL DN 25 (¾ ) FORNECIMENTO E INSTALAÇÃO (EXCLUSIVE HIDRÔMETRO). AF_11/2016     SINAPI 95635</v>
          </cell>
          <cell r="C187">
            <v>95635</v>
          </cell>
          <cell r="D187" t="str">
            <v>SINAPI</v>
          </cell>
          <cell r="E187" t="str">
            <v>und</v>
          </cell>
          <cell r="F187">
            <v>1</v>
          </cell>
          <cell r="G187">
            <v>296.54000000000002</v>
          </cell>
          <cell r="H187">
            <v>235.5104029279</v>
          </cell>
          <cell r="I187">
            <v>254.03</v>
          </cell>
          <cell r="J187">
            <v>42.510000000000019</v>
          </cell>
          <cell r="K187"/>
          <cell r="L187">
            <v>296.54000000000002</v>
          </cell>
        </row>
        <row r="188">
          <cell r="A188" t="str">
            <v>7.7</v>
          </cell>
          <cell r="B188" t="str">
            <v>MEIA-CANA DE CONCRETO DIÂM. 200 MM     SABESP 70050006</v>
          </cell>
          <cell r="C188">
            <v>70050006</v>
          </cell>
          <cell r="D188" t="str">
            <v>SABESP</v>
          </cell>
          <cell r="E188" t="str">
            <v>m</v>
          </cell>
          <cell r="F188">
            <v>10</v>
          </cell>
          <cell r="G188">
            <v>72.959999999999994</v>
          </cell>
          <cell r="H188">
            <v>579.4442232959999</v>
          </cell>
          <cell r="I188">
            <v>586.59</v>
          </cell>
          <cell r="J188">
            <v>143.00999999999988</v>
          </cell>
          <cell r="K188"/>
          <cell r="L188">
            <v>729.59999999999991</v>
          </cell>
        </row>
        <row r="189">
          <cell r="A189" t="str">
            <v>7.8</v>
          </cell>
          <cell r="B189" t="str">
            <v>GRELHA DE FERRO FUNDIDO     SABESP 70110098</v>
          </cell>
          <cell r="C189">
            <v>70110098</v>
          </cell>
          <cell r="D189" t="str">
            <v>SABESP</v>
          </cell>
          <cell r="E189" t="str">
            <v>m²</v>
          </cell>
          <cell r="F189">
            <v>3</v>
          </cell>
          <cell r="G189">
            <v>1014.78</v>
          </cell>
          <cell r="H189">
            <v>2417.7977340308998</v>
          </cell>
          <cell r="I189">
            <v>2602.35</v>
          </cell>
          <cell r="J189">
            <v>441.99000000000024</v>
          </cell>
          <cell r="K189"/>
          <cell r="L189">
            <v>3044.34</v>
          </cell>
        </row>
        <row r="190">
          <cell r="A190" t="str">
            <v>7.9</v>
          </cell>
          <cell r="B190" t="str">
            <v>CAIXA ENTERRADA HIDRÁULICA RETANGULAR, EM CONCRETO PRÉ-MOLDADO, DIMENSÕES INTERNAS: 0,4X0,4X0,4 M. AF_12/2020     SINAPI 97896</v>
          </cell>
          <cell r="C190">
            <v>97896</v>
          </cell>
          <cell r="D190" t="str">
            <v>SINAPI</v>
          </cell>
          <cell r="E190" t="str">
            <v>und</v>
          </cell>
          <cell r="F190">
            <v>4</v>
          </cell>
          <cell r="G190">
            <v>427.03</v>
          </cell>
          <cell r="H190">
            <v>1356.5793129061999</v>
          </cell>
          <cell r="I190">
            <v>1533.43</v>
          </cell>
          <cell r="J190">
            <v>174.68999999999983</v>
          </cell>
          <cell r="K190"/>
          <cell r="L190">
            <v>1708.12</v>
          </cell>
        </row>
        <row r="191">
          <cell r="A191" t="str">
            <v>7.10</v>
          </cell>
          <cell r="B191" t="str">
            <v>ASSENTAMENTO DE TUBO DE CONCRETO PARA REDES COLETORAS DE ÁGUAS PLUVIAIS, DIÂMETRO DE 300 MM, JUNTA RÍGIDA, INSTALADO EM LOCAL COM BAIXO NÍVEL DE INTERFERÊNCIAS (NÃO INCLUI FORNECIMENTO). AF_12/2015     SINAPI 92808</v>
          </cell>
          <cell r="C191">
            <v>92808</v>
          </cell>
          <cell r="D191" t="str">
            <v>SINAPI</v>
          </cell>
          <cell r="E191" t="str">
            <v>m</v>
          </cell>
          <cell r="F191">
            <v>10</v>
          </cell>
          <cell r="G191">
            <v>34.74</v>
          </cell>
          <cell r="H191">
            <v>275.90312934899998</v>
          </cell>
          <cell r="I191">
            <v>467.3</v>
          </cell>
          <cell r="J191">
            <v>-119.89999999999998</v>
          </cell>
          <cell r="K191"/>
          <cell r="L191">
            <v>347.40000000000003</v>
          </cell>
        </row>
        <row r="192">
          <cell r="A192" t="str">
            <v>7.11</v>
          </cell>
          <cell r="B192" t="str">
            <v>TUBO DE CONCRETO ARMADO PARA AGUAS PLUVIAIS, CLASSE PA-2, COM ENCAIXE PONTA E BOLSA, DIAMETRO NOMINAL DE 300 MM     SINAPI 7760</v>
          </cell>
          <cell r="C192">
            <v>7760</v>
          </cell>
          <cell r="D192" t="str">
            <v>SINAPI</v>
          </cell>
          <cell r="E192" t="str">
            <v>m</v>
          </cell>
          <cell r="F192">
            <v>10</v>
          </cell>
          <cell r="G192">
            <v>137.85</v>
          </cell>
          <cell r="H192">
            <v>1094.7969597224999</v>
          </cell>
          <cell r="I192">
            <v>1244.82</v>
          </cell>
          <cell r="J192">
            <v>133.68000000000006</v>
          </cell>
          <cell r="K192"/>
          <cell r="L192">
            <v>1378.5</v>
          </cell>
        </row>
        <row r="193">
          <cell r="A193" t="str">
            <v>7.12</v>
          </cell>
          <cell r="B193" t="str">
            <v>ALTEAMENTO DE PROTEÇÃO EM ARAME COM LÂMINAS - CONCERTINA AÇO GALVANIZADO     SABESP 70150009</v>
          </cell>
          <cell r="C193">
            <v>70150009</v>
          </cell>
          <cell r="D193" t="str">
            <v>SABESP</v>
          </cell>
          <cell r="E193" t="str">
            <v>m</v>
          </cell>
          <cell r="F193">
            <v>64</v>
          </cell>
          <cell r="G193">
            <v>97.5</v>
          </cell>
          <cell r="H193">
            <v>4955.7729623999994</v>
          </cell>
          <cell r="I193">
            <v>5099.1099999999997</v>
          </cell>
          <cell r="J193">
            <v>1140.8900000000003</v>
          </cell>
          <cell r="K193"/>
          <cell r="L193">
            <v>6240</v>
          </cell>
        </row>
        <row r="194">
          <cell r="A194" t="str">
            <v>7.13</v>
          </cell>
          <cell r="B194" t="str">
            <v>ESTACA TIPO HÉLICE CONTÍNUA, DIÂMETRO 25 CM - CAA I E II     SABESP 70070322</v>
          </cell>
          <cell r="C194">
            <v>70070322</v>
          </cell>
          <cell r="D194" t="str">
            <v>SABESP</v>
          </cell>
          <cell r="E194" t="str">
            <v>m</v>
          </cell>
          <cell r="F194">
            <v>104</v>
          </cell>
          <cell r="G194">
            <v>90.06</v>
          </cell>
          <cell r="H194">
            <v>7438.6152165623989</v>
          </cell>
          <cell r="I194">
            <v>7574.07</v>
          </cell>
          <cell r="J194">
            <v>1792.17</v>
          </cell>
          <cell r="K194"/>
          <cell r="L194">
            <v>9366.24</v>
          </cell>
        </row>
        <row r="195">
          <cell r="A195" t="str">
            <v>7.14</v>
          </cell>
          <cell r="B195" t="str">
            <v>FÔRMAS DE MADEIRA - COMUM     SABESP 70070126</v>
          </cell>
          <cell r="C195">
            <v>70070126</v>
          </cell>
          <cell r="D195" t="str">
            <v>SABESP</v>
          </cell>
          <cell r="E195" t="str">
            <v>m²</v>
          </cell>
          <cell r="F195">
            <v>22</v>
          </cell>
          <cell r="G195">
            <v>98.05</v>
          </cell>
          <cell r="H195">
            <v>1713.1567078834998</v>
          </cell>
          <cell r="I195">
            <v>1646.76</v>
          </cell>
          <cell r="J195">
            <v>510.33999999999992</v>
          </cell>
          <cell r="K195"/>
          <cell r="L195">
            <v>2157.1</v>
          </cell>
        </row>
        <row r="196">
          <cell r="A196" t="str">
            <v>7.15</v>
          </cell>
          <cell r="B196" t="str">
            <v>ARMAÇÃO EM AÇO CA-50     SABESP 70070135</v>
          </cell>
          <cell r="C196">
            <v>70070135</v>
          </cell>
          <cell r="D196" t="str">
            <v>SABESP</v>
          </cell>
          <cell r="E196" t="str">
            <v>kg</v>
          </cell>
          <cell r="F196">
            <v>625</v>
          </cell>
          <cell r="G196">
            <v>17.010000000000002</v>
          </cell>
          <cell r="H196">
            <v>8443.2790555312513</v>
          </cell>
          <cell r="I196">
            <v>8592.19</v>
          </cell>
          <cell r="J196">
            <v>2039.0600000000013</v>
          </cell>
          <cell r="K196"/>
          <cell r="L196">
            <v>10631.250000000002</v>
          </cell>
        </row>
        <row r="197">
          <cell r="A197" t="str">
            <v>7.16</v>
          </cell>
          <cell r="B197" t="str">
            <v>CONCRETO ESTRUTURAL PARA ESTRUTURAS NÃO SUJEITAS A CONTATO COM ÁGUA E ESGOTO, FCK = 30,0 MPA     SABESP 70070146</v>
          </cell>
          <cell r="C197">
            <v>70070146</v>
          </cell>
          <cell r="D197" t="str">
            <v>SABESP</v>
          </cell>
          <cell r="E197" t="str">
            <v>m³</v>
          </cell>
          <cell r="F197">
            <v>8</v>
          </cell>
          <cell r="G197">
            <v>767.27</v>
          </cell>
          <cell r="H197">
            <v>4874.8922062315996</v>
          </cell>
          <cell r="I197">
            <v>4803.92</v>
          </cell>
          <cell r="J197">
            <v>1334.2399999999998</v>
          </cell>
          <cell r="K197"/>
          <cell r="L197">
            <v>6138.16</v>
          </cell>
        </row>
        <row r="198">
          <cell r="A198" t="str">
            <v>7.17</v>
          </cell>
          <cell r="B198" t="str">
            <v>ALVENARIA DE ELEVAÇÃO, BLOCOS DE CONCRETO 19 X 19 X 39 CM     SABESP 70110014</v>
          </cell>
          <cell r="C198">
            <v>70110014</v>
          </cell>
          <cell r="D198" t="str">
            <v>SABESP</v>
          </cell>
          <cell r="E198" t="str">
            <v>m²</v>
          </cell>
          <cell r="F198">
            <v>173</v>
          </cell>
          <cell r="G198">
            <v>163.37</v>
          </cell>
          <cell r="H198">
            <v>22446.323845198851</v>
          </cell>
          <cell r="I198">
            <v>21161.67</v>
          </cell>
          <cell r="J198">
            <v>7101.3400000000038</v>
          </cell>
          <cell r="K198"/>
          <cell r="L198">
            <v>28263.010000000002</v>
          </cell>
        </row>
        <row r="199">
          <cell r="A199" t="str">
            <v>7.18</v>
          </cell>
          <cell r="B199" t="str">
            <v>CHAPISCO     SABESP 70120002</v>
          </cell>
          <cell r="C199">
            <v>70120002</v>
          </cell>
          <cell r="D199" t="str">
            <v>SABESP</v>
          </cell>
          <cell r="E199" t="str">
            <v>m²</v>
          </cell>
          <cell r="F199">
            <v>375</v>
          </cell>
          <cell r="G199">
            <v>11.66</v>
          </cell>
          <cell r="H199">
            <v>3472.6149484124999</v>
          </cell>
          <cell r="I199">
            <v>3445.81</v>
          </cell>
          <cell r="J199">
            <v>926.69</v>
          </cell>
          <cell r="K199"/>
          <cell r="L199">
            <v>4372.5</v>
          </cell>
        </row>
        <row r="200">
          <cell r="A200" t="str">
            <v>7.19</v>
          </cell>
          <cell r="B200" t="str">
            <v>EMBOÇO     SABESP 70120003</v>
          </cell>
          <cell r="C200">
            <v>70120003</v>
          </cell>
          <cell r="D200" t="str">
            <v>SABESP</v>
          </cell>
          <cell r="E200" t="str">
            <v>m²</v>
          </cell>
          <cell r="F200">
            <v>375</v>
          </cell>
          <cell r="G200">
            <v>59.92</v>
          </cell>
          <cell r="H200">
            <v>17845.547830949999</v>
          </cell>
          <cell r="I200">
            <v>17586.439999999999</v>
          </cell>
          <cell r="J200">
            <v>4883.5600000000013</v>
          </cell>
          <cell r="K200"/>
          <cell r="L200">
            <v>22470</v>
          </cell>
        </row>
        <row r="201">
          <cell r="A201" t="str">
            <v>7.20</v>
          </cell>
          <cell r="B201" t="str">
            <v>REBOCO     SABESP 70120004</v>
          </cell>
          <cell r="C201">
            <v>70120004</v>
          </cell>
          <cell r="D201" t="str">
            <v>SABESP</v>
          </cell>
          <cell r="E201" t="str">
            <v>m²</v>
          </cell>
          <cell r="F201">
            <v>375</v>
          </cell>
          <cell r="G201">
            <v>37.86</v>
          </cell>
          <cell r="H201">
            <v>11275.5747810375</v>
          </cell>
          <cell r="I201">
            <v>11138.58</v>
          </cell>
          <cell r="J201">
            <v>3058.92</v>
          </cell>
          <cell r="K201"/>
          <cell r="L201">
            <v>14197.5</v>
          </cell>
        </row>
        <row r="202">
          <cell r="A202" t="str">
            <v>7.21</v>
          </cell>
          <cell r="B202" t="str">
            <v>FUNDO SELADOR ACRÍLICO, APLICAÇÃO MANUAL EM PAREDE, UMA DEMÃO. AF_04/2023     SINAPI 88485</v>
          </cell>
          <cell r="C202">
            <v>88485</v>
          </cell>
          <cell r="D202" t="str">
            <v>SINAPI</v>
          </cell>
          <cell r="E202" t="str">
            <v>m²</v>
          </cell>
          <cell r="F202">
            <v>375</v>
          </cell>
          <cell r="G202">
            <v>6.11</v>
          </cell>
          <cell r="H202">
            <v>1819.69788463125</v>
          </cell>
          <cell r="I202">
            <v>1840.55</v>
          </cell>
          <cell r="J202">
            <v>450.70000000000005</v>
          </cell>
          <cell r="K202"/>
          <cell r="L202">
            <v>2291.25</v>
          </cell>
        </row>
        <row r="203">
          <cell r="A203" t="str">
            <v>7.22</v>
          </cell>
          <cell r="B203" t="str">
            <v>PINTURA LÁTEX ACRÍLICA PREMIUM, APLICAÇÃO MANUAL EM PAREDES, DUAS DEMÃOS. AF_04/2023     SINAPI 88489</v>
          </cell>
          <cell r="C203">
            <v>88489</v>
          </cell>
          <cell r="D203" t="str">
            <v>SINAPI</v>
          </cell>
          <cell r="E203" t="str">
            <v>m²</v>
          </cell>
          <cell r="F203">
            <v>375</v>
          </cell>
          <cell r="G203">
            <v>17.95</v>
          </cell>
          <cell r="H203">
            <v>5345.9209540312495</v>
          </cell>
          <cell r="I203">
            <v>5524.61</v>
          </cell>
          <cell r="J203">
            <v>1206.6400000000003</v>
          </cell>
          <cell r="K203"/>
          <cell r="L203">
            <v>6731.25</v>
          </cell>
        </row>
        <row r="204">
          <cell r="A204" t="str">
            <v>7.23</v>
          </cell>
          <cell r="B204" t="str">
            <v>FORNECIMENTO DE SERVIÇOS E MATERIAIS PARA EXECUÇÃO  DA ILUMINAÇÃO EXTERNA DE  PÁTIO , INCLUINDO POSTE, LUMINÁRIA, CABOS, ELETRODUTOS, CAIXA DE PASSAGEM , HASTE DE ATERRAMENTO  E DEMAIS MATERIAIS E SERVIÇOS CONFORME ESPECIFICADO NO PROJETO ELÉTRICO  DA ILUMINAÇÃO EXTERNA (2) E COMPOSIÇÃO DESTE ITEM      COMPOSIÇÃO
ILUEXTERNA</v>
          </cell>
          <cell r="C204" t="str">
            <v>COMPOSIÇÃO
ILUEXTERNA</v>
          </cell>
          <cell r="D204" t="str">
            <v>COMPOSIÇÃO</v>
          </cell>
          <cell r="E204" t="str">
            <v>und</v>
          </cell>
          <cell r="F204">
            <v>1</v>
          </cell>
          <cell r="G204">
            <v>8179.81</v>
          </cell>
          <cell r="H204">
            <v>6496.3591723668496</v>
          </cell>
          <cell r="I204">
            <v>6704.75</v>
          </cell>
          <cell r="J204">
            <v>1475.0600000000004</v>
          </cell>
          <cell r="K204"/>
          <cell r="L204">
            <v>8179.81</v>
          </cell>
        </row>
        <row r="205">
          <cell r="A205" t="str">
            <v>7.24</v>
          </cell>
          <cell r="B205" t="str">
            <v>FORNECIMENTO DE SERVIÇOS E MATERIAIS PARA EXECUÇÃO  DO ATERRAMENTO,  INCLUINDO  HASTES, CABOS, CAIXAS DE PASSAGEM, E DEMAIS MATERIAIS E SERVIÇOS CONFORME ESPECIFICADO NO PROJETO ELÉTRICO DE ATERRAMENTO (5) E COMPOSIÇÃO DESTE ITEM      COMPOSIÇÃO
ATERRAMENTO</v>
          </cell>
          <cell r="C205" t="str">
            <v>COMPOSIÇÃO
ATERRAMENTO</v>
          </cell>
          <cell r="D205" t="str">
            <v>COMPOSIÇÃO</v>
          </cell>
          <cell r="E205" t="str">
            <v>und</v>
          </cell>
          <cell r="F205">
            <v>1</v>
          </cell>
          <cell r="G205">
            <v>3423.91</v>
          </cell>
          <cell r="H205">
            <v>2719.2500967453498</v>
          </cell>
          <cell r="I205">
            <v>2605.9299999999998</v>
          </cell>
          <cell r="J205">
            <v>817.98</v>
          </cell>
          <cell r="K205"/>
          <cell r="L205">
            <v>3423.91</v>
          </cell>
        </row>
        <row r="206">
          <cell r="G206">
            <v>1005240.5100000004</v>
          </cell>
          <cell r="H206">
            <v>1612940.3943552037</v>
          </cell>
          <cell r="J206"/>
          <cell r="L206">
            <v>2030913.8730000008</v>
          </cell>
        </row>
        <row r="207">
          <cell r="G207">
            <v>1248387.6500000004</v>
          </cell>
        </row>
        <row r="208">
          <cell r="H208">
            <v>3212244.7887977106</v>
          </cell>
          <cell r="I208">
            <v>1781657.1700000013</v>
          </cell>
          <cell r="J208">
            <v>249256.70300000021</v>
          </cell>
          <cell r="L208">
            <v>4061827.7460000017</v>
          </cell>
        </row>
        <row r="209">
          <cell r="J209">
            <v>6.1365650782572626E-2</v>
          </cell>
        </row>
        <row r="211">
          <cell r="H211">
            <v>1781657.17</v>
          </cell>
          <cell r="I211">
            <v>1781657.17</v>
          </cell>
        </row>
        <row r="212">
          <cell r="H212">
            <v>0.79419438499999995</v>
          </cell>
          <cell r="I212">
            <v>0.79419438499999995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550C4-6A8B-4A63-8205-6B0F13F139FC}">
  <sheetPr>
    <pageSetUpPr fitToPage="1"/>
  </sheetPr>
  <dimension ref="A1:AI411"/>
  <sheetViews>
    <sheetView tabSelected="1" zoomScale="70" zoomScaleNormal="70" workbookViewId="0">
      <pane xSplit="2" ySplit="12" topLeftCell="O13" activePane="bottomRight" state="frozen"/>
      <selection pane="topRight" activeCell="C1" sqref="C1"/>
      <selection pane="bottomLeft" activeCell="A12" sqref="A12"/>
      <selection pane="bottomRight" activeCell="P16" sqref="P16"/>
    </sheetView>
  </sheetViews>
  <sheetFormatPr defaultColWidth="14.42578125" defaultRowHeight="12.75" outlineLevelCol="2" x14ac:dyDescent="0.2"/>
  <cols>
    <col min="1" max="1" width="7.42578125" style="10" customWidth="1"/>
    <col min="2" max="2" width="63.85546875" style="10" customWidth="1"/>
    <col min="3" max="3" width="15.7109375" style="10" customWidth="1" outlineLevel="2"/>
    <col min="4" max="4" width="14.42578125" style="10" customWidth="1" outlineLevel="2"/>
    <col min="5" max="5" width="12" style="10" customWidth="1" outlineLevel="1"/>
    <col min="6" max="6" width="23.5703125" style="10" customWidth="1" outlineLevel="1"/>
    <col min="7" max="7" width="25.28515625" style="136" hidden="1" customWidth="1" outlineLevel="1"/>
    <col min="8" max="8" width="20" style="10" hidden="1" customWidth="1" outlineLevel="1"/>
    <col min="9" max="9" width="7.7109375" style="10" customWidth="1" outlineLevel="1"/>
    <col min="10" max="10" width="15.28515625" style="10" customWidth="1" outlineLevel="1"/>
    <col min="11" max="11" width="18" style="10" customWidth="1" outlineLevel="1"/>
    <col min="12" max="12" width="7.7109375" style="10" customWidth="1" outlineLevel="1"/>
    <col min="13" max="13" width="15.28515625" style="10" customWidth="1" outlineLevel="1"/>
    <col min="14" max="14" width="16.85546875" style="10" customWidth="1" outlineLevel="1"/>
    <col min="15" max="15" width="11.7109375" style="10" customWidth="1"/>
    <col min="16" max="17" width="18.5703125" style="10" customWidth="1"/>
    <col min="18" max="18" width="5.85546875" style="10" customWidth="1"/>
    <col min="19" max="19" width="17.85546875" style="10" customWidth="1"/>
    <col min="20" max="20" width="20" style="10" customWidth="1"/>
    <col min="21" max="21" width="5.85546875" style="10" customWidth="1"/>
    <col min="22" max="22" width="17.85546875" style="10" customWidth="1"/>
    <col min="23" max="23" width="20.28515625" style="10" customWidth="1"/>
    <col min="24" max="24" width="5.85546875" style="10" customWidth="1"/>
    <col min="25" max="25" width="17.85546875" style="10" customWidth="1"/>
    <col min="26" max="26" width="20" style="10" customWidth="1"/>
    <col min="27" max="27" width="5.85546875" style="10" customWidth="1"/>
    <col min="28" max="28" width="17.85546875" style="10" customWidth="1"/>
    <col min="29" max="29" width="18.5703125" style="10" customWidth="1"/>
    <col min="30" max="30" width="5.85546875" style="10" customWidth="1"/>
    <col min="31" max="31" width="17.85546875" style="10" customWidth="1"/>
    <col min="32" max="32" width="18.5703125" style="10" customWidth="1"/>
    <col min="33" max="33" width="13.7109375" style="137" customWidth="1"/>
    <col min="34" max="35" width="14.42578125" style="10" customWidth="1"/>
    <col min="36" max="16384" width="14.42578125" style="10"/>
  </cols>
  <sheetData>
    <row r="1" spans="1:33" ht="15" x14ac:dyDescent="0.2">
      <c r="A1" s="191" t="s">
        <v>23</v>
      </c>
      <c r="B1" s="192"/>
      <c r="C1" s="205" t="s">
        <v>423</v>
      </c>
      <c r="D1" s="205"/>
      <c r="E1" s="205"/>
      <c r="F1" s="205"/>
      <c r="G1" s="205"/>
      <c r="H1" s="205"/>
      <c r="I1" s="205"/>
      <c r="J1" s="205"/>
      <c r="K1" s="205"/>
      <c r="L1" s="205"/>
      <c r="M1" s="205"/>
      <c r="N1" s="205"/>
      <c r="O1" s="198" t="s">
        <v>0</v>
      </c>
      <c r="P1" s="198"/>
      <c r="Q1" s="198"/>
      <c r="R1" s="198"/>
      <c r="S1" s="198"/>
      <c r="T1" s="198"/>
      <c r="U1" s="198"/>
      <c r="V1" s="198"/>
      <c r="W1" s="198"/>
      <c r="X1" s="198"/>
      <c r="Y1" s="198"/>
      <c r="Z1" s="198"/>
      <c r="AA1" s="198"/>
      <c r="AB1" s="198"/>
      <c r="AC1" s="198"/>
      <c r="AD1" s="198"/>
      <c r="AE1" s="198"/>
      <c r="AF1" s="198"/>
      <c r="AG1" s="37"/>
    </row>
    <row r="2" spans="1:33" x14ac:dyDescent="0.2">
      <c r="A2" s="193"/>
      <c r="B2" s="194"/>
      <c r="C2" s="204" t="s">
        <v>420</v>
      </c>
      <c r="D2" s="204"/>
      <c r="E2" s="204"/>
      <c r="F2" s="204"/>
      <c r="G2" s="204"/>
      <c r="H2" s="204"/>
      <c r="I2" s="204"/>
      <c r="J2" s="204"/>
      <c r="K2" s="204"/>
      <c r="L2" s="204"/>
      <c r="M2" s="204"/>
      <c r="N2" s="204"/>
      <c r="O2" s="198" t="s">
        <v>1</v>
      </c>
      <c r="P2" s="198"/>
      <c r="Q2" s="198"/>
      <c r="R2" s="198"/>
      <c r="S2" s="198"/>
      <c r="T2" s="198"/>
      <c r="U2" s="198"/>
      <c r="V2" s="198"/>
      <c r="W2" s="198"/>
      <c r="X2" s="198"/>
      <c r="Y2" s="198"/>
      <c r="Z2" s="198"/>
      <c r="AA2" s="198"/>
      <c r="AB2" s="198"/>
      <c r="AC2" s="198"/>
      <c r="AD2" s="198"/>
      <c r="AE2" s="198"/>
      <c r="AF2" s="198"/>
      <c r="AG2" s="38"/>
    </row>
    <row r="3" spans="1:33" x14ac:dyDescent="0.2">
      <c r="A3" s="193"/>
      <c r="B3" s="194"/>
      <c r="C3" s="204" t="s">
        <v>421</v>
      </c>
      <c r="D3" s="204"/>
      <c r="E3" s="204"/>
      <c r="F3" s="204"/>
      <c r="G3" s="204"/>
      <c r="H3" s="204"/>
      <c r="I3" s="204"/>
      <c r="J3" s="204"/>
      <c r="K3" s="204"/>
      <c r="L3" s="204"/>
      <c r="M3" s="204"/>
      <c r="N3" s="204"/>
      <c r="O3" s="198" t="s">
        <v>25</v>
      </c>
      <c r="P3" s="198"/>
      <c r="Q3" s="198"/>
      <c r="R3" s="198"/>
      <c r="S3" s="198"/>
      <c r="T3" s="198"/>
      <c r="U3" s="198"/>
      <c r="V3" s="198"/>
      <c r="W3" s="198"/>
      <c r="X3" s="198"/>
      <c r="Y3" s="198"/>
      <c r="Z3" s="198"/>
      <c r="AA3" s="198"/>
      <c r="AB3" s="198"/>
      <c r="AC3" s="198"/>
      <c r="AD3" s="198"/>
      <c r="AE3" s="198"/>
      <c r="AF3" s="198"/>
      <c r="AG3" s="38"/>
    </row>
    <row r="4" spans="1:33" x14ac:dyDescent="0.2">
      <c r="A4" s="195"/>
      <c r="B4" s="194"/>
      <c r="C4" s="204" t="s">
        <v>422</v>
      </c>
      <c r="D4" s="204"/>
      <c r="E4" s="204"/>
      <c r="F4" s="204"/>
      <c r="G4" s="204"/>
      <c r="H4" s="204"/>
      <c r="I4" s="204"/>
      <c r="J4" s="204"/>
      <c r="K4" s="204"/>
      <c r="L4" s="204"/>
      <c r="M4" s="204"/>
      <c r="N4" s="204"/>
      <c r="O4" s="139"/>
      <c r="P4" s="138"/>
      <c r="Q4" s="138"/>
      <c r="R4" s="138"/>
      <c r="S4" s="138"/>
      <c r="T4" s="138"/>
      <c r="U4" s="138"/>
      <c r="V4" s="138"/>
      <c r="W4" s="138"/>
      <c r="X4" s="138"/>
      <c r="Y4" s="138"/>
      <c r="Z4" s="138"/>
      <c r="AA4" s="138"/>
      <c r="AB4" s="138"/>
      <c r="AC4" s="138"/>
      <c r="AD4" s="138"/>
      <c r="AE4" s="138"/>
      <c r="AF4" s="138"/>
      <c r="AG4" s="38"/>
    </row>
    <row r="5" spans="1:33" x14ac:dyDescent="0.2">
      <c r="A5" s="196"/>
      <c r="B5" s="197"/>
      <c r="C5" s="184" t="s">
        <v>2</v>
      </c>
      <c r="D5" s="202"/>
      <c r="E5" s="202"/>
      <c r="F5" s="202"/>
      <c r="G5" s="202"/>
      <c r="H5" s="202"/>
      <c r="I5" s="202"/>
      <c r="J5" s="202"/>
      <c r="K5" s="202"/>
      <c r="L5" s="202"/>
      <c r="M5" s="202"/>
      <c r="N5" s="203"/>
      <c r="O5" s="181" t="s">
        <v>3</v>
      </c>
      <c r="P5" s="199"/>
      <c r="Q5" s="200"/>
      <c r="R5" s="201" t="s">
        <v>4</v>
      </c>
      <c r="S5" s="199"/>
      <c r="T5" s="200"/>
      <c r="U5" s="201" t="s">
        <v>34</v>
      </c>
      <c r="V5" s="199"/>
      <c r="W5" s="200"/>
      <c r="X5" s="201" t="s">
        <v>35</v>
      </c>
      <c r="Y5" s="199"/>
      <c r="Z5" s="200"/>
      <c r="AA5" s="201" t="s">
        <v>36</v>
      </c>
      <c r="AB5" s="199"/>
      <c r="AC5" s="200"/>
      <c r="AD5" s="201" t="s">
        <v>37</v>
      </c>
      <c r="AE5" s="199"/>
      <c r="AF5" s="200"/>
      <c r="AG5" s="39"/>
    </row>
    <row r="6" spans="1:33" x14ac:dyDescent="0.2">
      <c r="A6" s="184" t="s">
        <v>5</v>
      </c>
      <c r="B6" s="186" t="s">
        <v>419</v>
      </c>
      <c r="C6" s="188" t="s">
        <v>6</v>
      </c>
      <c r="D6" s="189"/>
      <c r="E6" s="190" t="s">
        <v>7</v>
      </c>
      <c r="F6" s="188" t="s">
        <v>8</v>
      </c>
      <c r="G6" s="206" t="s">
        <v>9</v>
      </c>
      <c r="H6" s="189"/>
      <c r="I6" s="167" t="s">
        <v>10</v>
      </c>
      <c r="J6" s="167"/>
      <c r="K6" s="168"/>
      <c r="L6" s="175" t="s">
        <v>44</v>
      </c>
      <c r="M6" s="176"/>
      <c r="N6" s="177"/>
      <c r="O6" s="173" t="s">
        <v>11</v>
      </c>
      <c r="P6" s="158" t="s">
        <v>12</v>
      </c>
      <c r="Q6" s="159"/>
      <c r="R6" s="164" t="s">
        <v>11</v>
      </c>
      <c r="S6" s="158" t="s">
        <v>12</v>
      </c>
      <c r="T6" s="159"/>
      <c r="U6" s="164" t="s">
        <v>11</v>
      </c>
      <c r="V6" s="158" t="s">
        <v>12</v>
      </c>
      <c r="W6" s="159"/>
      <c r="X6" s="164" t="s">
        <v>11</v>
      </c>
      <c r="Y6" s="158" t="s">
        <v>12</v>
      </c>
      <c r="Z6" s="159"/>
      <c r="AA6" s="164" t="s">
        <v>11</v>
      </c>
      <c r="AB6" s="158" t="s">
        <v>12</v>
      </c>
      <c r="AC6" s="159"/>
      <c r="AD6" s="164" t="s">
        <v>11</v>
      </c>
      <c r="AE6" s="158" t="s">
        <v>12</v>
      </c>
      <c r="AF6" s="159"/>
      <c r="AG6" s="40"/>
    </row>
    <row r="7" spans="1:33" x14ac:dyDescent="0.2">
      <c r="A7" s="184"/>
      <c r="B7" s="186"/>
      <c r="C7" s="188"/>
      <c r="D7" s="189"/>
      <c r="E7" s="190"/>
      <c r="F7" s="188"/>
      <c r="G7" s="206"/>
      <c r="H7" s="189"/>
      <c r="I7" s="169"/>
      <c r="J7" s="169"/>
      <c r="K7" s="170"/>
      <c r="L7" s="178"/>
      <c r="M7" s="179"/>
      <c r="N7" s="180"/>
      <c r="O7" s="174"/>
      <c r="P7" s="160"/>
      <c r="Q7" s="161"/>
      <c r="R7" s="165"/>
      <c r="S7" s="160"/>
      <c r="T7" s="161"/>
      <c r="U7" s="165"/>
      <c r="V7" s="160"/>
      <c r="W7" s="161"/>
      <c r="X7" s="165"/>
      <c r="Y7" s="160"/>
      <c r="Z7" s="161"/>
      <c r="AA7" s="165"/>
      <c r="AB7" s="160"/>
      <c r="AC7" s="161"/>
      <c r="AD7" s="165"/>
      <c r="AE7" s="160"/>
      <c r="AF7" s="161"/>
      <c r="AG7" s="40"/>
    </row>
    <row r="8" spans="1:33" x14ac:dyDescent="0.2">
      <c r="A8" s="184"/>
      <c r="B8" s="186"/>
      <c r="C8" s="188"/>
      <c r="D8" s="189"/>
      <c r="E8" s="190"/>
      <c r="F8" s="188"/>
      <c r="G8" s="206"/>
      <c r="H8" s="189"/>
      <c r="I8" s="169"/>
      <c r="J8" s="169"/>
      <c r="K8" s="170"/>
      <c r="L8" s="178"/>
      <c r="M8" s="179"/>
      <c r="N8" s="180"/>
      <c r="O8" s="174"/>
      <c r="P8" s="160"/>
      <c r="Q8" s="161"/>
      <c r="R8" s="165"/>
      <c r="S8" s="160"/>
      <c r="T8" s="161"/>
      <c r="U8" s="165"/>
      <c r="V8" s="160"/>
      <c r="W8" s="161"/>
      <c r="X8" s="165"/>
      <c r="Y8" s="160"/>
      <c r="Z8" s="161"/>
      <c r="AA8" s="165"/>
      <c r="AB8" s="160"/>
      <c r="AC8" s="161"/>
      <c r="AD8" s="165"/>
      <c r="AE8" s="160"/>
      <c r="AF8" s="161"/>
      <c r="AG8" s="40"/>
    </row>
    <row r="9" spans="1:33" x14ac:dyDescent="0.2">
      <c r="A9" s="184"/>
      <c r="B9" s="186"/>
      <c r="C9" s="188"/>
      <c r="D9" s="189"/>
      <c r="E9" s="190"/>
      <c r="F9" s="188"/>
      <c r="G9" s="206"/>
      <c r="H9" s="189"/>
      <c r="I9" s="169"/>
      <c r="J9" s="169"/>
      <c r="K9" s="170"/>
      <c r="L9" s="178"/>
      <c r="M9" s="179"/>
      <c r="N9" s="180"/>
      <c r="O9" s="174"/>
      <c r="P9" s="160"/>
      <c r="Q9" s="161"/>
      <c r="R9" s="165"/>
      <c r="S9" s="160"/>
      <c r="T9" s="161"/>
      <c r="U9" s="165"/>
      <c r="V9" s="160"/>
      <c r="W9" s="161"/>
      <c r="X9" s="165"/>
      <c r="Y9" s="160"/>
      <c r="Z9" s="161"/>
      <c r="AA9" s="165"/>
      <c r="AB9" s="160"/>
      <c r="AC9" s="161"/>
      <c r="AD9" s="165"/>
      <c r="AE9" s="160"/>
      <c r="AF9" s="161"/>
      <c r="AG9" s="40"/>
    </row>
    <row r="10" spans="1:33" ht="28.5" customHeight="1" x14ac:dyDescent="0.2">
      <c r="A10" s="185"/>
      <c r="B10" s="187"/>
      <c r="C10" s="189"/>
      <c r="D10" s="189"/>
      <c r="E10" s="189"/>
      <c r="F10" s="189"/>
      <c r="G10" s="189"/>
      <c r="H10" s="189"/>
      <c r="I10" s="171"/>
      <c r="J10" s="171"/>
      <c r="K10" s="172"/>
      <c r="L10" s="181"/>
      <c r="M10" s="182"/>
      <c r="N10" s="183"/>
      <c r="O10" s="161"/>
      <c r="P10" s="162"/>
      <c r="Q10" s="163"/>
      <c r="R10" s="166"/>
      <c r="S10" s="162"/>
      <c r="T10" s="163"/>
      <c r="U10" s="166"/>
      <c r="V10" s="162"/>
      <c r="W10" s="163"/>
      <c r="X10" s="166"/>
      <c r="Y10" s="162"/>
      <c r="Z10" s="163"/>
      <c r="AA10" s="166"/>
      <c r="AB10" s="162"/>
      <c r="AC10" s="163"/>
      <c r="AD10" s="166"/>
      <c r="AE10" s="162"/>
      <c r="AF10" s="163"/>
      <c r="AG10" s="40"/>
    </row>
    <row r="11" spans="1:33" x14ac:dyDescent="0.2">
      <c r="A11" s="41" t="s">
        <v>13</v>
      </c>
      <c r="B11" s="13" t="s">
        <v>14</v>
      </c>
      <c r="C11" s="189"/>
      <c r="D11" s="189"/>
      <c r="E11" s="189"/>
      <c r="F11" s="189"/>
      <c r="G11" s="42" t="s">
        <v>15</v>
      </c>
      <c r="H11" s="43" t="s">
        <v>16</v>
      </c>
      <c r="I11" s="44" t="s">
        <v>17</v>
      </c>
      <c r="J11" s="44" t="s">
        <v>22</v>
      </c>
      <c r="K11" s="45" t="s">
        <v>18</v>
      </c>
      <c r="L11" s="44" t="s">
        <v>17</v>
      </c>
      <c r="M11" s="44" t="s">
        <v>22</v>
      </c>
      <c r="N11" s="45" t="s">
        <v>18</v>
      </c>
      <c r="O11" s="161"/>
      <c r="P11" s="46" t="s">
        <v>19</v>
      </c>
      <c r="Q11" s="46" t="s">
        <v>20</v>
      </c>
      <c r="R11" s="166"/>
      <c r="S11" s="46" t="s">
        <v>19</v>
      </c>
      <c r="T11" s="46" t="s">
        <v>20</v>
      </c>
      <c r="U11" s="166"/>
      <c r="V11" s="46" t="s">
        <v>19</v>
      </c>
      <c r="W11" s="46" t="s">
        <v>20</v>
      </c>
      <c r="X11" s="166"/>
      <c r="Y11" s="46" t="s">
        <v>19</v>
      </c>
      <c r="Z11" s="46" t="s">
        <v>20</v>
      </c>
      <c r="AA11" s="166"/>
      <c r="AB11" s="46" t="s">
        <v>19</v>
      </c>
      <c r="AC11" s="46" t="s">
        <v>20</v>
      </c>
      <c r="AD11" s="166"/>
      <c r="AE11" s="46" t="s">
        <v>19</v>
      </c>
      <c r="AF11" s="46" t="s">
        <v>20</v>
      </c>
      <c r="AG11" s="47"/>
    </row>
    <row r="12" spans="1:33" x14ac:dyDescent="0.2">
      <c r="A12" s="48" t="s">
        <v>66</v>
      </c>
      <c r="B12" s="49" t="s">
        <v>67</v>
      </c>
      <c r="C12" s="50"/>
      <c r="D12" s="51"/>
      <c r="E12" s="52"/>
      <c r="F12" s="52"/>
      <c r="G12" s="53"/>
      <c r="H12" s="54"/>
      <c r="I12" s="54"/>
      <c r="J12" s="54"/>
      <c r="K12" s="55"/>
      <c r="L12" s="54"/>
      <c r="M12" s="54"/>
      <c r="N12" s="55"/>
      <c r="O12" s="56"/>
      <c r="P12" s="54"/>
      <c r="Q12" s="54"/>
      <c r="R12" s="54"/>
      <c r="S12" s="54"/>
      <c r="T12" s="54"/>
      <c r="U12" s="52"/>
      <c r="V12" s="52"/>
      <c r="W12" s="52"/>
      <c r="X12" s="52"/>
      <c r="Y12" s="52"/>
      <c r="Z12" s="57"/>
      <c r="AA12" s="58"/>
      <c r="AB12" s="58"/>
      <c r="AC12" s="58"/>
      <c r="AD12" s="58"/>
      <c r="AE12" s="58"/>
      <c r="AF12" s="58"/>
      <c r="AG12" s="59"/>
    </row>
    <row r="13" spans="1:33" ht="25.5" x14ac:dyDescent="0.2">
      <c r="A13" s="60" t="s">
        <v>24</v>
      </c>
      <c r="B13" s="15" t="s">
        <v>159</v>
      </c>
      <c r="C13" s="6" t="str">
        <f>VLOOKUP(A13,'[1]Planilha Orçamentaria'!$A:$L,4,0)</f>
        <v>COMPOSIÇÃO</v>
      </c>
      <c r="D13" s="22" t="str">
        <f>VLOOKUP(A13,'[1]Planilha Orçamentaria'!$A:$L,3,0)</f>
        <v>COMPOSIÇÃO 
ADM</v>
      </c>
      <c r="E13" s="23">
        <f>VLOOKUP(A13,'[1]Planilha Orçamentaria'!$A:$L,6,0)</f>
        <v>6</v>
      </c>
      <c r="F13" s="13" t="str">
        <f>VLOOKUP(A13,'[1]Planilha Orçamentaria'!$A:$L,5,0)</f>
        <v>mês</v>
      </c>
      <c r="G13" s="24">
        <f>J13/(1+I13)</f>
        <v>0</v>
      </c>
      <c r="H13" s="7">
        <f>ROUND(G13*E13,2)</f>
        <v>0</v>
      </c>
      <c r="I13" s="61"/>
      <c r="J13" s="62"/>
      <c r="K13" s="63">
        <f>ROUND((E13*J13),2)</f>
        <v>0</v>
      </c>
      <c r="L13" s="64">
        <v>0</v>
      </c>
      <c r="M13" s="62">
        <f>ROUND(J13*(1+L13),2)</f>
        <v>0</v>
      </c>
      <c r="N13" s="63">
        <f>ROUND((M13*E13),2)</f>
        <v>0</v>
      </c>
      <c r="O13" s="65">
        <f>1/6</f>
        <v>0.16666666666666666</v>
      </c>
      <c r="P13" s="66">
        <f>ROUND(O13*$N13,2)</f>
        <v>0</v>
      </c>
      <c r="Q13" s="67">
        <f t="shared" ref="Q13" si="0">P13</f>
        <v>0</v>
      </c>
      <c r="R13" s="65">
        <f>1/6</f>
        <v>0.16666666666666666</v>
      </c>
      <c r="S13" s="66">
        <f>ROUND(R13*$N13,2)</f>
        <v>0</v>
      </c>
      <c r="T13" s="67">
        <f>Q13+S13</f>
        <v>0</v>
      </c>
      <c r="U13" s="65">
        <f>1/6</f>
        <v>0.16666666666666666</v>
      </c>
      <c r="V13" s="66">
        <f>ROUND(U13*$N13,2)</f>
        <v>0</v>
      </c>
      <c r="W13" s="67">
        <f>T13+V13</f>
        <v>0</v>
      </c>
      <c r="X13" s="65">
        <f>1/6</f>
        <v>0.16666666666666666</v>
      </c>
      <c r="Y13" s="66">
        <f>X13*$N13</f>
        <v>0</v>
      </c>
      <c r="Z13" s="67">
        <f>W13+Y13</f>
        <v>0</v>
      </c>
      <c r="AA13" s="65">
        <f>1/6</f>
        <v>0.16666666666666666</v>
      </c>
      <c r="AB13" s="66">
        <f>AA13*$N13</f>
        <v>0</v>
      </c>
      <c r="AC13" s="67">
        <f>Z13+AB13</f>
        <v>0</v>
      </c>
      <c r="AD13" s="65">
        <f>1/6</f>
        <v>0.16666666666666666</v>
      </c>
      <c r="AE13" s="66">
        <f>AD13*$N13</f>
        <v>0</v>
      </c>
      <c r="AF13" s="67">
        <f>AC13+AE13</f>
        <v>0</v>
      </c>
      <c r="AG13" s="68" t="e">
        <f>Z13/$N13</f>
        <v>#DIV/0!</v>
      </c>
    </row>
    <row r="14" spans="1:33" x14ac:dyDescent="0.2">
      <c r="A14" s="13"/>
      <c r="B14" s="69" t="str">
        <f>"ITEM "&amp;A12</f>
        <v>ITEM 1</v>
      </c>
      <c r="C14" s="207"/>
      <c r="D14" s="207"/>
      <c r="E14" s="207"/>
      <c r="F14" s="207"/>
      <c r="G14" s="207"/>
      <c r="H14" s="70">
        <f>H13</f>
        <v>0</v>
      </c>
      <c r="I14" s="208">
        <f>K13</f>
        <v>0</v>
      </c>
      <c r="J14" s="208"/>
      <c r="K14" s="208"/>
      <c r="L14" s="145">
        <f>N13</f>
        <v>0</v>
      </c>
      <c r="M14" s="145"/>
      <c r="N14" s="146"/>
      <c r="O14" s="71"/>
      <c r="P14" s="72">
        <f>P13</f>
        <v>0</v>
      </c>
      <c r="Q14" s="72">
        <f t="shared" ref="Q14:AF14" si="1">Q13</f>
        <v>0</v>
      </c>
      <c r="R14" s="72"/>
      <c r="S14" s="72">
        <f t="shared" si="1"/>
        <v>0</v>
      </c>
      <c r="T14" s="72">
        <f t="shared" si="1"/>
        <v>0</v>
      </c>
      <c r="U14" s="72"/>
      <c r="V14" s="72">
        <f t="shared" si="1"/>
        <v>0</v>
      </c>
      <c r="W14" s="72">
        <f t="shared" si="1"/>
        <v>0</v>
      </c>
      <c r="X14" s="72"/>
      <c r="Y14" s="72">
        <f t="shared" si="1"/>
        <v>0</v>
      </c>
      <c r="Z14" s="72">
        <f t="shared" si="1"/>
        <v>0</v>
      </c>
      <c r="AA14" s="72"/>
      <c r="AB14" s="72">
        <f t="shared" si="1"/>
        <v>0</v>
      </c>
      <c r="AC14" s="72">
        <f t="shared" si="1"/>
        <v>0</v>
      </c>
      <c r="AD14" s="72"/>
      <c r="AE14" s="72">
        <f t="shared" si="1"/>
        <v>0</v>
      </c>
      <c r="AF14" s="72">
        <f t="shared" si="1"/>
        <v>0</v>
      </c>
      <c r="AG14" s="68" t="e">
        <f>Z14/$L14</f>
        <v>#DIV/0!</v>
      </c>
    </row>
    <row r="15" spans="1:33" x14ac:dyDescent="0.2">
      <c r="A15" s="73" t="s">
        <v>68</v>
      </c>
      <c r="B15" s="74" t="s">
        <v>69</v>
      </c>
      <c r="C15" s="25"/>
      <c r="D15" s="26"/>
      <c r="E15" s="26"/>
      <c r="F15" s="26"/>
      <c r="G15" s="27"/>
      <c r="H15" s="75"/>
      <c r="I15" s="75"/>
      <c r="J15" s="75"/>
      <c r="K15" s="76"/>
      <c r="L15" s="54"/>
      <c r="M15" s="54"/>
      <c r="N15" s="55"/>
      <c r="O15" s="77"/>
      <c r="P15" s="78"/>
      <c r="Q15" s="78"/>
      <c r="R15" s="77"/>
      <c r="S15" s="78"/>
      <c r="T15" s="78"/>
      <c r="U15" s="77"/>
      <c r="V15" s="78"/>
      <c r="W15" s="78"/>
      <c r="X15" s="77"/>
      <c r="Y15" s="78"/>
      <c r="Z15" s="78"/>
      <c r="AA15" s="79"/>
      <c r="AB15" s="79"/>
      <c r="AC15" s="79"/>
      <c r="AD15" s="79"/>
      <c r="AE15" s="79"/>
      <c r="AF15" s="79"/>
      <c r="AG15" s="68"/>
    </row>
    <row r="16" spans="1:33" ht="51" x14ac:dyDescent="0.2">
      <c r="A16" s="80" t="s">
        <v>33</v>
      </c>
      <c r="B16" s="12" t="s">
        <v>160</v>
      </c>
      <c r="C16" s="6" t="str">
        <f>VLOOKUP(A16,'[1]Planilha Orçamentaria'!$A:$L,4,0)</f>
        <v>SINAPI</v>
      </c>
      <c r="D16" s="22">
        <f>VLOOKUP(A16,'[1]Planilha Orçamentaria'!$A:$L,3,0)</f>
        <v>10776</v>
      </c>
      <c r="E16" s="23">
        <f>VLOOKUP(A16,'[1]Planilha Orçamentaria'!$A:$L,6,0)</f>
        <v>12</v>
      </c>
      <c r="F16" s="13" t="str">
        <f>VLOOKUP(A16,'[1]Planilha Orçamentaria'!$A:$L,5,0)</f>
        <v>mês</v>
      </c>
      <c r="G16" s="24">
        <f>J16/(1+I16)</f>
        <v>0</v>
      </c>
      <c r="H16" s="7">
        <f>ROUND(G16*E16,2)</f>
        <v>0</v>
      </c>
      <c r="I16" s="61"/>
      <c r="J16" s="62"/>
      <c r="K16" s="63">
        <f t="shared" ref="K16:K17" si="2">ROUND((E16*J16),2)</f>
        <v>0</v>
      </c>
      <c r="L16" s="81">
        <f>$L$13</f>
        <v>0</v>
      </c>
      <c r="M16" s="62">
        <f t="shared" ref="M16:M17" si="3">ROUND(J16*(1+L16),2)</f>
        <v>0</v>
      </c>
      <c r="N16" s="63">
        <f t="shared" ref="N16:N17" si="4">ROUND((M16*E16),2)</f>
        <v>0</v>
      </c>
      <c r="O16" s="65">
        <v>1</v>
      </c>
      <c r="P16" s="66">
        <f>ROUND(O16*$N16,2)</f>
        <v>0</v>
      </c>
      <c r="Q16" s="67">
        <f t="shared" ref="Q16" si="5">P16</f>
        <v>0</v>
      </c>
      <c r="R16" s="82">
        <v>0</v>
      </c>
      <c r="S16" s="83">
        <f>$N16-Q16</f>
        <v>0</v>
      </c>
      <c r="T16" s="84">
        <f t="shared" ref="T16" si="6">Q16+S16</f>
        <v>0</v>
      </c>
      <c r="U16" s="82"/>
      <c r="V16" s="83">
        <f>ROUND(U16*$N16,2)</f>
        <v>0</v>
      </c>
      <c r="W16" s="84">
        <f t="shared" ref="W16" si="7">T16+V16</f>
        <v>0</v>
      </c>
      <c r="X16" s="82"/>
      <c r="Y16" s="83">
        <f>X16*$N16</f>
        <v>0</v>
      </c>
      <c r="Z16" s="84">
        <f t="shared" ref="Z16" si="8">W16+Y16</f>
        <v>0</v>
      </c>
      <c r="AA16" s="85"/>
      <c r="AB16" s="83">
        <f>AA16*$N16</f>
        <v>0</v>
      </c>
      <c r="AC16" s="86">
        <f t="shared" ref="AC16" si="9">Z16+AB16</f>
        <v>0</v>
      </c>
      <c r="AD16" s="85"/>
      <c r="AE16" s="83">
        <f>AD16*$N16</f>
        <v>0</v>
      </c>
      <c r="AF16" s="86">
        <f t="shared" ref="AF16" si="10">AC16+AE16</f>
        <v>0</v>
      </c>
      <c r="AG16" s="68" t="e">
        <f>Z16/$N16</f>
        <v>#DIV/0!</v>
      </c>
    </row>
    <row r="17" spans="1:33" ht="38.25" x14ac:dyDescent="0.2">
      <c r="A17" s="80" t="s">
        <v>38</v>
      </c>
      <c r="B17" s="8" t="s">
        <v>161</v>
      </c>
      <c r="C17" s="6" t="str">
        <f>VLOOKUP(A17,'[1]Planilha Orçamentaria'!$A:$L,4,0)</f>
        <v>SINAPI</v>
      </c>
      <c r="D17" s="22">
        <f>VLOOKUP(A17,'[1]Planilha Orçamentaria'!$A:$L,3,0)</f>
        <v>10779</v>
      </c>
      <c r="E17" s="23">
        <f>VLOOKUP(A17,'[1]Planilha Orçamentaria'!$A:$L,6,0)</f>
        <v>8</v>
      </c>
      <c r="F17" s="13" t="str">
        <f>VLOOKUP(A17,'[1]Planilha Orçamentaria'!$A:$L,5,0)</f>
        <v>mês</v>
      </c>
      <c r="G17" s="24">
        <f>J17/(1+I17)</f>
        <v>0</v>
      </c>
      <c r="H17" s="7">
        <f>ROUND(G17*E17,2)</f>
        <v>0</v>
      </c>
      <c r="I17" s="61"/>
      <c r="J17" s="62"/>
      <c r="K17" s="63">
        <f t="shared" si="2"/>
        <v>0</v>
      </c>
      <c r="L17" s="81">
        <f>$L$13</f>
        <v>0</v>
      </c>
      <c r="M17" s="62">
        <f t="shared" si="3"/>
        <v>0</v>
      </c>
      <c r="N17" s="63">
        <f t="shared" si="4"/>
        <v>0</v>
      </c>
      <c r="O17" s="65">
        <f>O16</f>
        <v>1</v>
      </c>
      <c r="P17" s="66">
        <f>ROUND(O17*$N17,2)</f>
        <v>0</v>
      </c>
      <c r="Q17" s="67">
        <f t="shared" ref="Q17" si="11">P17</f>
        <v>0</v>
      </c>
      <c r="R17" s="85">
        <f>R16</f>
        <v>0</v>
      </c>
      <c r="S17" s="83">
        <f>$N17-Q17</f>
        <v>0</v>
      </c>
      <c r="T17" s="84">
        <f t="shared" ref="T17" si="12">Q17+S17</f>
        <v>0</v>
      </c>
      <c r="U17" s="85">
        <f>U16</f>
        <v>0</v>
      </c>
      <c r="V17" s="83">
        <f>ROUND(U17*$N17,2)</f>
        <v>0</v>
      </c>
      <c r="W17" s="84">
        <f t="shared" ref="W17" si="13">T17+V17</f>
        <v>0</v>
      </c>
      <c r="X17" s="85">
        <f>X16</f>
        <v>0</v>
      </c>
      <c r="Y17" s="83">
        <f>X17*$N17</f>
        <v>0</v>
      </c>
      <c r="Z17" s="84">
        <f t="shared" ref="Z17" si="14">W17+Y17</f>
        <v>0</v>
      </c>
      <c r="AA17" s="85">
        <f>AA16</f>
        <v>0</v>
      </c>
      <c r="AB17" s="83">
        <f>AA17*$N17</f>
        <v>0</v>
      </c>
      <c r="AC17" s="86">
        <f t="shared" ref="AC17" si="15">Z17+AB17</f>
        <v>0</v>
      </c>
      <c r="AD17" s="85">
        <f>AD16</f>
        <v>0</v>
      </c>
      <c r="AE17" s="83">
        <f>AD17*$N17</f>
        <v>0</v>
      </c>
      <c r="AF17" s="86">
        <f t="shared" ref="AF17" si="16">AC17+AE17</f>
        <v>0</v>
      </c>
      <c r="AG17" s="68" t="e">
        <f>Z17/$N17</f>
        <v>#DIV/0!</v>
      </c>
    </row>
    <row r="18" spans="1:33" x14ac:dyDescent="0.2">
      <c r="A18" s="87"/>
      <c r="B18" s="88" t="str">
        <f>"ITEM "&amp;A15</f>
        <v>ITEM 2</v>
      </c>
      <c r="C18" s="140"/>
      <c r="D18" s="141"/>
      <c r="E18" s="141"/>
      <c r="F18" s="141"/>
      <c r="G18" s="141"/>
      <c r="H18" s="70">
        <f>SUM(H16:H17)</f>
        <v>0</v>
      </c>
      <c r="I18" s="142">
        <f>SUM(K16:K17)</f>
        <v>0</v>
      </c>
      <c r="J18" s="142"/>
      <c r="K18" s="143"/>
      <c r="L18" s="144">
        <f>SUM(N16:N17)</f>
        <v>0</v>
      </c>
      <c r="M18" s="145"/>
      <c r="N18" s="146"/>
      <c r="O18" s="71"/>
      <c r="P18" s="72">
        <f>SUM(P16:P17)</f>
        <v>0</v>
      </c>
      <c r="Q18" s="72">
        <f>SUM(Q16:Q17)</f>
        <v>0</v>
      </c>
      <c r="R18" s="89"/>
      <c r="S18" s="72">
        <f>SUM(S16:S17)</f>
        <v>0</v>
      </c>
      <c r="T18" s="72">
        <f>SUM(T16:T17)</f>
        <v>0</v>
      </c>
      <c r="U18" s="89"/>
      <c r="V18" s="72">
        <f>SUM(V16:V17)</f>
        <v>0</v>
      </c>
      <c r="W18" s="72">
        <f>SUM(W16:W17)</f>
        <v>0</v>
      </c>
      <c r="X18" s="89"/>
      <c r="Y18" s="72">
        <f>SUM(Y16:Y17)</f>
        <v>0</v>
      </c>
      <c r="Z18" s="72">
        <f>SUM(Z16:Z17)</f>
        <v>0</v>
      </c>
      <c r="AA18" s="85"/>
      <c r="AB18" s="72">
        <f>SUM(AB16:AB17)</f>
        <v>0</v>
      </c>
      <c r="AC18" s="72">
        <f>SUM(AC16:AC17)</f>
        <v>0</v>
      </c>
      <c r="AD18" s="85"/>
      <c r="AE18" s="72">
        <f>SUM(AE16:AE17)</f>
        <v>0</v>
      </c>
      <c r="AF18" s="72">
        <f>SUM(AF16:AF17)</f>
        <v>0</v>
      </c>
      <c r="AG18" s="68" t="e">
        <f>Z18/$L18</f>
        <v>#DIV/0!</v>
      </c>
    </row>
    <row r="19" spans="1:33" x14ac:dyDescent="0.2">
      <c r="A19" s="90" t="s">
        <v>70</v>
      </c>
      <c r="B19" s="91" t="s">
        <v>71</v>
      </c>
      <c r="C19" s="28"/>
      <c r="D19" s="29"/>
      <c r="E19" s="30"/>
      <c r="F19" s="30"/>
      <c r="G19" s="31"/>
      <c r="H19" s="92"/>
      <c r="I19" s="93"/>
      <c r="J19" s="93"/>
      <c r="K19" s="94"/>
      <c r="L19" s="95"/>
      <c r="M19" s="95"/>
      <c r="N19" s="96"/>
      <c r="O19" s="97"/>
      <c r="P19" s="98"/>
      <c r="Q19" s="98"/>
      <c r="R19" s="97"/>
      <c r="S19" s="98"/>
      <c r="T19" s="98"/>
      <c r="U19" s="97"/>
      <c r="V19" s="98"/>
      <c r="W19" s="98"/>
      <c r="X19" s="97"/>
      <c r="Y19" s="98"/>
      <c r="Z19" s="98"/>
      <c r="AA19" s="58"/>
      <c r="AB19" s="58"/>
      <c r="AC19" s="58"/>
      <c r="AD19" s="58"/>
      <c r="AE19" s="58"/>
      <c r="AF19" s="58"/>
      <c r="AG19" s="68"/>
    </row>
    <row r="20" spans="1:33" ht="21.75" customHeight="1" x14ac:dyDescent="0.2">
      <c r="A20" s="80" t="s">
        <v>21</v>
      </c>
      <c r="B20" s="14" t="s">
        <v>162</v>
      </c>
      <c r="C20" s="6" t="str">
        <f>VLOOKUP(A20,'[1]Planilha Orçamentaria'!$A:$L,4,0)</f>
        <v>SINAPI</v>
      </c>
      <c r="D20" s="22">
        <f>VLOOKUP(A20,'[1]Planilha Orçamentaria'!$A:$L,3,0)</f>
        <v>98458</v>
      </c>
      <c r="E20" s="23">
        <f>VLOOKUP(A20,'[1]Planilha Orçamentaria'!$A:$L,6,0)</f>
        <v>99</v>
      </c>
      <c r="F20" s="13" t="str">
        <f>VLOOKUP(A20,'[1]Planilha Orçamentaria'!$A:$L,5,0)</f>
        <v>m²</v>
      </c>
      <c r="G20" s="32">
        <f>J20/(1+I20)</f>
        <v>0</v>
      </c>
      <c r="H20" s="99">
        <f t="shared" ref="H20:H38" si="17">ROUND(G20*E20,2)</f>
        <v>0</v>
      </c>
      <c r="I20" s="61"/>
      <c r="J20" s="62"/>
      <c r="K20" s="63">
        <f t="shared" ref="K20:K21" si="18">ROUND((E20*J20),2)</f>
        <v>0</v>
      </c>
      <c r="L20" s="81">
        <f>$L$13</f>
        <v>0</v>
      </c>
      <c r="M20" s="62">
        <f t="shared" ref="M20:M38" si="19">ROUND(J20*(1+L20),2)</f>
        <v>0</v>
      </c>
      <c r="N20" s="63">
        <f t="shared" ref="N20:N38" si="20">ROUND((M20*E20),2)</f>
        <v>0</v>
      </c>
      <c r="O20" s="65">
        <v>1</v>
      </c>
      <c r="P20" s="66">
        <f t="shared" ref="P20:P38" si="21">ROUND(O20*$N20,2)</f>
        <v>0</v>
      </c>
      <c r="Q20" s="67">
        <f t="shared" ref="Q20:Q21" si="22">P20</f>
        <v>0</v>
      </c>
      <c r="R20" s="82"/>
      <c r="S20" s="83">
        <f t="shared" ref="S20:S38" si="23">ROUND(R20*$N20,2)</f>
        <v>0</v>
      </c>
      <c r="T20" s="84">
        <f t="shared" ref="T20:T21" si="24">Q20+S20</f>
        <v>0</v>
      </c>
      <c r="U20" s="82"/>
      <c r="V20" s="83">
        <f t="shared" ref="V20:V38" si="25">ROUND(U20*$N20,2)</f>
        <v>0</v>
      </c>
      <c r="W20" s="84">
        <f t="shared" ref="W20:W21" si="26">T20+V20</f>
        <v>0</v>
      </c>
      <c r="X20" s="82"/>
      <c r="Y20" s="83">
        <f t="shared" ref="Y20:Y38" si="27">X20*$N20</f>
        <v>0</v>
      </c>
      <c r="Z20" s="84">
        <f t="shared" ref="Z20:Z21" si="28">W20+Y20</f>
        <v>0</v>
      </c>
      <c r="AA20" s="85"/>
      <c r="AB20" s="83">
        <f t="shared" ref="AB20:AB21" si="29">AA20*$N20</f>
        <v>0</v>
      </c>
      <c r="AC20" s="86">
        <f t="shared" ref="AC20:AC21" si="30">Z20+AB20</f>
        <v>0</v>
      </c>
      <c r="AD20" s="85"/>
      <c r="AE20" s="83">
        <f t="shared" ref="AE20:AE38" si="31">AD20*$N20</f>
        <v>0</v>
      </c>
      <c r="AF20" s="86">
        <f t="shared" ref="AF20:AF21" si="32">AC20+AE20</f>
        <v>0</v>
      </c>
      <c r="AG20" s="68" t="e">
        <f t="shared" ref="AG20:AG38" si="33">Z20/$N20</f>
        <v>#DIV/0!</v>
      </c>
    </row>
    <row r="21" spans="1:33" ht="25.5" x14ac:dyDescent="0.2">
      <c r="A21" s="80" t="s">
        <v>39</v>
      </c>
      <c r="B21" s="2" t="s">
        <v>163</v>
      </c>
      <c r="C21" s="6" t="str">
        <f>VLOOKUP(A21,'[1]Planilha Orçamentaria'!$A:$L,4,0)</f>
        <v>SINAPI</v>
      </c>
      <c r="D21" s="22">
        <f>VLOOKUP(A21,'[1]Planilha Orçamentaria'!$A:$L,3,0)</f>
        <v>97637</v>
      </c>
      <c r="E21" s="23">
        <f>VLOOKUP(A21,'[1]Planilha Orçamentaria'!$A:$L,6,0)</f>
        <v>99</v>
      </c>
      <c r="F21" s="13" t="str">
        <f>VLOOKUP(A21,'[1]Planilha Orçamentaria'!$A:$L,5,0)</f>
        <v>m²</v>
      </c>
      <c r="G21" s="32">
        <f t="shared" ref="G21:G38" si="34">J21/(1+I21)</f>
        <v>0</v>
      </c>
      <c r="H21" s="100">
        <f t="shared" si="17"/>
        <v>0</v>
      </c>
      <c r="I21" s="101"/>
      <c r="J21" s="62"/>
      <c r="K21" s="63">
        <f t="shared" si="18"/>
        <v>0</v>
      </c>
      <c r="L21" s="81">
        <f t="shared" ref="L21:L38" si="35">$L$13</f>
        <v>0</v>
      </c>
      <c r="M21" s="62">
        <f t="shared" si="19"/>
        <v>0</v>
      </c>
      <c r="N21" s="63">
        <f t="shared" si="20"/>
        <v>0</v>
      </c>
      <c r="O21" s="65">
        <f>O20</f>
        <v>1</v>
      </c>
      <c r="P21" s="66">
        <f t="shared" si="21"/>
        <v>0</v>
      </c>
      <c r="Q21" s="67">
        <f t="shared" si="22"/>
        <v>0</v>
      </c>
      <c r="R21" s="85">
        <f>R20</f>
        <v>0</v>
      </c>
      <c r="S21" s="83">
        <f t="shared" si="23"/>
        <v>0</v>
      </c>
      <c r="T21" s="84">
        <f t="shared" si="24"/>
        <v>0</v>
      </c>
      <c r="U21" s="85">
        <f>U20</f>
        <v>0</v>
      </c>
      <c r="V21" s="83">
        <f t="shared" si="25"/>
        <v>0</v>
      </c>
      <c r="W21" s="84">
        <f t="shared" si="26"/>
        <v>0</v>
      </c>
      <c r="X21" s="85">
        <f>X20</f>
        <v>0</v>
      </c>
      <c r="Y21" s="83">
        <f t="shared" si="27"/>
        <v>0</v>
      </c>
      <c r="Z21" s="84">
        <f t="shared" si="28"/>
        <v>0</v>
      </c>
      <c r="AA21" s="85">
        <f>AA20</f>
        <v>0</v>
      </c>
      <c r="AB21" s="83">
        <f t="shared" si="29"/>
        <v>0</v>
      </c>
      <c r="AC21" s="86">
        <f t="shared" si="30"/>
        <v>0</v>
      </c>
      <c r="AD21" s="85">
        <f>AD20</f>
        <v>0</v>
      </c>
      <c r="AE21" s="83">
        <f t="shared" si="31"/>
        <v>0</v>
      </c>
      <c r="AF21" s="86">
        <f t="shared" si="32"/>
        <v>0</v>
      </c>
      <c r="AG21" s="68" t="e">
        <f t="shared" si="33"/>
        <v>#DIV/0!</v>
      </c>
    </row>
    <row r="22" spans="1:33" ht="21.75" customHeight="1" x14ac:dyDescent="0.2">
      <c r="A22" s="80" t="s">
        <v>40</v>
      </c>
      <c r="B22" s="14" t="s">
        <v>164</v>
      </c>
      <c r="C22" s="6" t="str">
        <f>VLOOKUP(A22,'[1]Planilha Orçamentaria'!$A:$L,4,0)</f>
        <v>SABESP</v>
      </c>
      <c r="D22" s="22">
        <f>VLOOKUP(A22,'[1]Planilha Orçamentaria'!$A:$L,3,0)</f>
        <v>70000002</v>
      </c>
      <c r="E22" s="23">
        <f>VLOOKUP(A22,'[1]Planilha Orçamentaria'!$A:$L,6,0)</f>
        <v>24</v>
      </c>
      <c r="F22" s="13" t="str">
        <f>VLOOKUP(A22,'[1]Planilha Orçamentaria'!$A:$L,5,0)</f>
        <v>m²</v>
      </c>
      <c r="G22" s="32">
        <f t="shared" si="34"/>
        <v>0</v>
      </c>
      <c r="H22" s="100">
        <f t="shared" si="17"/>
        <v>0</v>
      </c>
      <c r="I22" s="101"/>
      <c r="J22" s="62"/>
      <c r="K22" s="63">
        <f t="shared" ref="K22:K64" si="36">ROUND((E22*J22),2)</f>
        <v>0</v>
      </c>
      <c r="L22" s="81">
        <f t="shared" si="35"/>
        <v>0</v>
      </c>
      <c r="M22" s="62">
        <f t="shared" si="19"/>
        <v>0</v>
      </c>
      <c r="N22" s="63">
        <f t="shared" si="20"/>
        <v>0</v>
      </c>
      <c r="O22" s="65">
        <f t="shared" ref="O22:O38" si="37">O21</f>
        <v>1</v>
      </c>
      <c r="P22" s="66">
        <f t="shared" si="21"/>
        <v>0</v>
      </c>
      <c r="Q22" s="67">
        <f t="shared" ref="Q22" si="38">P22</f>
        <v>0</v>
      </c>
      <c r="R22" s="85">
        <f t="shared" ref="R22:R38" si="39">R21</f>
        <v>0</v>
      </c>
      <c r="S22" s="83">
        <f t="shared" si="23"/>
        <v>0</v>
      </c>
      <c r="T22" s="84">
        <f t="shared" ref="T22" si="40">Q22+S22</f>
        <v>0</v>
      </c>
      <c r="U22" s="85">
        <f t="shared" ref="U22:U38" si="41">U21</f>
        <v>0</v>
      </c>
      <c r="V22" s="83">
        <f t="shared" si="25"/>
        <v>0</v>
      </c>
      <c r="W22" s="84">
        <f t="shared" ref="W22" si="42">T22+V22</f>
        <v>0</v>
      </c>
      <c r="X22" s="85">
        <f t="shared" ref="X22:X38" si="43">X21</f>
        <v>0</v>
      </c>
      <c r="Y22" s="83">
        <f t="shared" si="27"/>
        <v>0</v>
      </c>
      <c r="Z22" s="84">
        <f t="shared" ref="Z22" si="44">W22+Y22</f>
        <v>0</v>
      </c>
      <c r="AA22" s="85">
        <f t="shared" ref="AA22:AA38" si="45">AA21</f>
        <v>0</v>
      </c>
      <c r="AB22" s="83">
        <f t="shared" ref="AB22:AB40" si="46">AA22*$N22</f>
        <v>0</v>
      </c>
      <c r="AC22" s="86">
        <f t="shared" ref="AC22" si="47">Z22+AB22</f>
        <v>0</v>
      </c>
      <c r="AD22" s="85">
        <f t="shared" ref="AD22:AD38" si="48">AD21</f>
        <v>0</v>
      </c>
      <c r="AE22" s="83">
        <f t="shared" si="31"/>
        <v>0</v>
      </c>
      <c r="AF22" s="86">
        <f t="shared" ref="AF22" si="49">AC22+AE22</f>
        <v>0</v>
      </c>
      <c r="AG22" s="68" t="e">
        <f t="shared" si="33"/>
        <v>#DIV/0!</v>
      </c>
    </row>
    <row r="23" spans="1:33" x14ac:dyDescent="0.2">
      <c r="A23" s="102" t="s">
        <v>41</v>
      </c>
      <c r="B23" s="2" t="s">
        <v>165</v>
      </c>
      <c r="C23" s="6" t="str">
        <f>VLOOKUP(A23,'[1]Planilha Orçamentaria'!$A:$L,4,0)</f>
        <v>SABESP</v>
      </c>
      <c r="D23" s="22">
        <f>VLOOKUP(A23,'[1]Planilha Orçamentaria'!$A:$L,3,0)</f>
        <v>70180031</v>
      </c>
      <c r="E23" s="23">
        <f>VLOOKUP(A23,'[1]Planilha Orçamentaria'!$A:$L,6,0)</f>
        <v>13.5</v>
      </c>
      <c r="F23" s="13" t="str">
        <f>VLOOKUP(A23,'[1]Planilha Orçamentaria'!$A:$L,5,0)</f>
        <v>m³</v>
      </c>
      <c r="G23" s="32">
        <f t="shared" si="34"/>
        <v>0</v>
      </c>
      <c r="H23" s="100">
        <f t="shared" si="17"/>
        <v>0</v>
      </c>
      <c r="I23" s="101"/>
      <c r="J23" s="62"/>
      <c r="K23" s="63">
        <f t="shared" si="36"/>
        <v>0</v>
      </c>
      <c r="L23" s="81">
        <f t="shared" si="35"/>
        <v>0</v>
      </c>
      <c r="M23" s="62">
        <f t="shared" si="19"/>
        <v>0</v>
      </c>
      <c r="N23" s="63">
        <f t="shared" si="20"/>
        <v>0</v>
      </c>
      <c r="O23" s="65">
        <f t="shared" si="37"/>
        <v>1</v>
      </c>
      <c r="P23" s="66">
        <f t="shared" si="21"/>
        <v>0</v>
      </c>
      <c r="Q23" s="67">
        <f t="shared" ref="Q23:Q29" si="50">P23</f>
        <v>0</v>
      </c>
      <c r="R23" s="85">
        <f t="shared" si="39"/>
        <v>0</v>
      </c>
      <c r="S23" s="83">
        <f t="shared" si="23"/>
        <v>0</v>
      </c>
      <c r="T23" s="84">
        <f t="shared" ref="T23:T29" si="51">Q23+S23</f>
        <v>0</v>
      </c>
      <c r="U23" s="85">
        <f t="shared" si="41"/>
        <v>0</v>
      </c>
      <c r="V23" s="83">
        <f t="shared" si="25"/>
        <v>0</v>
      </c>
      <c r="W23" s="84">
        <f t="shared" ref="W23:W29" si="52">T23+V23</f>
        <v>0</v>
      </c>
      <c r="X23" s="85">
        <f t="shared" si="43"/>
        <v>0</v>
      </c>
      <c r="Y23" s="83">
        <f t="shared" si="27"/>
        <v>0</v>
      </c>
      <c r="Z23" s="84">
        <f t="shared" ref="Z23:Z29" si="53">W23+Y23</f>
        <v>0</v>
      </c>
      <c r="AA23" s="85">
        <f t="shared" si="45"/>
        <v>0</v>
      </c>
      <c r="AB23" s="83">
        <f t="shared" si="46"/>
        <v>0</v>
      </c>
      <c r="AC23" s="86">
        <f t="shared" ref="AC23:AC64" si="54">Z23+AB23</f>
        <v>0</v>
      </c>
      <c r="AD23" s="85">
        <f t="shared" si="48"/>
        <v>0</v>
      </c>
      <c r="AE23" s="83">
        <f t="shared" si="31"/>
        <v>0</v>
      </c>
      <c r="AF23" s="86">
        <f t="shared" ref="AF23:AF64" si="55">AC23+AE23</f>
        <v>0</v>
      </c>
      <c r="AG23" s="68" t="e">
        <f t="shared" si="33"/>
        <v>#DIV/0!</v>
      </c>
    </row>
    <row r="24" spans="1:33" ht="21.75" customHeight="1" x14ac:dyDescent="0.2">
      <c r="A24" s="102" t="s">
        <v>42</v>
      </c>
      <c r="B24" s="15" t="s">
        <v>72</v>
      </c>
      <c r="C24" s="6" t="str">
        <f>VLOOKUP(A24,'[1]Planilha Orçamentaria'!$A:$L,4,0)</f>
        <v>SABESP</v>
      </c>
      <c r="D24" s="22">
        <f>VLOOKUP(A24,'[1]Planilha Orçamentaria'!$A:$L,3,0)</f>
        <v>70180030</v>
      </c>
      <c r="E24" s="23">
        <f>VLOOKUP(A24,'[1]Planilha Orçamentaria'!$A:$L,6,0)</f>
        <v>37</v>
      </c>
      <c r="F24" s="13" t="str">
        <f>VLOOKUP(A24,'[1]Planilha Orçamentaria'!$A:$L,5,0)</f>
        <v>m³</v>
      </c>
      <c r="G24" s="32">
        <f t="shared" si="34"/>
        <v>0</v>
      </c>
      <c r="H24" s="100">
        <f t="shared" si="17"/>
        <v>0</v>
      </c>
      <c r="I24" s="101"/>
      <c r="J24" s="62"/>
      <c r="K24" s="63">
        <f t="shared" si="36"/>
        <v>0</v>
      </c>
      <c r="L24" s="81">
        <f t="shared" si="35"/>
        <v>0</v>
      </c>
      <c r="M24" s="62">
        <f t="shared" si="19"/>
        <v>0</v>
      </c>
      <c r="N24" s="63">
        <f t="shared" si="20"/>
        <v>0</v>
      </c>
      <c r="O24" s="65">
        <f t="shared" si="37"/>
        <v>1</v>
      </c>
      <c r="P24" s="66">
        <f t="shared" si="21"/>
        <v>0</v>
      </c>
      <c r="Q24" s="67">
        <f t="shared" si="50"/>
        <v>0</v>
      </c>
      <c r="R24" s="85">
        <f t="shared" si="39"/>
        <v>0</v>
      </c>
      <c r="S24" s="83">
        <f t="shared" si="23"/>
        <v>0</v>
      </c>
      <c r="T24" s="84">
        <f t="shared" si="51"/>
        <v>0</v>
      </c>
      <c r="U24" s="85">
        <f t="shared" si="41"/>
        <v>0</v>
      </c>
      <c r="V24" s="83">
        <f t="shared" si="25"/>
        <v>0</v>
      </c>
      <c r="W24" s="84">
        <f t="shared" si="52"/>
        <v>0</v>
      </c>
      <c r="X24" s="85">
        <f t="shared" si="43"/>
        <v>0</v>
      </c>
      <c r="Y24" s="83">
        <f t="shared" si="27"/>
        <v>0</v>
      </c>
      <c r="Z24" s="84">
        <f t="shared" si="53"/>
        <v>0</v>
      </c>
      <c r="AA24" s="85">
        <f t="shared" si="45"/>
        <v>0</v>
      </c>
      <c r="AB24" s="83">
        <f t="shared" si="46"/>
        <v>0</v>
      </c>
      <c r="AC24" s="86">
        <f t="shared" si="54"/>
        <v>0</v>
      </c>
      <c r="AD24" s="85">
        <f t="shared" si="48"/>
        <v>0</v>
      </c>
      <c r="AE24" s="83">
        <f t="shared" si="31"/>
        <v>0</v>
      </c>
      <c r="AF24" s="86">
        <f t="shared" si="55"/>
        <v>0</v>
      </c>
      <c r="AG24" s="68" t="e">
        <f t="shared" si="33"/>
        <v>#DIV/0!</v>
      </c>
    </row>
    <row r="25" spans="1:33" x14ac:dyDescent="0.2">
      <c r="A25" s="102" t="s">
        <v>43</v>
      </c>
      <c r="B25" s="2" t="s">
        <v>166</v>
      </c>
      <c r="C25" s="6" t="str">
        <f>VLOOKUP(A25,'[1]Planilha Orçamentaria'!$A:$L,4,0)</f>
        <v>SABESP</v>
      </c>
      <c r="D25" s="22">
        <f>VLOOKUP(A25,'[1]Planilha Orçamentaria'!$A:$L,3,0)</f>
        <v>70030094</v>
      </c>
      <c r="E25" s="23">
        <f>VLOOKUP(A25,'[1]Planilha Orçamentaria'!$A:$L,6,0)</f>
        <v>66</v>
      </c>
      <c r="F25" s="13" t="str">
        <f>VLOOKUP(A25,'[1]Planilha Orçamentaria'!$A:$L,5,0)</f>
        <v>m³</v>
      </c>
      <c r="G25" s="32">
        <f t="shared" si="34"/>
        <v>0</v>
      </c>
      <c r="H25" s="100">
        <f t="shared" si="17"/>
        <v>0</v>
      </c>
      <c r="I25" s="101"/>
      <c r="J25" s="62"/>
      <c r="K25" s="63">
        <f t="shared" si="36"/>
        <v>0</v>
      </c>
      <c r="L25" s="81">
        <f t="shared" si="35"/>
        <v>0</v>
      </c>
      <c r="M25" s="62">
        <f t="shared" si="19"/>
        <v>0</v>
      </c>
      <c r="N25" s="63">
        <f t="shared" si="20"/>
        <v>0</v>
      </c>
      <c r="O25" s="65">
        <f t="shared" si="37"/>
        <v>1</v>
      </c>
      <c r="P25" s="66">
        <f t="shared" si="21"/>
        <v>0</v>
      </c>
      <c r="Q25" s="67">
        <f t="shared" si="50"/>
        <v>0</v>
      </c>
      <c r="R25" s="85">
        <f t="shared" si="39"/>
        <v>0</v>
      </c>
      <c r="S25" s="83">
        <f t="shared" si="23"/>
        <v>0</v>
      </c>
      <c r="T25" s="84">
        <f t="shared" si="51"/>
        <v>0</v>
      </c>
      <c r="U25" s="85">
        <f t="shared" si="41"/>
        <v>0</v>
      </c>
      <c r="V25" s="83">
        <f t="shared" si="25"/>
        <v>0</v>
      </c>
      <c r="W25" s="84">
        <f t="shared" si="52"/>
        <v>0</v>
      </c>
      <c r="X25" s="85">
        <f t="shared" si="43"/>
        <v>0</v>
      </c>
      <c r="Y25" s="83">
        <f t="shared" si="27"/>
        <v>0</v>
      </c>
      <c r="Z25" s="84">
        <f t="shared" si="53"/>
        <v>0</v>
      </c>
      <c r="AA25" s="85">
        <f t="shared" si="45"/>
        <v>0</v>
      </c>
      <c r="AB25" s="83">
        <f t="shared" si="46"/>
        <v>0</v>
      </c>
      <c r="AC25" s="86">
        <f t="shared" si="54"/>
        <v>0</v>
      </c>
      <c r="AD25" s="85">
        <f t="shared" si="48"/>
        <v>0</v>
      </c>
      <c r="AE25" s="83">
        <f t="shared" si="31"/>
        <v>0</v>
      </c>
      <c r="AF25" s="86">
        <f t="shared" si="55"/>
        <v>0</v>
      </c>
      <c r="AG25" s="68" t="e">
        <f t="shared" si="33"/>
        <v>#DIV/0!</v>
      </c>
    </row>
    <row r="26" spans="1:33" ht="21.75" customHeight="1" x14ac:dyDescent="0.2">
      <c r="A26" s="102" t="s">
        <v>57</v>
      </c>
      <c r="B26" s="15" t="s">
        <v>73</v>
      </c>
      <c r="C26" s="6" t="str">
        <f>VLOOKUP(A26,'[1]Planilha Orçamentaria'!$A:$L,4,0)</f>
        <v>SABESP</v>
      </c>
      <c r="D26" s="22">
        <f>VLOOKUP(A26,'[1]Planilha Orçamentaria'!$A:$L,3,0)</f>
        <v>70030095</v>
      </c>
      <c r="E26" s="23">
        <f>VLOOKUP(A26,'[1]Planilha Orçamentaria'!$A:$L,6,0)</f>
        <v>980</v>
      </c>
      <c r="F26" s="13" t="str">
        <f>VLOOKUP(A26,'[1]Planilha Orçamentaria'!$A:$L,5,0)</f>
        <v xml:space="preserve">m³xKm   </v>
      </c>
      <c r="G26" s="32">
        <f t="shared" si="34"/>
        <v>0</v>
      </c>
      <c r="H26" s="100">
        <f t="shared" si="17"/>
        <v>0</v>
      </c>
      <c r="I26" s="101"/>
      <c r="J26" s="62"/>
      <c r="K26" s="63">
        <f t="shared" ref="K26:K38" si="56">ROUND((E26*J26),2)</f>
        <v>0</v>
      </c>
      <c r="L26" s="81">
        <f t="shared" si="35"/>
        <v>0</v>
      </c>
      <c r="M26" s="62">
        <f t="shared" si="19"/>
        <v>0</v>
      </c>
      <c r="N26" s="63">
        <f t="shared" si="20"/>
        <v>0</v>
      </c>
      <c r="O26" s="65">
        <f t="shared" si="37"/>
        <v>1</v>
      </c>
      <c r="P26" s="66">
        <f t="shared" si="21"/>
        <v>0</v>
      </c>
      <c r="Q26" s="67">
        <f t="shared" si="50"/>
        <v>0</v>
      </c>
      <c r="R26" s="85">
        <f t="shared" si="39"/>
        <v>0</v>
      </c>
      <c r="S26" s="83">
        <f t="shared" si="23"/>
        <v>0</v>
      </c>
      <c r="T26" s="84">
        <f t="shared" si="51"/>
        <v>0</v>
      </c>
      <c r="U26" s="85">
        <f t="shared" si="41"/>
        <v>0</v>
      </c>
      <c r="V26" s="83">
        <f t="shared" si="25"/>
        <v>0</v>
      </c>
      <c r="W26" s="84">
        <f t="shared" si="52"/>
        <v>0</v>
      </c>
      <c r="X26" s="85">
        <f t="shared" si="43"/>
        <v>0</v>
      </c>
      <c r="Y26" s="83">
        <f t="shared" si="27"/>
        <v>0</v>
      </c>
      <c r="Z26" s="84">
        <f t="shared" si="53"/>
        <v>0</v>
      </c>
      <c r="AA26" s="85">
        <f t="shared" si="45"/>
        <v>0</v>
      </c>
      <c r="AB26" s="83">
        <f t="shared" ref="AB26:AB38" si="57">AA26*$N26</f>
        <v>0</v>
      </c>
      <c r="AC26" s="86">
        <f t="shared" si="54"/>
        <v>0</v>
      </c>
      <c r="AD26" s="85">
        <f t="shared" si="48"/>
        <v>0</v>
      </c>
      <c r="AE26" s="83">
        <f t="shared" si="31"/>
        <v>0</v>
      </c>
      <c r="AF26" s="86">
        <f t="shared" si="55"/>
        <v>0</v>
      </c>
      <c r="AG26" s="68" t="e">
        <f t="shared" si="33"/>
        <v>#DIV/0!</v>
      </c>
    </row>
    <row r="27" spans="1:33" ht="21.75" customHeight="1" x14ac:dyDescent="0.2">
      <c r="A27" s="102" t="s">
        <v>58</v>
      </c>
      <c r="B27" s="15" t="s">
        <v>167</v>
      </c>
      <c r="C27" s="6" t="str">
        <f>VLOOKUP(A27,'[1]Planilha Orçamentaria'!$A:$L,4,0)</f>
        <v>SINAPI</v>
      </c>
      <c r="D27" s="22">
        <f>VLOOKUP(A27,'[1]Planilha Orçamentaria'!$A:$L,3,0)</f>
        <v>97644</v>
      </c>
      <c r="E27" s="23">
        <f>VLOOKUP(A27,'[1]Planilha Orçamentaria'!$A:$L,6,0)</f>
        <v>3</v>
      </c>
      <c r="F27" s="13" t="str">
        <f>VLOOKUP(A27,'[1]Planilha Orçamentaria'!$A:$L,5,0)</f>
        <v>m²</v>
      </c>
      <c r="G27" s="32">
        <f t="shared" si="34"/>
        <v>0</v>
      </c>
      <c r="H27" s="100">
        <f t="shared" si="17"/>
        <v>0</v>
      </c>
      <c r="I27" s="101"/>
      <c r="J27" s="62"/>
      <c r="K27" s="63">
        <f t="shared" si="56"/>
        <v>0</v>
      </c>
      <c r="L27" s="81">
        <f t="shared" si="35"/>
        <v>0</v>
      </c>
      <c r="M27" s="62">
        <f t="shared" si="19"/>
        <v>0</v>
      </c>
      <c r="N27" s="63">
        <f t="shared" si="20"/>
        <v>0</v>
      </c>
      <c r="O27" s="65">
        <f t="shared" si="37"/>
        <v>1</v>
      </c>
      <c r="P27" s="66">
        <f t="shared" si="21"/>
        <v>0</v>
      </c>
      <c r="Q27" s="67">
        <f t="shared" si="50"/>
        <v>0</v>
      </c>
      <c r="R27" s="85">
        <f t="shared" si="39"/>
        <v>0</v>
      </c>
      <c r="S27" s="83">
        <f t="shared" si="23"/>
        <v>0</v>
      </c>
      <c r="T27" s="84">
        <f t="shared" si="51"/>
        <v>0</v>
      </c>
      <c r="U27" s="85">
        <f t="shared" si="41"/>
        <v>0</v>
      </c>
      <c r="V27" s="83">
        <f t="shared" si="25"/>
        <v>0</v>
      </c>
      <c r="W27" s="84">
        <f t="shared" si="52"/>
        <v>0</v>
      </c>
      <c r="X27" s="85">
        <f t="shared" si="43"/>
        <v>0</v>
      </c>
      <c r="Y27" s="83">
        <f t="shared" si="27"/>
        <v>0</v>
      </c>
      <c r="Z27" s="84">
        <f t="shared" si="53"/>
        <v>0</v>
      </c>
      <c r="AA27" s="85">
        <f t="shared" si="45"/>
        <v>0</v>
      </c>
      <c r="AB27" s="83">
        <f t="shared" si="57"/>
        <v>0</v>
      </c>
      <c r="AC27" s="86">
        <f t="shared" si="54"/>
        <v>0</v>
      </c>
      <c r="AD27" s="85">
        <f t="shared" si="48"/>
        <v>0</v>
      </c>
      <c r="AE27" s="83">
        <f t="shared" si="31"/>
        <v>0</v>
      </c>
      <c r="AF27" s="86">
        <f t="shared" si="55"/>
        <v>0</v>
      </c>
      <c r="AG27" s="68" t="e">
        <f t="shared" si="33"/>
        <v>#DIV/0!</v>
      </c>
    </row>
    <row r="28" spans="1:33" ht="25.5" x14ac:dyDescent="0.2">
      <c r="A28" s="102" t="s">
        <v>59</v>
      </c>
      <c r="B28" s="2" t="s">
        <v>168</v>
      </c>
      <c r="C28" s="6" t="str">
        <f>VLOOKUP(A28,'[1]Planilha Orçamentaria'!$A:$L,4,0)</f>
        <v>SINAPI</v>
      </c>
      <c r="D28" s="22">
        <f>VLOOKUP(A28,'[1]Planilha Orçamentaria'!$A:$L,3,0)</f>
        <v>97645</v>
      </c>
      <c r="E28" s="23">
        <f>VLOOKUP(A28,'[1]Planilha Orçamentaria'!$A:$L,6,0)</f>
        <v>2</v>
      </c>
      <c r="F28" s="13" t="str">
        <f>VLOOKUP(A28,'[1]Planilha Orçamentaria'!$A:$L,5,0)</f>
        <v>m²</v>
      </c>
      <c r="G28" s="32">
        <f t="shared" si="34"/>
        <v>0</v>
      </c>
      <c r="H28" s="100">
        <f t="shared" si="17"/>
        <v>0</v>
      </c>
      <c r="I28" s="101"/>
      <c r="J28" s="62"/>
      <c r="K28" s="63">
        <f t="shared" si="56"/>
        <v>0</v>
      </c>
      <c r="L28" s="81">
        <f t="shared" si="35"/>
        <v>0</v>
      </c>
      <c r="M28" s="62">
        <f t="shared" si="19"/>
        <v>0</v>
      </c>
      <c r="N28" s="63">
        <f t="shared" si="20"/>
        <v>0</v>
      </c>
      <c r="O28" s="65">
        <f t="shared" si="37"/>
        <v>1</v>
      </c>
      <c r="P28" s="66">
        <f t="shared" si="21"/>
        <v>0</v>
      </c>
      <c r="Q28" s="67">
        <f t="shared" si="50"/>
        <v>0</v>
      </c>
      <c r="R28" s="85">
        <f t="shared" si="39"/>
        <v>0</v>
      </c>
      <c r="S28" s="83">
        <f t="shared" si="23"/>
        <v>0</v>
      </c>
      <c r="T28" s="84">
        <f t="shared" si="51"/>
        <v>0</v>
      </c>
      <c r="U28" s="85">
        <f t="shared" si="41"/>
        <v>0</v>
      </c>
      <c r="V28" s="83">
        <f t="shared" si="25"/>
        <v>0</v>
      </c>
      <c r="W28" s="84">
        <f t="shared" si="52"/>
        <v>0</v>
      </c>
      <c r="X28" s="85">
        <f t="shared" si="43"/>
        <v>0</v>
      </c>
      <c r="Y28" s="83">
        <f t="shared" si="27"/>
        <v>0</v>
      </c>
      <c r="Z28" s="84">
        <f t="shared" si="53"/>
        <v>0</v>
      </c>
      <c r="AA28" s="85">
        <f t="shared" si="45"/>
        <v>0</v>
      </c>
      <c r="AB28" s="83">
        <f t="shared" si="57"/>
        <v>0</v>
      </c>
      <c r="AC28" s="86">
        <f t="shared" si="54"/>
        <v>0</v>
      </c>
      <c r="AD28" s="85">
        <f t="shared" si="48"/>
        <v>0</v>
      </c>
      <c r="AE28" s="83">
        <f t="shared" si="31"/>
        <v>0</v>
      </c>
      <c r="AF28" s="86">
        <f t="shared" si="55"/>
        <v>0</v>
      </c>
      <c r="AG28" s="68" t="e">
        <f t="shared" si="33"/>
        <v>#DIV/0!</v>
      </c>
    </row>
    <row r="29" spans="1:33" ht="21.75" customHeight="1" x14ac:dyDescent="0.2">
      <c r="A29" s="102" t="s">
        <v>60</v>
      </c>
      <c r="B29" s="15" t="s">
        <v>169</v>
      </c>
      <c r="C29" s="6" t="str">
        <f>VLOOKUP(A29,'[1]Planilha Orçamentaria'!$A:$L,4,0)</f>
        <v>SABESP</v>
      </c>
      <c r="D29" s="22">
        <f>VLOOKUP(A29,'[1]Planilha Orçamentaria'!$A:$L,3,0)</f>
        <v>70180036</v>
      </c>
      <c r="E29" s="23">
        <f>VLOOKUP(A29,'[1]Planilha Orçamentaria'!$A:$L,6,0)</f>
        <v>7.2</v>
      </c>
      <c r="F29" s="13" t="str">
        <f>VLOOKUP(A29,'[1]Planilha Orçamentaria'!$A:$L,5,0)</f>
        <v>m²</v>
      </c>
      <c r="G29" s="32">
        <f t="shared" si="34"/>
        <v>0</v>
      </c>
      <c r="H29" s="100">
        <f t="shared" si="17"/>
        <v>0</v>
      </c>
      <c r="I29" s="101"/>
      <c r="J29" s="62"/>
      <c r="K29" s="63">
        <f t="shared" si="56"/>
        <v>0</v>
      </c>
      <c r="L29" s="81">
        <f t="shared" si="35"/>
        <v>0</v>
      </c>
      <c r="M29" s="62">
        <f t="shared" si="19"/>
        <v>0</v>
      </c>
      <c r="N29" s="63">
        <f t="shared" si="20"/>
        <v>0</v>
      </c>
      <c r="O29" s="65">
        <f t="shared" si="37"/>
        <v>1</v>
      </c>
      <c r="P29" s="66">
        <f t="shared" si="21"/>
        <v>0</v>
      </c>
      <c r="Q29" s="67">
        <f t="shared" si="50"/>
        <v>0</v>
      </c>
      <c r="R29" s="85">
        <f t="shared" si="39"/>
        <v>0</v>
      </c>
      <c r="S29" s="83">
        <f t="shared" si="23"/>
        <v>0</v>
      </c>
      <c r="T29" s="84">
        <f t="shared" si="51"/>
        <v>0</v>
      </c>
      <c r="U29" s="85">
        <f t="shared" si="41"/>
        <v>0</v>
      </c>
      <c r="V29" s="83">
        <f t="shared" si="25"/>
        <v>0</v>
      </c>
      <c r="W29" s="84">
        <f t="shared" si="52"/>
        <v>0</v>
      </c>
      <c r="X29" s="85">
        <f t="shared" si="43"/>
        <v>0</v>
      </c>
      <c r="Y29" s="83">
        <f t="shared" si="27"/>
        <v>0</v>
      </c>
      <c r="Z29" s="84">
        <f t="shared" si="53"/>
        <v>0</v>
      </c>
      <c r="AA29" s="85">
        <f t="shared" si="45"/>
        <v>0</v>
      </c>
      <c r="AB29" s="83">
        <f t="shared" si="57"/>
        <v>0</v>
      </c>
      <c r="AC29" s="86">
        <f t="shared" si="54"/>
        <v>0</v>
      </c>
      <c r="AD29" s="85">
        <f t="shared" si="48"/>
        <v>0</v>
      </c>
      <c r="AE29" s="83">
        <f t="shared" si="31"/>
        <v>0</v>
      </c>
      <c r="AF29" s="86">
        <f t="shared" si="55"/>
        <v>0</v>
      </c>
      <c r="AG29" s="68" t="e">
        <f t="shared" si="33"/>
        <v>#DIV/0!</v>
      </c>
    </row>
    <row r="30" spans="1:33" x14ac:dyDescent="0.2">
      <c r="A30" s="102" t="s">
        <v>61</v>
      </c>
      <c r="B30" s="2" t="s">
        <v>170</v>
      </c>
      <c r="C30" s="6" t="str">
        <f>VLOOKUP(A30,'[1]Planilha Orçamentaria'!$A:$L,4,0)</f>
        <v>SABESP</v>
      </c>
      <c r="D30" s="22">
        <f>VLOOKUP(A30,'[1]Planilha Orçamentaria'!$A:$L,3,0)</f>
        <v>70080315</v>
      </c>
      <c r="E30" s="23">
        <f>VLOOKUP(A30,'[1]Planilha Orçamentaria'!$A:$L,6,0)</f>
        <v>404</v>
      </c>
      <c r="F30" s="13" t="str">
        <f>VLOOKUP(A30,'[1]Planilha Orçamentaria'!$A:$L,5,0)</f>
        <v>kg</v>
      </c>
      <c r="G30" s="32">
        <f t="shared" si="34"/>
        <v>0</v>
      </c>
      <c r="H30" s="100">
        <f t="shared" si="17"/>
        <v>0</v>
      </c>
      <c r="I30" s="101"/>
      <c r="J30" s="62"/>
      <c r="K30" s="63">
        <f t="shared" si="56"/>
        <v>0</v>
      </c>
      <c r="L30" s="81">
        <f t="shared" si="35"/>
        <v>0</v>
      </c>
      <c r="M30" s="62">
        <f t="shared" si="19"/>
        <v>0</v>
      </c>
      <c r="N30" s="63">
        <f t="shared" si="20"/>
        <v>0</v>
      </c>
      <c r="O30" s="65">
        <f t="shared" si="37"/>
        <v>1</v>
      </c>
      <c r="P30" s="66">
        <f t="shared" si="21"/>
        <v>0</v>
      </c>
      <c r="Q30" s="67">
        <f t="shared" ref="Q30:Q38" si="58">P30</f>
        <v>0</v>
      </c>
      <c r="R30" s="85">
        <f t="shared" si="39"/>
        <v>0</v>
      </c>
      <c r="S30" s="83">
        <f t="shared" si="23"/>
        <v>0</v>
      </c>
      <c r="T30" s="84">
        <f t="shared" ref="T30:T38" si="59">Q30+S30</f>
        <v>0</v>
      </c>
      <c r="U30" s="85">
        <f t="shared" si="41"/>
        <v>0</v>
      </c>
      <c r="V30" s="83">
        <f t="shared" si="25"/>
        <v>0</v>
      </c>
      <c r="W30" s="84">
        <f t="shared" ref="W30:W38" si="60">T30+V30</f>
        <v>0</v>
      </c>
      <c r="X30" s="85">
        <f t="shared" si="43"/>
        <v>0</v>
      </c>
      <c r="Y30" s="83">
        <f t="shared" si="27"/>
        <v>0</v>
      </c>
      <c r="Z30" s="84">
        <f t="shared" ref="Z30:Z38" si="61">W30+Y30</f>
        <v>0</v>
      </c>
      <c r="AA30" s="85">
        <f t="shared" si="45"/>
        <v>0</v>
      </c>
      <c r="AB30" s="83">
        <f t="shared" si="57"/>
        <v>0</v>
      </c>
      <c r="AC30" s="86">
        <f t="shared" ref="AC30:AC38" si="62">Z30+AB30</f>
        <v>0</v>
      </c>
      <c r="AD30" s="85">
        <f t="shared" si="48"/>
        <v>0</v>
      </c>
      <c r="AE30" s="83">
        <f t="shared" si="31"/>
        <v>0</v>
      </c>
      <c r="AF30" s="86">
        <f t="shared" ref="AF30:AF38" si="63">AC30+AE30</f>
        <v>0</v>
      </c>
      <c r="AG30" s="68" t="e">
        <f t="shared" si="33"/>
        <v>#DIV/0!</v>
      </c>
    </row>
    <row r="31" spans="1:33" x14ac:dyDescent="0.2">
      <c r="A31" s="102" t="s">
        <v>62</v>
      </c>
      <c r="B31" s="2" t="s">
        <v>74</v>
      </c>
      <c r="C31" s="6" t="str">
        <f>VLOOKUP(A31,'[1]Planilha Orçamentaria'!$A:$L,4,0)</f>
        <v>SABESP</v>
      </c>
      <c r="D31" s="22">
        <f>VLOOKUP(A31,'[1]Planilha Orçamentaria'!$A:$L,3,0)</f>
        <v>70080342</v>
      </c>
      <c r="E31" s="23">
        <f>VLOOKUP(A31,'[1]Planilha Orçamentaria'!$A:$L,6,0)</f>
        <v>1</v>
      </c>
      <c r="F31" s="13" t="str">
        <f>VLOOKUP(A31,'[1]Planilha Orçamentaria'!$A:$L,5,0)</f>
        <v>ton</v>
      </c>
      <c r="G31" s="32">
        <f t="shared" si="34"/>
        <v>0</v>
      </c>
      <c r="H31" s="103">
        <f t="shared" si="17"/>
        <v>0</v>
      </c>
      <c r="I31" s="101"/>
      <c r="J31" s="62"/>
      <c r="K31" s="63">
        <f t="shared" si="56"/>
        <v>0</v>
      </c>
      <c r="L31" s="81">
        <f t="shared" si="35"/>
        <v>0</v>
      </c>
      <c r="M31" s="62">
        <f t="shared" si="19"/>
        <v>0</v>
      </c>
      <c r="N31" s="63">
        <f t="shared" si="20"/>
        <v>0</v>
      </c>
      <c r="O31" s="65">
        <f t="shared" si="37"/>
        <v>1</v>
      </c>
      <c r="P31" s="66">
        <f t="shared" si="21"/>
        <v>0</v>
      </c>
      <c r="Q31" s="67">
        <f t="shared" si="58"/>
        <v>0</v>
      </c>
      <c r="R31" s="85">
        <f t="shared" si="39"/>
        <v>0</v>
      </c>
      <c r="S31" s="83">
        <f t="shared" si="23"/>
        <v>0</v>
      </c>
      <c r="T31" s="84">
        <f t="shared" si="59"/>
        <v>0</v>
      </c>
      <c r="U31" s="85">
        <f t="shared" si="41"/>
        <v>0</v>
      </c>
      <c r="V31" s="83">
        <f t="shared" si="25"/>
        <v>0</v>
      </c>
      <c r="W31" s="84">
        <f t="shared" si="60"/>
        <v>0</v>
      </c>
      <c r="X31" s="85">
        <f t="shared" si="43"/>
        <v>0</v>
      </c>
      <c r="Y31" s="83">
        <f t="shared" si="27"/>
        <v>0</v>
      </c>
      <c r="Z31" s="84">
        <f t="shared" si="61"/>
        <v>0</v>
      </c>
      <c r="AA31" s="85">
        <f t="shared" si="45"/>
        <v>0</v>
      </c>
      <c r="AB31" s="83">
        <f t="shared" si="57"/>
        <v>0</v>
      </c>
      <c r="AC31" s="86">
        <f t="shared" si="62"/>
        <v>0</v>
      </c>
      <c r="AD31" s="85">
        <f t="shared" si="48"/>
        <v>0</v>
      </c>
      <c r="AE31" s="83">
        <f t="shared" si="31"/>
        <v>0</v>
      </c>
      <c r="AF31" s="86">
        <f t="shared" si="63"/>
        <v>0</v>
      </c>
      <c r="AG31" s="68" t="e">
        <f t="shared" si="33"/>
        <v>#DIV/0!</v>
      </c>
    </row>
    <row r="32" spans="1:33" ht="21.75" customHeight="1" x14ac:dyDescent="0.2">
      <c r="A32" s="102" t="s">
        <v>63</v>
      </c>
      <c r="B32" s="15" t="s">
        <v>171</v>
      </c>
      <c r="C32" s="6" t="str">
        <f>VLOOKUP(A32,'[1]Planilha Orçamentaria'!$A:$L,4,0)</f>
        <v>SABESP</v>
      </c>
      <c r="D32" s="22">
        <f>VLOOKUP(A32,'[1]Planilha Orçamentaria'!$A:$L,3,0)</f>
        <v>70080343</v>
      </c>
      <c r="E32" s="23">
        <f>VLOOKUP(A32,'[1]Planilha Orçamentaria'!$A:$L,6,0)</f>
        <v>7</v>
      </c>
      <c r="F32" s="13" t="str">
        <f>VLOOKUP(A32,'[1]Planilha Orçamentaria'!$A:$L,5,0)</f>
        <v xml:space="preserve">tonxKm   </v>
      </c>
      <c r="G32" s="32">
        <f t="shared" si="34"/>
        <v>0</v>
      </c>
      <c r="H32" s="104">
        <f t="shared" si="17"/>
        <v>0</v>
      </c>
      <c r="I32" s="101"/>
      <c r="J32" s="62"/>
      <c r="K32" s="63">
        <f t="shared" si="56"/>
        <v>0</v>
      </c>
      <c r="L32" s="81">
        <f t="shared" si="35"/>
        <v>0</v>
      </c>
      <c r="M32" s="62">
        <f t="shared" si="19"/>
        <v>0</v>
      </c>
      <c r="N32" s="63">
        <f t="shared" si="20"/>
        <v>0</v>
      </c>
      <c r="O32" s="65">
        <f t="shared" si="37"/>
        <v>1</v>
      </c>
      <c r="P32" s="66">
        <f t="shared" si="21"/>
        <v>0</v>
      </c>
      <c r="Q32" s="67">
        <f t="shared" si="58"/>
        <v>0</v>
      </c>
      <c r="R32" s="85">
        <f t="shared" si="39"/>
        <v>0</v>
      </c>
      <c r="S32" s="83">
        <f t="shared" si="23"/>
        <v>0</v>
      </c>
      <c r="T32" s="84">
        <f t="shared" si="59"/>
        <v>0</v>
      </c>
      <c r="U32" s="85">
        <f t="shared" si="41"/>
        <v>0</v>
      </c>
      <c r="V32" s="83">
        <f t="shared" si="25"/>
        <v>0</v>
      </c>
      <c r="W32" s="84">
        <f t="shared" si="60"/>
        <v>0</v>
      </c>
      <c r="X32" s="85">
        <f t="shared" si="43"/>
        <v>0</v>
      </c>
      <c r="Y32" s="83">
        <f t="shared" si="27"/>
        <v>0</v>
      </c>
      <c r="Z32" s="84">
        <f t="shared" si="61"/>
        <v>0</v>
      </c>
      <c r="AA32" s="85">
        <f t="shared" si="45"/>
        <v>0</v>
      </c>
      <c r="AB32" s="83">
        <f t="shared" si="57"/>
        <v>0</v>
      </c>
      <c r="AC32" s="86">
        <f t="shared" si="62"/>
        <v>0</v>
      </c>
      <c r="AD32" s="85">
        <f t="shared" si="48"/>
        <v>0</v>
      </c>
      <c r="AE32" s="83">
        <f t="shared" si="31"/>
        <v>0</v>
      </c>
      <c r="AF32" s="86">
        <f t="shared" si="63"/>
        <v>0</v>
      </c>
      <c r="AG32" s="68" t="e">
        <f t="shared" si="33"/>
        <v>#DIV/0!</v>
      </c>
    </row>
    <row r="33" spans="1:33" ht="21.75" customHeight="1" x14ac:dyDescent="0.2">
      <c r="A33" s="102" t="s">
        <v>64</v>
      </c>
      <c r="B33" s="15" t="s">
        <v>172</v>
      </c>
      <c r="C33" s="6" t="str">
        <f>VLOOKUP(A33,'[1]Planilha Orçamentaria'!$A:$L,4,0)</f>
        <v>COMPOSIÇÃO</v>
      </c>
      <c r="D33" s="22" t="str">
        <f>VLOOKUP(A33,'[1]Planilha Orçamentaria'!$A:$L,3,0)</f>
        <v>COMPOSIÇÃO 
DESCJC</v>
      </c>
      <c r="E33" s="23">
        <f>VLOOKUP(A33,'[1]Planilha Orçamentaria'!$A:$L,6,0)</f>
        <v>1</v>
      </c>
      <c r="F33" s="13" t="str">
        <f>VLOOKUP(A33,'[1]Planilha Orçamentaria'!$A:$L,5,0)</f>
        <v>und</v>
      </c>
      <c r="G33" s="32">
        <f t="shared" si="34"/>
        <v>0</v>
      </c>
      <c r="H33" s="104">
        <f t="shared" si="17"/>
        <v>0</v>
      </c>
      <c r="I33" s="101"/>
      <c r="J33" s="62"/>
      <c r="K33" s="63">
        <f t="shared" si="56"/>
        <v>0</v>
      </c>
      <c r="L33" s="81">
        <f t="shared" si="35"/>
        <v>0</v>
      </c>
      <c r="M33" s="62">
        <f t="shared" si="19"/>
        <v>0</v>
      </c>
      <c r="N33" s="63">
        <f t="shared" si="20"/>
        <v>0</v>
      </c>
      <c r="O33" s="65">
        <f t="shared" si="37"/>
        <v>1</v>
      </c>
      <c r="P33" s="66">
        <f t="shared" si="21"/>
        <v>0</v>
      </c>
      <c r="Q33" s="67">
        <f t="shared" si="58"/>
        <v>0</v>
      </c>
      <c r="R33" s="85">
        <f t="shared" si="39"/>
        <v>0</v>
      </c>
      <c r="S33" s="83">
        <f t="shared" si="23"/>
        <v>0</v>
      </c>
      <c r="T33" s="84">
        <f t="shared" si="59"/>
        <v>0</v>
      </c>
      <c r="U33" s="85">
        <f t="shared" si="41"/>
        <v>0</v>
      </c>
      <c r="V33" s="83">
        <f t="shared" si="25"/>
        <v>0</v>
      </c>
      <c r="W33" s="84">
        <f t="shared" si="60"/>
        <v>0</v>
      </c>
      <c r="X33" s="85">
        <f t="shared" si="43"/>
        <v>0</v>
      </c>
      <c r="Y33" s="83">
        <f t="shared" si="27"/>
        <v>0</v>
      </c>
      <c r="Z33" s="84">
        <f t="shared" si="61"/>
        <v>0</v>
      </c>
      <c r="AA33" s="85">
        <f t="shared" si="45"/>
        <v>0</v>
      </c>
      <c r="AB33" s="83">
        <f t="shared" si="57"/>
        <v>0</v>
      </c>
      <c r="AC33" s="86">
        <f t="shared" si="62"/>
        <v>0</v>
      </c>
      <c r="AD33" s="85">
        <f t="shared" si="48"/>
        <v>0</v>
      </c>
      <c r="AE33" s="83">
        <f t="shared" si="31"/>
        <v>0</v>
      </c>
      <c r="AF33" s="86">
        <f t="shared" si="63"/>
        <v>0</v>
      </c>
      <c r="AG33" s="68"/>
    </row>
    <row r="34" spans="1:33" ht="21.75" customHeight="1" x14ac:dyDescent="0.2">
      <c r="A34" s="102" t="s">
        <v>173</v>
      </c>
      <c r="B34" s="15" t="s">
        <v>174</v>
      </c>
      <c r="C34" s="6" t="str">
        <f>VLOOKUP(A34,'[1]Planilha Orçamentaria'!$A:$L,4,0)</f>
        <v>SABESP</v>
      </c>
      <c r="D34" s="22">
        <f>VLOOKUP(A34,'[1]Planilha Orçamentaria'!$A:$L,3,0)</f>
        <v>70190145</v>
      </c>
      <c r="E34" s="23">
        <f>VLOOKUP(A34,'[1]Planilha Orçamentaria'!$A:$L,6,0)</f>
        <v>2</v>
      </c>
      <c r="F34" s="13" t="str">
        <f>VLOOKUP(A34,'[1]Planilha Orçamentaria'!$A:$L,5,0)</f>
        <v>m³</v>
      </c>
      <c r="G34" s="32">
        <f t="shared" si="34"/>
        <v>0</v>
      </c>
      <c r="H34" s="104">
        <f t="shared" si="17"/>
        <v>0</v>
      </c>
      <c r="I34" s="101"/>
      <c r="J34" s="62"/>
      <c r="K34" s="63">
        <f t="shared" si="56"/>
        <v>0</v>
      </c>
      <c r="L34" s="81">
        <f t="shared" si="35"/>
        <v>0</v>
      </c>
      <c r="M34" s="62">
        <f t="shared" si="19"/>
        <v>0</v>
      </c>
      <c r="N34" s="63">
        <f t="shared" si="20"/>
        <v>0</v>
      </c>
      <c r="O34" s="65">
        <f t="shared" si="37"/>
        <v>1</v>
      </c>
      <c r="P34" s="66">
        <f t="shared" si="21"/>
        <v>0</v>
      </c>
      <c r="Q34" s="67">
        <f t="shared" si="58"/>
        <v>0</v>
      </c>
      <c r="R34" s="85">
        <f t="shared" si="39"/>
        <v>0</v>
      </c>
      <c r="S34" s="83">
        <f t="shared" si="23"/>
        <v>0</v>
      </c>
      <c r="T34" s="84">
        <f t="shared" si="59"/>
        <v>0</v>
      </c>
      <c r="U34" s="85">
        <f t="shared" si="41"/>
        <v>0</v>
      </c>
      <c r="V34" s="83">
        <f t="shared" si="25"/>
        <v>0</v>
      </c>
      <c r="W34" s="84">
        <f t="shared" si="60"/>
        <v>0</v>
      </c>
      <c r="X34" s="85">
        <f t="shared" si="43"/>
        <v>0</v>
      </c>
      <c r="Y34" s="83">
        <f t="shared" si="27"/>
        <v>0</v>
      </c>
      <c r="Z34" s="84">
        <f t="shared" si="61"/>
        <v>0</v>
      </c>
      <c r="AA34" s="85">
        <f t="shared" si="45"/>
        <v>0</v>
      </c>
      <c r="AB34" s="83">
        <f t="shared" si="57"/>
        <v>0</v>
      </c>
      <c r="AC34" s="86">
        <f t="shared" si="62"/>
        <v>0</v>
      </c>
      <c r="AD34" s="85">
        <f t="shared" si="48"/>
        <v>0</v>
      </c>
      <c r="AE34" s="83">
        <f t="shared" si="31"/>
        <v>0</v>
      </c>
      <c r="AF34" s="86">
        <f t="shared" si="63"/>
        <v>0</v>
      </c>
      <c r="AG34" s="68"/>
    </row>
    <row r="35" spans="1:33" ht="21.75" customHeight="1" x14ac:dyDescent="0.2">
      <c r="A35" s="102" t="s">
        <v>175</v>
      </c>
      <c r="B35" s="15" t="s">
        <v>80</v>
      </c>
      <c r="C35" s="6" t="str">
        <f>VLOOKUP(A35,'[1]Planilha Orçamentaria'!$A:$L,4,0)</f>
        <v>SABESP</v>
      </c>
      <c r="D35" s="22">
        <f>VLOOKUP(A35,'[1]Planilha Orçamentaria'!$A:$L,3,0)</f>
        <v>70030019</v>
      </c>
      <c r="E35" s="23">
        <f>VLOOKUP(A35,'[1]Planilha Orçamentaria'!$A:$L,6,0)</f>
        <v>37</v>
      </c>
      <c r="F35" s="13" t="str">
        <f>VLOOKUP(A35,'[1]Planilha Orçamentaria'!$A:$L,5,0)</f>
        <v>m³</v>
      </c>
      <c r="G35" s="32">
        <f t="shared" si="34"/>
        <v>0</v>
      </c>
      <c r="H35" s="104">
        <f t="shared" si="17"/>
        <v>0</v>
      </c>
      <c r="I35" s="101"/>
      <c r="J35" s="62"/>
      <c r="K35" s="63">
        <f t="shared" si="56"/>
        <v>0</v>
      </c>
      <c r="L35" s="81">
        <f t="shared" si="35"/>
        <v>0</v>
      </c>
      <c r="M35" s="62">
        <f t="shared" si="19"/>
        <v>0</v>
      </c>
      <c r="N35" s="63">
        <f t="shared" si="20"/>
        <v>0</v>
      </c>
      <c r="O35" s="65">
        <f t="shared" si="37"/>
        <v>1</v>
      </c>
      <c r="P35" s="66">
        <f t="shared" si="21"/>
        <v>0</v>
      </c>
      <c r="Q35" s="67">
        <f t="shared" si="58"/>
        <v>0</v>
      </c>
      <c r="R35" s="85">
        <f t="shared" si="39"/>
        <v>0</v>
      </c>
      <c r="S35" s="83">
        <f t="shared" si="23"/>
        <v>0</v>
      </c>
      <c r="T35" s="84">
        <f t="shared" si="59"/>
        <v>0</v>
      </c>
      <c r="U35" s="85">
        <f t="shared" si="41"/>
        <v>0</v>
      </c>
      <c r="V35" s="83">
        <f t="shared" si="25"/>
        <v>0</v>
      </c>
      <c r="W35" s="84">
        <f t="shared" si="60"/>
        <v>0</v>
      </c>
      <c r="X35" s="85">
        <f t="shared" si="43"/>
        <v>0</v>
      </c>
      <c r="Y35" s="83">
        <f t="shared" si="27"/>
        <v>0</v>
      </c>
      <c r="Z35" s="84">
        <f t="shared" si="61"/>
        <v>0</v>
      </c>
      <c r="AA35" s="85">
        <f t="shared" si="45"/>
        <v>0</v>
      </c>
      <c r="AB35" s="83">
        <f t="shared" si="57"/>
        <v>0</v>
      </c>
      <c r="AC35" s="86">
        <f t="shared" si="62"/>
        <v>0</v>
      </c>
      <c r="AD35" s="85">
        <f t="shared" si="48"/>
        <v>0</v>
      </c>
      <c r="AE35" s="83">
        <f t="shared" si="31"/>
        <v>0</v>
      </c>
      <c r="AF35" s="86">
        <f t="shared" si="63"/>
        <v>0</v>
      </c>
      <c r="AG35" s="68"/>
    </row>
    <row r="36" spans="1:33" ht="25.5" customHeight="1" x14ac:dyDescent="0.2">
      <c r="A36" s="102" t="s">
        <v>176</v>
      </c>
      <c r="B36" s="15" t="s">
        <v>114</v>
      </c>
      <c r="C36" s="6" t="str">
        <f>VLOOKUP(A36,'[1]Planilha Orçamentaria'!$A:$L,4,0)</f>
        <v>SABESP</v>
      </c>
      <c r="D36" s="22">
        <f>VLOOKUP(A36,'[1]Planilha Orçamentaria'!$A:$L,3,0)</f>
        <v>70030090</v>
      </c>
      <c r="E36" s="23">
        <f>VLOOKUP(A36,'[1]Planilha Orçamentaria'!$A:$L,6,0)</f>
        <v>37</v>
      </c>
      <c r="F36" s="13" t="str">
        <f>VLOOKUP(A36,'[1]Planilha Orçamentaria'!$A:$L,5,0)</f>
        <v>m³</v>
      </c>
      <c r="G36" s="32">
        <f t="shared" si="34"/>
        <v>0</v>
      </c>
      <c r="H36" s="104">
        <f t="shared" si="17"/>
        <v>0</v>
      </c>
      <c r="I36" s="101"/>
      <c r="J36" s="62"/>
      <c r="K36" s="63">
        <f t="shared" si="56"/>
        <v>0</v>
      </c>
      <c r="L36" s="81">
        <f t="shared" si="35"/>
        <v>0</v>
      </c>
      <c r="M36" s="62">
        <f t="shared" si="19"/>
        <v>0</v>
      </c>
      <c r="N36" s="63">
        <f t="shared" si="20"/>
        <v>0</v>
      </c>
      <c r="O36" s="65">
        <f t="shared" si="37"/>
        <v>1</v>
      </c>
      <c r="P36" s="66">
        <f t="shared" si="21"/>
        <v>0</v>
      </c>
      <c r="Q36" s="67">
        <f t="shared" si="58"/>
        <v>0</v>
      </c>
      <c r="R36" s="85">
        <f t="shared" si="39"/>
        <v>0</v>
      </c>
      <c r="S36" s="83">
        <f t="shared" si="23"/>
        <v>0</v>
      </c>
      <c r="T36" s="84">
        <f t="shared" si="59"/>
        <v>0</v>
      </c>
      <c r="U36" s="85">
        <f t="shared" si="41"/>
        <v>0</v>
      </c>
      <c r="V36" s="83">
        <f t="shared" si="25"/>
        <v>0</v>
      </c>
      <c r="W36" s="84">
        <f t="shared" si="60"/>
        <v>0</v>
      </c>
      <c r="X36" s="85">
        <f t="shared" si="43"/>
        <v>0</v>
      </c>
      <c r="Y36" s="83">
        <f t="shared" si="27"/>
        <v>0</v>
      </c>
      <c r="Z36" s="84">
        <f t="shared" si="61"/>
        <v>0</v>
      </c>
      <c r="AA36" s="85">
        <f t="shared" si="45"/>
        <v>0</v>
      </c>
      <c r="AB36" s="83">
        <f t="shared" si="57"/>
        <v>0</v>
      </c>
      <c r="AC36" s="86">
        <f t="shared" si="62"/>
        <v>0</v>
      </c>
      <c r="AD36" s="85">
        <f t="shared" si="48"/>
        <v>0</v>
      </c>
      <c r="AE36" s="83">
        <f t="shared" si="31"/>
        <v>0</v>
      </c>
      <c r="AF36" s="86">
        <f t="shared" si="63"/>
        <v>0</v>
      </c>
      <c r="AG36" s="68"/>
    </row>
    <row r="37" spans="1:33" ht="21.75" customHeight="1" x14ac:dyDescent="0.2">
      <c r="A37" s="102" t="s">
        <v>177</v>
      </c>
      <c r="B37" s="15" t="s">
        <v>143</v>
      </c>
      <c r="C37" s="6" t="str">
        <f>VLOOKUP(A37,'[1]Planilha Orçamentaria'!$A:$L,4,0)</f>
        <v>SINAPI</v>
      </c>
      <c r="D37" s="22">
        <f>VLOOKUP(A37,'[1]Planilha Orçamentaria'!$A:$L,3,0)</f>
        <v>6081</v>
      </c>
      <c r="E37" s="23">
        <f>VLOOKUP(A37,'[1]Planilha Orçamentaria'!$A:$L,6,0)</f>
        <v>37</v>
      </c>
      <c r="F37" s="13" t="str">
        <f>VLOOKUP(A37,'[1]Planilha Orçamentaria'!$A:$L,5,0)</f>
        <v>m³</v>
      </c>
      <c r="G37" s="32">
        <f t="shared" si="34"/>
        <v>0</v>
      </c>
      <c r="H37" s="104">
        <f t="shared" si="17"/>
        <v>0</v>
      </c>
      <c r="I37" s="101"/>
      <c r="J37" s="62"/>
      <c r="K37" s="63">
        <f t="shared" si="56"/>
        <v>0</v>
      </c>
      <c r="L37" s="81">
        <f t="shared" si="35"/>
        <v>0</v>
      </c>
      <c r="M37" s="62">
        <f t="shared" si="19"/>
        <v>0</v>
      </c>
      <c r="N37" s="63">
        <f t="shared" si="20"/>
        <v>0</v>
      </c>
      <c r="O37" s="65">
        <f t="shared" si="37"/>
        <v>1</v>
      </c>
      <c r="P37" s="66">
        <f t="shared" si="21"/>
        <v>0</v>
      </c>
      <c r="Q37" s="67">
        <f t="shared" si="58"/>
        <v>0</v>
      </c>
      <c r="R37" s="85">
        <f t="shared" si="39"/>
        <v>0</v>
      </c>
      <c r="S37" s="83">
        <f t="shared" si="23"/>
        <v>0</v>
      </c>
      <c r="T37" s="84">
        <f t="shared" si="59"/>
        <v>0</v>
      </c>
      <c r="U37" s="85">
        <f t="shared" si="41"/>
        <v>0</v>
      </c>
      <c r="V37" s="83">
        <f t="shared" si="25"/>
        <v>0</v>
      </c>
      <c r="W37" s="84">
        <f t="shared" si="60"/>
        <v>0</v>
      </c>
      <c r="X37" s="85">
        <f t="shared" si="43"/>
        <v>0</v>
      </c>
      <c r="Y37" s="83">
        <f t="shared" si="27"/>
        <v>0</v>
      </c>
      <c r="Z37" s="84">
        <f t="shared" si="61"/>
        <v>0</v>
      </c>
      <c r="AA37" s="85">
        <f t="shared" si="45"/>
        <v>0</v>
      </c>
      <c r="AB37" s="83">
        <f t="shared" si="57"/>
        <v>0</v>
      </c>
      <c r="AC37" s="86">
        <f t="shared" si="62"/>
        <v>0</v>
      </c>
      <c r="AD37" s="85">
        <f t="shared" si="48"/>
        <v>0</v>
      </c>
      <c r="AE37" s="83">
        <f t="shared" si="31"/>
        <v>0</v>
      </c>
      <c r="AF37" s="86">
        <f t="shared" si="63"/>
        <v>0</v>
      </c>
      <c r="AG37" s="68"/>
    </row>
    <row r="38" spans="1:33" ht="25.5" x14ac:dyDescent="0.2">
      <c r="A38" s="102" t="s">
        <v>178</v>
      </c>
      <c r="B38" s="2" t="s">
        <v>179</v>
      </c>
      <c r="C38" s="6" t="str">
        <f>VLOOKUP(A38,'[1]Planilha Orçamentaria'!$A:$L,4,0)</f>
        <v>COMPOSIÇÃO</v>
      </c>
      <c r="D38" s="22" t="str">
        <f>VLOOKUP(A38,'[1]Planilha Orçamentaria'!$A:$L,3,0)</f>
        <v>COMPOSIÇÃO 
REPC</v>
      </c>
      <c r="E38" s="23">
        <f>VLOOKUP(A38,'[1]Planilha Orçamentaria'!$A:$L,6,0)</f>
        <v>1</v>
      </c>
      <c r="F38" s="13" t="str">
        <f>VLOOKUP(A38,'[1]Planilha Orçamentaria'!$A:$L,5,0)</f>
        <v>und</v>
      </c>
      <c r="G38" s="32">
        <f t="shared" si="34"/>
        <v>0</v>
      </c>
      <c r="H38" s="104">
        <f t="shared" si="17"/>
        <v>0</v>
      </c>
      <c r="I38" s="101"/>
      <c r="J38" s="62"/>
      <c r="K38" s="63">
        <f t="shared" si="56"/>
        <v>0</v>
      </c>
      <c r="L38" s="81">
        <f t="shared" si="35"/>
        <v>0</v>
      </c>
      <c r="M38" s="62">
        <f t="shared" si="19"/>
        <v>0</v>
      </c>
      <c r="N38" s="63">
        <f t="shared" si="20"/>
        <v>0</v>
      </c>
      <c r="O38" s="65">
        <f t="shared" si="37"/>
        <v>1</v>
      </c>
      <c r="P38" s="66">
        <f t="shared" si="21"/>
        <v>0</v>
      </c>
      <c r="Q38" s="67">
        <f t="shared" si="58"/>
        <v>0</v>
      </c>
      <c r="R38" s="85">
        <f t="shared" si="39"/>
        <v>0</v>
      </c>
      <c r="S38" s="83">
        <f t="shared" si="23"/>
        <v>0</v>
      </c>
      <c r="T38" s="84">
        <f t="shared" si="59"/>
        <v>0</v>
      </c>
      <c r="U38" s="85">
        <f t="shared" si="41"/>
        <v>0</v>
      </c>
      <c r="V38" s="83">
        <f t="shared" si="25"/>
        <v>0</v>
      </c>
      <c r="W38" s="84">
        <f t="shared" si="60"/>
        <v>0</v>
      </c>
      <c r="X38" s="85">
        <f t="shared" si="43"/>
        <v>0</v>
      </c>
      <c r="Y38" s="83">
        <f t="shared" si="27"/>
        <v>0</v>
      </c>
      <c r="Z38" s="84">
        <f t="shared" si="61"/>
        <v>0</v>
      </c>
      <c r="AA38" s="85">
        <f t="shared" si="45"/>
        <v>0</v>
      </c>
      <c r="AB38" s="83">
        <f t="shared" si="57"/>
        <v>0</v>
      </c>
      <c r="AC38" s="86">
        <f t="shared" si="62"/>
        <v>0</v>
      </c>
      <c r="AD38" s="85">
        <f t="shared" si="48"/>
        <v>0</v>
      </c>
      <c r="AE38" s="83">
        <f t="shared" si="31"/>
        <v>0</v>
      </c>
      <c r="AF38" s="86">
        <f t="shared" si="63"/>
        <v>0</v>
      </c>
      <c r="AG38" s="68" t="e">
        <f t="shared" si="33"/>
        <v>#DIV/0!</v>
      </c>
    </row>
    <row r="39" spans="1:33" x14ac:dyDescent="0.2">
      <c r="A39" s="87"/>
      <c r="B39" s="88" t="str">
        <f>"ITEM "&amp;A19</f>
        <v>ITEM 3</v>
      </c>
      <c r="C39" s="140"/>
      <c r="D39" s="141"/>
      <c r="E39" s="141"/>
      <c r="F39" s="141"/>
      <c r="G39" s="141"/>
      <c r="H39" s="70">
        <f>SUM(H20:H38)</f>
        <v>0</v>
      </c>
      <c r="I39" s="142">
        <f>SUM(K20:K38)</f>
        <v>0</v>
      </c>
      <c r="J39" s="142"/>
      <c r="K39" s="143"/>
      <c r="L39" s="144">
        <f>SUM(N20:N38)</f>
        <v>0</v>
      </c>
      <c r="M39" s="145"/>
      <c r="N39" s="146"/>
      <c r="O39" s="71"/>
      <c r="P39" s="72">
        <f>SUM(P20:P38)</f>
        <v>0</v>
      </c>
      <c r="Q39" s="72">
        <f t="shared" ref="Q39:AF39" si="64">SUM(Q20:Q38)</f>
        <v>0</v>
      </c>
      <c r="R39" s="72"/>
      <c r="S39" s="72">
        <f t="shared" si="64"/>
        <v>0</v>
      </c>
      <c r="T39" s="72">
        <f t="shared" si="64"/>
        <v>0</v>
      </c>
      <c r="U39" s="72"/>
      <c r="V39" s="72">
        <f t="shared" si="64"/>
        <v>0</v>
      </c>
      <c r="W39" s="72">
        <f t="shared" si="64"/>
        <v>0</v>
      </c>
      <c r="X39" s="72"/>
      <c r="Y39" s="72">
        <f t="shared" si="64"/>
        <v>0</v>
      </c>
      <c r="Z39" s="72">
        <f t="shared" si="64"/>
        <v>0</v>
      </c>
      <c r="AA39" s="72"/>
      <c r="AB39" s="72">
        <f t="shared" si="64"/>
        <v>0</v>
      </c>
      <c r="AC39" s="72">
        <f t="shared" si="64"/>
        <v>0</v>
      </c>
      <c r="AD39" s="72"/>
      <c r="AE39" s="72">
        <f t="shared" si="64"/>
        <v>0</v>
      </c>
      <c r="AF39" s="72">
        <f t="shared" si="64"/>
        <v>0</v>
      </c>
      <c r="AG39" s="68" t="e">
        <f>Z39/$L39</f>
        <v>#DIV/0!</v>
      </c>
    </row>
    <row r="40" spans="1:33" s="110" customFormat="1" x14ac:dyDescent="0.2">
      <c r="A40" s="105" t="s">
        <v>77</v>
      </c>
      <c r="B40" s="16" t="s">
        <v>180</v>
      </c>
      <c r="C40" s="17" t="s">
        <v>181</v>
      </c>
      <c r="D40" s="18" t="s">
        <v>181</v>
      </c>
      <c r="E40" s="19"/>
      <c r="F40" s="19"/>
      <c r="G40" s="19"/>
      <c r="H40" s="19"/>
      <c r="I40" s="19"/>
      <c r="J40" s="19"/>
      <c r="K40" s="19"/>
      <c r="L40" s="16"/>
      <c r="M40" s="16"/>
      <c r="N40" s="16"/>
      <c r="O40" s="20"/>
      <c r="P40" s="19"/>
      <c r="Q40" s="19"/>
      <c r="R40" s="20"/>
      <c r="S40" s="19"/>
      <c r="T40" s="19"/>
      <c r="U40" s="20"/>
      <c r="V40" s="19"/>
      <c r="W40" s="19"/>
      <c r="X40" s="20"/>
      <c r="Y40" s="19"/>
      <c r="Z40" s="19"/>
      <c r="AA40" s="106"/>
      <c r="AB40" s="107">
        <f t="shared" si="46"/>
        <v>0</v>
      </c>
      <c r="AC40" s="108">
        <f t="shared" si="54"/>
        <v>0</v>
      </c>
      <c r="AD40" s="106"/>
      <c r="AE40" s="107">
        <f t="shared" ref="AE40" si="65">AD40*$N40</f>
        <v>0</v>
      </c>
      <c r="AF40" s="108">
        <f t="shared" si="55"/>
        <v>0</v>
      </c>
      <c r="AG40" s="109"/>
    </row>
    <row r="41" spans="1:33" ht="25.5" x14ac:dyDescent="0.2">
      <c r="A41" s="3" t="s">
        <v>26</v>
      </c>
      <c r="B41" s="9" t="s">
        <v>182</v>
      </c>
      <c r="C41" s="6" t="str">
        <f>VLOOKUP(A41,'[1]Planilha Orçamentaria'!$A:$L,4,0)</f>
        <v>SABESP</v>
      </c>
      <c r="D41" s="22">
        <f>VLOOKUP(A41,'[1]Planilha Orçamentaria'!$A:$L,3,0)</f>
        <v>70030068</v>
      </c>
      <c r="E41" s="23">
        <f>VLOOKUP(A41,'[1]Planilha Orçamentaria'!$A:$L,6,0)</f>
        <v>2</v>
      </c>
      <c r="F41" s="13" t="str">
        <f>VLOOKUP(A41,'[1]Planilha Orçamentaria'!$A:$L,5,0)</f>
        <v>m³</v>
      </c>
      <c r="G41" s="32">
        <f t="shared" ref="G41:G64" si="66">J41/(1+I41)</f>
        <v>0</v>
      </c>
      <c r="H41" s="4">
        <f t="shared" ref="H41:H64" si="67">ROUND(G41*E41,2)</f>
        <v>0</v>
      </c>
      <c r="I41" s="61"/>
      <c r="J41" s="62"/>
      <c r="K41" s="63">
        <f t="shared" si="36"/>
        <v>0</v>
      </c>
      <c r="L41" s="81">
        <f>$L$13</f>
        <v>0</v>
      </c>
      <c r="M41" s="62">
        <f t="shared" ref="M41:M64" si="68">ROUND(J41*(1+L41),2)</f>
        <v>0</v>
      </c>
      <c r="N41" s="63">
        <f t="shared" ref="N41:N64" si="69">ROUND((M41*E41),2)</f>
        <v>0</v>
      </c>
      <c r="O41" s="85">
        <v>0</v>
      </c>
      <c r="P41" s="83">
        <f t="shared" ref="P41:P51" si="70">ROUND(O41*$N41,2)</f>
        <v>0</v>
      </c>
      <c r="Q41" s="84">
        <f t="shared" ref="Q41:Q48" si="71">P41</f>
        <v>0</v>
      </c>
      <c r="R41" s="85"/>
      <c r="S41" s="83">
        <f t="shared" ref="S41:S51" si="72">ROUND(R41*$N41,2)</f>
        <v>0</v>
      </c>
      <c r="T41" s="84">
        <f t="shared" ref="T41:T48" si="73">Q41+S41</f>
        <v>0</v>
      </c>
      <c r="U41" s="85"/>
      <c r="V41" s="83">
        <f t="shared" ref="V41:V51" si="74">ROUND(U41*$N41,2)</f>
        <v>0</v>
      </c>
      <c r="W41" s="84">
        <f t="shared" ref="W41:W48" si="75">T41+V41</f>
        <v>0</v>
      </c>
      <c r="X41" s="65">
        <v>1</v>
      </c>
      <c r="Y41" s="66">
        <f t="shared" ref="Y41:Y51" si="76">N41-W41</f>
        <v>0</v>
      </c>
      <c r="Z41" s="67">
        <f t="shared" ref="Z41:Z48" si="77">W41+Y41</f>
        <v>0</v>
      </c>
      <c r="AA41" s="85"/>
      <c r="AB41" s="83">
        <f t="shared" ref="AB41:AB64" si="78">ROUND(AA41*$N41,2)</f>
        <v>0</v>
      </c>
      <c r="AC41" s="84">
        <f t="shared" si="54"/>
        <v>0</v>
      </c>
      <c r="AD41" s="85"/>
      <c r="AE41" s="83">
        <f t="shared" ref="AE41:AE64" si="79">ROUND(AD41*$N41,2)</f>
        <v>0</v>
      </c>
      <c r="AF41" s="84">
        <f t="shared" si="55"/>
        <v>0</v>
      </c>
      <c r="AG41" s="68" t="e">
        <f t="shared" ref="AG41:AG64" si="80">Z41/$N41</f>
        <v>#DIV/0!</v>
      </c>
    </row>
    <row r="42" spans="1:33" ht="25.5" x14ac:dyDescent="0.2">
      <c r="A42" s="3" t="s">
        <v>27</v>
      </c>
      <c r="B42" s="9" t="s">
        <v>75</v>
      </c>
      <c r="C42" s="6" t="str">
        <f>VLOOKUP(A42,'[1]Planilha Orçamentaria'!$A:$L,4,0)</f>
        <v>SABESP</v>
      </c>
      <c r="D42" s="22">
        <f>VLOOKUP(A42,'[1]Planilha Orçamentaria'!$A:$L,3,0)</f>
        <v>70030019</v>
      </c>
      <c r="E42" s="23">
        <f>VLOOKUP(A42,'[1]Planilha Orçamentaria'!$A:$L,6,0)</f>
        <v>1</v>
      </c>
      <c r="F42" s="13" t="str">
        <f>VLOOKUP(A42,'[1]Planilha Orçamentaria'!$A:$L,5,0)</f>
        <v>m³</v>
      </c>
      <c r="G42" s="32">
        <f t="shared" si="66"/>
        <v>0</v>
      </c>
      <c r="H42" s="4">
        <f t="shared" si="67"/>
        <v>0</v>
      </c>
      <c r="I42" s="61"/>
      <c r="J42" s="62"/>
      <c r="K42" s="63">
        <f t="shared" si="36"/>
        <v>0</v>
      </c>
      <c r="L42" s="81">
        <f t="shared" ref="L42:L64" si="81">$L$13</f>
        <v>0</v>
      </c>
      <c r="M42" s="62">
        <f t="shared" si="68"/>
        <v>0</v>
      </c>
      <c r="N42" s="63">
        <f t="shared" si="69"/>
        <v>0</v>
      </c>
      <c r="O42" s="85">
        <f t="shared" ref="O42:O64" si="82">O41</f>
        <v>0</v>
      </c>
      <c r="P42" s="83">
        <f t="shared" si="70"/>
        <v>0</v>
      </c>
      <c r="Q42" s="84">
        <f t="shared" si="71"/>
        <v>0</v>
      </c>
      <c r="R42" s="85">
        <f t="shared" ref="R42:R64" si="83">R41</f>
        <v>0</v>
      </c>
      <c r="S42" s="83">
        <f t="shared" si="72"/>
        <v>0</v>
      </c>
      <c r="T42" s="84">
        <f t="shared" si="73"/>
        <v>0</v>
      </c>
      <c r="U42" s="85">
        <f t="shared" ref="U42:U64" si="84">U41</f>
        <v>0</v>
      </c>
      <c r="V42" s="83">
        <f t="shared" si="74"/>
        <v>0</v>
      </c>
      <c r="W42" s="84">
        <f t="shared" si="75"/>
        <v>0</v>
      </c>
      <c r="X42" s="65">
        <f t="shared" ref="X42:X64" si="85">X41</f>
        <v>1</v>
      </c>
      <c r="Y42" s="66">
        <f t="shared" si="76"/>
        <v>0</v>
      </c>
      <c r="Z42" s="67">
        <f t="shared" si="77"/>
        <v>0</v>
      </c>
      <c r="AA42" s="85">
        <f t="shared" ref="AA42:AA64" si="86">AA41</f>
        <v>0</v>
      </c>
      <c r="AB42" s="83">
        <f t="shared" si="78"/>
        <v>0</v>
      </c>
      <c r="AC42" s="84">
        <f t="shared" si="54"/>
        <v>0</v>
      </c>
      <c r="AD42" s="85">
        <f t="shared" ref="AD42:AD64" si="87">AD41</f>
        <v>0</v>
      </c>
      <c r="AE42" s="83">
        <f t="shared" si="79"/>
        <v>0</v>
      </c>
      <c r="AF42" s="84">
        <f t="shared" si="55"/>
        <v>0</v>
      </c>
      <c r="AG42" s="68" t="e">
        <f t="shared" si="80"/>
        <v>#DIV/0!</v>
      </c>
    </row>
    <row r="43" spans="1:33" x14ac:dyDescent="0.2">
      <c r="A43" s="3" t="s">
        <v>28</v>
      </c>
      <c r="B43" s="9" t="s">
        <v>114</v>
      </c>
      <c r="C43" s="6" t="str">
        <f>VLOOKUP(A43,'[1]Planilha Orçamentaria'!$A:$L,4,0)</f>
        <v>SABESP</v>
      </c>
      <c r="D43" s="22">
        <f>VLOOKUP(A43,'[1]Planilha Orçamentaria'!$A:$L,3,0)</f>
        <v>70030090</v>
      </c>
      <c r="E43" s="23">
        <f>VLOOKUP(A43,'[1]Planilha Orçamentaria'!$A:$L,6,0)</f>
        <v>2</v>
      </c>
      <c r="F43" s="13" t="str">
        <f>VLOOKUP(A43,'[1]Planilha Orçamentaria'!$A:$L,5,0)</f>
        <v>m³</v>
      </c>
      <c r="G43" s="32">
        <f t="shared" si="66"/>
        <v>0</v>
      </c>
      <c r="H43" s="4">
        <f t="shared" si="67"/>
        <v>0</v>
      </c>
      <c r="I43" s="61"/>
      <c r="J43" s="62"/>
      <c r="K43" s="63">
        <f t="shared" si="36"/>
        <v>0</v>
      </c>
      <c r="L43" s="81">
        <f t="shared" si="81"/>
        <v>0</v>
      </c>
      <c r="M43" s="62">
        <f t="shared" si="68"/>
        <v>0</v>
      </c>
      <c r="N43" s="63">
        <f t="shared" si="69"/>
        <v>0</v>
      </c>
      <c r="O43" s="85">
        <f t="shared" si="82"/>
        <v>0</v>
      </c>
      <c r="P43" s="83">
        <f t="shared" si="70"/>
        <v>0</v>
      </c>
      <c r="Q43" s="84">
        <f t="shared" si="71"/>
        <v>0</v>
      </c>
      <c r="R43" s="85">
        <f t="shared" si="83"/>
        <v>0</v>
      </c>
      <c r="S43" s="83">
        <f t="shared" si="72"/>
        <v>0</v>
      </c>
      <c r="T43" s="84">
        <f t="shared" si="73"/>
        <v>0</v>
      </c>
      <c r="U43" s="85">
        <f t="shared" si="84"/>
        <v>0</v>
      </c>
      <c r="V43" s="83">
        <f t="shared" si="74"/>
        <v>0</v>
      </c>
      <c r="W43" s="84">
        <f t="shared" si="75"/>
        <v>0</v>
      </c>
      <c r="X43" s="65">
        <f t="shared" si="85"/>
        <v>1</v>
      </c>
      <c r="Y43" s="66">
        <f t="shared" si="76"/>
        <v>0</v>
      </c>
      <c r="Z43" s="67">
        <f t="shared" si="77"/>
        <v>0</v>
      </c>
      <c r="AA43" s="85">
        <f t="shared" si="86"/>
        <v>0</v>
      </c>
      <c r="AB43" s="83">
        <f t="shared" si="78"/>
        <v>0</v>
      </c>
      <c r="AC43" s="84">
        <f t="shared" si="54"/>
        <v>0</v>
      </c>
      <c r="AD43" s="85">
        <f t="shared" si="87"/>
        <v>0</v>
      </c>
      <c r="AE43" s="83">
        <f t="shared" si="79"/>
        <v>0</v>
      </c>
      <c r="AF43" s="84">
        <f t="shared" si="55"/>
        <v>0</v>
      </c>
      <c r="AG43" s="68" t="e">
        <f t="shared" si="80"/>
        <v>#DIV/0!</v>
      </c>
    </row>
    <row r="44" spans="1:33" x14ac:dyDescent="0.2">
      <c r="A44" s="3" t="s">
        <v>29</v>
      </c>
      <c r="B44" s="9" t="s">
        <v>183</v>
      </c>
      <c r="C44" s="6" t="str">
        <f>VLOOKUP(A44,'[1]Planilha Orçamentaria'!$A:$L,4,0)</f>
        <v>SABESP</v>
      </c>
      <c r="D44" s="22">
        <f>VLOOKUP(A44,'[1]Planilha Orçamentaria'!$A:$L,3,0)</f>
        <v>70030091</v>
      </c>
      <c r="E44" s="23">
        <f>VLOOKUP(A44,'[1]Planilha Orçamentaria'!$A:$L,6,0)</f>
        <v>18</v>
      </c>
      <c r="F44" s="13" t="str">
        <f>VLOOKUP(A44,'[1]Planilha Orçamentaria'!$A:$L,5,0)</f>
        <v xml:space="preserve">m³xkm   </v>
      </c>
      <c r="G44" s="32">
        <f t="shared" si="66"/>
        <v>0</v>
      </c>
      <c r="H44" s="4">
        <f t="shared" si="67"/>
        <v>0</v>
      </c>
      <c r="I44" s="61"/>
      <c r="J44" s="62"/>
      <c r="K44" s="63">
        <f t="shared" si="36"/>
        <v>0</v>
      </c>
      <c r="L44" s="81">
        <f t="shared" si="81"/>
        <v>0</v>
      </c>
      <c r="M44" s="62">
        <f t="shared" si="68"/>
        <v>0</v>
      </c>
      <c r="N44" s="63">
        <f t="shared" si="69"/>
        <v>0</v>
      </c>
      <c r="O44" s="85">
        <f t="shared" si="82"/>
        <v>0</v>
      </c>
      <c r="P44" s="83">
        <f t="shared" si="70"/>
        <v>0</v>
      </c>
      <c r="Q44" s="84">
        <f t="shared" si="71"/>
        <v>0</v>
      </c>
      <c r="R44" s="85">
        <f t="shared" si="83"/>
        <v>0</v>
      </c>
      <c r="S44" s="83">
        <f t="shared" si="72"/>
        <v>0</v>
      </c>
      <c r="T44" s="84">
        <f t="shared" si="73"/>
        <v>0</v>
      </c>
      <c r="U44" s="85">
        <f t="shared" si="84"/>
        <v>0</v>
      </c>
      <c r="V44" s="83">
        <f t="shared" si="74"/>
        <v>0</v>
      </c>
      <c r="W44" s="84">
        <f t="shared" si="75"/>
        <v>0</v>
      </c>
      <c r="X44" s="65">
        <f t="shared" si="85"/>
        <v>1</v>
      </c>
      <c r="Y44" s="66">
        <f t="shared" si="76"/>
        <v>0</v>
      </c>
      <c r="Z44" s="67">
        <f t="shared" si="77"/>
        <v>0</v>
      </c>
      <c r="AA44" s="85">
        <f t="shared" si="86"/>
        <v>0</v>
      </c>
      <c r="AB44" s="83">
        <f t="shared" si="78"/>
        <v>0</v>
      </c>
      <c r="AC44" s="84">
        <f t="shared" si="54"/>
        <v>0</v>
      </c>
      <c r="AD44" s="85">
        <f t="shared" si="87"/>
        <v>0</v>
      </c>
      <c r="AE44" s="83">
        <f t="shared" si="79"/>
        <v>0</v>
      </c>
      <c r="AF44" s="84">
        <f t="shared" si="55"/>
        <v>0</v>
      </c>
      <c r="AG44" s="68" t="e">
        <f t="shared" si="80"/>
        <v>#DIV/0!</v>
      </c>
    </row>
    <row r="45" spans="1:33" ht="25.5" x14ac:dyDescent="0.2">
      <c r="A45" s="3" t="s">
        <v>81</v>
      </c>
      <c r="B45" s="9" t="s">
        <v>116</v>
      </c>
      <c r="C45" s="6" t="str">
        <f>VLOOKUP(A45,'[1]Planilha Orçamentaria'!$A:$L,4,0)</f>
        <v>SINAPI</v>
      </c>
      <c r="D45" s="22">
        <f>VLOOKUP(A45,'[1]Planilha Orçamentaria'!$A:$L,3,0)</f>
        <v>96616</v>
      </c>
      <c r="E45" s="23">
        <f>VLOOKUP(A45,'[1]Planilha Orçamentaria'!$A:$L,6,0)</f>
        <v>1</v>
      </c>
      <c r="F45" s="13" t="str">
        <f>VLOOKUP(A45,'[1]Planilha Orçamentaria'!$A:$L,5,0)</f>
        <v>m³</v>
      </c>
      <c r="G45" s="32">
        <f t="shared" si="66"/>
        <v>0</v>
      </c>
      <c r="H45" s="4">
        <f t="shared" si="67"/>
        <v>0</v>
      </c>
      <c r="I45" s="61"/>
      <c r="J45" s="62"/>
      <c r="K45" s="63">
        <f t="shared" si="36"/>
        <v>0</v>
      </c>
      <c r="L45" s="81">
        <f t="shared" si="81"/>
        <v>0</v>
      </c>
      <c r="M45" s="62">
        <f t="shared" si="68"/>
        <v>0</v>
      </c>
      <c r="N45" s="63">
        <f t="shared" si="69"/>
        <v>0</v>
      </c>
      <c r="O45" s="85">
        <f t="shared" si="82"/>
        <v>0</v>
      </c>
      <c r="P45" s="83">
        <f t="shared" si="70"/>
        <v>0</v>
      </c>
      <c r="Q45" s="84">
        <f t="shared" si="71"/>
        <v>0</v>
      </c>
      <c r="R45" s="85">
        <f t="shared" si="83"/>
        <v>0</v>
      </c>
      <c r="S45" s="83">
        <f t="shared" si="72"/>
        <v>0</v>
      </c>
      <c r="T45" s="84">
        <f t="shared" si="73"/>
        <v>0</v>
      </c>
      <c r="U45" s="85">
        <f t="shared" si="84"/>
        <v>0</v>
      </c>
      <c r="V45" s="83">
        <f t="shared" si="74"/>
        <v>0</v>
      </c>
      <c r="W45" s="84">
        <f t="shared" si="75"/>
        <v>0</v>
      </c>
      <c r="X45" s="65">
        <f t="shared" si="85"/>
        <v>1</v>
      </c>
      <c r="Y45" s="66">
        <f t="shared" si="76"/>
        <v>0</v>
      </c>
      <c r="Z45" s="67">
        <f t="shared" si="77"/>
        <v>0</v>
      </c>
      <c r="AA45" s="85">
        <f t="shared" si="86"/>
        <v>0</v>
      </c>
      <c r="AB45" s="83">
        <f t="shared" si="78"/>
        <v>0</v>
      </c>
      <c r="AC45" s="84">
        <f t="shared" si="54"/>
        <v>0</v>
      </c>
      <c r="AD45" s="85">
        <f t="shared" si="87"/>
        <v>0</v>
      </c>
      <c r="AE45" s="83">
        <f t="shared" si="79"/>
        <v>0</v>
      </c>
      <c r="AF45" s="84">
        <f t="shared" si="55"/>
        <v>0</v>
      </c>
      <c r="AG45" s="68" t="e">
        <f t="shared" si="80"/>
        <v>#DIV/0!</v>
      </c>
    </row>
    <row r="46" spans="1:33" x14ac:dyDescent="0.2">
      <c r="A46" s="3" t="s">
        <v>82</v>
      </c>
      <c r="B46" s="9" t="s">
        <v>83</v>
      </c>
      <c r="C46" s="6" t="str">
        <f>VLOOKUP(A46,'[1]Planilha Orçamentaria'!$A:$L,4,0)</f>
        <v>SABESP</v>
      </c>
      <c r="D46" s="22">
        <f>VLOOKUP(A46,'[1]Planilha Orçamentaria'!$A:$L,3,0)</f>
        <v>70070322</v>
      </c>
      <c r="E46" s="23">
        <f>VLOOKUP(A46,'[1]Planilha Orçamentaria'!$A:$L,6,0)</f>
        <v>40</v>
      </c>
      <c r="F46" s="13" t="str">
        <f>VLOOKUP(A46,'[1]Planilha Orçamentaria'!$A:$L,5,0)</f>
        <v>m</v>
      </c>
      <c r="G46" s="32">
        <f t="shared" si="66"/>
        <v>0</v>
      </c>
      <c r="H46" s="4">
        <f t="shared" si="67"/>
        <v>0</v>
      </c>
      <c r="I46" s="61"/>
      <c r="J46" s="62"/>
      <c r="K46" s="63">
        <f t="shared" si="36"/>
        <v>0</v>
      </c>
      <c r="L46" s="81">
        <f t="shared" si="81"/>
        <v>0</v>
      </c>
      <c r="M46" s="62">
        <f t="shared" si="68"/>
        <v>0</v>
      </c>
      <c r="N46" s="63">
        <f t="shared" si="69"/>
        <v>0</v>
      </c>
      <c r="O46" s="85">
        <f t="shared" si="82"/>
        <v>0</v>
      </c>
      <c r="P46" s="83">
        <f t="shared" si="70"/>
        <v>0</v>
      </c>
      <c r="Q46" s="84">
        <f t="shared" si="71"/>
        <v>0</v>
      </c>
      <c r="R46" s="85">
        <f t="shared" si="83"/>
        <v>0</v>
      </c>
      <c r="S46" s="83">
        <f t="shared" si="72"/>
        <v>0</v>
      </c>
      <c r="T46" s="84">
        <f t="shared" si="73"/>
        <v>0</v>
      </c>
      <c r="U46" s="85">
        <f t="shared" si="84"/>
        <v>0</v>
      </c>
      <c r="V46" s="83">
        <f t="shared" si="74"/>
        <v>0</v>
      </c>
      <c r="W46" s="84">
        <f t="shared" si="75"/>
        <v>0</v>
      </c>
      <c r="X46" s="65">
        <f t="shared" si="85"/>
        <v>1</v>
      </c>
      <c r="Y46" s="66">
        <f t="shared" si="76"/>
        <v>0</v>
      </c>
      <c r="Z46" s="67">
        <f t="shared" si="77"/>
        <v>0</v>
      </c>
      <c r="AA46" s="85">
        <f t="shared" si="86"/>
        <v>0</v>
      </c>
      <c r="AB46" s="83">
        <f t="shared" si="78"/>
        <v>0</v>
      </c>
      <c r="AC46" s="84">
        <f t="shared" si="54"/>
        <v>0</v>
      </c>
      <c r="AD46" s="85">
        <f t="shared" si="87"/>
        <v>0</v>
      </c>
      <c r="AE46" s="83">
        <f t="shared" si="79"/>
        <v>0</v>
      </c>
      <c r="AF46" s="84">
        <f t="shared" si="55"/>
        <v>0</v>
      </c>
      <c r="AG46" s="68" t="e">
        <f t="shared" si="80"/>
        <v>#DIV/0!</v>
      </c>
    </row>
    <row r="47" spans="1:33" x14ac:dyDescent="0.2">
      <c r="A47" s="3" t="s">
        <v>84</v>
      </c>
      <c r="B47" s="9" t="s">
        <v>184</v>
      </c>
      <c r="C47" s="6" t="str">
        <f>VLOOKUP(A47,'[1]Planilha Orçamentaria'!$A:$L,4,0)</f>
        <v>SABESP</v>
      </c>
      <c r="D47" s="22">
        <f>VLOOKUP(A47,'[1]Planilha Orçamentaria'!$A:$L,3,0)</f>
        <v>70070126</v>
      </c>
      <c r="E47" s="23">
        <f>VLOOKUP(A47,'[1]Planilha Orçamentaria'!$A:$L,6,0)</f>
        <v>49</v>
      </c>
      <c r="F47" s="13" t="str">
        <f>VLOOKUP(A47,'[1]Planilha Orçamentaria'!$A:$L,5,0)</f>
        <v>m²</v>
      </c>
      <c r="G47" s="32">
        <f t="shared" si="66"/>
        <v>0</v>
      </c>
      <c r="H47" s="4">
        <f t="shared" si="67"/>
        <v>0</v>
      </c>
      <c r="I47" s="61"/>
      <c r="J47" s="62"/>
      <c r="K47" s="63">
        <f t="shared" si="36"/>
        <v>0</v>
      </c>
      <c r="L47" s="81">
        <f t="shared" si="81"/>
        <v>0</v>
      </c>
      <c r="M47" s="62">
        <f t="shared" si="68"/>
        <v>0</v>
      </c>
      <c r="N47" s="63">
        <f t="shared" si="69"/>
        <v>0</v>
      </c>
      <c r="O47" s="85">
        <f t="shared" si="82"/>
        <v>0</v>
      </c>
      <c r="P47" s="83">
        <f t="shared" si="70"/>
        <v>0</v>
      </c>
      <c r="Q47" s="84">
        <f t="shared" si="71"/>
        <v>0</v>
      </c>
      <c r="R47" s="85">
        <f t="shared" si="83"/>
        <v>0</v>
      </c>
      <c r="S47" s="83">
        <f t="shared" si="72"/>
        <v>0</v>
      </c>
      <c r="T47" s="84">
        <f t="shared" si="73"/>
        <v>0</v>
      </c>
      <c r="U47" s="85">
        <f t="shared" si="84"/>
        <v>0</v>
      </c>
      <c r="V47" s="83">
        <f t="shared" si="74"/>
        <v>0</v>
      </c>
      <c r="W47" s="84">
        <f t="shared" si="75"/>
        <v>0</v>
      </c>
      <c r="X47" s="65">
        <f t="shared" si="85"/>
        <v>1</v>
      </c>
      <c r="Y47" s="66">
        <f t="shared" si="76"/>
        <v>0</v>
      </c>
      <c r="Z47" s="67">
        <f t="shared" si="77"/>
        <v>0</v>
      </c>
      <c r="AA47" s="85">
        <f t="shared" si="86"/>
        <v>0</v>
      </c>
      <c r="AB47" s="83">
        <f t="shared" si="78"/>
        <v>0</v>
      </c>
      <c r="AC47" s="84">
        <f t="shared" si="54"/>
        <v>0</v>
      </c>
      <c r="AD47" s="85">
        <f t="shared" si="87"/>
        <v>0</v>
      </c>
      <c r="AE47" s="83">
        <f t="shared" si="79"/>
        <v>0</v>
      </c>
      <c r="AF47" s="84">
        <f t="shared" si="55"/>
        <v>0</v>
      </c>
      <c r="AG47" s="68" t="e">
        <f t="shared" si="80"/>
        <v>#DIV/0!</v>
      </c>
    </row>
    <row r="48" spans="1:33" x14ac:dyDescent="0.2">
      <c r="A48" s="3" t="s">
        <v>86</v>
      </c>
      <c r="B48" s="9" t="s">
        <v>117</v>
      </c>
      <c r="C48" s="6" t="str">
        <f>VLOOKUP(A48,'[1]Planilha Orçamentaria'!$A:$L,4,0)</f>
        <v>SABESP</v>
      </c>
      <c r="D48" s="22">
        <f>VLOOKUP(A48,'[1]Planilha Orçamentaria'!$A:$L,3,0)</f>
        <v>70070135</v>
      </c>
      <c r="E48" s="23">
        <f>VLOOKUP(A48,'[1]Planilha Orçamentaria'!$A:$L,6,0)</f>
        <v>331</v>
      </c>
      <c r="F48" s="13" t="str">
        <f>VLOOKUP(A48,'[1]Planilha Orçamentaria'!$A:$L,5,0)</f>
        <v>kg</v>
      </c>
      <c r="G48" s="32">
        <f t="shared" si="66"/>
        <v>0</v>
      </c>
      <c r="H48" s="4">
        <f t="shared" si="67"/>
        <v>0</v>
      </c>
      <c r="I48" s="61"/>
      <c r="J48" s="62"/>
      <c r="K48" s="63">
        <f t="shared" si="36"/>
        <v>0</v>
      </c>
      <c r="L48" s="81">
        <f t="shared" si="81"/>
        <v>0</v>
      </c>
      <c r="M48" s="62">
        <f t="shared" si="68"/>
        <v>0</v>
      </c>
      <c r="N48" s="63">
        <f t="shared" si="69"/>
        <v>0</v>
      </c>
      <c r="O48" s="85">
        <f t="shared" si="82"/>
        <v>0</v>
      </c>
      <c r="P48" s="83">
        <f t="shared" si="70"/>
        <v>0</v>
      </c>
      <c r="Q48" s="84">
        <f t="shared" si="71"/>
        <v>0</v>
      </c>
      <c r="R48" s="85">
        <f t="shared" si="83"/>
        <v>0</v>
      </c>
      <c r="S48" s="83">
        <f t="shared" si="72"/>
        <v>0</v>
      </c>
      <c r="T48" s="84">
        <f t="shared" si="73"/>
        <v>0</v>
      </c>
      <c r="U48" s="85">
        <f t="shared" si="84"/>
        <v>0</v>
      </c>
      <c r="V48" s="83">
        <f t="shared" si="74"/>
        <v>0</v>
      </c>
      <c r="W48" s="84">
        <f t="shared" si="75"/>
        <v>0</v>
      </c>
      <c r="X48" s="65">
        <f t="shared" si="85"/>
        <v>1</v>
      </c>
      <c r="Y48" s="66">
        <f t="shared" si="76"/>
        <v>0</v>
      </c>
      <c r="Z48" s="67">
        <f t="shared" si="77"/>
        <v>0</v>
      </c>
      <c r="AA48" s="85">
        <f t="shared" si="86"/>
        <v>0</v>
      </c>
      <c r="AB48" s="83">
        <f t="shared" si="78"/>
        <v>0</v>
      </c>
      <c r="AC48" s="84">
        <f t="shared" si="54"/>
        <v>0</v>
      </c>
      <c r="AD48" s="85">
        <f t="shared" si="87"/>
        <v>0</v>
      </c>
      <c r="AE48" s="83">
        <f t="shared" si="79"/>
        <v>0</v>
      </c>
      <c r="AF48" s="84">
        <f t="shared" si="55"/>
        <v>0</v>
      </c>
      <c r="AG48" s="68" t="e">
        <f t="shared" si="80"/>
        <v>#DIV/0!</v>
      </c>
    </row>
    <row r="49" spans="1:33" ht="25.5" x14ac:dyDescent="0.2">
      <c r="A49" s="3" t="s">
        <v>88</v>
      </c>
      <c r="B49" s="9" t="s">
        <v>185</v>
      </c>
      <c r="C49" s="6" t="str">
        <f>VLOOKUP(A49,'[1]Planilha Orçamentaria'!$A:$L,4,0)</f>
        <v>SABESP</v>
      </c>
      <c r="D49" s="22">
        <f>VLOOKUP(A49,'[1]Planilha Orçamentaria'!$A:$L,3,0)</f>
        <v>70070146</v>
      </c>
      <c r="E49" s="23">
        <f>VLOOKUP(A49,'[1]Planilha Orçamentaria'!$A:$L,6,0)</f>
        <v>6</v>
      </c>
      <c r="F49" s="13" t="str">
        <f>VLOOKUP(A49,'[1]Planilha Orçamentaria'!$A:$L,5,0)</f>
        <v>m³</v>
      </c>
      <c r="G49" s="32">
        <f t="shared" si="66"/>
        <v>0</v>
      </c>
      <c r="H49" s="4">
        <f t="shared" si="67"/>
        <v>0</v>
      </c>
      <c r="I49" s="61"/>
      <c r="J49" s="62"/>
      <c r="K49" s="63">
        <f t="shared" si="36"/>
        <v>0</v>
      </c>
      <c r="L49" s="81">
        <f t="shared" si="81"/>
        <v>0</v>
      </c>
      <c r="M49" s="62">
        <f t="shared" si="68"/>
        <v>0</v>
      </c>
      <c r="N49" s="63">
        <f t="shared" si="69"/>
        <v>0</v>
      </c>
      <c r="O49" s="85">
        <f t="shared" si="82"/>
        <v>0</v>
      </c>
      <c r="P49" s="83">
        <f t="shared" si="70"/>
        <v>0</v>
      </c>
      <c r="Q49" s="84">
        <f t="shared" ref="Q49" si="88">P49</f>
        <v>0</v>
      </c>
      <c r="R49" s="85">
        <f t="shared" si="83"/>
        <v>0</v>
      </c>
      <c r="S49" s="83">
        <f t="shared" si="72"/>
        <v>0</v>
      </c>
      <c r="T49" s="84">
        <f t="shared" ref="T49" si="89">Q49+S49</f>
        <v>0</v>
      </c>
      <c r="U49" s="85">
        <f t="shared" si="84"/>
        <v>0</v>
      </c>
      <c r="V49" s="83">
        <f t="shared" si="74"/>
        <v>0</v>
      </c>
      <c r="W49" s="84">
        <f t="shared" ref="W49" si="90">T49+V49</f>
        <v>0</v>
      </c>
      <c r="X49" s="65">
        <f t="shared" si="85"/>
        <v>1</v>
      </c>
      <c r="Y49" s="66">
        <f t="shared" si="76"/>
        <v>0</v>
      </c>
      <c r="Z49" s="67">
        <f t="shared" ref="Z49" si="91">W49+Y49</f>
        <v>0</v>
      </c>
      <c r="AA49" s="85">
        <f t="shared" si="86"/>
        <v>0</v>
      </c>
      <c r="AB49" s="83">
        <f t="shared" si="78"/>
        <v>0</v>
      </c>
      <c r="AC49" s="84">
        <f t="shared" si="54"/>
        <v>0</v>
      </c>
      <c r="AD49" s="85">
        <f t="shared" si="87"/>
        <v>0</v>
      </c>
      <c r="AE49" s="83">
        <f t="shared" si="79"/>
        <v>0</v>
      </c>
      <c r="AF49" s="84">
        <f t="shared" si="55"/>
        <v>0</v>
      </c>
      <c r="AG49" s="68" t="e">
        <f t="shared" si="80"/>
        <v>#DIV/0!</v>
      </c>
    </row>
    <row r="50" spans="1:33" x14ac:dyDescent="0.2">
      <c r="A50" s="3" t="s">
        <v>89</v>
      </c>
      <c r="B50" s="9" t="s">
        <v>186</v>
      </c>
      <c r="C50" s="6" t="str">
        <f>VLOOKUP(A50,'[1]Planilha Orçamentaria'!$A:$L,4,0)</f>
        <v>SABESP</v>
      </c>
      <c r="D50" s="22">
        <f>VLOOKUP(A50,'[1]Planilha Orçamentaria'!$A:$L,3,0)</f>
        <v>70070142</v>
      </c>
      <c r="E50" s="23">
        <f>VLOOKUP(A50,'[1]Planilha Orçamentaria'!$A:$L,6,0)</f>
        <v>1</v>
      </c>
      <c r="F50" s="13" t="str">
        <f>VLOOKUP(A50,'[1]Planilha Orçamentaria'!$A:$L,5,0)</f>
        <v>m³</v>
      </c>
      <c r="G50" s="32">
        <f t="shared" si="66"/>
        <v>0</v>
      </c>
      <c r="H50" s="4">
        <f t="shared" si="67"/>
        <v>0</v>
      </c>
      <c r="I50" s="61"/>
      <c r="J50" s="62"/>
      <c r="K50" s="63">
        <f t="shared" si="36"/>
        <v>0</v>
      </c>
      <c r="L50" s="81">
        <f t="shared" si="81"/>
        <v>0</v>
      </c>
      <c r="M50" s="62">
        <f t="shared" si="68"/>
        <v>0</v>
      </c>
      <c r="N50" s="63">
        <f t="shared" si="69"/>
        <v>0</v>
      </c>
      <c r="O50" s="85">
        <f t="shared" si="82"/>
        <v>0</v>
      </c>
      <c r="P50" s="83">
        <f t="shared" si="70"/>
        <v>0</v>
      </c>
      <c r="Q50" s="84">
        <f t="shared" ref="Q50:Q64" si="92">P50</f>
        <v>0</v>
      </c>
      <c r="R50" s="85">
        <f t="shared" si="83"/>
        <v>0</v>
      </c>
      <c r="S50" s="83">
        <f t="shared" si="72"/>
        <v>0</v>
      </c>
      <c r="T50" s="84">
        <f t="shared" ref="T50:T64" si="93">Q50+S50</f>
        <v>0</v>
      </c>
      <c r="U50" s="85">
        <f t="shared" si="84"/>
        <v>0</v>
      </c>
      <c r="V50" s="83">
        <f t="shared" si="74"/>
        <v>0</v>
      </c>
      <c r="W50" s="84">
        <f t="shared" ref="W50:W64" si="94">T50+V50</f>
        <v>0</v>
      </c>
      <c r="X50" s="65">
        <f t="shared" si="85"/>
        <v>1</v>
      </c>
      <c r="Y50" s="66">
        <f t="shared" si="76"/>
        <v>0</v>
      </c>
      <c r="Z50" s="67">
        <f t="shared" ref="Z50:Z64" si="95">W50+Y50</f>
        <v>0</v>
      </c>
      <c r="AA50" s="85">
        <f t="shared" si="86"/>
        <v>0</v>
      </c>
      <c r="AB50" s="83">
        <f t="shared" si="78"/>
        <v>0</v>
      </c>
      <c r="AC50" s="84">
        <f t="shared" si="54"/>
        <v>0</v>
      </c>
      <c r="AD50" s="85">
        <f t="shared" si="87"/>
        <v>0</v>
      </c>
      <c r="AE50" s="83">
        <f t="shared" si="79"/>
        <v>0</v>
      </c>
      <c r="AF50" s="84">
        <f t="shared" si="55"/>
        <v>0</v>
      </c>
      <c r="AG50" s="68" t="e">
        <f t="shared" si="80"/>
        <v>#DIV/0!</v>
      </c>
    </row>
    <row r="51" spans="1:33" ht="25.5" x14ac:dyDescent="0.2">
      <c r="A51" s="3" t="s">
        <v>91</v>
      </c>
      <c r="B51" s="9" t="s">
        <v>92</v>
      </c>
      <c r="C51" s="6" t="str">
        <f>VLOOKUP(A51,'[1]Planilha Orçamentaria'!$A:$L,4,0)</f>
        <v>SABESP</v>
      </c>
      <c r="D51" s="22">
        <f>VLOOKUP(A51,'[1]Planilha Orçamentaria'!$A:$L,3,0)</f>
        <v>70110013</v>
      </c>
      <c r="E51" s="23">
        <f>VLOOKUP(A51,'[1]Planilha Orçamentaria'!$A:$L,6,0)</f>
        <v>11</v>
      </c>
      <c r="F51" s="13" t="str">
        <f>VLOOKUP(A51,'[1]Planilha Orçamentaria'!$A:$L,5,0)</f>
        <v>m²</v>
      </c>
      <c r="G51" s="32">
        <f t="shared" si="66"/>
        <v>0</v>
      </c>
      <c r="H51" s="4">
        <f t="shared" si="67"/>
        <v>0</v>
      </c>
      <c r="I51" s="61"/>
      <c r="J51" s="62"/>
      <c r="K51" s="63">
        <f t="shared" si="36"/>
        <v>0</v>
      </c>
      <c r="L51" s="81">
        <f t="shared" si="81"/>
        <v>0</v>
      </c>
      <c r="M51" s="62">
        <f t="shared" si="68"/>
        <v>0</v>
      </c>
      <c r="N51" s="63">
        <f t="shared" si="69"/>
        <v>0</v>
      </c>
      <c r="O51" s="85">
        <f t="shared" si="82"/>
        <v>0</v>
      </c>
      <c r="P51" s="83">
        <f t="shared" si="70"/>
        <v>0</v>
      </c>
      <c r="Q51" s="84">
        <f t="shared" si="92"/>
        <v>0</v>
      </c>
      <c r="R51" s="85">
        <f t="shared" si="83"/>
        <v>0</v>
      </c>
      <c r="S51" s="83">
        <f t="shared" si="72"/>
        <v>0</v>
      </c>
      <c r="T51" s="84">
        <f t="shared" si="93"/>
        <v>0</v>
      </c>
      <c r="U51" s="85">
        <f t="shared" si="84"/>
        <v>0</v>
      </c>
      <c r="V51" s="83">
        <f t="shared" si="74"/>
        <v>0</v>
      </c>
      <c r="W51" s="84">
        <f t="shared" si="94"/>
        <v>0</v>
      </c>
      <c r="X51" s="65">
        <f t="shared" si="85"/>
        <v>1</v>
      </c>
      <c r="Y51" s="66">
        <f t="shared" si="76"/>
        <v>0</v>
      </c>
      <c r="Z51" s="67">
        <f t="shared" si="95"/>
        <v>0</v>
      </c>
      <c r="AA51" s="85">
        <f t="shared" si="86"/>
        <v>0</v>
      </c>
      <c r="AB51" s="83">
        <f t="shared" si="78"/>
        <v>0</v>
      </c>
      <c r="AC51" s="84">
        <f t="shared" si="54"/>
        <v>0</v>
      </c>
      <c r="AD51" s="85">
        <f t="shared" si="87"/>
        <v>0</v>
      </c>
      <c r="AE51" s="83">
        <f t="shared" si="79"/>
        <v>0</v>
      </c>
      <c r="AF51" s="84">
        <f t="shared" si="55"/>
        <v>0</v>
      </c>
      <c r="AG51" s="68" t="e">
        <f t="shared" si="80"/>
        <v>#DIV/0!</v>
      </c>
    </row>
    <row r="52" spans="1:33" x14ac:dyDescent="0.2">
      <c r="A52" s="3" t="s">
        <v>93</v>
      </c>
      <c r="B52" s="9" t="s">
        <v>95</v>
      </c>
      <c r="C52" s="6" t="str">
        <f>VLOOKUP(A52,'[1]Planilha Orçamentaria'!$A:$L,4,0)</f>
        <v>SABESP</v>
      </c>
      <c r="D52" s="22">
        <f>VLOOKUP(A52,'[1]Planilha Orçamentaria'!$A:$L,3,0)</f>
        <v>70120002</v>
      </c>
      <c r="E52" s="23">
        <f>VLOOKUP(A52,'[1]Planilha Orçamentaria'!$A:$L,6,0)</f>
        <v>11</v>
      </c>
      <c r="F52" s="13" t="str">
        <f>VLOOKUP(A52,'[1]Planilha Orçamentaria'!$A:$L,5,0)</f>
        <v>m²</v>
      </c>
      <c r="G52" s="32">
        <f t="shared" si="66"/>
        <v>0</v>
      </c>
      <c r="H52" s="4">
        <f t="shared" si="67"/>
        <v>0</v>
      </c>
      <c r="I52" s="61"/>
      <c r="J52" s="62"/>
      <c r="K52" s="63">
        <f t="shared" si="36"/>
        <v>0</v>
      </c>
      <c r="L52" s="81">
        <f t="shared" si="81"/>
        <v>0</v>
      </c>
      <c r="M52" s="62">
        <f t="shared" si="68"/>
        <v>0</v>
      </c>
      <c r="N52" s="63">
        <f t="shared" si="69"/>
        <v>0</v>
      </c>
      <c r="O52" s="85">
        <f t="shared" si="82"/>
        <v>0</v>
      </c>
      <c r="P52" s="83">
        <f t="shared" ref="P52:P64" si="96">ROUND(O52*$N52,2)</f>
        <v>0</v>
      </c>
      <c r="Q52" s="84">
        <f t="shared" si="92"/>
        <v>0</v>
      </c>
      <c r="R52" s="85">
        <f t="shared" si="83"/>
        <v>0</v>
      </c>
      <c r="S52" s="83">
        <f t="shared" ref="S52:S64" si="97">ROUND(R52*$N52,2)</f>
        <v>0</v>
      </c>
      <c r="T52" s="84">
        <f t="shared" si="93"/>
        <v>0</v>
      </c>
      <c r="U52" s="85">
        <f t="shared" si="84"/>
        <v>0</v>
      </c>
      <c r="V52" s="83">
        <f t="shared" ref="V52:V64" si="98">ROUND(U52*$N52,2)</f>
        <v>0</v>
      </c>
      <c r="W52" s="84">
        <f t="shared" si="94"/>
        <v>0</v>
      </c>
      <c r="X52" s="65">
        <f t="shared" si="85"/>
        <v>1</v>
      </c>
      <c r="Y52" s="66">
        <f t="shared" ref="Y52:Y64" si="99">N52-W52</f>
        <v>0</v>
      </c>
      <c r="Z52" s="67">
        <f t="shared" si="95"/>
        <v>0</v>
      </c>
      <c r="AA52" s="85">
        <f t="shared" si="86"/>
        <v>0</v>
      </c>
      <c r="AB52" s="83">
        <f t="shared" si="78"/>
        <v>0</v>
      </c>
      <c r="AC52" s="84">
        <f t="shared" si="54"/>
        <v>0</v>
      </c>
      <c r="AD52" s="85">
        <f t="shared" si="87"/>
        <v>0</v>
      </c>
      <c r="AE52" s="83">
        <f t="shared" si="79"/>
        <v>0</v>
      </c>
      <c r="AF52" s="84">
        <f t="shared" si="55"/>
        <v>0</v>
      </c>
      <c r="AG52" s="68" t="e">
        <f t="shared" si="80"/>
        <v>#DIV/0!</v>
      </c>
    </row>
    <row r="53" spans="1:33" x14ac:dyDescent="0.2">
      <c r="A53" s="3" t="s">
        <v>94</v>
      </c>
      <c r="B53" s="9" t="s">
        <v>97</v>
      </c>
      <c r="C53" s="6" t="str">
        <f>VLOOKUP(A53,'[1]Planilha Orçamentaria'!$A:$L,4,0)</f>
        <v>SABESP</v>
      </c>
      <c r="D53" s="22">
        <f>VLOOKUP(A53,'[1]Planilha Orçamentaria'!$A:$L,3,0)</f>
        <v>70120003</v>
      </c>
      <c r="E53" s="23">
        <f>VLOOKUP(A53,'[1]Planilha Orçamentaria'!$A:$L,6,0)</f>
        <v>11</v>
      </c>
      <c r="F53" s="13" t="str">
        <f>VLOOKUP(A53,'[1]Planilha Orçamentaria'!$A:$L,5,0)</f>
        <v>m²</v>
      </c>
      <c r="G53" s="32">
        <f t="shared" si="66"/>
        <v>0</v>
      </c>
      <c r="H53" s="4">
        <f t="shared" si="67"/>
        <v>0</v>
      </c>
      <c r="I53" s="61"/>
      <c r="J53" s="62"/>
      <c r="K53" s="63">
        <f t="shared" si="36"/>
        <v>0</v>
      </c>
      <c r="L53" s="81">
        <f t="shared" si="81"/>
        <v>0</v>
      </c>
      <c r="M53" s="62">
        <f t="shared" si="68"/>
        <v>0</v>
      </c>
      <c r="N53" s="63">
        <f t="shared" si="69"/>
        <v>0</v>
      </c>
      <c r="O53" s="85">
        <f t="shared" si="82"/>
        <v>0</v>
      </c>
      <c r="P53" s="83">
        <f t="shared" si="96"/>
        <v>0</v>
      </c>
      <c r="Q53" s="84">
        <f t="shared" si="92"/>
        <v>0</v>
      </c>
      <c r="R53" s="85">
        <f t="shared" si="83"/>
        <v>0</v>
      </c>
      <c r="S53" s="83">
        <f t="shared" si="97"/>
        <v>0</v>
      </c>
      <c r="T53" s="84">
        <f t="shared" si="93"/>
        <v>0</v>
      </c>
      <c r="U53" s="85">
        <f t="shared" si="84"/>
        <v>0</v>
      </c>
      <c r="V53" s="83">
        <f t="shared" si="98"/>
        <v>0</v>
      </c>
      <c r="W53" s="84">
        <f t="shared" si="94"/>
        <v>0</v>
      </c>
      <c r="X53" s="65">
        <f t="shared" si="85"/>
        <v>1</v>
      </c>
      <c r="Y53" s="66">
        <f t="shared" si="99"/>
        <v>0</v>
      </c>
      <c r="Z53" s="67">
        <f t="shared" si="95"/>
        <v>0</v>
      </c>
      <c r="AA53" s="85">
        <f t="shared" si="86"/>
        <v>0</v>
      </c>
      <c r="AB53" s="83">
        <f t="shared" si="78"/>
        <v>0</v>
      </c>
      <c r="AC53" s="84">
        <f t="shared" si="54"/>
        <v>0</v>
      </c>
      <c r="AD53" s="85">
        <f t="shared" si="87"/>
        <v>0</v>
      </c>
      <c r="AE53" s="83">
        <f t="shared" si="79"/>
        <v>0</v>
      </c>
      <c r="AF53" s="84">
        <f t="shared" si="55"/>
        <v>0</v>
      </c>
      <c r="AG53" s="68" t="e">
        <f t="shared" si="80"/>
        <v>#DIV/0!</v>
      </c>
    </row>
    <row r="54" spans="1:33" x14ac:dyDescent="0.2">
      <c r="A54" s="3" t="s">
        <v>96</v>
      </c>
      <c r="B54" s="9" t="s">
        <v>99</v>
      </c>
      <c r="C54" s="6" t="str">
        <f>VLOOKUP(A54,'[1]Planilha Orçamentaria'!$A:$L,4,0)</f>
        <v>SABESP</v>
      </c>
      <c r="D54" s="22">
        <f>VLOOKUP(A54,'[1]Planilha Orçamentaria'!$A:$L,3,0)</f>
        <v>70120004</v>
      </c>
      <c r="E54" s="23">
        <f>VLOOKUP(A54,'[1]Planilha Orçamentaria'!$A:$L,6,0)</f>
        <v>11</v>
      </c>
      <c r="F54" s="13" t="str">
        <f>VLOOKUP(A54,'[1]Planilha Orçamentaria'!$A:$L,5,0)</f>
        <v>m²</v>
      </c>
      <c r="G54" s="32">
        <f t="shared" si="66"/>
        <v>0</v>
      </c>
      <c r="H54" s="4">
        <f t="shared" si="67"/>
        <v>0</v>
      </c>
      <c r="I54" s="61"/>
      <c r="J54" s="62"/>
      <c r="K54" s="63">
        <f t="shared" si="36"/>
        <v>0</v>
      </c>
      <c r="L54" s="81">
        <f t="shared" si="81"/>
        <v>0</v>
      </c>
      <c r="M54" s="62">
        <f t="shared" si="68"/>
        <v>0</v>
      </c>
      <c r="N54" s="63">
        <f t="shared" si="69"/>
        <v>0</v>
      </c>
      <c r="O54" s="85">
        <f t="shared" si="82"/>
        <v>0</v>
      </c>
      <c r="P54" s="83">
        <f t="shared" si="96"/>
        <v>0</v>
      </c>
      <c r="Q54" s="84">
        <f t="shared" si="92"/>
        <v>0</v>
      </c>
      <c r="R54" s="85">
        <f t="shared" si="83"/>
        <v>0</v>
      </c>
      <c r="S54" s="83">
        <f t="shared" si="97"/>
        <v>0</v>
      </c>
      <c r="T54" s="84">
        <f t="shared" si="93"/>
        <v>0</v>
      </c>
      <c r="U54" s="85">
        <f t="shared" si="84"/>
        <v>0</v>
      </c>
      <c r="V54" s="83">
        <f t="shared" si="98"/>
        <v>0</v>
      </c>
      <c r="W54" s="84">
        <f t="shared" si="94"/>
        <v>0</v>
      </c>
      <c r="X54" s="65">
        <f t="shared" si="85"/>
        <v>1</v>
      </c>
      <c r="Y54" s="66">
        <f t="shared" si="99"/>
        <v>0</v>
      </c>
      <c r="Z54" s="67">
        <f t="shared" si="95"/>
        <v>0</v>
      </c>
      <c r="AA54" s="85">
        <f t="shared" si="86"/>
        <v>0</v>
      </c>
      <c r="AB54" s="83">
        <f t="shared" si="78"/>
        <v>0</v>
      </c>
      <c r="AC54" s="84">
        <f t="shared" si="54"/>
        <v>0</v>
      </c>
      <c r="AD54" s="85">
        <f t="shared" si="87"/>
        <v>0</v>
      </c>
      <c r="AE54" s="83">
        <f t="shared" si="79"/>
        <v>0</v>
      </c>
      <c r="AF54" s="84">
        <f t="shared" si="55"/>
        <v>0</v>
      </c>
      <c r="AG54" s="68" t="e">
        <f t="shared" si="80"/>
        <v>#DIV/0!</v>
      </c>
    </row>
    <row r="55" spans="1:33" ht="25.5" x14ac:dyDescent="0.2">
      <c r="A55" s="3" t="s">
        <v>98</v>
      </c>
      <c r="B55" s="9" t="s">
        <v>187</v>
      </c>
      <c r="C55" s="6" t="str">
        <f>VLOOKUP(A55,'[1]Planilha Orçamentaria'!$A:$L,4,0)</f>
        <v>SINAPI</v>
      </c>
      <c r="D55" s="22">
        <f>VLOOKUP(A55,'[1]Planilha Orçamentaria'!$A:$L,3,0)</f>
        <v>88484</v>
      </c>
      <c r="E55" s="23">
        <f>VLOOKUP(A55,'[1]Planilha Orçamentaria'!$A:$L,6,0)</f>
        <v>2</v>
      </c>
      <c r="F55" s="13" t="str">
        <f>VLOOKUP(A55,'[1]Planilha Orçamentaria'!$A:$L,5,0)</f>
        <v>m²</v>
      </c>
      <c r="G55" s="32">
        <f t="shared" si="66"/>
        <v>0</v>
      </c>
      <c r="H55" s="4">
        <f t="shared" si="67"/>
        <v>0</v>
      </c>
      <c r="I55" s="61"/>
      <c r="J55" s="62"/>
      <c r="K55" s="63">
        <f t="shared" si="36"/>
        <v>0</v>
      </c>
      <c r="L55" s="81">
        <f t="shared" si="81"/>
        <v>0</v>
      </c>
      <c r="M55" s="62">
        <f t="shared" si="68"/>
        <v>0</v>
      </c>
      <c r="N55" s="63">
        <f t="shared" si="69"/>
        <v>0</v>
      </c>
      <c r="O55" s="85">
        <f t="shared" si="82"/>
        <v>0</v>
      </c>
      <c r="P55" s="83">
        <f t="shared" si="96"/>
        <v>0</v>
      </c>
      <c r="Q55" s="84">
        <f t="shared" si="92"/>
        <v>0</v>
      </c>
      <c r="R55" s="85">
        <f t="shared" si="83"/>
        <v>0</v>
      </c>
      <c r="S55" s="83">
        <f t="shared" si="97"/>
        <v>0</v>
      </c>
      <c r="T55" s="84">
        <f t="shared" si="93"/>
        <v>0</v>
      </c>
      <c r="U55" s="85">
        <f t="shared" si="84"/>
        <v>0</v>
      </c>
      <c r="V55" s="83">
        <f t="shared" si="98"/>
        <v>0</v>
      </c>
      <c r="W55" s="84">
        <f t="shared" si="94"/>
        <v>0</v>
      </c>
      <c r="X55" s="65">
        <f t="shared" si="85"/>
        <v>1</v>
      </c>
      <c r="Y55" s="66">
        <f t="shared" si="99"/>
        <v>0</v>
      </c>
      <c r="Z55" s="67">
        <f t="shared" si="95"/>
        <v>0</v>
      </c>
      <c r="AA55" s="85">
        <f t="shared" si="86"/>
        <v>0</v>
      </c>
      <c r="AB55" s="83">
        <f t="shared" si="78"/>
        <v>0</v>
      </c>
      <c r="AC55" s="84">
        <f t="shared" si="54"/>
        <v>0</v>
      </c>
      <c r="AD55" s="85">
        <f t="shared" si="87"/>
        <v>0</v>
      </c>
      <c r="AE55" s="83">
        <f t="shared" si="79"/>
        <v>0</v>
      </c>
      <c r="AF55" s="84">
        <f t="shared" si="55"/>
        <v>0</v>
      </c>
      <c r="AG55" s="68" t="e">
        <f t="shared" si="80"/>
        <v>#DIV/0!</v>
      </c>
    </row>
    <row r="56" spans="1:33" ht="25.5" x14ac:dyDescent="0.2">
      <c r="A56" s="3" t="s">
        <v>100</v>
      </c>
      <c r="B56" s="9" t="s">
        <v>188</v>
      </c>
      <c r="C56" s="6" t="str">
        <f>VLOOKUP(A56,'[1]Planilha Orçamentaria'!$A:$L,4,0)</f>
        <v>SINAPI</v>
      </c>
      <c r="D56" s="22">
        <f>VLOOKUP(A56,'[1]Planilha Orçamentaria'!$A:$L,3,0)</f>
        <v>88485</v>
      </c>
      <c r="E56" s="23">
        <f>VLOOKUP(A56,'[1]Planilha Orçamentaria'!$A:$L,6,0)</f>
        <v>11</v>
      </c>
      <c r="F56" s="13" t="str">
        <f>VLOOKUP(A56,'[1]Planilha Orçamentaria'!$A:$L,5,0)</f>
        <v>m²</v>
      </c>
      <c r="G56" s="32">
        <f t="shared" si="66"/>
        <v>0</v>
      </c>
      <c r="H56" s="4">
        <f t="shared" si="67"/>
        <v>0</v>
      </c>
      <c r="I56" s="61"/>
      <c r="J56" s="62"/>
      <c r="K56" s="63">
        <f t="shared" si="36"/>
        <v>0</v>
      </c>
      <c r="L56" s="81">
        <f t="shared" si="81"/>
        <v>0</v>
      </c>
      <c r="M56" s="62">
        <f t="shared" si="68"/>
        <v>0</v>
      </c>
      <c r="N56" s="63">
        <f t="shared" si="69"/>
        <v>0</v>
      </c>
      <c r="O56" s="85">
        <f t="shared" si="82"/>
        <v>0</v>
      </c>
      <c r="P56" s="83">
        <f t="shared" si="96"/>
        <v>0</v>
      </c>
      <c r="Q56" s="84">
        <f t="shared" si="92"/>
        <v>0</v>
      </c>
      <c r="R56" s="85">
        <f t="shared" si="83"/>
        <v>0</v>
      </c>
      <c r="S56" s="83">
        <f t="shared" si="97"/>
        <v>0</v>
      </c>
      <c r="T56" s="84">
        <f t="shared" si="93"/>
        <v>0</v>
      </c>
      <c r="U56" s="85">
        <f t="shared" si="84"/>
        <v>0</v>
      </c>
      <c r="V56" s="83">
        <f t="shared" si="98"/>
        <v>0</v>
      </c>
      <c r="W56" s="84">
        <f t="shared" si="94"/>
        <v>0</v>
      </c>
      <c r="X56" s="65">
        <f t="shared" si="85"/>
        <v>1</v>
      </c>
      <c r="Y56" s="66">
        <f t="shared" si="99"/>
        <v>0</v>
      </c>
      <c r="Z56" s="67">
        <f t="shared" si="95"/>
        <v>0</v>
      </c>
      <c r="AA56" s="85">
        <f t="shared" si="86"/>
        <v>0</v>
      </c>
      <c r="AB56" s="83">
        <f t="shared" si="78"/>
        <v>0</v>
      </c>
      <c r="AC56" s="84">
        <f t="shared" si="54"/>
        <v>0</v>
      </c>
      <c r="AD56" s="85">
        <f t="shared" si="87"/>
        <v>0</v>
      </c>
      <c r="AE56" s="83">
        <f t="shared" si="79"/>
        <v>0</v>
      </c>
      <c r="AF56" s="84">
        <f t="shared" si="55"/>
        <v>0</v>
      </c>
      <c r="AG56" s="68" t="e">
        <f t="shared" si="80"/>
        <v>#DIV/0!</v>
      </c>
    </row>
    <row r="57" spans="1:33" ht="25.5" x14ac:dyDescent="0.2">
      <c r="A57" s="3" t="s">
        <v>101</v>
      </c>
      <c r="B57" s="9" t="s">
        <v>189</v>
      </c>
      <c r="C57" s="6" t="str">
        <f>VLOOKUP(A57,'[1]Planilha Orçamentaria'!$A:$L,4,0)</f>
        <v>SINAPI</v>
      </c>
      <c r="D57" s="22">
        <f>VLOOKUP(A57,'[1]Planilha Orçamentaria'!$A:$L,3,0)</f>
        <v>88488</v>
      </c>
      <c r="E57" s="23">
        <f>VLOOKUP(A57,'[1]Planilha Orçamentaria'!$A:$L,6,0)</f>
        <v>2</v>
      </c>
      <c r="F57" s="13" t="str">
        <f>VLOOKUP(A57,'[1]Planilha Orçamentaria'!$A:$L,5,0)</f>
        <v>m²</v>
      </c>
      <c r="G57" s="32">
        <f t="shared" si="66"/>
        <v>0</v>
      </c>
      <c r="H57" s="4">
        <f t="shared" si="67"/>
        <v>0</v>
      </c>
      <c r="I57" s="61"/>
      <c r="J57" s="62"/>
      <c r="K57" s="63">
        <f t="shared" si="36"/>
        <v>0</v>
      </c>
      <c r="L57" s="81">
        <f t="shared" si="81"/>
        <v>0</v>
      </c>
      <c r="M57" s="62">
        <f t="shared" si="68"/>
        <v>0</v>
      </c>
      <c r="N57" s="63">
        <f t="shared" si="69"/>
        <v>0</v>
      </c>
      <c r="O57" s="85">
        <f t="shared" si="82"/>
        <v>0</v>
      </c>
      <c r="P57" s="83">
        <f t="shared" si="96"/>
        <v>0</v>
      </c>
      <c r="Q57" s="84">
        <f t="shared" si="92"/>
        <v>0</v>
      </c>
      <c r="R57" s="85">
        <f t="shared" si="83"/>
        <v>0</v>
      </c>
      <c r="S57" s="83">
        <f t="shared" si="97"/>
        <v>0</v>
      </c>
      <c r="T57" s="84">
        <f t="shared" si="93"/>
        <v>0</v>
      </c>
      <c r="U57" s="85">
        <f t="shared" si="84"/>
        <v>0</v>
      </c>
      <c r="V57" s="83">
        <f t="shared" si="98"/>
        <v>0</v>
      </c>
      <c r="W57" s="84">
        <f t="shared" si="94"/>
        <v>0</v>
      </c>
      <c r="X57" s="65">
        <f t="shared" si="85"/>
        <v>1</v>
      </c>
      <c r="Y57" s="66">
        <f t="shared" si="99"/>
        <v>0</v>
      </c>
      <c r="Z57" s="67">
        <f t="shared" si="95"/>
        <v>0</v>
      </c>
      <c r="AA57" s="85">
        <f t="shared" si="86"/>
        <v>0</v>
      </c>
      <c r="AB57" s="83">
        <f t="shared" si="78"/>
        <v>0</v>
      </c>
      <c r="AC57" s="84">
        <f t="shared" si="54"/>
        <v>0</v>
      </c>
      <c r="AD57" s="85">
        <f t="shared" si="87"/>
        <v>0</v>
      </c>
      <c r="AE57" s="83">
        <f t="shared" si="79"/>
        <v>0</v>
      </c>
      <c r="AF57" s="84">
        <f t="shared" si="55"/>
        <v>0</v>
      </c>
      <c r="AG57" s="68" t="e">
        <f t="shared" si="80"/>
        <v>#DIV/0!</v>
      </c>
    </row>
    <row r="58" spans="1:33" ht="25.5" x14ac:dyDescent="0.2">
      <c r="A58" s="3" t="s">
        <v>102</v>
      </c>
      <c r="B58" s="9" t="s">
        <v>190</v>
      </c>
      <c r="C58" s="6" t="str">
        <f>VLOOKUP(A58,'[1]Planilha Orçamentaria'!$A:$L,4,0)</f>
        <v>SINAPI</v>
      </c>
      <c r="D58" s="22">
        <f>VLOOKUP(A58,'[1]Planilha Orçamentaria'!$A:$L,3,0)</f>
        <v>88489</v>
      </c>
      <c r="E58" s="23">
        <f>VLOOKUP(A58,'[1]Planilha Orçamentaria'!$A:$L,6,0)</f>
        <v>11</v>
      </c>
      <c r="F58" s="13" t="str">
        <f>VLOOKUP(A58,'[1]Planilha Orçamentaria'!$A:$L,5,0)</f>
        <v>m²</v>
      </c>
      <c r="G58" s="32">
        <f t="shared" si="66"/>
        <v>0</v>
      </c>
      <c r="H58" s="4">
        <f t="shared" si="67"/>
        <v>0</v>
      </c>
      <c r="I58" s="61"/>
      <c r="J58" s="62"/>
      <c r="K58" s="63">
        <f t="shared" si="36"/>
        <v>0</v>
      </c>
      <c r="L58" s="81">
        <f t="shared" si="81"/>
        <v>0</v>
      </c>
      <c r="M58" s="62">
        <f t="shared" si="68"/>
        <v>0</v>
      </c>
      <c r="N58" s="63">
        <f t="shared" si="69"/>
        <v>0</v>
      </c>
      <c r="O58" s="85">
        <f t="shared" si="82"/>
        <v>0</v>
      </c>
      <c r="P58" s="83">
        <f t="shared" si="96"/>
        <v>0</v>
      </c>
      <c r="Q58" s="84">
        <f t="shared" si="92"/>
        <v>0</v>
      </c>
      <c r="R58" s="85">
        <f t="shared" si="83"/>
        <v>0</v>
      </c>
      <c r="S58" s="83">
        <f t="shared" si="97"/>
        <v>0</v>
      </c>
      <c r="T58" s="84">
        <f t="shared" si="93"/>
        <v>0</v>
      </c>
      <c r="U58" s="85">
        <f t="shared" si="84"/>
        <v>0</v>
      </c>
      <c r="V58" s="83">
        <f t="shared" si="98"/>
        <v>0</v>
      </c>
      <c r="W58" s="84">
        <f t="shared" si="94"/>
        <v>0</v>
      </c>
      <c r="X58" s="65">
        <f t="shared" si="85"/>
        <v>1</v>
      </c>
      <c r="Y58" s="66">
        <f t="shared" si="99"/>
        <v>0</v>
      </c>
      <c r="Z58" s="67">
        <f t="shared" si="95"/>
        <v>0</v>
      </c>
      <c r="AA58" s="85">
        <f t="shared" si="86"/>
        <v>0</v>
      </c>
      <c r="AB58" s="83">
        <f t="shared" si="78"/>
        <v>0</v>
      </c>
      <c r="AC58" s="84">
        <f t="shared" si="54"/>
        <v>0</v>
      </c>
      <c r="AD58" s="85">
        <f t="shared" si="87"/>
        <v>0</v>
      </c>
      <c r="AE58" s="83">
        <f t="shared" si="79"/>
        <v>0</v>
      </c>
      <c r="AF58" s="84">
        <f t="shared" si="55"/>
        <v>0</v>
      </c>
      <c r="AG58" s="68" t="e">
        <f t="shared" si="80"/>
        <v>#DIV/0!</v>
      </c>
    </row>
    <row r="59" spans="1:33" ht="25.5" x14ac:dyDescent="0.2">
      <c r="A59" s="3" t="s">
        <v>103</v>
      </c>
      <c r="B59" s="9" t="s">
        <v>191</v>
      </c>
      <c r="C59" s="6" t="str">
        <f>VLOOKUP(A59,'[1]Planilha Orçamentaria'!$A:$L,4,0)</f>
        <v>SINAPI</v>
      </c>
      <c r="D59" s="22">
        <f>VLOOKUP(A59,'[1]Planilha Orçamentaria'!$A:$L,3,0)</f>
        <v>89580</v>
      </c>
      <c r="E59" s="23">
        <f>VLOOKUP(A59,'[1]Planilha Orçamentaria'!$A:$L,6,0)</f>
        <v>3</v>
      </c>
      <c r="F59" s="13" t="str">
        <f>VLOOKUP(A59,'[1]Planilha Orçamentaria'!$A:$L,5,0)</f>
        <v>m</v>
      </c>
      <c r="G59" s="32">
        <f t="shared" si="66"/>
        <v>0</v>
      </c>
      <c r="H59" s="4">
        <f t="shared" si="67"/>
        <v>0</v>
      </c>
      <c r="I59" s="61"/>
      <c r="J59" s="62"/>
      <c r="K59" s="63">
        <f t="shared" si="36"/>
        <v>0</v>
      </c>
      <c r="L59" s="81">
        <f t="shared" si="81"/>
        <v>0</v>
      </c>
      <c r="M59" s="62">
        <f t="shared" si="68"/>
        <v>0</v>
      </c>
      <c r="N59" s="63">
        <f t="shared" si="69"/>
        <v>0</v>
      </c>
      <c r="O59" s="85">
        <f t="shared" si="82"/>
        <v>0</v>
      </c>
      <c r="P59" s="83">
        <f t="shared" si="96"/>
        <v>0</v>
      </c>
      <c r="Q59" s="84">
        <f t="shared" si="92"/>
        <v>0</v>
      </c>
      <c r="R59" s="85">
        <f t="shared" si="83"/>
        <v>0</v>
      </c>
      <c r="S59" s="83">
        <f t="shared" si="97"/>
        <v>0</v>
      </c>
      <c r="T59" s="84">
        <f t="shared" si="93"/>
        <v>0</v>
      </c>
      <c r="U59" s="85">
        <f t="shared" si="84"/>
        <v>0</v>
      </c>
      <c r="V59" s="83">
        <f t="shared" si="98"/>
        <v>0</v>
      </c>
      <c r="W59" s="84">
        <f t="shared" si="94"/>
        <v>0</v>
      </c>
      <c r="X59" s="65">
        <f t="shared" si="85"/>
        <v>1</v>
      </c>
      <c r="Y59" s="66">
        <f t="shared" si="99"/>
        <v>0</v>
      </c>
      <c r="Z59" s="67">
        <f t="shared" si="95"/>
        <v>0</v>
      </c>
      <c r="AA59" s="85">
        <f t="shared" si="86"/>
        <v>0</v>
      </c>
      <c r="AB59" s="83">
        <f t="shared" si="78"/>
        <v>0</v>
      </c>
      <c r="AC59" s="84">
        <f t="shared" si="54"/>
        <v>0</v>
      </c>
      <c r="AD59" s="85">
        <f t="shared" si="87"/>
        <v>0</v>
      </c>
      <c r="AE59" s="83">
        <f t="shared" si="79"/>
        <v>0</v>
      </c>
      <c r="AF59" s="84">
        <f t="shared" si="55"/>
        <v>0</v>
      </c>
      <c r="AG59" s="68" t="e">
        <f t="shared" si="80"/>
        <v>#DIV/0!</v>
      </c>
    </row>
    <row r="60" spans="1:33" ht="38.25" x14ac:dyDescent="0.2">
      <c r="A60" s="3" t="s">
        <v>104</v>
      </c>
      <c r="B60" s="9" t="s">
        <v>192</v>
      </c>
      <c r="C60" s="6" t="str">
        <f>VLOOKUP(A60,'[1]Planilha Orçamentaria'!$A:$L,4,0)</f>
        <v>SINAPI</v>
      </c>
      <c r="D60" s="22">
        <f>VLOOKUP(A60,'[1]Planilha Orçamentaria'!$A:$L,3,0)</f>
        <v>89590</v>
      </c>
      <c r="E60" s="23">
        <f>VLOOKUP(A60,'[1]Planilha Orçamentaria'!$A:$L,6,0)</f>
        <v>1</v>
      </c>
      <c r="F60" s="13" t="str">
        <f>VLOOKUP(A60,'[1]Planilha Orçamentaria'!$A:$L,5,0)</f>
        <v>und</v>
      </c>
      <c r="G60" s="32">
        <f t="shared" si="66"/>
        <v>0</v>
      </c>
      <c r="H60" s="4">
        <f t="shared" si="67"/>
        <v>0</v>
      </c>
      <c r="I60" s="61"/>
      <c r="J60" s="62"/>
      <c r="K60" s="63">
        <f t="shared" si="36"/>
        <v>0</v>
      </c>
      <c r="L60" s="81">
        <f t="shared" si="81"/>
        <v>0</v>
      </c>
      <c r="M60" s="62">
        <f t="shared" si="68"/>
        <v>0</v>
      </c>
      <c r="N60" s="63">
        <f t="shared" si="69"/>
        <v>0</v>
      </c>
      <c r="O60" s="85">
        <f t="shared" si="82"/>
        <v>0</v>
      </c>
      <c r="P60" s="83">
        <f t="shared" si="96"/>
        <v>0</v>
      </c>
      <c r="Q60" s="84">
        <f t="shared" si="92"/>
        <v>0</v>
      </c>
      <c r="R60" s="85">
        <f t="shared" si="83"/>
        <v>0</v>
      </c>
      <c r="S60" s="83">
        <f t="shared" si="97"/>
        <v>0</v>
      </c>
      <c r="T60" s="84">
        <f t="shared" si="93"/>
        <v>0</v>
      </c>
      <c r="U60" s="85">
        <f t="shared" si="84"/>
        <v>0</v>
      </c>
      <c r="V60" s="83">
        <f t="shared" si="98"/>
        <v>0</v>
      </c>
      <c r="W60" s="84">
        <f t="shared" si="94"/>
        <v>0</v>
      </c>
      <c r="X60" s="65">
        <f t="shared" si="85"/>
        <v>1</v>
      </c>
      <c r="Y60" s="66">
        <f t="shared" si="99"/>
        <v>0</v>
      </c>
      <c r="Z60" s="67">
        <f t="shared" si="95"/>
        <v>0</v>
      </c>
      <c r="AA60" s="85">
        <f t="shared" si="86"/>
        <v>0</v>
      </c>
      <c r="AB60" s="83">
        <f t="shared" si="78"/>
        <v>0</v>
      </c>
      <c r="AC60" s="84">
        <f t="shared" si="54"/>
        <v>0</v>
      </c>
      <c r="AD60" s="85">
        <f t="shared" si="87"/>
        <v>0</v>
      </c>
      <c r="AE60" s="83">
        <f t="shared" si="79"/>
        <v>0</v>
      </c>
      <c r="AF60" s="84">
        <f t="shared" si="55"/>
        <v>0</v>
      </c>
      <c r="AG60" s="68" t="e">
        <f t="shared" si="80"/>
        <v>#DIV/0!</v>
      </c>
    </row>
    <row r="61" spans="1:33" ht="38.25" x14ac:dyDescent="0.2">
      <c r="A61" s="3" t="s">
        <v>105</v>
      </c>
      <c r="B61" s="9" t="s">
        <v>193</v>
      </c>
      <c r="C61" s="6" t="str">
        <f>VLOOKUP(A61,'[1]Planilha Orçamentaria'!$A:$L,4,0)</f>
        <v>SINAPI</v>
      </c>
      <c r="D61" s="22">
        <f>VLOOKUP(A61,'[1]Planilha Orçamentaria'!$A:$L,3,0)</f>
        <v>89491</v>
      </c>
      <c r="E61" s="23">
        <f>VLOOKUP(A61,'[1]Planilha Orçamentaria'!$A:$L,6,0)</f>
        <v>1</v>
      </c>
      <c r="F61" s="13" t="str">
        <f>VLOOKUP(A61,'[1]Planilha Orçamentaria'!$A:$L,5,0)</f>
        <v>und</v>
      </c>
      <c r="G61" s="32">
        <f t="shared" si="66"/>
        <v>0</v>
      </c>
      <c r="H61" s="4">
        <f t="shared" si="67"/>
        <v>0</v>
      </c>
      <c r="I61" s="61"/>
      <c r="J61" s="62"/>
      <c r="K61" s="63">
        <f t="shared" si="36"/>
        <v>0</v>
      </c>
      <c r="L61" s="81">
        <f t="shared" si="81"/>
        <v>0</v>
      </c>
      <c r="M61" s="62">
        <f t="shared" si="68"/>
        <v>0</v>
      </c>
      <c r="N61" s="63">
        <f t="shared" si="69"/>
        <v>0</v>
      </c>
      <c r="O61" s="85">
        <f t="shared" si="82"/>
        <v>0</v>
      </c>
      <c r="P61" s="83">
        <f t="shared" si="96"/>
        <v>0</v>
      </c>
      <c r="Q61" s="84">
        <f t="shared" si="92"/>
        <v>0</v>
      </c>
      <c r="R61" s="85">
        <f t="shared" si="83"/>
        <v>0</v>
      </c>
      <c r="S61" s="83">
        <f t="shared" si="97"/>
        <v>0</v>
      </c>
      <c r="T61" s="84">
        <f t="shared" si="93"/>
        <v>0</v>
      </c>
      <c r="U61" s="85">
        <f t="shared" si="84"/>
        <v>0</v>
      </c>
      <c r="V61" s="83">
        <f t="shared" si="98"/>
        <v>0</v>
      </c>
      <c r="W61" s="84">
        <f t="shared" si="94"/>
        <v>0</v>
      </c>
      <c r="X61" s="65">
        <f t="shared" si="85"/>
        <v>1</v>
      </c>
      <c r="Y61" s="66">
        <f t="shared" si="99"/>
        <v>0</v>
      </c>
      <c r="Z61" s="67">
        <f t="shared" si="95"/>
        <v>0</v>
      </c>
      <c r="AA61" s="85">
        <f t="shared" si="86"/>
        <v>0</v>
      </c>
      <c r="AB61" s="83">
        <f t="shared" si="78"/>
        <v>0</v>
      </c>
      <c r="AC61" s="84">
        <f t="shared" si="54"/>
        <v>0</v>
      </c>
      <c r="AD61" s="85">
        <f t="shared" si="87"/>
        <v>0</v>
      </c>
      <c r="AE61" s="83">
        <f t="shared" si="79"/>
        <v>0</v>
      </c>
      <c r="AF61" s="84">
        <f t="shared" si="55"/>
        <v>0</v>
      </c>
      <c r="AG61" s="68" t="e">
        <f t="shared" si="80"/>
        <v>#DIV/0!</v>
      </c>
    </row>
    <row r="62" spans="1:33" ht="25.5" x14ac:dyDescent="0.2">
      <c r="A62" s="3" t="s">
        <v>106</v>
      </c>
      <c r="B62" s="9" t="s">
        <v>194</v>
      </c>
      <c r="C62" s="6" t="str">
        <f>VLOOKUP(A62,'[1]Planilha Orçamentaria'!$A:$L,4,0)</f>
        <v>SABESP</v>
      </c>
      <c r="D62" s="22">
        <f>VLOOKUP(A62,'[1]Planilha Orçamentaria'!$A:$L,3,0)</f>
        <v>70110152</v>
      </c>
      <c r="E62" s="23">
        <f>VLOOKUP(A62,'[1]Planilha Orçamentaria'!$A:$L,6,0)</f>
        <v>4</v>
      </c>
      <c r="F62" s="13" t="str">
        <f>VLOOKUP(A62,'[1]Planilha Orçamentaria'!$A:$L,5,0)</f>
        <v>m</v>
      </c>
      <c r="G62" s="32">
        <f t="shared" si="66"/>
        <v>0</v>
      </c>
      <c r="H62" s="4">
        <f t="shared" si="67"/>
        <v>0</v>
      </c>
      <c r="I62" s="61"/>
      <c r="J62" s="62"/>
      <c r="K62" s="63">
        <f t="shared" si="36"/>
        <v>0</v>
      </c>
      <c r="L62" s="81">
        <f t="shared" si="81"/>
        <v>0</v>
      </c>
      <c r="M62" s="62">
        <f t="shared" si="68"/>
        <v>0</v>
      </c>
      <c r="N62" s="63">
        <f t="shared" si="69"/>
        <v>0</v>
      </c>
      <c r="O62" s="85">
        <f t="shared" si="82"/>
        <v>0</v>
      </c>
      <c r="P62" s="83">
        <f t="shared" si="96"/>
        <v>0</v>
      </c>
      <c r="Q62" s="84">
        <f t="shared" si="92"/>
        <v>0</v>
      </c>
      <c r="R62" s="85">
        <f t="shared" si="83"/>
        <v>0</v>
      </c>
      <c r="S62" s="83">
        <f t="shared" si="97"/>
        <v>0</v>
      </c>
      <c r="T62" s="84">
        <f t="shared" si="93"/>
        <v>0</v>
      </c>
      <c r="U62" s="85">
        <f t="shared" si="84"/>
        <v>0</v>
      </c>
      <c r="V62" s="83">
        <f t="shared" si="98"/>
        <v>0</v>
      </c>
      <c r="W62" s="84">
        <f t="shared" si="94"/>
        <v>0</v>
      </c>
      <c r="X62" s="65">
        <f t="shared" si="85"/>
        <v>1</v>
      </c>
      <c r="Y62" s="66">
        <f t="shared" si="99"/>
        <v>0</v>
      </c>
      <c r="Z62" s="67">
        <f t="shared" si="95"/>
        <v>0</v>
      </c>
      <c r="AA62" s="85">
        <f t="shared" si="86"/>
        <v>0</v>
      </c>
      <c r="AB62" s="83">
        <f t="shared" si="78"/>
        <v>0</v>
      </c>
      <c r="AC62" s="84">
        <f t="shared" si="54"/>
        <v>0</v>
      </c>
      <c r="AD62" s="85">
        <f t="shared" si="87"/>
        <v>0</v>
      </c>
      <c r="AE62" s="83">
        <f t="shared" si="79"/>
        <v>0</v>
      </c>
      <c r="AF62" s="84">
        <f t="shared" si="55"/>
        <v>0</v>
      </c>
      <c r="AG62" s="68" t="e">
        <f t="shared" si="80"/>
        <v>#DIV/0!</v>
      </c>
    </row>
    <row r="63" spans="1:33" ht="25.5" x14ac:dyDescent="0.2">
      <c r="A63" s="3" t="s">
        <v>107</v>
      </c>
      <c r="B63" s="9" t="s">
        <v>195</v>
      </c>
      <c r="C63" s="6" t="str">
        <f>VLOOKUP(A63,'[1]Planilha Orçamentaria'!$A:$L,4,0)</f>
        <v>SABESP</v>
      </c>
      <c r="D63" s="22">
        <f>VLOOKUP(A63,'[1]Planilha Orçamentaria'!$A:$L,3,0)</f>
        <v>70110156</v>
      </c>
      <c r="E63" s="23">
        <f>VLOOKUP(A63,'[1]Planilha Orçamentaria'!$A:$L,6,0)</f>
        <v>3</v>
      </c>
      <c r="F63" s="13" t="str">
        <f>VLOOKUP(A63,'[1]Planilha Orçamentaria'!$A:$L,5,0)</f>
        <v>m</v>
      </c>
      <c r="G63" s="32">
        <f t="shared" si="66"/>
        <v>0</v>
      </c>
      <c r="H63" s="4">
        <f t="shared" si="67"/>
        <v>0</v>
      </c>
      <c r="I63" s="61"/>
      <c r="J63" s="62"/>
      <c r="K63" s="63">
        <f t="shared" si="36"/>
        <v>0</v>
      </c>
      <c r="L63" s="81">
        <f t="shared" si="81"/>
        <v>0</v>
      </c>
      <c r="M63" s="62">
        <f t="shared" si="68"/>
        <v>0</v>
      </c>
      <c r="N63" s="63">
        <f t="shared" si="69"/>
        <v>0</v>
      </c>
      <c r="O63" s="85">
        <f t="shared" si="82"/>
        <v>0</v>
      </c>
      <c r="P63" s="83">
        <f t="shared" si="96"/>
        <v>0</v>
      </c>
      <c r="Q63" s="84">
        <f t="shared" si="92"/>
        <v>0</v>
      </c>
      <c r="R63" s="85">
        <f t="shared" si="83"/>
        <v>0</v>
      </c>
      <c r="S63" s="83">
        <f t="shared" si="97"/>
        <v>0</v>
      </c>
      <c r="T63" s="84">
        <f t="shared" si="93"/>
        <v>0</v>
      </c>
      <c r="U63" s="85">
        <f t="shared" si="84"/>
        <v>0</v>
      </c>
      <c r="V63" s="83">
        <f t="shared" si="98"/>
        <v>0</v>
      </c>
      <c r="W63" s="84">
        <f t="shared" si="94"/>
        <v>0</v>
      </c>
      <c r="X63" s="65">
        <f t="shared" si="85"/>
        <v>1</v>
      </c>
      <c r="Y63" s="66">
        <f t="shared" si="99"/>
        <v>0</v>
      </c>
      <c r="Z63" s="67">
        <f t="shared" si="95"/>
        <v>0</v>
      </c>
      <c r="AA63" s="85">
        <f t="shared" si="86"/>
        <v>0</v>
      </c>
      <c r="AB63" s="83">
        <f t="shared" si="78"/>
        <v>0</v>
      </c>
      <c r="AC63" s="84">
        <f t="shared" si="54"/>
        <v>0</v>
      </c>
      <c r="AD63" s="85">
        <f t="shared" si="87"/>
        <v>0</v>
      </c>
      <c r="AE63" s="83">
        <f t="shared" si="79"/>
        <v>0</v>
      </c>
      <c r="AF63" s="84">
        <f t="shared" si="55"/>
        <v>0</v>
      </c>
      <c r="AG63" s="68" t="e">
        <f t="shared" si="80"/>
        <v>#DIV/0!</v>
      </c>
    </row>
    <row r="64" spans="1:33" ht="51" x14ac:dyDescent="0.2">
      <c r="A64" s="3" t="s">
        <v>108</v>
      </c>
      <c r="B64" s="9" t="s">
        <v>196</v>
      </c>
      <c r="C64" s="6" t="str">
        <f>VLOOKUP(A64,'[1]Planilha Orçamentaria'!$A:$L,4,0)</f>
        <v>COMPOSIÇÃO</v>
      </c>
      <c r="D64" s="22" t="str">
        <f>VLOOKUP(A64,'[1]Planilha Orçamentaria'!$A:$L,3,0)</f>
        <v>COMPOSIÇÃO
ENTENER</v>
      </c>
      <c r="E64" s="23">
        <f>VLOOKUP(A64,'[1]Planilha Orçamentaria'!$A:$L,6,0)</f>
        <v>1</v>
      </c>
      <c r="F64" s="13" t="str">
        <f>VLOOKUP(A64,'[1]Planilha Orçamentaria'!$A:$L,5,0)</f>
        <v>und</v>
      </c>
      <c r="G64" s="32">
        <f t="shared" si="66"/>
        <v>0</v>
      </c>
      <c r="H64" s="4">
        <f t="shared" si="67"/>
        <v>0</v>
      </c>
      <c r="I64" s="61"/>
      <c r="J64" s="62"/>
      <c r="K64" s="63">
        <f t="shared" si="36"/>
        <v>0</v>
      </c>
      <c r="L64" s="81">
        <f t="shared" si="81"/>
        <v>0</v>
      </c>
      <c r="M64" s="62">
        <f t="shared" si="68"/>
        <v>0</v>
      </c>
      <c r="N64" s="63">
        <f t="shared" si="69"/>
        <v>0</v>
      </c>
      <c r="O64" s="85">
        <f t="shared" si="82"/>
        <v>0</v>
      </c>
      <c r="P64" s="83">
        <f t="shared" si="96"/>
        <v>0</v>
      </c>
      <c r="Q64" s="84">
        <f t="shared" si="92"/>
        <v>0</v>
      </c>
      <c r="R64" s="85">
        <f t="shared" si="83"/>
        <v>0</v>
      </c>
      <c r="S64" s="83">
        <f t="shared" si="97"/>
        <v>0</v>
      </c>
      <c r="T64" s="84">
        <f t="shared" si="93"/>
        <v>0</v>
      </c>
      <c r="U64" s="85">
        <f t="shared" si="84"/>
        <v>0</v>
      </c>
      <c r="V64" s="83">
        <f t="shared" si="98"/>
        <v>0</v>
      </c>
      <c r="W64" s="84">
        <f t="shared" si="94"/>
        <v>0</v>
      </c>
      <c r="X64" s="65">
        <f t="shared" si="85"/>
        <v>1</v>
      </c>
      <c r="Y64" s="66">
        <f t="shared" si="99"/>
        <v>0</v>
      </c>
      <c r="Z64" s="67">
        <f t="shared" si="95"/>
        <v>0</v>
      </c>
      <c r="AA64" s="85">
        <f t="shared" si="86"/>
        <v>0</v>
      </c>
      <c r="AB64" s="83">
        <f t="shared" si="78"/>
        <v>0</v>
      </c>
      <c r="AC64" s="84">
        <f t="shared" si="54"/>
        <v>0</v>
      </c>
      <c r="AD64" s="85">
        <f t="shared" si="87"/>
        <v>0</v>
      </c>
      <c r="AE64" s="83">
        <f t="shared" si="79"/>
        <v>0</v>
      </c>
      <c r="AF64" s="84">
        <f t="shared" si="55"/>
        <v>0</v>
      </c>
      <c r="AG64" s="68" t="e">
        <f t="shared" si="80"/>
        <v>#DIV/0!</v>
      </c>
    </row>
    <row r="65" spans="1:33" x14ac:dyDescent="0.2">
      <c r="A65" s="87"/>
      <c r="B65" s="88" t="str">
        <f>"ITEM "&amp;A40</f>
        <v>ITEM 4</v>
      </c>
      <c r="C65" s="154"/>
      <c r="D65" s="155"/>
      <c r="E65" s="155"/>
      <c r="F65" s="155"/>
      <c r="G65" s="155"/>
      <c r="H65" s="70">
        <f>SUM(H41:H64)</f>
        <v>0</v>
      </c>
      <c r="I65" s="156">
        <f>SUM(K41:K64)</f>
        <v>0</v>
      </c>
      <c r="J65" s="156"/>
      <c r="K65" s="157"/>
      <c r="L65" s="147">
        <f>SUM(N41:N64)</f>
        <v>0</v>
      </c>
      <c r="M65" s="148"/>
      <c r="N65" s="149"/>
      <c r="O65" s="85"/>
      <c r="P65" s="72">
        <f>SUM(P41:P64)</f>
        <v>0</v>
      </c>
      <c r="Q65" s="72">
        <f>SUM(Q41:Q64)</f>
        <v>0</v>
      </c>
      <c r="R65" s="72"/>
      <c r="S65" s="72">
        <f>SUM(S41:S64)</f>
        <v>0</v>
      </c>
      <c r="T65" s="72">
        <f>SUM(T41:T64)</f>
        <v>0</v>
      </c>
      <c r="U65" s="72"/>
      <c r="V65" s="72">
        <f>SUM(V41:V64)</f>
        <v>0</v>
      </c>
      <c r="W65" s="72">
        <f>SUM(W41:W64)</f>
        <v>0</v>
      </c>
      <c r="X65" s="72"/>
      <c r="Y65" s="72">
        <f>SUM(Y41:Y64)</f>
        <v>0</v>
      </c>
      <c r="Z65" s="72">
        <f>SUM(Z41:Z64)</f>
        <v>0</v>
      </c>
      <c r="AA65" s="72"/>
      <c r="AB65" s="72">
        <f>SUM(AB41:AB64)</f>
        <v>0</v>
      </c>
      <c r="AC65" s="72">
        <f>SUM(AC41:AC64)</f>
        <v>0</v>
      </c>
      <c r="AD65" s="72"/>
      <c r="AE65" s="72">
        <f>SUM(AE41:AE64)</f>
        <v>0</v>
      </c>
      <c r="AF65" s="72">
        <f>SUM(AF41:AF64)</f>
        <v>0</v>
      </c>
      <c r="AG65" s="68" t="e">
        <f>Z65/$L65</f>
        <v>#DIV/0!</v>
      </c>
    </row>
    <row r="66" spans="1:33" x14ac:dyDescent="0.2">
      <c r="A66" s="111" t="s">
        <v>111</v>
      </c>
      <c r="B66" s="49" t="s">
        <v>78</v>
      </c>
      <c r="C66" s="33" t="s">
        <v>181</v>
      </c>
      <c r="D66" s="33" t="s">
        <v>181</v>
      </c>
      <c r="E66" s="33"/>
      <c r="F66" s="33"/>
      <c r="G66" s="34"/>
      <c r="H66" s="54"/>
      <c r="I66" s="54"/>
      <c r="J66" s="54"/>
      <c r="K66" s="55"/>
      <c r="L66" s="54"/>
      <c r="M66" s="54"/>
      <c r="N66" s="55"/>
      <c r="O66" s="77"/>
      <c r="P66" s="78"/>
      <c r="Q66" s="78"/>
      <c r="R66" s="77"/>
      <c r="S66" s="78"/>
      <c r="T66" s="78"/>
      <c r="U66" s="77"/>
      <c r="V66" s="78"/>
      <c r="W66" s="78"/>
      <c r="X66" s="77"/>
      <c r="Y66" s="78"/>
      <c r="Z66" s="78"/>
      <c r="AA66" s="79"/>
      <c r="AB66" s="79"/>
      <c r="AC66" s="79"/>
      <c r="AD66" s="79"/>
      <c r="AE66" s="79"/>
      <c r="AF66" s="79"/>
      <c r="AG66" s="68"/>
    </row>
    <row r="67" spans="1:33" ht="25.5" x14ac:dyDescent="0.2">
      <c r="A67" s="112" t="s">
        <v>30</v>
      </c>
      <c r="B67" s="11" t="s">
        <v>79</v>
      </c>
      <c r="C67" s="6" t="str">
        <f>VLOOKUP(A67,'[1]Planilha Orçamentaria'!$A:$L,4,0)</f>
        <v>SABESP</v>
      </c>
      <c r="D67" s="22">
        <f>VLOOKUP(A67,'[1]Planilha Orçamentaria'!$A:$L,3,0)</f>
        <v>70030068</v>
      </c>
      <c r="E67" s="23">
        <f>VLOOKUP(A67,'[1]Planilha Orçamentaria'!$A:$L,6,0)</f>
        <v>5</v>
      </c>
      <c r="F67" s="13" t="str">
        <f>VLOOKUP(A67,'[1]Planilha Orçamentaria'!$A:$L,5,0)</f>
        <v>m³</v>
      </c>
      <c r="G67" s="32">
        <f t="shared" ref="G67:G97" si="100">J67/(1+I67)</f>
        <v>0</v>
      </c>
      <c r="H67" s="7">
        <f t="shared" ref="H67:H130" si="101">ROUND(G67*E67,2)</f>
        <v>0</v>
      </c>
      <c r="I67" s="61"/>
      <c r="J67" s="62"/>
      <c r="K67" s="63">
        <f t="shared" ref="K67:K130" si="102">ROUND((E67*J67),2)</f>
        <v>0</v>
      </c>
      <c r="L67" s="81">
        <f t="shared" ref="L67:L194" si="103">$L$13</f>
        <v>0</v>
      </c>
      <c r="M67" s="62">
        <f t="shared" ref="M67:M97" si="104">ROUND(J67*(1+L67),2)</f>
        <v>0</v>
      </c>
      <c r="N67" s="63">
        <f t="shared" ref="N67:N97" si="105">ROUND((M67*E67),2)</f>
        <v>0</v>
      </c>
      <c r="O67" s="82">
        <v>0</v>
      </c>
      <c r="P67" s="83">
        <f>ROUND(O67*$N67,2)</f>
        <v>0</v>
      </c>
      <c r="Q67" s="84">
        <f t="shared" ref="Q67:Q130" si="106">P67</f>
        <v>0</v>
      </c>
      <c r="R67" s="65">
        <v>0.2</v>
      </c>
      <c r="S67" s="66">
        <f>ROUND(R67*$N67,2)</f>
        <v>0</v>
      </c>
      <c r="T67" s="67">
        <f t="shared" ref="T67:T130" si="107">Q67+S67</f>
        <v>0</v>
      </c>
      <c r="U67" s="65">
        <v>0.2</v>
      </c>
      <c r="V67" s="66">
        <f>ROUND(U67*$N67,2)</f>
        <v>0</v>
      </c>
      <c r="W67" s="67">
        <f t="shared" ref="W67:W130" si="108">T67+V67</f>
        <v>0</v>
      </c>
      <c r="X67" s="65">
        <v>0.2</v>
      </c>
      <c r="Y67" s="66">
        <f>X67*$N67</f>
        <v>0</v>
      </c>
      <c r="Z67" s="67">
        <f t="shared" ref="Z67:Z130" si="109">W67+Y67</f>
        <v>0</v>
      </c>
      <c r="AA67" s="65">
        <v>0.2</v>
      </c>
      <c r="AB67" s="66">
        <f>AA67*$N67</f>
        <v>0</v>
      </c>
      <c r="AC67" s="67">
        <f t="shared" ref="AC67:AC130" si="110">Z67+AB67</f>
        <v>0</v>
      </c>
      <c r="AD67" s="65">
        <v>0.2</v>
      </c>
      <c r="AE67" s="66">
        <v>11.88</v>
      </c>
      <c r="AF67" s="67">
        <f t="shared" ref="AF67:AF130" si="111">AC67+AE67</f>
        <v>11.88</v>
      </c>
      <c r="AG67" s="68" t="e">
        <f t="shared" ref="AG67:AG72" si="112">Z67/$N67</f>
        <v>#DIV/0!</v>
      </c>
    </row>
    <row r="68" spans="1:33" ht="25.5" x14ac:dyDescent="0.2">
      <c r="A68" s="112" t="s">
        <v>31</v>
      </c>
      <c r="B68" s="1" t="s">
        <v>75</v>
      </c>
      <c r="C68" s="6" t="str">
        <f>VLOOKUP(A68,'[1]Planilha Orçamentaria'!$A:$L,4,0)</f>
        <v>SABESP</v>
      </c>
      <c r="D68" s="22">
        <f>VLOOKUP(A68,'[1]Planilha Orçamentaria'!$A:$L,3,0)</f>
        <v>70030019</v>
      </c>
      <c r="E68" s="23">
        <f>VLOOKUP(A68,'[1]Planilha Orçamentaria'!$A:$L,6,0)</f>
        <v>1</v>
      </c>
      <c r="F68" s="13" t="str">
        <f>VLOOKUP(A68,'[1]Planilha Orçamentaria'!$A:$L,5,0)</f>
        <v>m³</v>
      </c>
      <c r="G68" s="32">
        <f t="shared" si="100"/>
        <v>0</v>
      </c>
      <c r="H68" s="7">
        <f t="shared" si="101"/>
        <v>0</v>
      </c>
      <c r="I68" s="61"/>
      <c r="J68" s="62"/>
      <c r="K68" s="63">
        <f t="shared" si="102"/>
        <v>0</v>
      </c>
      <c r="L68" s="81">
        <f t="shared" si="103"/>
        <v>0</v>
      </c>
      <c r="M68" s="62">
        <f t="shared" si="104"/>
        <v>0</v>
      </c>
      <c r="N68" s="63">
        <f t="shared" si="105"/>
        <v>0</v>
      </c>
      <c r="O68" s="85">
        <f t="shared" ref="O68:O97" si="113">O67</f>
        <v>0</v>
      </c>
      <c r="P68" s="83">
        <f t="shared" ref="P68:P131" si="114">ROUND(O68*$N68,2)</f>
        <v>0</v>
      </c>
      <c r="Q68" s="84">
        <f t="shared" si="106"/>
        <v>0</v>
      </c>
      <c r="R68" s="65">
        <f t="shared" ref="R68:R97" si="115">R67</f>
        <v>0.2</v>
      </c>
      <c r="S68" s="66">
        <f t="shared" ref="S68:S131" si="116">ROUND(R68*$N68,2)</f>
        <v>0</v>
      </c>
      <c r="T68" s="67">
        <f t="shared" si="107"/>
        <v>0</v>
      </c>
      <c r="U68" s="65">
        <f t="shared" ref="U68:U97" si="117">U67</f>
        <v>0.2</v>
      </c>
      <c r="V68" s="66">
        <f t="shared" ref="V68:V131" si="118">ROUND(U68*$N68,2)</f>
        <v>0</v>
      </c>
      <c r="W68" s="67">
        <f t="shared" si="108"/>
        <v>0</v>
      </c>
      <c r="X68" s="65">
        <f t="shared" ref="X68:X97" si="119">X67</f>
        <v>0.2</v>
      </c>
      <c r="Y68" s="66">
        <f t="shared" ref="Y68:Y131" si="120">X68*$N68</f>
        <v>0</v>
      </c>
      <c r="Z68" s="67">
        <f t="shared" si="109"/>
        <v>0</v>
      </c>
      <c r="AA68" s="65">
        <f t="shared" ref="AA68:AA97" si="121">AA67</f>
        <v>0.2</v>
      </c>
      <c r="AB68" s="66">
        <f t="shared" ref="AB68:AB131" si="122">AA68*$N68</f>
        <v>0</v>
      </c>
      <c r="AC68" s="67">
        <f t="shared" si="110"/>
        <v>0</v>
      </c>
      <c r="AD68" s="65">
        <f t="shared" ref="AD68:AD97" si="123">AD67</f>
        <v>0.2</v>
      </c>
      <c r="AE68" s="66">
        <v>2.25</v>
      </c>
      <c r="AF68" s="67">
        <f t="shared" si="111"/>
        <v>2.25</v>
      </c>
      <c r="AG68" s="68" t="e">
        <f t="shared" si="112"/>
        <v>#DIV/0!</v>
      </c>
    </row>
    <row r="69" spans="1:33" x14ac:dyDescent="0.2">
      <c r="A69" s="112" t="s">
        <v>32</v>
      </c>
      <c r="B69" s="1" t="s">
        <v>76</v>
      </c>
      <c r="C69" s="6" t="str">
        <f>VLOOKUP(A69,'[1]Planilha Orçamentaria'!$A:$L,4,0)</f>
        <v>SABESP</v>
      </c>
      <c r="D69" s="22">
        <f>VLOOKUP(A69,'[1]Planilha Orçamentaria'!$A:$L,3,0)</f>
        <v>70030090</v>
      </c>
      <c r="E69" s="23">
        <f>VLOOKUP(A69,'[1]Planilha Orçamentaria'!$A:$L,6,0)</f>
        <v>5</v>
      </c>
      <c r="F69" s="13" t="str">
        <f>VLOOKUP(A69,'[1]Planilha Orçamentaria'!$A:$L,5,0)</f>
        <v>m³</v>
      </c>
      <c r="G69" s="32">
        <f t="shared" si="100"/>
        <v>0</v>
      </c>
      <c r="H69" s="7">
        <f t="shared" si="101"/>
        <v>0</v>
      </c>
      <c r="I69" s="61"/>
      <c r="J69" s="62"/>
      <c r="K69" s="63">
        <f t="shared" si="102"/>
        <v>0</v>
      </c>
      <c r="L69" s="81">
        <f t="shared" si="103"/>
        <v>0</v>
      </c>
      <c r="M69" s="62">
        <f t="shared" si="104"/>
        <v>0</v>
      </c>
      <c r="N69" s="63">
        <f t="shared" si="105"/>
        <v>0</v>
      </c>
      <c r="O69" s="85">
        <f t="shared" si="113"/>
        <v>0</v>
      </c>
      <c r="P69" s="83">
        <f t="shared" si="114"/>
        <v>0</v>
      </c>
      <c r="Q69" s="84">
        <f t="shared" si="106"/>
        <v>0</v>
      </c>
      <c r="R69" s="65">
        <f t="shared" si="115"/>
        <v>0.2</v>
      </c>
      <c r="S69" s="66">
        <f t="shared" si="116"/>
        <v>0</v>
      </c>
      <c r="T69" s="67">
        <f t="shared" si="107"/>
        <v>0</v>
      </c>
      <c r="U69" s="65">
        <f t="shared" si="117"/>
        <v>0.2</v>
      </c>
      <c r="V69" s="66">
        <f t="shared" si="118"/>
        <v>0</v>
      </c>
      <c r="W69" s="67">
        <f t="shared" si="108"/>
        <v>0</v>
      </c>
      <c r="X69" s="65">
        <f t="shared" si="119"/>
        <v>0.2</v>
      </c>
      <c r="Y69" s="66">
        <f t="shared" si="120"/>
        <v>0</v>
      </c>
      <c r="Z69" s="67">
        <f t="shared" si="109"/>
        <v>0</v>
      </c>
      <c r="AA69" s="65">
        <f t="shared" si="121"/>
        <v>0.2</v>
      </c>
      <c r="AB69" s="66">
        <f t="shared" si="122"/>
        <v>0</v>
      </c>
      <c r="AC69" s="67">
        <f t="shared" si="110"/>
        <v>0</v>
      </c>
      <c r="AD69" s="65">
        <f t="shared" si="123"/>
        <v>0.2</v>
      </c>
      <c r="AE69" s="66">
        <v>8.68</v>
      </c>
      <c r="AF69" s="67">
        <f t="shared" si="111"/>
        <v>8.68</v>
      </c>
      <c r="AG69" s="68" t="e">
        <f t="shared" si="112"/>
        <v>#DIV/0!</v>
      </c>
    </row>
    <row r="70" spans="1:33" x14ac:dyDescent="0.2">
      <c r="A70" s="112" t="s">
        <v>45</v>
      </c>
      <c r="B70" s="11" t="s">
        <v>183</v>
      </c>
      <c r="C70" s="6" t="str">
        <f>VLOOKUP(A70,'[1]Planilha Orçamentaria'!$A:$L,4,0)</f>
        <v>SABESP</v>
      </c>
      <c r="D70" s="22">
        <f>VLOOKUP(A70,'[1]Planilha Orçamentaria'!$A:$L,3,0)</f>
        <v>70030091</v>
      </c>
      <c r="E70" s="23">
        <f>VLOOKUP(A70,'[1]Planilha Orçamentaria'!$A:$L,6,0)</f>
        <v>67</v>
      </c>
      <c r="F70" s="13" t="str">
        <f>VLOOKUP(A70,'[1]Planilha Orçamentaria'!$A:$L,5,0)</f>
        <v xml:space="preserve">m³xkm   </v>
      </c>
      <c r="G70" s="32">
        <f t="shared" si="100"/>
        <v>0</v>
      </c>
      <c r="H70" s="7">
        <f t="shared" si="101"/>
        <v>0</v>
      </c>
      <c r="I70" s="61"/>
      <c r="J70" s="62"/>
      <c r="K70" s="63">
        <f t="shared" si="102"/>
        <v>0</v>
      </c>
      <c r="L70" s="81">
        <f t="shared" si="103"/>
        <v>0</v>
      </c>
      <c r="M70" s="62">
        <f t="shared" si="104"/>
        <v>0</v>
      </c>
      <c r="N70" s="63">
        <f t="shared" si="105"/>
        <v>0</v>
      </c>
      <c r="O70" s="85">
        <f t="shared" si="113"/>
        <v>0</v>
      </c>
      <c r="P70" s="83">
        <f t="shared" si="114"/>
        <v>0</v>
      </c>
      <c r="Q70" s="84">
        <f t="shared" si="106"/>
        <v>0</v>
      </c>
      <c r="R70" s="65">
        <f t="shared" si="115"/>
        <v>0.2</v>
      </c>
      <c r="S70" s="66">
        <f t="shared" si="116"/>
        <v>0</v>
      </c>
      <c r="T70" s="67">
        <f t="shared" si="107"/>
        <v>0</v>
      </c>
      <c r="U70" s="65">
        <f t="shared" si="117"/>
        <v>0.2</v>
      </c>
      <c r="V70" s="66">
        <f t="shared" si="118"/>
        <v>0</v>
      </c>
      <c r="W70" s="67">
        <f t="shared" si="108"/>
        <v>0</v>
      </c>
      <c r="X70" s="65">
        <f t="shared" si="119"/>
        <v>0.2</v>
      </c>
      <c r="Y70" s="66">
        <f t="shared" si="120"/>
        <v>0</v>
      </c>
      <c r="Z70" s="67">
        <f t="shared" si="109"/>
        <v>0</v>
      </c>
      <c r="AA70" s="65">
        <f t="shared" si="121"/>
        <v>0.2</v>
      </c>
      <c r="AB70" s="66">
        <f t="shared" si="122"/>
        <v>0</v>
      </c>
      <c r="AC70" s="67">
        <f t="shared" si="110"/>
        <v>0</v>
      </c>
      <c r="AD70" s="65">
        <f t="shared" si="123"/>
        <v>0.2</v>
      </c>
      <c r="AE70" s="66">
        <v>47.71</v>
      </c>
      <c r="AF70" s="67">
        <f t="shared" si="111"/>
        <v>47.71</v>
      </c>
      <c r="AG70" s="68" t="e">
        <f t="shared" si="112"/>
        <v>#DIV/0!</v>
      </c>
    </row>
    <row r="71" spans="1:33" ht="25.5" x14ac:dyDescent="0.2">
      <c r="A71" s="112" t="s">
        <v>46</v>
      </c>
      <c r="B71" s="1" t="s">
        <v>116</v>
      </c>
      <c r="C71" s="6" t="str">
        <f>VLOOKUP(A71,'[1]Planilha Orçamentaria'!$A:$L,4,0)</f>
        <v>SINAPI</v>
      </c>
      <c r="D71" s="22">
        <f>VLOOKUP(A71,'[1]Planilha Orçamentaria'!$A:$L,3,0)</f>
        <v>96616</v>
      </c>
      <c r="E71" s="23">
        <f>VLOOKUP(A71,'[1]Planilha Orçamentaria'!$A:$L,6,0)</f>
        <v>1</v>
      </c>
      <c r="F71" s="13" t="str">
        <f>VLOOKUP(A71,'[1]Planilha Orçamentaria'!$A:$L,5,0)</f>
        <v>m³</v>
      </c>
      <c r="G71" s="32">
        <f t="shared" si="100"/>
        <v>0</v>
      </c>
      <c r="H71" s="7">
        <f t="shared" si="101"/>
        <v>0</v>
      </c>
      <c r="I71" s="61"/>
      <c r="J71" s="62"/>
      <c r="K71" s="63">
        <f t="shared" si="102"/>
        <v>0</v>
      </c>
      <c r="L71" s="81">
        <f t="shared" si="103"/>
        <v>0</v>
      </c>
      <c r="M71" s="62">
        <f t="shared" si="104"/>
        <v>0</v>
      </c>
      <c r="N71" s="63">
        <f t="shared" si="105"/>
        <v>0</v>
      </c>
      <c r="O71" s="85">
        <f t="shared" si="113"/>
        <v>0</v>
      </c>
      <c r="P71" s="83">
        <f t="shared" si="114"/>
        <v>0</v>
      </c>
      <c r="Q71" s="84">
        <f t="shared" si="106"/>
        <v>0</v>
      </c>
      <c r="R71" s="65">
        <f t="shared" si="115"/>
        <v>0.2</v>
      </c>
      <c r="S71" s="66">
        <f t="shared" si="116"/>
        <v>0</v>
      </c>
      <c r="T71" s="67">
        <f t="shared" si="107"/>
        <v>0</v>
      </c>
      <c r="U71" s="65">
        <f t="shared" si="117"/>
        <v>0.2</v>
      </c>
      <c r="V71" s="66">
        <f t="shared" si="118"/>
        <v>0</v>
      </c>
      <c r="W71" s="67">
        <f t="shared" si="108"/>
        <v>0</v>
      </c>
      <c r="X71" s="65">
        <f t="shared" si="119"/>
        <v>0.2</v>
      </c>
      <c r="Y71" s="66">
        <f t="shared" si="120"/>
        <v>0</v>
      </c>
      <c r="Z71" s="67">
        <f t="shared" si="109"/>
        <v>0</v>
      </c>
      <c r="AA71" s="65">
        <f t="shared" si="121"/>
        <v>0.2</v>
      </c>
      <c r="AB71" s="66">
        <f t="shared" si="122"/>
        <v>0</v>
      </c>
      <c r="AC71" s="67">
        <f t="shared" si="110"/>
        <v>0</v>
      </c>
      <c r="AD71" s="65">
        <f t="shared" si="123"/>
        <v>0.2</v>
      </c>
      <c r="AE71" s="66">
        <v>190.48</v>
      </c>
      <c r="AF71" s="67">
        <f t="shared" si="111"/>
        <v>190.48</v>
      </c>
      <c r="AG71" s="68" t="e">
        <f t="shared" si="112"/>
        <v>#DIV/0!</v>
      </c>
    </row>
    <row r="72" spans="1:33" x14ac:dyDescent="0.2">
      <c r="A72" s="112" t="s">
        <v>50</v>
      </c>
      <c r="B72" s="1" t="s">
        <v>197</v>
      </c>
      <c r="C72" s="6" t="str">
        <f>VLOOKUP(A72,'[1]Planilha Orçamentaria'!$A:$L,4,0)</f>
        <v>SABESP</v>
      </c>
      <c r="D72" s="22">
        <f>VLOOKUP(A72,'[1]Planilha Orçamentaria'!$A:$L,3,0)</f>
        <v>70070322</v>
      </c>
      <c r="E72" s="23">
        <f>VLOOKUP(A72,'[1]Planilha Orçamentaria'!$A:$L,6,0)</f>
        <v>40</v>
      </c>
      <c r="F72" s="13" t="str">
        <f>VLOOKUP(A72,'[1]Planilha Orçamentaria'!$A:$L,5,0)</f>
        <v>m</v>
      </c>
      <c r="G72" s="32">
        <f t="shared" si="100"/>
        <v>0</v>
      </c>
      <c r="H72" s="7">
        <f t="shared" si="101"/>
        <v>0</v>
      </c>
      <c r="I72" s="61"/>
      <c r="J72" s="62"/>
      <c r="K72" s="63">
        <f t="shared" si="102"/>
        <v>0</v>
      </c>
      <c r="L72" s="81">
        <f t="shared" si="103"/>
        <v>0</v>
      </c>
      <c r="M72" s="62">
        <f t="shared" si="104"/>
        <v>0</v>
      </c>
      <c r="N72" s="63">
        <f t="shared" si="105"/>
        <v>0</v>
      </c>
      <c r="O72" s="85">
        <f t="shared" si="113"/>
        <v>0</v>
      </c>
      <c r="P72" s="83">
        <f t="shared" si="114"/>
        <v>0</v>
      </c>
      <c r="Q72" s="84">
        <f t="shared" si="106"/>
        <v>0</v>
      </c>
      <c r="R72" s="65">
        <f t="shared" si="115"/>
        <v>0.2</v>
      </c>
      <c r="S72" s="66">
        <f t="shared" si="116"/>
        <v>0</v>
      </c>
      <c r="T72" s="67">
        <f t="shared" si="107"/>
        <v>0</v>
      </c>
      <c r="U72" s="65">
        <f t="shared" si="117"/>
        <v>0.2</v>
      </c>
      <c r="V72" s="66">
        <f t="shared" si="118"/>
        <v>0</v>
      </c>
      <c r="W72" s="67">
        <f t="shared" si="108"/>
        <v>0</v>
      </c>
      <c r="X72" s="65">
        <f t="shared" si="119"/>
        <v>0.2</v>
      </c>
      <c r="Y72" s="66">
        <f t="shared" si="120"/>
        <v>0</v>
      </c>
      <c r="Z72" s="67">
        <f t="shared" si="109"/>
        <v>0</v>
      </c>
      <c r="AA72" s="65">
        <f t="shared" si="121"/>
        <v>0.2</v>
      </c>
      <c r="AB72" s="66">
        <f t="shared" si="122"/>
        <v>0</v>
      </c>
      <c r="AC72" s="67">
        <f t="shared" si="110"/>
        <v>0</v>
      </c>
      <c r="AD72" s="65">
        <f t="shared" si="123"/>
        <v>0.2</v>
      </c>
      <c r="AE72" s="66">
        <v>720.48</v>
      </c>
      <c r="AF72" s="67">
        <f t="shared" si="111"/>
        <v>720.48</v>
      </c>
      <c r="AG72" s="68" t="e">
        <f t="shared" si="112"/>
        <v>#DIV/0!</v>
      </c>
    </row>
    <row r="73" spans="1:33" x14ac:dyDescent="0.2">
      <c r="A73" s="112" t="s">
        <v>52</v>
      </c>
      <c r="B73" s="21" t="s">
        <v>85</v>
      </c>
      <c r="C73" s="6" t="str">
        <f>VLOOKUP(A73,'[1]Planilha Orçamentaria'!$A:$L,4,0)</f>
        <v>SABESP</v>
      </c>
      <c r="D73" s="22">
        <f>VLOOKUP(A73,'[1]Planilha Orçamentaria'!$A:$L,3,0)</f>
        <v>70070126</v>
      </c>
      <c r="E73" s="23">
        <f>VLOOKUP(A73,'[1]Planilha Orçamentaria'!$A:$L,6,0)</f>
        <v>115</v>
      </c>
      <c r="F73" s="13" t="str">
        <f>VLOOKUP(A73,'[1]Planilha Orçamentaria'!$A:$L,5,0)</f>
        <v>m²</v>
      </c>
      <c r="G73" s="32">
        <f t="shared" si="100"/>
        <v>0</v>
      </c>
      <c r="H73" s="7">
        <f t="shared" si="101"/>
        <v>0</v>
      </c>
      <c r="I73" s="61"/>
      <c r="J73" s="62"/>
      <c r="K73" s="63">
        <f t="shared" si="102"/>
        <v>0</v>
      </c>
      <c r="L73" s="81">
        <f t="shared" si="103"/>
        <v>0</v>
      </c>
      <c r="M73" s="62">
        <f t="shared" si="104"/>
        <v>0</v>
      </c>
      <c r="N73" s="63">
        <f t="shared" si="105"/>
        <v>0</v>
      </c>
      <c r="O73" s="85">
        <f t="shared" si="113"/>
        <v>0</v>
      </c>
      <c r="P73" s="83">
        <f t="shared" si="114"/>
        <v>0</v>
      </c>
      <c r="Q73" s="84">
        <f t="shared" si="106"/>
        <v>0</v>
      </c>
      <c r="R73" s="65">
        <f t="shared" si="115"/>
        <v>0.2</v>
      </c>
      <c r="S73" s="66">
        <f t="shared" si="116"/>
        <v>0</v>
      </c>
      <c r="T73" s="67">
        <f t="shared" si="107"/>
        <v>0</v>
      </c>
      <c r="U73" s="65">
        <f t="shared" si="117"/>
        <v>0.2</v>
      </c>
      <c r="V73" s="66">
        <f t="shared" si="118"/>
        <v>0</v>
      </c>
      <c r="W73" s="67">
        <f t="shared" si="108"/>
        <v>0</v>
      </c>
      <c r="X73" s="65">
        <f t="shared" si="119"/>
        <v>0.2</v>
      </c>
      <c r="Y73" s="66">
        <f t="shared" si="120"/>
        <v>0</v>
      </c>
      <c r="Z73" s="67">
        <f t="shared" si="109"/>
        <v>0</v>
      </c>
      <c r="AA73" s="65">
        <f t="shared" si="121"/>
        <v>0.2</v>
      </c>
      <c r="AB73" s="66">
        <f t="shared" si="122"/>
        <v>0</v>
      </c>
      <c r="AC73" s="67">
        <f t="shared" si="110"/>
        <v>0</v>
      </c>
      <c r="AD73" s="65">
        <f t="shared" si="123"/>
        <v>0.2</v>
      </c>
      <c r="AE73" s="66">
        <v>2255.15</v>
      </c>
      <c r="AF73" s="67">
        <f t="shared" si="111"/>
        <v>2255.15</v>
      </c>
      <c r="AG73" s="68"/>
    </row>
    <row r="74" spans="1:33" x14ac:dyDescent="0.2">
      <c r="A74" s="112" t="s">
        <v>53</v>
      </c>
      <c r="B74" s="11" t="s">
        <v>87</v>
      </c>
      <c r="C74" s="6" t="str">
        <f>VLOOKUP(A74,'[1]Planilha Orçamentaria'!$A:$L,4,0)</f>
        <v>SABESP</v>
      </c>
      <c r="D74" s="22">
        <f>VLOOKUP(A74,'[1]Planilha Orçamentaria'!$A:$L,3,0)</f>
        <v>70070135</v>
      </c>
      <c r="E74" s="23">
        <f>VLOOKUP(A74,'[1]Planilha Orçamentaria'!$A:$L,6,0)</f>
        <v>900</v>
      </c>
      <c r="F74" s="13" t="str">
        <f>VLOOKUP(A74,'[1]Planilha Orçamentaria'!$A:$L,5,0)</f>
        <v>kg</v>
      </c>
      <c r="G74" s="32">
        <f t="shared" si="100"/>
        <v>0</v>
      </c>
      <c r="H74" s="7">
        <f t="shared" si="101"/>
        <v>0</v>
      </c>
      <c r="I74" s="61"/>
      <c r="J74" s="62"/>
      <c r="K74" s="63">
        <f t="shared" si="102"/>
        <v>0</v>
      </c>
      <c r="L74" s="81">
        <f t="shared" si="103"/>
        <v>0</v>
      </c>
      <c r="M74" s="62">
        <f t="shared" si="104"/>
        <v>0</v>
      </c>
      <c r="N74" s="63">
        <f t="shared" si="105"/>
        <v>0</v>
      </c>
      <c r="O74" s="85">
        <f t="shared" si="113"/>
        <v>0</v>
      </c>
      <c r="P74" s="83">
        <f t="shared" si="114"/>
        <v>0</v>
      </c>
      <c r="Q74" s="84">
        <f t="shared" si="106"/>
        <v>0</v>
      </c>
      <c r="R74" s="65">
        <f t="shared" si="115"/>
        <v>0.2</v>
      </c>
      <c r="S74" s="66">
        <f t="shared" si="116"/>
        <v>0</v>
      </c>
      <c r="T74" s="67">
        <f t="shared" si="107"/>
        <v>0</v>
      </c>
      <c r="U74" s="65">
        <f t="shared" si="117"/>
        <v>0.2</v>
      </c>
      <c r="V74" s="66">
        <f t="shared" si="118"/>
        <v>0</v>
      </c>
      <c r="W74" s="67">
        <f t="shared" si="108"/>
        <v>0</v>
      </c>
      <c r="X74" s="65">
        <f t="shared" si="119"/>
        <v>0.2</v>
      </c>
      <c r="Y74" s="66">
        <f t="shared" si="120"/>
        <v>0</v>
      </c>
      <c r="Z74" s="67">
        <f t="shared" si="109"/>
        <v>0</v>
      </c>
      <c r="AA74" s="65">
        <f t="shared" si="121"/>
        <v>0.2</v>
      </c>
      <c r="AB74" s="66">
        <f t="shared" si="122"/>
        <v>0</v>
      </c>
      <c r="AC74" s="67">
        <f t="shared" si="110"/>
        <v>0</v>
      </c>
      <c r="AD74" s="65">
        <f t="shared" si="123"/>
        <v>0.2</v>
      </c>
      <c r="AE74" s="66">
        <v>3061.8</v>
      </c>
      <c r="AF74" s="67">
        <f t="shared" si="111"/>
        <v>3061.8</v>
      </c>
      <c r="AG74" s="68" t="e">
        <f t="shared" ref="AG74:AG79" si="124">Z74/$N74</f>
        <v>#DIV/0!</v>
      </c>
    </row>
    <row r="75" spans="1:33" ht="25.5" x14ac:dyDescent="0.2">
      <c r="A75" s="112" t="s">
        <v>54</v>
      </c>
      <c r="B75" s="1" t="s">
        <v>185</v>
      </c>
      <c r="C75" s="6" t="str">
        <f>VLOOKUP(A75,'[1]Planilha Orçamentaria'!$A:$L,4,0)</f>
        <v>SABESP</v>
      </c>
      <c r="D75" s="22">
        <f>VLOOKUP(A75,'[1]Planilha Orçamentaria'!$A:$L,3,0)</f>
        <v>70070146</v>
      </c>
      <c r="E75" s="23">
        <f>VLOOKUP(A75,'[1]Planilha Orçamentaria'!$A:$L,6,0)</f>
        <v>14</v>
      </c>
      <c r="F75" s="13" t="str">
        <f>VLOOKUP(A75,'[1]Planilha Orçamentaria'!$A:$L,5,0)</f>
        <v>m³</v>
      </c>
      <c r="G75" s="32">
        <f t="shared" si="100"/>
        <v>0</v>
      </c>
      <c r="H75" s="7">
        <f t="shared" si="101"/>
        <v>0</v>
      </c>
      <c r="I75" s="61"/>
      <c r="J75" s="62"/>
      <c r="K75" s="63">
        <f t="shared" si="102"/>
        <v>0</v>
      </c>
      <c r="L75" s="81">
        <f t="shared" si="103"/>
        <v>0</v>
      </c>
      <c r="M75" s="62">
        <f t="shared" si="104"/>
        <v>0</v>
      </c>
      <c r="N75" s="63">
        <f t="shared" si="105"/>
        <v>0</v>
      </c>
      <c r="O75" s="85">
        <f t="shared" si="113"/>
        <v>0</v>
      </c>
      <c r="P75" s="83">
        <f t="shared" si="114"/>
        <v>0</v>
      </c>
      <c r="Q75" s="84">
        <f t="shared" si="106"/>
        <v>0</v>
      </c>
      <c r="R75" s="65">
        <f t="shared" si="115"/>
        <v>0.2</v>
      </c>
      <c r="S75" s="66">
        <f t="shared" si="116"/>
        <v>0</v>
      </c>
      <c r="T75" s="67">
        <f t="shared" si="107"/>
        <v>0</v>
      </c>
      <c r="U75" s="65">
        <f t="shared" si="117"/>
        <v>0.2</v>
      </c>
      <c r="V75" s="66">
        <f t="shared" si="118"/>
        <v>0</v>
      </c>
      <c r="W75" s="67">
        <f t="shared" si="108"/>
        <v>0</v>
      </c>
      <c r="X75" s="65">
        <f t="shared" si="119"/>
        <v>0.2</v>
      </c>
      <c r="Y75" s="66">
        <f t="shared" si="120"/>
        <v>0</v>
      </c>
      <c r="Z75" s="67">
        <f t="shared" si="109"/>
        <v>0</v>
      </c>
      <c r="AA75" s="65">
        <f t="shared" si="121"/>
        <v>0.2</v>
      </c>
      <c r="AB75" s="66">
        <f t="shared" si="122"/>
        <v>0</v>
      </c>
      <c r="AC75" s="67">
        <f t="shared" si="110"/>
        <v>0</v>
      </c>
      <c r="AD75" s="65">
        <f t="shared" si="123"/>
        <v>0.2</v>
      </c>
      <c r="AE75" s="66">
        <v>2148.35</v>
      </c>
      <c r="AF75" s="67">
        <f t="shared" si="111"/>
        <v>2148.35</v>
      </c>
      <c r="AG75" s="68" t="e">
        <f t="shared" si="124"/>
        <v>#DIV/0!</v>
      </c>
    </row>
    <row r="76" spans="1:33" x14ac:dyDescent="0.2">
      <c r="A76" s="112" t="s">
        <v>55</v>
      </c>
      <c r="B76" s="1" t="s">
        <v>90</v>
      </c>
      <c r="C76" s="6" t="str">
        <f>VLOOKUP(A76,'[1]Planilha Orçamentaria'!$A:$L,4,0)</f>
        <v>SABESP</v>
      </c>
      <c r="D76" s="22">
        <f>VLOOKUP(A76,'[1]Planilha Orçamentaria'!$A:$L,3,0)</f>
        <v>70070142</v>
      </c>
      <c r="E76" s="23">
        <f>VLOOKUP(A76,'[1]Planilha Orçamentaria'!$A:$L,6,0)</f>
        <v>1</v>
      </c>
      <c r="F76" s="13" t="str">
        <f>VLOOKUP(A76,'[1]Planilha Orçamentaria'!$A:$L,5,0)</f>
        <v>m³</v>
      </c>
      <c r="G76" s="32">
        <f t="shared" si="100"/>
        <v>0</v>
      </c>
      <c r="H76" s="7">
        <f t="shared" si="101"/>
        <v>0</v>
      </c>
      <c r="I76" s="61"/>
      <c r="J76" s="62"/>
      <c r="K76" s="63">
        <f t="shared" si="102"/>
        <v>0</v>
      </c>
      <c r="L76" s="81">
        <f t="shared" si="103"/>
        <v>0</v>
      </c>
      <c r="M76" s="62">
        <f t="shared" si="104"/>
        <v>0</v>
      </c>
      <c r="N76" s="63">
        <f t="shared" si="105"/>
        <v>0</v>
      </c>
      <c r="O76" s="85">
        <f t="shared" si="113"/>
        <v>0</v>
      </c>
      <c r="P76" s="83">
        <f t="shared" si="114"/>
        <v>0</v>
      </c>
      <c r="Q76" s="84">
        <f t="shared" si="106"/>
        <v>0</v>
      </c>
      <c r="R76" s="65">
        <f t="shared" si="115"/>
        <v>0.2</v>
      </c>
      <c r="S76" s="66">
        <f t="shared" si="116"/>
        <v>0</v>
      </c>
      <c r="T76" s="67">
        <f t="shared" si="107"/>
        <v>0</v>
      </c>
      <c r="U76" s="65">
        <f t="shared" si="117"/>
        <v>0.2</v>
      </c>
      <c r="V76" s="66">
        <f t="shared" si="118"/>
        <v>0</v>
      </c>
      <c r="W76" s="67">
        <f t="shared" si="108"/>
        <v>0</v>
      </c>
      <c r="X76" s="65">
        <f t="shared" si="119"/>
        <v>0.2</v>
      </c>
      <c r="Y76" s="66">
        <f t="shared" si="120"/>
        <v>0</v>
      </c>
      <c r="Z76" s="67">
        <f t="shared" si="109"/>
        <v>0</v>
      </c>
      <c r="AA76" s="65">
        <f t="shared" si="121"/>
        <v>0.2</v>
      </c>
      <c r="AB76" s="66">
        <f t="shared" si="122"/>
        <v>0</v>
      </c>
      <c r="AC76" s="67">
        <f t="shared" si="110"/>
        <v>0</v>
      </c>
      <c r="AD76" s="65">
        <f t="shared" si="123"/>
        <v>0.2</v>
      </c>
      <c r="AE76" s="66">
        <v>139.08000000000001</v>
      </c>
      <c r="AF76" s="67">
        <f t="shared" si="111"/>
        <v>139.08000000000001</v>
      </c>
      <c r="AG76" s="68" t="e">
        <f t="shared" si="124"/>
        <v>#DIV/0!</v>
      </c>
    </row>
    <row r="77" spans="1:33" ht="25.5" x14ac:dyDescent="0.2">
      <c r="A77" s="112" t="s">
        <v>56</v>
      </c>
      <c r="B77" s="11" t="s">
        <v>198</v>
      </c>
      <c r="C77" s="6" t="str">
        <f>VLOOKUP(A77,'[1]Planilha Orçamentaria'!$A:$L,4,0)</f>
        <v>SABESP</v>
      </c>
      <c r="D77" s="22">
        <f>VLOOKUP(A77,'[1]Planilha Orçamentaria'!$A:$L,3,0)</f>
        <v>70110013</v>
      </c>
      <c r="E77" s="23">
        <f>VLOOKUP(A77,'[1]Planilha Orçamentaria'!$A:$L,6,0)</f>
        <v>9</v>
      </c>
      <c r="F77" s="13" t="str">
        <f>VLOOKUP(A77,'[1]Planilha Orçamentaria'!$A:$L,5,0)</f>
        <v>m²</v>
      </c>
      <c r="G77" s="32">
        <f t="shared" si="100"/>
        <v>0</v>
      </c>
      <c r="H77" s="7">
        <f t="shared" si="101"/>
        <v>0</v>
      </c>
      <c r="I77" s="61"/>
      <c r="J77" s="62"/>
      <c r="K77" s="63">
        <f t="shared" si="102"/>
        <v>0</v>
      </c>
      <c r="L77" s="81">
        <f t="shared" si="103"/>
        <v>0</v>
      </c>
      <c r="M77" s="62">
        <f t="shared" si="104"/>
        <v>0</v>
      </c>
      <c r="N77" s="63">
        <f t="shared" si="105"/>
        <v>0</v>
      </c>
      <c r="O77" s="85">
        <f t="shared" si="113"/>
        <v>0</v>
      </c>
      <c r="P77" s="83">
        <f t="shared" si="114"/>
        <v>0</v>
      </c>
      <c r="Q77" s="84">
        <f t="shared" si="106"/>
        <v>0</v>
      </c>
      <c r="R77" s="65">
        <f t="shared" si="115"/>
        <v>0.2</v>
      </c>
      <c r="S77" s="66">
        <f t="shared" si="116"/>
        <v>0</v>
      </c>
      <c r="T77" s="67">
        <f t="shared" si="107"/>
        <v>0</v>
      </c>
      <c r="U77" s="65">
        <f t="shared" si="117"/>
        <v>0.2</v>
      </c>
      <c r="V77" s="66">
        <f t="shared" si="118"/>
        <v>0</v>
      </c>
      <c r="W77" s="67">
        <f t="shared" si="108"/>
        <v>0</v>
      </c>
      <c r="X77" s="65">
        <f t="shared" si="119"/>
        <v>0.2</v>
      </c>
      <c r="Y77" s="66">
        <f t="shared" si="120"/>
        <v>0</v>
      </c>
      <c r="Z77" s="67">
        <f t="shared" si="109"/>
        <v>0</v>
      </c>
      <c r="AA77" s="65">
        <f t="shared" si="121"/>
        <v>0.2</v>
      </c>
      <c r="AB77" s="66">
        <f t="shared" si="122"/>
        <v>0</v>
      </c>
      <c r="AC77" s="67">
        <f t="shared" si="110"/>
        <v>0</v>
      </c>
      <c r="AD77" s="65">
        <f t="shared" si="123"/>
        <v>0.2</v>
      </c>
      <c r="AE77" s="66">
        <v>240.67</v>
      </c>
      <c r="AF77" s="67">
        <f t="shared" si="111"/>
        <v>240.67</v>
      </c>
      <c r="AG77" s="68" t="e">
        <f t="shared" si="124"/>
        <v>#DIV/0!</v>
      </c>
    </row>
    <row r="78" spans="1:33" ht="25.5" x14ac:dyDescent="0.2">
      <c r="A78" s="112" t="s">
        <v>65</v>
      </c>
      <c r="B78" s="1" t="s">
        <v>199</v>
      </c>
      <c r="C78" s="6" t="str">
        <f>VLOOKUP(A78,'[1]Planilha Orçamentaria'!$A:$L,4,0)</f>
        <v>SABESP</v>
      </c>
      <c r="D78" s="22">
        <f>VLOOKUP(A78,'[1]Planilha Orçamentaria'!$A:$L,3,0)</f>
        <v>70110014</v>
      </c>
      <c r="E78" s="23">
        <f>VLOOKUP(A78,'[1]Planilha Orçamentaria'!$A:$L,6,0)</f>
        <v>7</v>
      </c>
      <c r="F78" s="13" t="str">
        <f>VLOOKUP(A78,'[1]Planilha Orçamentaria'!$A:$L,5,0)</f>
        <v>m²</v>
      </c>
      <c r="G78" s="32">
        <f t="shared" si="100"/>
        <v>0</v>
      </c>
      <c r="H78" s="7">
        <f t="shared" si="101"/>
        <v>0</v>
      </c>
      <c r="I78" s="61"/>
      <c r="J78" s="62"/>
      <c r="K78" s="63">
        <f t="shared" si="102"/>
        <v>0</v>
      </c>
      <c r="L78" s="81">
        <f t="shared" si="103"/>
        <v>0</v>
      </c>
      <c r="M78" s="62">
        <f t="shared" si="104"/>
        <v>0</v>
      </c>
      <c r="N78" s="63">
        <f t="shared" si="105"/>
        <v>0</v>
      </c>
      <c r="O78" s="85">
        <f t="shared" si="113"/>
        <v>0</v>
      </c>
      <c r="P78" s="83">
        <f t="shared" si="114"/>
        <v>0</v>
      </c>
      <c r="Q78" s="84">
        <f t="shared" si="106"/>
        <v>0</v>
      </c>
      <c r="R78" s="65">
        <f t="shared" si="115"/>
        <v>0.2</v>
      </c>
      <c r="S78" s="66">
        <f t="shared" si="116"/>
        <v>0</v>
      </c>
      <c r="T78" s="67">
        <f t="shared" si="107"/>
        <v>0</v>
      </c>
      <c r="U78" s="65">
        <f t="shared" si="117"/>
        <v>0.2</v>
      </c>
      <c r="V78" s="66">
        <f t="shared" si="118"/>
        <v>0</v>
      </c>
      <c r="W78" s="67">
        <f t="shared" si="108"/>
        <v>0</v>
      </c>
      <c r="X78" s="65">
        <f t="shared" si="119"/>
        <v>0.2</v>
      </c>
      <c r="Y78" s="66">
        <f t="shared" si="120"/>
        <v>0</v>
      </c>
      <c r="Z78" s="67">
        <f t="shared" si="109"/>
        <v>0</v>
      </c>
      <c r="AA78" s="65">
        <f t="shared" si="121"/>
        <v>0.2</v>
      </c>
      <c r="AB78" s="66">
        <f t="shared" si="122"/>
        <v>0</v>
      </c>
      <c r="AC78" s="67">
        <f t="shared" si="110"/>
        <v>0</v>
      </c>
      <c r="AD78" s="65">
        <f t="shared" si="123"/>
        <v>0.2</v>
      </c>
      <c r="AE78" s="66">
        <f t="shared" ref="AE78:AE90" si="125">AD78*$N78</f>
        <v>0</v>
      </c>
      <c r="AF78" s="67">
        <f t="shared" si="111"/>
        <v>0</v>
      </c>
      <c r="AG78" s="68" t="e">
        <f t="shared" si="124"/>
        <v>#DIV/0!</v>
      </c>
    </row>
    <row r="79" spans="1:33" ht="38.25" x14ac:dyDescent="0.2">
      <c r="A79" s="112" t="s">
        <v>118</v>
      </c>
      <c r="B79" s="1" t="s">
        <v>200</v>
      </c>
      <c r="C79" s="6" t="str">
        <f>VLOOKUP(A79,'[1]Planilha Orçamentaria'!$A:$L,4,0)</f>
        <v>SINAPI</v>
      </c>
      <c r="D79" s="22">
        <f>VLOOKUP(A79,'[1]Planilha Orçamentaria'!$A:$L,3,0)</f>
        <v>101162</v>
      </c>
      <c r="E79" s="23">
        <f>VLOOKUP(A79,'[1]Planilha Orçamentaria'!$A:$L,6,0)</f>
        <v>1</v>
      </c>
      <c r="F79" s="13" t="str">
        <f>VLOOKUP(A79,'[1]Planilha Orçamentaria'!$A:$L,5,0)</f>
        <v>m²</v>
      </c>
      <c r="G79" s="32">
        <f t="shared" si="100"/>
        <v>0</v>
      </c>
      <c r="H79" s="7">
        <f t="shared" si="101"/>
        <v>0</v>
      </c>
      <c r="I79" s="61"/>
      <c r="J79" s="62"/>
      <c r="K79" s="63">
        <f t="shared" si="102"/>
        <v>0</v>
      </c>
      <c r="L79" s="81">
        <f t="shared" si="103"/>
        <v>0</v>
      </c>
      <c r="M79" s="62">
        <f t="shared" si="104"/>
        <v>0</v>
      </c>
      <c r="N79" s="63">
        <f t="shared" si="105"/>
        <v>0</v>
      </c>
      <c r="O79" s="85">
        <f t="shared" si="113"/>
        <v>0</v>
      </c>
      <c r="P79" s="83">
        <f t="shared" si="114"/>
        <v>0</v>
      </c>
      <c r="Q79" s="84">
        <f t="shared" si="106"/>
        <v>0</v>
      </c>
      <c r="R79" s="65">
        <f t="shared" si="115"/>
        <v>0.2</v>
      </c>
      <c r="S79" s="66">
        <f t="shared" si="116"/>
        <v>0</v>
      </c>
      <c r="T79" s="67">
        <f t="shared" si="107"/>
        <v>0</v>
      </c>
      <c r="U79" s="65">
        <f t="shared" si="117"/>
        <v>0.2</v>
      </c>
      <c r="V79" s="66">
        <f t="shared" si="118"/>
        <v>0</v>
      </c>
      <c r="W79" s="67">
        <f t="shared" si="108"/>
        <v>0</v>
      </c>
      <c r="X79" s="65">
        <f t="shared" si="119"/>
        <v>0.2</v>
      </c>
      <c r="Y79" s="66">
        <f t="shared" si="120"/>
        <v>0</v>
      </c>
      <c r="Z79" s="67">
        <f t="shared" si="109"/>
        <v>0</v>
      </c>
      <c r="AA79" s="65">
        <f t="shared" si="121"/>
        <v>0.2</v>
      </c>
      <c r="AB79" s="66">
        <f t="shared" si="122"/>
        <v>0</v>
      </c>
      <c r="AC79" s="67">
        <f t="shared" si="110"/>
        <v>0</v>
      </c>
      <c r="AD79" s="65">
        <f t="shared" si="123"/>
        <v>0.2</v>
      </c>
      <c r="AE79" s="66">
        <v>41.66</v>
      </c>
      <c r="AF79" s="67">
        <f t="shared" si="111"/>
        <v>41.66</v>
      </c>
      <c r="AG79" s="68" t="e">
        <f t="shared" si="124"/>
        <v>#DIV/0!</v>
      </c>
    </row>
    <row r="80" spans="1:33" x14ac:dyDescent="0.2">
      <c r="A80" s="112" t="s">
        <v>120</v>
      </c>
      <c r="B80" s="21" t="s">
        <v>201</v>
      </c>
      <c r="C80" s="6" t="str">
        <f>VLOOKUP(A80,'[1]Planilha Orçamentaria'!$A:$L,4,0)</f>
        <v>SABESP</v>
      </c>
      <c r="D80" s="22">
        <f>VLOOKUP(A80,'[1]Planilha Orçamentaria'!$A:$L,3,0)</f>
        <v>70120002</v>
      </c>
      <c r="E80" s="23">
        <f>VLOOKUP(A80,'[1]Planilha Orçamentaria'!$A:$L,6,0)</f>
        <v>33</v>
      </c>
      <c r="F80" s="13" t="str">
        <f>VLOOKUP(A80,'[1]Planilha Orçamentaria'!$A:$L,5,0)</f>
        <v>m²</v>
      </c>
      <c r="G80" s="32">
        <f t="shared" si="100"/>
        <v>0</v>
      </c>
      <c r="H80" s="7">
        <f t="shared" si="101"/>
        <v>0</v>
      </c>
      <c r="I80" s="61"/>
      <c r="J80" s="62"/>
      <c r="K80" s="63">
        <f t="shared" si="102"/>
        <v>0</v>
      </c>
      <c r="L80" s="81">
        <f t="shared" si="103"/>
        <v>0</v>
      </c>
      <c r="M80" s="62">
        <f t="shared" si="104"/>
        <v>0</v>
      </c>
      <c r="N80" s="63">
        <f t="shared" si="105"/>
        <v>0</v>
      </c>
      <c r="O80" s="85">
        <f t="shared" si="113"/>
        <v>0</v>
      </c>
      <c r="P80" s="83">
        <f t="shared" si="114"/>
        <v>0</v>
      </c>
      <c r="Q80" s="84">
        <f t="shared" si="106"/>
        <v>0</v>
      </c>
      <c r="R80" s="65">
        <f t="shared" si="115"/>
        <v>0.2</v>
      </c>
      <c r="S80" s="66">
        <f t="shared" si="116"/>
        <v>0</v>
      </c>
      <c r="T80" s="67">
        <f t="shared" si="107"/>
        <v>0</v>
      </c>
      <c r="U80" s="65">
        <f t="shared" si="117"/>
        <v>0.2</v>
      </c>
      <c r="V80" s="66">
        <f t="shared" si="118"/>
        <v>0</v>
      </c>
      <c r="W80" s="67">
        <f t="shared" si="108"/>
        <v>0</v>
      </c>
      <c r="X80" s="65">
        <f t="shared" si="119"/>
        <v>0.2</v>
      </c>
      <c r="Y80" s="66">
        <f t="shared" si="120"/>
        <v>0</v>
      </c>
      <c r="Z80" s="67">
        <f t="shared" si="109"/>
        <v>0</v>
      </c>
      <c r="AA80" s="65">
        <f t="shared" si="121"/>
        <v>0.2</v>
      </c>
      <c r="AB80" s="66">
        <f t="shared" si="122"/>
        <v>0</v>
      </c>
      <c r="AC80" s="67">
        <f t="shared" si="110"/>
        <v>0</v>
      </c>
      <c r="AD80" s="65">
        <f t="shared" si="123"/>
        <v>0.2</v>
      </c>
      <c r="AE80" s="66">
        <v>76.95</v>
      </c>
      <c r="AF80" s="67">
        <f t="shared" si="111"/>
        <v>76.95</v>
      </c>
      <c r="AG80" s="68"/>
    </row>
    <row r="81" spans="1:33" x14ac:dyDescent="0.2">
      <c r="A81" s="112" t="s">
        <v>121</v>
      </c>
      <c r="B81" s="11" t="s">
        <v>97</v>
      </c>
      <c r="C81" s="6" t="str">
        <f>VLOOKUP(A81,'[1]Planilha Orçamentaria'!$A:$L,4,0)</f>
        <v>SABESP</v>
      </c>
      <c r="D81" s="22">
        <f>VLOOKUP(A81,'[1]Planilha Orçamentaria'!$A:$L,3,0)</f>
        <v>70120003</v>
      </c>
      <c r="E81" s="23">
        <f>VLOOKUP(A81,'[1]Planilha Orçamentaria'!$A:$L,6,0)</f>
        <v>33</v>
      </c>
      <c r="F81" s="13" t="str">
        <f>VLOOKUP(A81,'[1]Planilha Orçamentaria'!$A:$L,5,0)</f>
        <v>m²</v>
      </c>
      <c r="G81" s="32">
        <f t="shared" si="100"/>
        <v>0</v>
      </c>
      <c r="H81" s="7">
        <f t="shared" si="101"/>
        <v>0</v>
      </c>
      <c r="I81" s="61"/>
      <c r="J81" s="62"/>
      <c r="K81" s="63">
        <f t="shared" si="102"/>
        <v>0</v>
      </c>
      <c r="L81" s="81">
        <f t="shared" si="103"/>
        <v>0</v>
      </c>
      <c r="M81" s="62">
        <f t="shared" si="104"/>
        <v>0</v>
      </c>
      <c r="N81" s="63">
        <f t="shared" si="105"/>
        <v>0</v>
      </c>
      <c r="O81" s="85">
        <f t="shared" si="113"/>
        <v>0</v>
      </c>
      <c r="P81" s="83">
        <f t="shared" si="114"/>
        <v>0</v>
      </c>
      <c r="Q81" s="84">
        <f t="shared" si="106"/>
        <v>0</v>
      </c>
      <c r="R81" s="65">
        <f t="shared" si="115"/>
        <v>0.2</v>
      </c>
      <c r="S81" s="66">
        <f t="shared" si="116"/>
        <v>0</v>
      </c>
      <c r="T81" s="67">
        <f t="shared" si="107"/>
        <v>0</v>
      </c>
      <c r="U81" s="65">
        <f t="shared" si="117"/>
        <v>0.2</v>
      </c>
      <c r="V81" s="66">
        <f t="shared" si="118"/>
        <v>0</v>
      </c>
      <c r="W81" s="67">
        <f t="shared" si="108"/>
        <v>0</v>
      </c>
      <c r="X81" s="65">
        <f t="shared" si="119"/>
        <v>0.2</v>
      </c>
      <c r="Y81" s="66">
        <f t="shared" si="120"/>
        <v>0</v>
      </c>
      <c r="Z81" s="67">
        <f t="shared" si="109"/>
        <v>0</v>
      </c>
      <c r="AA81" s="65">
        <f t="shared" si="121"/>
        <v>0.2</v>
      </c>
      <c r="AB81" s="66">
        <f t="shared" si="122"/>
        <v>0</v>
      </c>
      <c r="AC81" s="67">
        <f t="shared" si="110"/>
        <v>0</v>
      </c>
      <c r="AD81" s="65">
        <f t="shared" si="123"/>
        <v>0.2</v>
      </c>
      <c r="AE81" s="66">
        <v>395.47</v>
      </c>
      <c r="AF81" s="67">
        <f t="shared" si="111"/>
        <v>395.47</v>
      </c>
      <c r="AG81" s="68" t="e">
        <f t="shared" ref="AG81:AG86" si="126">Z81/$N81</f>
        <v>#DIV/0!</v>
      </c>
    </row>
    <row r="82" spans="1:33" x14ac:dyDescent="0.2">
      <c r="A82" s="112" t="s">
        <v>122</v>
      </c>
      <c r="B82" s="1" t="s">
        <v>202</v>
      </c>
      <c r="C82" s="6" t="str">
        <f>VLOOKUP(A82,'[1]Planilha Orçamentaria'!$A:$L,4,0)</f>
        <v>SABESP</v>
      </c>
      <c r="D82" s="22">
        <f>VLOOKUP(A82,'[1]Planilha Orçamentaria'!$A:$L,3,0)</f>
        <v>70120004</v>
      </c>
      <c r="E82" s="23">
        <f>VLOOKUP(A82,'[1]Planilha Orçamentaria'!$A:$L,6,0)</f>
        <v>33</v>
      </c>
      <c r="F82" s="13" t="str">
        <f>VLOOKUP(A82,'[1]Planilha Orçamentaria'!$A:$L,5,0)</f>
        <v>m²</v>
      </c>
      <c r="G82" s="32">
        <f t="shared" si="100"/>
        <v>0</v>
      </c>
      <c r="H82" s="7">
        <f t="shared" si="101"/>
        <v>0</v>
      </c>
      <c r="I82" s="61"/>
      <c r="J82" s="62"/>
      <c r="K82" s="63">
        <f t="shared" si="102"/>
        <v>0</v>
      </c>
      <c r="L82" s="81">
        <f t="shared" si="103"/>
        <v>0</v>
      </c>
      <c r="M82" s="62">
        <f t="shared" si="104"/>
        <v>0</v>
      </c>
      <c r="N82" s="63">
        <f t="shared" si="105"/>
        <v>0</v>
      </c>
      <c r="O82" s="85">
        <f t="shared" si="113"/>
        <v>0</v>
      </c>
      <c r="P82" s="83">
        <f t="shared" si="114"/>
        <v>0</v>
      </c>
      <c r="Q82" s="84">
        <f t="shared" si="106"/>
        <v>0</v>
      </c>
      <c r="R82" s="65">
        <f t="shared" si="115"/>
        <v>0.2</v>
      </c>
      <c r="S82" s="66">
        <f t="shared" si="116"/>
        <v>0</v>
      </c>
      <c r="T82" s="67">
        <f t="shared" si="107"/>
        <v>0</v>
      </c>
      <c r="U82" s="65">
        <f t="shared" si="117"/>
        <v>0.2</v>
      </c>
      <c r="V82" s="66">
        <f t="shared" si="118"/>
        <v>0</v>
      </c>
      <c r="W82" s="67">
        <f t="shared" si="108"/>
        <v>0</v>
      </c>
      <c r="X82" s="65">
        <f t="shared" si="119"/>
        <v>0.2</v>
      </c>
      <c r="Y82" s="66">
        <f t="shared" si="120"/>
        <v>0</v>
      </c>
      <c r="Z82" s="67">
        <f t="shared" si="109"/>
        <v>0</v>
      </c>
      <c r="AA82" s="65">
        <f t="shared" si="121"/>
        <v>0.2</v>
      </c>
      <c r="AB82" s="66">
        <f t="shared" si="122"/>
        <v>0</v>
      </c>
      <c r="AC82" s="67">
        <f t="shared" si="110"/>
        <v>0</v>
      </c>
      <c r="AD82" s="65">
        <f t="shared" si="123"/>
        <v>0.2</v>
      </c>
      <c r="AE82" s="66">
        <v>249.87</v>
      </c>
      <c r="AF82" s="67">
        <f t="shared" si="111"/>
        <v>249.87</v>
      </c>
      <c r="AG82" s="68" t="e">
        <f t="shared" si="126"/>
        <v>#DIV/0!</v>
      </c>
    </row>
    <row r="83" spans="1:33" ht="25.5" x14ac:dyDescent="0.2">
      <c r="A83" s="112" t="s">
        <v>123</v>
      </c>
      <c r="B83" s="1" t="s">
        <v>187</v>
      </c>
      <c r="C83" s="6" t="str">
        <f>VLOOKUP(A83,'[1]Planilha Orçamentaria'!$A:$L,4,0)</f>
        <v>SINAPI</v>
      </c>
      <c r="D83" s="22">
        <f>VLOOKUP(A83,'[1]Planilha Orçamentaria'!$A:$L,3,0)</f>
        <v>88484</v>
      </c>
      <c r="E83" s="23">
        <f>VLOOKUP(A83,'[1]Planilha Orçamentaria'!$A:$L,6,0)</f>
        <v>2</v>
      </c>
      <c r="F83" s="13" t="str">
        <f>VLOOKUP(A83,'[1]Planilha Orçamentaria'!$A:$L,5,0)</f>
        <v>m²</v>
      </c>
      <c r="G83" s="32">
        <f t="shared" si="100"/>
        <v>0</v>
      </c>
      <c r="H83" s="7">
        <f t="shared" si="101"/>
        <v>0</v>
      </c>
      <c r="I83" s="61"/>
      <c r="J83" s="62"/>
      <c r="K83" s="63">
        <f t="shared" si="102"/>
        <v>0</v>
      </c>
      <c r="L83" s="81">
        <f t="shared" si="103"/>
        <v>0</v>
      </c>
      <c r="M83" s="62">
        <f t="shared" si="104"/>
        <v>0</v>
      </c>
      <c r="N83" s="63">
        <f t="shared" si="105"/>
        <v>0</v>
      </c>
      <c r="O83" s="85">
        <f t="shared" si="113"/>
        <v>0</v>
      </c>
      <c r="P83" s="83">
        <f t="shared" si="114"/>
        <v>0</v>
      </c>
      <c r="Q83" s="84">
        <f t="shared" si="106"/>
        <v>0</v>
      </c>
      <c r="R83" s="65">
        <f t="shared" si="115"/>
        <v>0.2</v>
      </c>
      <c r="S83" s="66">
        <f t="shared" si="116"/>
        <v>0</v>
      </c>
      <c r="T83" s="67">
        <f t="shared" si="107"/>
        <v>0</v>
      </c>
      <c r="U83" s="65">
        <f t="shared" si="117"/>
        <v>0.2</v>
      </c>
      <c r="V83" s="66">
        <f t="shared" si="118"/>
        <v>0</v>
      </c>
      <c r="W83" s="67">
        <f t="shared" si="108"/>
        <v>0</v>
      </c>
      <c r="X83" s="65">
        <f t="shared" si="119"/>
        <v>0.2</v>
      </c>
      <c r="Y83" s="66">
        <f t="shared" si="120"/>
        <v>0</v>
      </c>
      <c r="Z83" s="67">
        <f t="shared" si="109"/>
        <v>0</v>
      </c>
      <c r="AA83" s="65">
        <f t="shared" si="121"/>
        <v>0.2</v>
      </c>
      <c r="AB83" s="66">
        <f t="shared" si="122"/>
        <v>0</v>
      </c>
      <c r="AC83" s="67">
        <f t="shared" si="110"/>
        <v>0</v>
      </c>
      <c r="AD83" s="65">
        <f t="shared" si="123"/>
        <v>0.2</v>
      </c>
      <c r="AE83" s="66">
        <v>3.01</v>
      </c>
      <c r="AF83" s="67">
        <f t="shared" si="111"/>
        <v>3.01</v>
      </c>
      <c r="AG83" s="68" t="e">
        <f t="shared" si="126"/>
        <v>#DIV/0!</v>
      </c>
    </row>
    <row r="84" spans="1:33" ht="25.5" x14ac:dyDescent="0.2">
      <c r="A84" s="112" t="s">
        <v>124</v>
      </c>
      <c r="B84" s="11" t="s">
        <v>203</v>
      </c>
      <c r="C84" s="6" t="str">
        <f>VLOOKUP(A84,'[1]Planilha Orçamentaria'!$A:$L,4,0)</f>
        <v>SINAPI</v>
      </c>
      <c r="D84" s="22">
        <f>VLOOKUP(A84,'[1]Planilha Orçamentaria'!$A:$L,3,0)</f>
        <v>88485</v>
      </c>
      <c r="E84" s="23">
        <f>VLOOKUP(A84,'[1]Planilha Orçamentaria'!$A:$L,6,0)</f>
        <v>31</v>
      </c>
      <c r="F84" s="13" t="str">
        <f>VLOOKUP(A84,'[1]Planilha Orçamentaria'!$A:$L,5,0)</f>
        <v>m²</v>
      </c>
      <c r="G84" s="32">
        <f t="shared" si="100"/>
        <v>0</v>
      </c>
      <c r="H84" s="7">
        <f t="shared" si="101"/>
        <v>0</v>
      </c>
      <c r="I84" s="61"/>
      <c r="J84" s="62"/>
      <c r="K84" s="63">
        <f t="shared" si="102"/>
        <v>0</v>
      </c>
      <c r="L84" s="81">
        <f t="shared" si="103"/>
        <v>0</v>
      </c>
      <c r="M84" s="62">
        <f t="shared" si="104"/>
        <v>0</v>
      </c>
      <c r="N84" s="63">
        <f t="shared" si="105"/>
        <v>0</v>
      </c>
      <c r="O84" s="85">
        <f t="shared" si="113"/>
        <v>0</v>
      </c>
      <c r="P84" s="83">
        <f t="shared" si="114"/>
        <v>0</v>
      </c>
      <c r="Q84" s="84">
        <f t="shared" si="106"/>
        <v>0</v>
      </c>
      <c r="R84" s="65">
        <f t="shared" si="115"/>
        <v>0.2</v>
      </c>
      <c r="S84" s="66">
        <f t="shared" si="116"/>
        <v>0</v>
      </c>
      <c r="T84" s="67">
        <f t="shared" si="107"/>
        <v>0</v>
      </c>
      <c r="U84" s="65">
        <f t="shared" si="117"/>
        <v>0.2</v>
      </c>
      <c r="V84" s="66">
        <f t="shared" si="118"/>
        <v>0</v>
      </c>
      <c r="W84" s="67">
        <f t="shared" si="108"/>
        <v>0</v>
      </c>
      <c r="X84" s="65">
        <f t="shared" si="119"/>
        <v>0.2</v>
      </c>
      <c r="Y84" s="66">
        <f t="shared" si="120"/>
        <v>0</v>
      </c>
      <c r="Z84" s="67">
        <f t="shared" si="109"/>
        <v>0</v>
      </c>
      <c r="AA84" s="65">
        <f t="shared" si="121"/>
        <v>0.2</v>
      </c>
      <c r="AB84" s="66">
        <f t="shared" si="122"/>
        <v>0</v>
      </c>
      <c r="AC84" s="67">
        <f t="shared" si="110"/>
        <v>0</v>
      </c>
      <c r="AD84" s="65">
        <f t="shared" si="123"/>
        <v>0.2</v>
      </c>
      <c r="AE84" s="66">
        <f t="shared" si="125"/>
        <v>0</v>
      </c>
      <c r="AF84" s="67">
        <f t="shared" si="111"/>
        <v>0</v>
      </c>
      <c r="AG84" s="68" t="e">
        <f t="shared" si="126"/>
        <v>#DIV/0!</v>
      </c>
    </row>
    <row r="85" spans="1:33" ht="25.5" x14ac:dyDescent="0.2">
      <c r="A85" s="112" t="s">
        <v>125</v>
      </c>
      <c r="B85" s="1" t="s">
        <v>204</v>
      </c>
      <c r="C85" s="6" t="str">
        <f>VLOOKUP(A85,'[1]Planilha Orçamentaria'!$A:$L,4,0)</f>
        <v>SINAPI</v>
      </c>
      <c r="D85" s="22">
        <f>VLOOKUP(A85,'[1]Planilha Orçamentaria'!$A:$L,3,0)</f>
        <v>88488</v>
      </c>
      <c r="E85" s="23">
        <f>VLOOKUP(A85,'[1]Planilha Orçamentaria'!$A:$L,6,0)</f>
        <v>2</v>
      </c>
      <c r="F85" s="13" t="str">
        <f>VLOOKUP(A85,'[1]Planilha Orçamentaria'!$A:$L,5,0)</f>
        <v>m²</v>
      </c>
      <c r="G85" s="32">
        <f t="shared" si="100"/>
        <v>0</v>
      </c>
      <c r="H85" s="7">
        <f t="shared" si="101"/>
        <v>0</v>
      </c>
      <c r="I85" s="61"/>
      <c r="J85" s="62"/>
      <c r="K85" s="63">
        <f t="shared" si="102"/>
        <v>0</v>
      </c>
      <c r="L85" s="81">
        <f t="shared" si="103"/>
        <v>0</v>
      </c>
      <c r="M85" s="62">
        <f t="shared" si="104"/>
        <v>0</v>
      </c>
      <c r="N85" s="63">
        <f t="shared" si="105"/>
        <v>0</v>
      </c>
      <c r="O85" s="85">
        <f t="shared" si="113"/>
        <v>0</v>
      </c>
      <c r="P85" s="83">
        <f t="shared" si="114"/>
        <v>0</v>
      </c>
      <c r="Q85" s="84">
        <f t="shared" si="106"/>
        <v>0</v>
      </c>
      <c r="R85" s="65">
        <f t="shared" si="115"/>
        <v>0.2</v>
      </c>
      <c r="S85" s="66">
        <f t="shared" si="116"/>
        <v>0</v>
      </c>
      <c r="T85" s="67">
        <f t="shared" si="107"/>
        <v>0</v>
      </c>
      <c r="U85" s="65">
        <f t="shared" si="117"/>
        <v>0.2</v>
      </c>
      <c r="V85" s="66">
        <f t="shared" si="118"/>
        <v>0</v>
      </c>
      <c r="W85" s="67">
        <f t="shared" si="108"/>
        <v>0</v>
      </c>
      <c r="X85" s="65">
        <f t="shared" si="119"/>
        <v>0.2</v>
      </c>
      <c r="Y85" s="66">
        <f t="shared" si="120"/>
        <v>0</v>
      </c>
      <c r="Z85" s="67">
        <f t="shared" si="109"/>
        <v>0</v>
      </c>
      <c r="AA85" s="65">
        <f t="shared" si="121"/>
        <v>0.2</v>
      </c>
      <c r="AB85" s="66">
        <f t="shared" si="122"/>
        <v>0</v>
      </c>
      <c r="AC85" s="67">
        <f t="shared" si="110"/>
        <v>0</v>
      </c>
      <c r="AD85" s="65">
        <f t="shared" si="123"/>
        <v>0.2</v>
      </c>
      <c r="AE85" s="66">
        <f t="shared" si="125"/>
        <v>0</v>
      </c>
      <c r="AF85" s="67">
        <f t="shared" si="111"/>
        <v>0</v>
      </c>
      <c r="AG85" s="68" t="e">
        <f t="shared" si="126"/>
        <v>#DIV/0!</v>
      </c>
    </row>
    <row r="86" spans="1:33" ht="25.5" x14ac:dyDescent="0.2">
      <c r="A86" s="112" t="s">
        <v>126</v>
      </c>
      <c r="B86" s="1" t="s">
        <v>205</v>
      </c>
      <c r="C86" s="6" t="str">
        <f>VLOOKUP(A86,'[1]Planilha Orçamentaria'!$A:$L,4,0)</f>
        <v>SINAPI</v>
      </c>
      <c r="D86" s="22">
        <f>VLOOKUP(A86,'[1]Planilha Orçamentaria'!$A:$L,3,0)</f>
        <v>88489</v>
      </c>
      <c r="E86" s="23">
        <f>VLOOKUP(A86,'[1]Planilha Orçamentaria'!$A:$L,6,0)</f>
        <v>31</v>
      </c>
      <c r="F86" s="13" t="str">
        <f>VLOOKUP(A86,'[1]Planilha Orçamentaria'!$A:$L,5,0)</f>
        <v>m²</v>
      </c>
      <c r="G86" s="32">
        <f t="shared" si="100"/>
        <v>0</v>
      </c>
      <c r="H86" s="7">
        <f t="shared" si="101"/>
        <v>0</v>
      </c>
      <c r="I86" s="61"/>
      <c r="J86" s="62"/>
      <c r="K86" s="63">
        <f t="shared" si="102"/>
        <v>0</v>
      </c>
      <c r="L86" s="81">
        <f t="shared" si="103"/>
        <v>0</v>
      </c>
      <c r="M86" s="62">
        <f t="shared" si="104"/>
        <v>0</v>
      </c>
      <c r="N86" s="63">
        <f t="shared" si="105"/>
        <v>0</v>
      </c>
      <c r="O86" s="85">
        <f t="shared" si="113"/>
        <v>0</v>
      </c>
      <c r="P86" s="83">
        <f t="shared" si="114"/>
        <v>0</v>
      </c>
      <c r="Q86" s="84">
        <f t="shared" si="106"/>
        <v>0</v>
      </c>
      <c r="R86" s="65">
        <f t="shared" si="115"/>
        <v>0.2</v>
      </c>
      <c r="S86" s="66">
        <f t="shared" si="116"/>
        <v>0</v>
      </c>
      <c r="T86" s="67">
        <f t="shared" si="107"/>
        <v>0</v>
      </c>
      <c r="U86" s="65">
        <f t="shared" si="117"/>
        <v>0.2</v>
      </c>
      <c r="V86" s="66">
        <f t="shared" si="118"/>
        <v>0</v>
      </c>
      <c r="W86" s="67">
        <f t="shared" si="108"/>
        <v>0</v>
      </c>
      <c r="X86" s="65">
        <f t="shared" si="119"/>
        <v>0.2</v>
      </c>
      <c r="Y86" s="66">
        <f t="shared" si="120"/>
        <v>0</v>
      </c>
      <c r="Z86" s="67">
        <f t="shared" si="109"/>
        <v>0</v>
      </c>
      <c r="AA86" s="65">
        <f t="shared" si="121"/>
        <v>0.2</v>
      </c>
      <c r="AB86" s="66">
        <f t="shared" si="122"/>
        <v>0</v>
      </c>
      <c r="AC86" s="67">
        <f t="shared" si="110"/>
        <v>0</v>
      </c>
      <c r="AD86" s="65">
        <f t="shared" si="123"/>
        <v>0.2</v>
      </c>
      <c r="AE86" s="66">
        <f t="shared" si="125"/>
        <v>0</v>
      </c>
      <c r="AF86" s="67">
        <f t="shared" si="111"/>
        <v>0</v>
      </c>
      <c r="AG86" s="68" t="e">
        <f t="shared" si="126"/>
        <v>#DIV/0!</v>
      </c>
    </row>
    <row r="87" spans="1:33" ht="25.5" x14ac:dyDescent="0.2">
      <c r="A87" s="112" t="s">
        <v>127</v>
      </c>
      <c r="B87" s="21" t="s">
        <v>206</v>
      </c>
      <c r="C87" s="6" t="str">
        <f>VLOOKUP(A87,'[1]Planilha Orçamentaria'!$A:$L,4,0)</f>
        <v>SINAPI</v>
      </c>
      <c r="D87" s="22">
        <f>VLOOKUP(A87,'[1]Planilha Orçamentaria'!$A:$L,3,0)</f>
        <v>89580</v>
      </c>
      <c r="E87" s="23">
        <f>VLOOKUP(A87,'[1]Planilha Orçamentaria'!$A:$L,6,0)</f>
        <v>3</v>
      </c>
      <c r="F87" s="13" t="str">
        <f>VLOOKUP(A87,'[1]Planilha Orçamentaria'!$A:$L,5,0)</f>
        <v>m</v>
      </c>
      <c r="G87" s="32">
        <f t="shared" si="100"/>
        <v>0</v>
      </c>
      <c r="H87" s="7">
        <f t="shared" si="101"/>
        <v>0</v>
      </c>
      <c r="I87" s="61"/>
      <c r="J87" s="62"/>
      <c r="K87" s="63">
        <f t="shared" si="102"/>
        <v>0</v>
      </c>
      <c r="L87" s="81">
        <f t="shared" si="103"/>
        <v>0</v>
      </c>
      <c r="M87" s="62">
        <f t="shared" si="104"/>
        <v>0</v>
      </c>
      <c r="N87" s="63">
        <f t="shared" si="105"/>
        <v>0</v>
      </c>
      <c r="O87" s="85">
        <f t="shared" si="113"/>
        <v>0</v>
      </c>
      <c r="P87" s="83">
        <f t="shared" si="114"/>
        <v>0</v>
      </c>
      <c r="Q87" s="84">
        <f t="shared" si="106"/>
        <v>0</v>
      </c>
      <c r="R87" s="65">
        <f t="shared" si="115"/>
        <v>0.2</v>
      </c>
      <c r="S87" s="66">
        <f t="shared" si="116"/>
        <v>0</v>
      </c>
      <c r="T87" s="67">
        <f t="shared" si="107"/>
        <v>0</v>
      </c>
      <c r="U87" s="65">
        <f t="shared" si="117"/>
        <v>0.2</v>
      </c>
      <c r="V87" s="66">
        <f t="shared" si="118"/>
        <v>0</v>
      </c>
      <c r="W87" s="67">
        <f t="shared" si="108"/>
        <v>0</v>
      </c>
      <c r="X87" s="65">
        <f t="shared" si="119"/>
        <v>0.2</v>
      </c>
      <c r="Y87" s="66">
        <f t="shared" si="120"/>
        <v>0</v>
      </c>
      <c r="Z87" s="67">
        <f t="shared" si="109"/>
        <v>0</v>
      </c>
      <c r="AA87" s="65">
        <f t="shared" si="121"/>
        <v>0.2</v>
      </c>
      <c r="AB87" s="66">
        <f t="shared" si="122"/>
        <v>0</v>
      </c>
      <c r="AC87" s="67">
        <f t="shared" si="110"/>
        <v>0</v>
      </c>
      <c r="AD87" s="65">
        <f t="shared" si="123"/>
        <v>0.2</v>
      </c>
      <c r="AE87" s="66">
        <f t="shared" si="125"/>
        <v>0</v>
      </c>
      <c r="AF87" s="67">
        <f t="shared" si="111"/>
        <v>0</v>
      </c>
      <c r="AG87" s="68"/>
    </row>
    <row r="88" spans="1:33" ht="38.25" x14ac:dyDescent="0.2">
      <c r="A88" s="112" t="s">
        <v>128</v>
      </c>
      <c r="B88" s="11" t="s">
        <v>207</v>
      </c>
      <c r="C88" s="6" t="str">
        <f>VLOOKUP(A88,'[1]Planilha Orçamentaria'!$A:$L,4,0)</f>
        <v>SINAPI</v>
      </c>
      <c r="D88" s="22">
        <f>VLOOKUP(A88,'[1]Planilha Orçamentaria'!$A:$L,3,0)</f>
        <v>89590</v>
      </c>
      <c r="E88" s="23">
        <f>VLOOKUP(A88,'[1]Planilha Orçamentaria'!$A:$L,6,0)</f>
        <v>1</v>
      </c>
      <c r="F88" s="13" t="str">
        <f>VLOOKUP(A88,'[1]Planilha Orçamentaria'!$A:$L,5,0)</f>
        <v>und</v>
      </c>
      <c r="G88" s="32">
        <f t="shared" si="100"/>
        <v>0</v>
      </c>
      <c r="H88" s="7">
        <f t="shared" si="101"/>
        <v>0</v>
      </c>
      <c r="I88" s="61"/>
      <c r="J88" s="62"/>
      <c r="K88" s="63">
        <f t="shared" si="102"/>
        <v>0</v>
      </c>
      <c r="L88" s="81">
        <f t="shared" si="103"/>
        <v>0</v>
      </c>
      <c r="M88" s="62">
        <f t="shared" si="104"/>
        <v>0</v>
      </c>
      <c r="N88" s="63">
        <f t="shared" si="105"/>
        <v>0</v>
      </c>
      <c r="O88" s="85">
        <f t="shared" si="113"/>
        <v>0</v>
      </c>
      <c r="P88" s="83">
        <f t="shared" si="114"/>
        <v>0</v>
      </c>
      <c r="Q88" s="84">
        <f t="shared" si="106"/>
        <v>0</v>
      </c>
      <c r="R88" s="65">
        <f t="shared" si="115"/>
        <v>0.2</v>
      </c>
      <c r="S88" s="66">
        <f t="shared" si="116"/>
        <v>0</v>
      </c>
      <c r="T88" s="67">
        <f t="shared" si="107"/>
        <v>0</v>
      </c>
      <c r="U88" s="65">
        <f t="shared" si="117"/>
        <v>0.2</v>
      </c>
      <c r="V88" s="66">
        <f t="shared" si="118"/>
        <v>0</v>
      </c>
      <c r="W88" s="67">
        <f t="shared" si="108"/>
        <v>0</v>
      </c>
      <c r="X88" s="65">
        <f t="shared" si="119"/>
        <v>0.2</v>
      </c>
      <c r="Y88" s="66">
        <f t="shared" si="120"/>
        <v>0</v>
      </c>
      <c r="Z88" s="67">
        <f t="shared" si="109"/>
        <v>0</v>
      </c>
      <c r="AA88" s="65">
        <f t="shared" si="121"/>
        <v>0.2</v>
      </c>
      <c r="AB88" s="66">
        <f t="shared" si="122"/>
        <v>0</v>
      </c>
      <c r="AC88" s="67">
        <f t="shared" si="110"/>
        <v>0</v>
      </c>
      <c r="AD88" s="65">
        <f t="shared" si="123"/>
        <v>0.2</v>
      </c>
      <c r="AE88" s="66">
        <f t="shared" si="125"/>
        <v>0</v>
      </c>
      <c r="AF88" s="67">
        <f t="shared" si="111"/>
        <v>0</v>
      </c>
      <c r="AG88" s="68" t="e">
        <f t="shared" ref="AG88:AG93" si="127">Z88/$N88</f>
        <v>#DIV/0!</v>
      </c>
    </row>
    <row r="89" spans="1:33" ht="38.25" x14ac:dyDescent="0.2">
      <c r="A89" s="112" t="s">
        <v>129</v>
      </c>
      <c r="B89" s="1" t="s">
        <v>193</v>
      </c>
      <c r="C89" s="6" t="str">
        <f>VLOOKUP(A89,'[1]Planilha Orçamentaria'!$A:$L,4,0)</f>
        <v>SINAPI</v>
      </c>
      <c r="D89" s="22">
        <f>VLOOKUP(A89,'[1]Planilha Orçamentaria'!$A:$L,3,0)</f>
        <v>89491</v>
      </c>
      <c r="E89" s="23">
        <f>VLOOKUP(A89,'[1]Planilha Orçamentaria'!$A:$L,6,0)</f>
        <v>1</v>
      </c>
      <c r="F89" s="13" t="str">
        <f>VLOOKUP(A89,'[1]Planilha Orçamentaria'!$A:$L,5,0)</f>
        <v>und</v>
      </c>
      <c r="G89" s="32">
        <f t="shared" si="100"/>
        <v>0</v>
      </c>
      <c r="H89" s="7">
        <f t="shared" si="101"/>
        <v>0</v>
      </c>
      <c r="I89" s="61"/>
      <c r="J89" s="62"/>
      <c r="K89" s="63">
        <f t="shared" si="102"/>
        <v>0</v>
      </c>
      <c r="L89" s="81">
        <f t="shared" si="103"/>
        <v>0</v>
      </c>
      <c r="M89" s="62">
        <f t="shared" si="104"/>
        <v>0</v>
      </c>
      <c r="N89" s="63">
        <f t="shared" si="105"/>
        <v>0</v>
      </c>
      <c r="O89" s="85">
        <f t="shared" si="113"/>
        <v>0</v>
      </c>
      <c r="P89" s="83">
        <f t="shared" si="114"/>
        <v>0</v>
      </c>
      <c r="Q89" s="84">
        <f t="shared" si="106"/>
        <v>0</v>
      </c>
      <c r="R89" s="65">
        <f t="shared" si="115"/>
        <v>0.2</v>
      </c>
      <c r="S89" s="66">
        <f t="shared" si="116"/>
        <v>0</v>
      </c>
      <c r="T89" s="67">
        <f t="shared" si="107"/>
        <v>0</v>
      </c>
      <c r="U89" s="65">
        <f t="shared" si="117"/>
        <v>0.2</v>
      </c>
      <c r="V89" s="66">
        <f t="shared" si="118"/>
        <v>0</v>
      </c>
      <c r="W89" s="67">
        <f t="shared" si="108"/>
        <v>0</v>
      </c>
      <c r="X89" s="65">
        <f t="shared" si="119"/>
        <v>0.2</v>
      </c>
      <c r="Y89" s="66">
        <f t="shared" si="120"/>
        <v>0</v>
      </c>
      <c r="Z89" s="67">
        <f t="shared" si="109"/>
        <v>0</v>
      </c>
      <c r="AA89" s="65">
        <f t="shared" si="121"/>
        <v>0.2</v>
      </c>
      <c r="AB89" s="66">
        <f t="shared" si="122"/>
        <v>0</v>
      </c>
      <c r="AC89" s="67">
        <f t="shared" si="110"/>
        <v>0</v>
      </c>
      <c r="AD89" s="65">
        <f t="shared" si="123"/>
        <v>0.2</v>
      </c>
      <c r="AE89" s="66">
        <f t="shared" si="125"/>
        <v>0</v>
      </c>
      <c r="AF89" s="67">
        <f t="shared" si="111"/>
        <v>0</v>
      </c>
      <c r="AG89" s="68" t="e">
        <f t="shared" si="127"/>
        <v>#DIV/0!</v>
      </c>
    </row>
    <row r="90" spans="1:33" ht="25.5" x14ac:dyDescent="0.2">
      <c r="A90" s="112" t="s">
        <v>130</v>
      </c>
      <c r="B90" s="1" t="s">
        <v>208</v>
      </c>
      <c r="C90" s="6" t="str">
        <f>VLOOKUP(A90,'[1]Planilha Orçamentaria'!$A:$L,4,0)</f>
        <v>SABESP</v>
      </c>
      <c r="D90" s="22">
        <f>VLOOKUP(A90,'[1]Planilha Orçamentaria'!$A:$L,3,0)</f>
        <v>70110152</v>
      </c>
      <c r="E90" s="23">
        <f>VLOOKUP(A90,'[1]Planilha Orçamentaria'!$A:$L,6,0)</f>
        <v>4</v>
      </c>
      <c r="F90" s="13" t="str">
        <f>VLOOKUP(A90,'[1]Planilha Orçamentaria'!$A:$L,5,0)</f>
        <v>m</v>
      </c>
      <c r="G90" s="32">
        <f t="shared" si="100"/>
        <v>0</v>
      </c>
      <c r="H90" s="7">
        <f t="shared" si="101"/>
        <v>0</v>
      </c>
      <c r="I90" s="61"/>
      <c r="J90" s="62"/>
      <c r="K90" s="63">
        <f t="shared" si="102"/>
        <v>0</v>
      </c>
      <c r="L90" s="81">
        <f t="shared" si="103"/>
        <v>0</v>
      </c>
      <c r="M90" s="62">
        <f t="shared" si="104"/>
        <v>0</v>
      </c>
      <c r="N90" s="63">
        <f t="shared" si="105"/>
        <v>0</v>
      </c>
      <c r="O90" s="85">
        <f t="shared" si="113"/>
        <v>0</v>
      </c>
      <c r="P90" s="83">
        <f t="shared" si="114"/>
        <v>0</v>
      </c>
      <c r="Q90" s="84">
        <f t="shared" si="106"/>
        <v>0</v>
      </c>
      <c r="R90" s="65">
        <f t="shared" si="115"/>
        <v>0.2</v>
      </c>
      <c r="S90" s="66">
        <f t="shared" si="116"/>
        <v>0</v>
      </c>
      <c r="T90" s="67">
        <f t="shared" si="107"/>
        <v>0</v>
      </c>
      <c r="U90" s="65">
        <f t="shared" si="117"/>
        <v>0.2</v>
      </c>
      <c r="V90" s="66">
        <f t="shared" si="118"/>
        <v>0</v>
      </c>
      <c r="W90" s="67">
        <f t="shared" si="108"/>
        <v>0</v>
      </c>
      <c r="X90" s="65">
        <f t="shared" si="119"/>
        <v>0.2</v>
      </c>
      <c r="Y90" s="66">
        <f t="shared" si="120"/>
        <v>0</v>
      </c>
      <c r="Z90" s="67">
        <f t="shared" si="109"/>
        <v>0</v>
      </c>
      <c r="AA90" s="65">
        <f t="shared" si="121"/>
        <v>0.2</v>
      </c>
      <c r="AB90" s="66">
        <f t="shared" si="122"/>
        <v>0</v>
      </c>
      <c r="AC90" s="67">
        <f t="shared" si="110"/>
        <v>0</v>
      </c>
      <c r="AD90" s="65">
        <f t="shared" si="123"/>
        <v>0.2</v>
      </c>
      <c r="AE90" s="66">
        <f t="shared" si="125"/>
        <v>0</v>
      </c>
      <c r="AF90" s="67">
        <f t="shared" si="111"/>
        <v>0</v>
      </c>
      <c r="AG90" s="68" t="e">
        <f t="shared" si="127"/>
        <v>#DIV/0!</v>
      </c>
    </row>
    <row r="91" spans="1:33" ht="25.5" x14ac:dyDescent="0.2">
      <c r="A91" s="112" t="s">
        <v>131</v>
      </c>
      <c r="B91" s="11" t="s">
        <v>209</v>
      </c>
      <c r="C91" s="6" t="str">
        <f>VLOOKUP(A91,'[1]Planilha Orçamentaria'!$A:$L,4,0)</f>
        <v>SABESP</v>
      </c>
      <c r="D91" s="22">
        <f>VLOOKUP(A91,'[1]Planilha Orçamentaria'!$A:$L,3,0)</f>
        <v>70110156</v>
      </c>
      <c r="E91" s="23">
        <f>VLOOKUP(A91,'[1]Planilha Orçamentaria'!$A:$L,6,0)</f>
        <v>16</v>
      </c>
      <c r="F91" s="13" t="str">
        <f>VLOOKUP(A91,'[1]Planilha Orçamentaria'!$A:$L,5,0)</f>
        <v>m</v>
      </c>
      <c r="G91" s="32">
        <f t="shared" si="100"/>
        <v>0</v>
      </c>
      <c r="H91" s="7">
        <f t="shared" si="101"/>
        <v>0</v>
      </c>
      <c r="I91" s="61"/>
      <c r="J91" s="62"/>
      <c r="K91" s="63">
        <f t="shared" si="102"/>
        <v>0</v>
      </c>
      <c r="L91" s="81">
        <f t="shared" si="103"/>
        <v>0</v>
      </c>
      <c r="M91" s="62">
        <f t="shared" si="104"/>
        <v>0</v>
      </c>
      <c r="N91" s="63">
        <f t="shared" si="105"/>
        <v>0</v>
      </c>
      <c r="O91" s="85">
        <f t="shared" si="113"/>
        <v>0</v>
      </c>
      <c r="P91" s="83">
        <f t="shared" si="114"/>
        <v>0</v>
      </c>
      <c r="Q91" s="84">
        <f t="shared" si="106"/>
        <v>0</v>
      </c>
      <c r="R91" s="65">
        <f t="shared" si="115"/>
        <v>0.2</v>
      </c>
      <c r="S91" s="66">
        <f t="shared" si="116"/>
        <v>0</v>
      </c>
      <c r="T91" s="67">
        <f t="shared" si="107"/>
        <v>0</v>
      </c>
      <c r="U91" s="65">
        <f t="shared" si="117"/>
        <v>0.2</v>
      </c>
      <c r="V91" s="66">
        <f t="shared" si="118"/>
        <v>0</v>
      </c>
      <c r="W91" s="67">
        <f t="shared" si="108"/>
        <v>0</v>
      </c>
      <c r="X91" s="65">
        <f t="shared" si="119"/>
        <v>0.2</v>
      </c>
      <c r="Y91" s="66">
        <f t="shared" si="120"/>
        <v>0</v>
      </c>
      <c r="Z91" s="67">
        <f t="shared" si="109"/>
        <v>0</v>
      </c>
      <c r="AA91" s="65">
        <f t="shared" si="121"/>
        <v>0.2</v>
      </c>
      <c r="AB91" s="66">
        <f t="shared" si="122"/>
        <v>0</v>
      </c>
      <c r="AC91" s="67">
        <f t="shared" si="110"/>
        <v>0</v>
      </c>
      <c r="AD91" s="65">
        <f t="shared" si="123"/>
        <v>0.2</v>
      </c>
      <c r="AE91" s="66">
        <v>4067.52</v>
      </c>
      <c r="AF91" s="67">
        <f t="shared" si="111"/>
        <v>4067.52</v>
      </c>
      <c r="AG91" s="68" t="e">
        <f t="shared" si="127"/>
        <v>#DIV/0!</v>
      </c>
    </row>
    <row r="92" spans="1:33" x14ac:dyDescent="0.2">
      <c r="A92" s="112" t="s">
        <v>132</v>
      </c>
      <c r="B92" s="1" t="s">
        <v>109</v>
      </c>
      <c r="C92" s="6" t="str">
        <f>VLOOKUP(A92,'[1]Planilha Orçamentaria'!$A:$L,4,0)</f>
        <v>SABESP</v>
      </c>
      <c r="D92" s="22">
        <f>VLOOKUP(A92,'[1]Planilha Orçamentaria'!$A:$L,3,0)</f>
        <v>70110056</v>
      </c>
      <c r="E92" s="23">
        <f>VLOOKUP(A92,'[1]Planilha Orçamentaria'!$A:$L,6,0)</f>
        <v>5</v>
      </c>
      <c r="F92" s="13" t="str">
        <f>VLOOKUP(A92,'[1]Planilha Orçamentaria'!$A:$L,5,0)</f>
        <v>m²</v>
      </c>
      <c r="G92" s="32">
        <f t="shared" si="100"/>
        <v>0</v>
      </c>
      <c r="H92" s="7">
        <f t="shared" si="101"/>
        <v>0</v>
      </c>
      <c r="I92" s="61"/>
      <c r="J92" s="62"/>
      <c r="K92" s="63">
        <f t="shared" si="102"/>
        <v>0</v>
      </c>
      <c r="L92" s="81">
        <f t="shared" si="103"/>
        <v>0</v>
      </c>
      <c r="M92" s="62">
        <f t="shared" si="104"/>
        <v>0</v>
      </c>
      <c r="N92" s="63">
        <f t="shared" si="105"/>
        <v>0</v>
      </c>
      <c r="O92" s="85">
        <f t="shared" si="113"/>
        <v>0</v>
      </c>
      <c r="P92" s="83">
        <f t="shared" si="114"/>
        <v>0</v>
      </c>
      <c r="Q92" s="84">
        <f t="shared" si="106"/>
        <v>0</v>
      </c>
      <c r="R92" s="65">
        <f t="shared" si="115"/>
        <v>0.2</v>
      </c>
      <c r="S92" s="66">
        <f t="shared" si="116"/>
        <v>0</v>
      </c>
      <c r="T92" s="67">
        <f t="shared" si="107"/>
        <v>0</v>
      </c>
      <c r="U92" s="65">
        <f t="shared" si="117"/>
        <v>0.2</v>
      </c>
      <c r="V92" s="66">
        <f t="shared" si="118"/>
        <v>0</v>
      </c>
      <c r="W92" s="67">
        <f t="shared" si="108"/>
        <v>0</v>
      </c>
      <c r="X92" s="65">
        <f t="shared" si="119"/>
        <v>0.2</v>
      </c>
      <c r="Y92" s="66">
        <f t="shared" si="120"/>
        <v>0</v>
      </c>
      <c r="Z92" s="67">
        <f t="shared" si="109"/>
        <v>0</v>
      </c>
      <c r="AA92" s="65">
        <f t="shared" si="121"/>
        <v>0.2</v>
      </c>
      <c r="AB92" s="66">
        <f t="shared" si="122"/>
        <v>0</v>
      </c>
      <c r="AC92" s="67">
        <f t="shared" si="110"/>
        <v>0</v>
      </c>
      <c r="AD92" s="65">
        <f t="shared" si="123"/>
        <v>0.2</v>
      </c>
      <c r="AE92" s="66">
        <v>814.30000000000007</v>
      </c>
      <c r="AF92" s="67">
        <f t="shared" si="111"/>
        <v>814.30000000000007</v>
      </c>
      <c r="AG92" s="68" t="e">
        <f t="shared" si="127"/>
        <v>#DIV/0!</v>
      </c>
    </row>
    <row r="93" spans="1:33" x14ac:dyDescent="0.2">
      <c r="A93" s="112" t="s">
        <v>133</v>
      </c>
      <c r="B93" s="1" t="s">
        <v>110</v>
      </c>
      <c r="C93" s="6" t="str">
        <f>VLOOKUP(A93,'[1]Planilha Orçamentaria'!$A:$L,4,0)</f>
        <v>MERCADO</v>
      </c>
      <c r="D93" s="22" t="str">
        <f>VLOOKUP(A93,'[1]Planilha Orçamentaria'!$A:$L,3,0)</f>
        <v>-</v>
      </c>
      <c r="E93" s="23">
        <f>VLOOKUP(A93,'[1]Planilha Orçamentaria'!$A:$L,6,0)</f>
        <v>1</v>
      </c>
      <c r="F93" s="13" t="str">
        <f>VLOOKUP(A93,'[1]Planilha Orçamentaria'!$A:$L,5,0)</f>
        <v>m²</v>
      </c>
      <c r="G93" s="32">
        <f t="shared" si="100"/>
        <v>0</v>
      </c>
      <c r="H93" s="7">
        <f t="shared" si="101"/>
        <v>0</v>
      </c>
      <c r="I93" s="61"/>
      <c r="J93" s="62"/>
      <c r="K93" s="63">
        <f t="shared" si="102"/>
        <v>0</v>
      </c>
      <c r="L93" s="81">
        <f t="shared" si="103"/>
        <v>0</v>
      </c>
      <c r="M93" s="62">
        <f t="shared" si="104"/>
        <v>0</v>
      </c>
      <c r="N93" s="63">
        <f t="shared" si="105"/>
        <v>0</v>
      </c>
      <c r="O93" s="85">
        <f t="shared" si="113"/>
        <v>0</v>
      </c>
      <c r="P93" s="83">
        <f t="shared" si="114"/>
        <v>0</v>
      </c>
      <c r="Q93" s="84">
        <f t="shared" si="106"/>
        <v>0</v>
      </c>
      <c r="R93" s="65">
        <f t="shared" si="115"/>
        <v>0.2</v>
      </c>
      <c r="S93" s="66">
        <f t="shared" si="116"/>
        <v>0</v>
      </c>
      <c r="T93" s="67">
        <f t="shared" si="107"/>
        <v>0</v>
      </c>
      <c r="U93" s="65">
        <f t="shared" si="117"/>
        <v>0.2</v>
      </c>
      <c r="V93" s="66">
        <f t="shared" si="118"/>
        <v>0</v>
      </c>
      <c r="W93" s="67">
        <f t="shared" si="108"/>
        <v>0</v>
      </c>
      <c r="X93" s="65">
        <f t="shared" si="119"/>
        <v>0.2</v>
      </c>
      <c r="Y93" s="66">
        <f t="shared" si="120"/>
        <v>0</v>
      </c>
      <c r="Z93" s="67">
        <f t="shared" si="109"/>
        <v>0</v>
      </c>
      <c r="AA93" s="65">
        <f t="shared" si="121"/>
        <v>0.2</v>
      </c>
      <c r="AB93" s="66">
        <f t="shared" si="122"/>
        <v>0</v>
      </c>
      <c r="AC93" s="67">
        <f t="shared" si="110"/>
        <v>0</v>
      </c>
      <c r="AD93" s="65">
        <f t="shared" si="123"/>
        <v>0.2</v>
      </c>
      <c r="AE93" s="66">
        <v>17.940000000000001</v>
      </c>
      <c r="AF93" s="67">
        <f t="shared" si="111"/>
        <v>17.940000000000001</v>
      </c>
      <c r="AG93" s="68" t="e">
        <f t="shared" si="127"/>
        <v>#DIV/0!</v>
      </c>
    </row>
    <row r="94" spans="1:33" ht="25.5" x14ac:dyDescent="0.2">
      <c r="A94" s="112" t="s">
        <v>134</v>
      </c>
      <c r="B94" s="21" t="s">
        <v>210</v>
      </c>
      <c r="C94" s="6" t="str">
        <f>VLOOKUP(A94,'[1]Planilha Orçamentaria'!$A:$L,4,0)</f>
        <v>MERCADO</v>
      </c>
      <c r="D94" s="22" t="str">
        <f>VLOOKUP(A94,'[1]Planilha Orçamentaria'!$A:$L,3,0)</f>
        <v>-</v>
      </c>
      <c r="E94" s="23">
        <f>VLOOKUP(A94,'[1]Planilha Orçamentaria'!$A:$L,6,0)</f>
        <v>1</v>
      </c>
      <c r="F94" s="13" t="str">
        <f>VLOOKUP(A94,'[1]Planilha Orçamentaria'!$A:$L,5,0)</f>
        <v>und</v>
      </c>
      <c r="G94" s="32">
        <f t="shared" si="100"/>
        <v>0</v>
      </c>
      <c r="H94" s="7">
        <f t="shared" si="101"/>
        <v>0</v>
      </c>
      <c r="I94" s="61"/>
      <c r="J94" s="62"/>
      <c r="K94" s="63">
        <f t="shared" si="102"/>
        <v>0</v>
      </c>
      <c r="L94" s="81">
        <f t="shared" si="103"/>
        <v>0</v>
      </c>
      <c r="M94" s="62">
        <f t="shared" si="104"/>
        <v>0</v>
      </c>
      <c r="N94" s="63">
        <f t="shared" si="105"/>
        <v>0</v>
      </c>
      <c r="O94" s="85">
        <f t="shared" si="113"/>
        <v>0</v>
      </c>
      <c r="P94" s="83">
        <f t="shared" si="114"/>
        <v>0</v>
      </c>
      <c r="Q94" s="84">
        <f t="shared" si="106"/>
        <v>0</v>
      </c>
      <c r="R94" s="65">
        <f t="shared" si="115"/>
        <v>0.2</v>
      </c>
      <c r="S94" s="66">
        <f t="shared" si="116"/>
        <v>0</v>
      </c>
      <c r="T94" s="67">
        <f t="shared" si="107"/>
        <v>0</v>
      </c>
      <c r="U94" s="65">
        <f t="shared" si="117"/>
        <v>0.2</v>
      </c>
      <c r="V94" s="66">
        <f t="shared" si="118"/>
        <v>0</v>
      </c>
      <c r="W94" s="67">
        <f t="shared" si="108"/>
        <v>0</v>
      </c>
      <c r="X94" s="65">
        <f t="shared" si="119"/>
        <v>0.2</v>
      </c>
      <c r="Y94" s="66">
        <f t="shared" si="120"/>
        <v>0</v>
      </c>
      <c r="Z94" s="67">
        <f t="shared" si="109"/>
        <v>0</v>
      </c>
      <c r="AA94" s="65">
        <f t="shared" si="121"/>
        <v>0.2</v>
      </c>
      <c r="AB94" s="66">
        <f t="shared" si="122"/>
        <v>0</v>
      </c>
      <c r="AC94" s="67">
        <f t="shared" si="110"/>
        <v>0</v>
      </c>
      <c r="AD94" s="65">
        <f t="shared" si="123"/>
        <v>0.2</v>
      </c>
      <c r="AE94" s="66">
        <v>59410.29</v>
      </c>
      <c r="AF94" s="67">
        <f t="shared" si="111"/>
        <v>59410.29</v>
      </c>
      <c r="AG94" s="68"/>
    </row>
    <row r="95" spans="1:33" ht="38.25" x14ac:dyDescent="0.2">
      <c r="A95" s="112" t="s">
        <v>136</v>
      </c>
      <c r="B95" s="1" t="s">
        <v>211</v>
      </c>
      <c r="C95" s="6" t="str">
        <f>VLOOKUP(A95,'[1]Planilha Orçamentaria'!$A:$L,4,0)</f>
        <v>MERCADO</v>
      </c>
      <c r="D95" s="22" t="str">
        <f>VLOOKUP(A95,'[1]Planilha Orçamentaria'!$A:$L,3,0)</f>
        <v>-</v>
      </c>
      <c r="E95" s="23">
        <f>VLOOKUP(A95,'[1]Planilha Orçamentaria'!$A:$L,6,0)</f>
        <v>1</v>
      </c>
      <c r="F95" s="13" t="str">
        <f>VLOOKUP(A95,'[1]Planilha Orçamentaria'!$A:$L,5,0)</f>
        <v>und</v>
      </c>
      <c r="G95" s="32">
        <f t="shared" si="100"/>
        <v>0</v>
      </c>
      <c r="H95" s="7">
        <f t="shared" si="101"/>
        <v>0</v>
      </c>
      <c r="I95" s="61"/>
      <c r="J95" s="62"/>
      <c r="K95" s="63">
        <f t="shared" si="102"/>
        <v>0</v>
      </c>
      <c r="L95" s="81">
        <f t="shared" si="103"/>
        <v>0</v>
      </c>
      <c r="M95" s="62">
        <f t="shared" si="104"/>
        <v>0</v>
      </c>
      <c r="N95" s="63">
        <f t="shared" si="105"/>
        <v>0</v>
      </c>
      <c r="O95" s="85">
        <f t="shared" si="113"/>
        <v>0</v>
      </c>
      <c r="P95" s="83">
        <f t="shared" si="114"/>
        <v>0</v>
      </c>
      <c r="Q95" s="84">
        <f t="shared" si="106"/>
        <v>0</v>
      </c>
      <c r="R95" s="65">
        <f t="shared" si="115"/>
        <v>0.2</v>
      </c>
      <c r="S95" s="66">
        <f t="shared" si="116"/>
        <v>0</v>
      </c>
      <c r="T95" s="67">
        <f t="shared" si="107"/>
        <v>0</v>
      </c>
      <c r="U95" s="65">
        <f t="shared" si="117"/>
        <v>0.2</v>
      </c>
      <c r="V95" s="66">
        <f t="shared" si="118"/>
        <v>0</v>
      </c>
      <c r="W95" s="67">
        <f t="shared" si="108"/>
        <v>0</v>
      </c>
      <c r="X95" s="65">
        <f t="shared" si="119"/>
        <v>0.2</v>
      </c>
      <c r="Y95" s="66">
        <f t="shared" si="120"/>
        <v>0</v>
      </c>
      <c r="Z95" s="67">
        <f t="shared" si="109"/>
        <v>0</v>
      </c>
      <c r="AA95" s="65">
        <f t="shared" si="121"/>
        <v>0.2</v>
      </c>
      <c r="AB95" s="66">
        <f t="shared" si="122"/>
        <v>0</v>
      </c>
      <c r="AC95" s="67">
        <f t="shared" si="110"/>
        <v>0</v>
      </c>
      <c r="AD95" s="65">
        <f t="shared" si="123"/>
        <v>0.2</v>
      </c>
      <c r="AE95" s="66">
        <v>31195.86</v>
      </c>
      <c r="AF95" s="67">
        <f t="shared" si="111"/>
        <v>31195.86</v>
      </c>
      <c r="AG95" s="68" t="e">
        <f>Z95/$N95</f>
        <v>#DIV/0!</v>
      </c>
    </row>
    <row r="96" spans="1:33" ht="25.5" x14ac:dyDescent="0.2">
      <c r="A96" s="112" t="s">
        <v>137</v>
      </c>
      <c r="B96" s="1" t="s">
        <v>212</v>
      </c>
      <c r="C96" s="6" t="str">
        <f>VLOOKUP(A96,'[1]Planilha Orçamentaria'!$A:$L,4,0)</f>
        <v>MERCADO</v>
      </c>
      <c r="D96" s="22" t="str">
        <f>VLOOKUP(A96,'[1]Planilha Orçamentaria'!$A:$L,3,0)</f>
        <v>-</v>
      </c>
      <c r="E96" s="23">
        <f>VLOOKUP(A96,'[1]Planilha Orçamentaria'!$A:$L,6,0)</f>
        <v>1</v>
      </c>
      <c r="F96" s="13" t="str">
        <f>VLOOKUP(A96,'[1]Planilha Orçamentaria'!$A:$L,5,0)</f>
        <v>und</v>
      </c>
      <c r="G96" s="32">
        <f t="shared" si="100"/>
        <v>0</v>
      </c>
      <c r="H96" s="7">
        <f t="shared" si="101"/>
        <v>0</v>
      </c>
      <c r="I96" s="61"/>
      <c r="J96" s="62"/>
      <c r="K96" s="63">
        <f t="shared" si="102"/>
        <v>0</v>
      </c>
      <c r="L96" s="81">
        <f t="shared" si="103"/>
        <v>0</v>
      </c>
      <c r="M96" s="62">
        <f t="shared" si="104"/>
        <v>0</v>
      </c>
      <c r="N96" s="63">
        <f t="shared" si="105"/>
        <v>0</v>
      </c>
      <c r="O96" s="85">
        <f t="shared" si="113"/>
        <v>0</v>
      </c>
      <c r="P96" s="83">
        <f t="shared" si="114"/>
        <v>0</v>
      </c>
      <c r="Q96" s="84">
        <f t="shared" si="106"/>
        <v>0</v>
      </c>
      <c r="R96" s="65">
        <f t="shared" si="115"/>
        <v>0.2</v>
      </c>
      <c r="S96" s="66">
        <f t="shared" si="116"/>
        <v>0</v>
      </c>
      <c r="T96" s="67">
        <f t="shared" si="107"/>
        <v>0</v>
      </c>
      <c r="U96" s="65">
        <f t="shared" si="117"/>
        <v>0.2</v>
      </c>
      <c r="V96" s="66">
        <f t="shared" si="118"/>
        <v>0</v>
      </c>
      <c r="W96" s="67">
        <f t="shared" si="108"/>
        <v>0</v>
      </c>
      <c r="X96" s="65">
        <f t="shared" si="119"/>
        <v>0.2</v>
      </c>
      <c r="Y96" s="66">
        <f t="shared" si="120"/>
        <v>0</v>
      </c>
      <c r="Z96" s="67">
        <f t="shared" si="109"/>
        <v>0</v>
      </c>
      <c r="AA96" s="65">
        <f t="shared" si="121"/>
        <v>0.2</v>
      </c>
      <c r="AB96" s="66">
        <f t="shared" si="122"/>
        <v>0</v>
      </c>
      <c r="AC96" s="67">
        <f t="shared" si="110"/>
        <v>0</v>
      </c>
      <c r="AD96" s="65">
        <f t="shared" si="123"/>
        <v>0.2</v>
      </c>
      <c r="AE96" s="66">
        <v>2242.81</v>
      </c>
      <c r="AF96" s="67">
        <f t="shared" si="111"/>
        <v>2242.81</v>
      </c>
      <c r="AG96" s="68" t="e">
        <f>Z96/$N96</f>
        <v>#DIV/0!</v>
      </c>
    </row>
    <row r="97" spans="1:33" ht="25.5" x14ac:dyDescent="0.2">
      <c r="A97" s="112" t="s">
        <v>138</v>
      </c>
      <c r="B97" s="11" t="s">
        <v>213</v>
      </c>
      <c r="C97" s="6" t="str">
        <f>VLOOKUP(A97,'[1]Planilha Orçamentaria'!$A:$L,4,0)</f>
        <v>MERCADO</v>
      </c>
      <c r="D97" s="22" t="str">
        <f>VLOOKUP(A97,'[1]Planilha Orçamentaria'!$A:$L,3,0)</f>
        <v>-</v>
      </c>
      <c r="E97" s="23">
        <f>VLOOKUP(A97,'[1]Planilha Orçamentaria'!$A:$L,6,0)</f>
        <v>1</v>
      </c>
      <c r="F97" s="13" t="str">
        <f>VLOOKUP(A97,'[1]Planilha Orçamentaria'!$A:$L,5,0)</f>
        <v>und</v>
      </c>
      <c r="G97" s="32">
        <f t="shared" si="100"/>
        <v>0</v>
      </c>
      <c r="H97" s="7">
        <f t="shared" si="101"/>
        <v>0</v>
      </c>
      <c r="I97" s="61"/>
      <c r="J97" s="62"/>
      <c r="K97" s="63">
        <f t="shared" si="102"/>
        <v>0</v>
      </c>
      <c r="L97" s="81">
        <f t="shared" si="103"/>
        <v>0</v>
      </c>
      <c r="M97" s="62">
        <f t="shared" si="104"/>
        <v>0</v>
      </c>
      <c r="N97" s="63">
        <f t="shared" si="105"/>
        <v>0</v>
      </c>
      <c r="O97" s="85">
        <f t="shared" si="113"/>
        <v>0</v>
      </c>
      <c r="P97" s="83">
        <f t="shared" si="114"/>
        <v>0</v>
      </c>
      <c r="Q97" s="84">
        <f t="shared" si="106"/>
        <v>0</v>
      </c>
      <c r="R97" s="65">
        <f t="shared" si="115"/>
        <v>0.2</v>
      </c>
      <c r="S97" s="66">
        <f t="shared" si="116"/>
        <v>0</v>
      </c>
      <c r="T97" s="67">
        <f t="shared" si="107"/>
        <v>0</v>
      </c>
      <c r="U97" s="65">
        <f t="shared" si="117"/>
        <v>0.2</v>
      </c>
      <c r="V97" s="66">
        <f t="shared" si="118"/>
        <v>0</v>
      </c>
      <c r="W97" s="67">
        <f t="shared" si="108"/>
        <v>0</v>
      </c>
      <c r="X97" s="65">
        <f t="shared" si="119"/>
        <v>0.2</v>
      </c>
      <c r="Y97" s="66">
        <f t="shared" si="120"/>
        <v>0</v>
      </c>
      <c r="Z97" s="67">
        <f t="shared" si="109"/>
        <v>0</v>
      </c>
      <c r="AA97" s="65">
        <f t="shared" si="121"/>
        <v>0.2</v>
      </c>
      <c r="AB97" s="66">
        <f t="shared" si="122"/>
        <v>0</v>
      </c>
      <c r="AC97" s="67">
        <f t="shared" si="110"/>
        <v>0</v>
      </c>
      <c r="AD97" s="65">
        <f t="shared" si="123"/>
        <v>0.2</v>
      </c>
      <c r="AE97" s="66">
        <v>2571.0100000000002</v>
      </c>
      <c r="AF97" s="67">
        <f t="shared" si="111"/>
        <v>2571.0100000000002</v>
      </c>
      <c r="AG97" s="68" t="e">
        <f>Z97/$N97</f>
        <v>#DIV/0!</v>
      </c>
    </row>
    <row r="98" spans="1:33" x14ac:dyDescent="0.2">
      <c r="A98" s="113"/>
      <c r="B98" s="114" t="str">
        <f>"ITEM "&amp;A66</f>
        <v>ITEM 5</v>
      </c>
      <c r="C98" s="35"/>
      <c r="D98" s="36"/>
      <c r="E98" s="36"/>
      <c r="F98" s="36"/>
      <c r="G98" s="36"/>
      <c r="H98" s="115">
        <f>SUM(H67:H97)</f>
        <v>0</v>
      </c>
      <c r="I98" s="153">
        <f>SUM(K67:K97)</f>
        <v>0</v>
      </c>
      <c r="J98" s="153"/>
      <c r="K98" s="153"/>
      <c r="L98" s="147">
        <f>SUM(N67:N97)</f>
        <v>0</v>
      </c>
      <c r="M98" s="148"/>
      <c r="N98" s="149"/>
      <c r="O98" s="85"/>
      <c r="P98" s="72">
        <f>SUM(P67:P97)</f>
        <v>0</v>
      </c>
      <c r="Q98" s="72">
        <f t="shared" ref="Q98:AF98" si="128">SUM(Q67:Q97)</f>
        <v>0</v>
      </c>
      <c r="R98" s="72"/>
      <c r="S98" s="72">
        <f t="shared" si="128"/>
        <v>0</v>
      </c>
      <c r="T98" s="72">
        <f t="shared" si="128"/>
        <v>0</v>
      </c>
      <c r="U98" s="72"/>
      <c r="V98" s="72">
        <f t="shared" si="128"/>
        <v>0</v>
      </c>
      <c r="W98" s="72">
        <f t="shared" si="128"/>
        <v>0</v>
      </c>
      <c r="X98" s="72"/>
      <c r="Y98" s="72">
        <f t="shared" si="128"/>
        <v>0</v>
      </c>
      <c r="Z98" s="72">
        <f t="shared" si="128"/>
        <v>0</v>
      </c>
      <c r="AA98" s="72"/>
      <c r="AB98" s="72">
        <f t="shared" si="128"/>
        <v>0</v>
      </c>
      <c r="AC98" s="72">
        <f t="shared" si="128"/>
        <v>0</v>
      </c>
      <c r="AD98" s="72"/>
      <c r="AE98" s="72">
        <f t="shared" si="128"/>
        <v>109913.22</v>
      </c>
      <c r="AF98" s="72">
        <f t="shared" si="128"/>
        <v>109913.22</v>
      </c>
      <c r="AG98" s="68" t="e">
        <f>Z98/$L98</f>
        <v>#DIV/0!</v>
      </c>
    </row>
    <row r="99" spans="1:33" x14ac:dyDescent="0.2">
      <c r="A99" s="111" t="s">
        <v>141</v>
      </c>
      <c r="B99" s="49" t="s">
        <v>112</v>
      </c>
      <c r="C99" s="33" t="s">
        <v>181</v>
      </c>
      <c r="D99" s="33" t="s">
        <v>181</v>
      </c>
      <c r="E99" s="33"/>
      <c r="F99" s="33"/>
      <c r="G99" s="34"/>
      <c r="H99" s="54"/>
      <c r="I99" s="54"/>
      <c r="J99" s="54"/>
      <c r="K99" s="55"/>
      <c r="L99" s="54"/>
      <c r="M99" s="54"/>
      <c r="N99" s="55"/>
      <c r="O99" s="77"/>
      <c r="P99" s="78"/>
      <c r="Q99" s="78"/>
      <c r="R99" s="77"/>
      <c r="S99" s="78"/>
      <c r="T99" s="78"/>
      <c r="U99" s="77"/>
      <c r="V99" s="78"/>
      <c r="W99" s="78"/>
      <c r="X99" s="77"/>
      <c r="Y99" s="78"/>
      <c r="Z99" s="78"/>
      <c r="AA99" s="79"/>
      <c r="AB99" s="79"/>
      <c r="AC99" s="79"/>
      <c r="AD99" s="79"/>
      <c r="AE99" s="79"/>
      <c r="AF99" s="79"/>
      <c r="AG99" s="68"/>
    </row>
    <row r="100" spans="1:33" ht="25.5" x14ac:dyDescent="0.2">
      <c r="A100" s="112" t="s">
        <v>47</v>
      </c>
      <c r="B100" s="21" t="s">
        <v>113</v>
      </c>
      <c r="C100" s="6" t="str">
        <f>VLOOKUP(A100,'[1]Planilha Orçamentaria'!$A:$L,4,0)</f>
        <v>SABESP</v>
      </c>
      <c r="D100" s="22">
        <f>VLOOKUP(A100,'[1]Planilha Orçamentaria'!$A:$L,3,0)</f>
        <v>70030002</v>
      </c>
      <c r="E100" s="23">
        <f>VLOOKUP(A100,'[1]Planilha Orçamentaria'!$A:$L,6,0)</f>
        <v>36</v>
      </c>
      <c r="F100" s="13" t="str">
        <f>VLOOKUP(A100,'[1]Planilha Orçamentaria'!$A:$L,5,0)</f>
        <v>m³</v>
      </c>
      <c r="G100" s="32">
        <f t="shared" ref="G100:G163" si="129">J100/(1+I100)</f>
        <v>0</v>
      </c>
      <c r="H100" s="7">
        <f t="shared" si="101"/>
        <v>0</v>
      </c>
      <c r="I100" s="61"/>
      <c r="J100" s="62"/>
      <c r="K100" s="63">
        <f t="shared" si="102"/>
        <v>0</v>
      </c>
      <c r="L100" s="81">
        <f t="shared" si="103"/>
        <v>0</v>
      </c>
      <c r="M100" s="62">
        <f t="shared" ref="M100:M163" si="130">ROUND(J100*(1+L100),2)</f>
        <v>0</v>
      </c>
      <c r="N100" s="63">
        <f t="shared" ref="N100:N163" si="131">ROUND((M100*E100),2)</f>
        <v>0</v>
      </c>
      <c r="O100" s="82">
        <v>0</v>
      </c>
      <c r="P100" s="83">
        <f t="shared" si="114"/>
        <v>0</v>
      </c>
      <c r="Q100" s="84">
        <f t="shared" si="106"/>
        <v>0</v>
      </c>
      <c r="R100" s="65">
        <v>0.2</v>
      </c>
      <c r="S100" s="66">
        <f t="shared" si="116"/>
        <v>0</v>
      </c>
      <c r="T100" s="67">
        <f t="shared" si="107"/>
        <v>0</v>
      </c>
      <c r="U100" s="65">
        <v>0.2</v>
      </c>
      <c r="V100" s="66">
        <f t="shared" si="118"/>
        <v>0</v>
      </c>
      <c r="W100" s="67">
        <f t="shared" si="108"/>
        <v>0</v>
      </c>
      <c r="X100" s="65">
        <v>0.2</v>
      </c>
      <c r="Y100" s="66">
        <f t="shared" si="120"/>
        <v>0</v>
      </c>
      <c r="Z100" s="67">
        <f t="shared" si="109"/>
        <v>0</v>
      </c>
      <c r="AA100" s="65">
        <v>0.2</v>
      </c>
      <c r="AB100" s="66">
        <f t="shared" si="122"/>
        <v>0</v>
      </c>
      <c r="AC100" s="67">
        <f t="shared" si="110"/>
        <v>0</v>
      </c>
      <c r="AD100" s="65">
        <v>0.2</v>
      </c>
      <c r="AE100" s="66">
        <v>143.79</v>
      </c>
      <c r="AF100" s="67">
        <f t="shared" si="111"/>
        <v>143.79</v>
      </c>
      <c r="AG100" s="68"/>
    </row>
    <row r="101" spans="1:33" ht="25.5" x14ac:dyDescent="0.2">
      <c r="A101" s="112" t="s">
        <v>48</v>
      </c>
      <c r="B101" s="11" t="s">
        <v>214</v>
      </c>
      <c r="C101" s="6" t="str">
        <f>VLOOKUP(A101,'[1]Planilha Orçamentaria'!$A:$L,4,0)</f>
        <v>SABESP</v>
      </c>
      <c r="D101" s="22">
        <f>VLOOKUP(A101,'[1]Planilha Orçamentaria'!$A:$L,3,0)</f>
        <v>70030003</v>
      </c>
      <c r="E101" s="23">
        <f>VLOOKUP(A101,'[1]Planilha Orçamentaria'!$A:$L,6,0)</f>
        <v>17</v>
      </c>
      <c r="F101" s="13" t="str">
        <f>VLOOKUP(A101,'[1]Planilha Orçamentaria'!$A:$L,5,0)</f>
        <v>m³</v>
      </c>
      <c r="G101" s="32">
        <f t="shared" si="129"/>
        <v>0</v>
      </c>
      <c r="H101" s="7">
        <f t="shared" si="101"/>
        <v>0</v>
      </c>
      <c r="I101" s="61"/>
      <c r="J101" s="62"/>
      <c r="K101" s="63">
        <f t="shared" si="102"/>
        <v>0</v>
      </c>
      <c r="L101" s="81">
        <f t="shared" si="103"/>
        <v>0</v>
      </c>
      <c r="M101" s="62">
        <f t="shared" si="130"/>
        <v>0</v>
      </c>
      <c r="N101" s="63">
        <f t="shared" si="131"/>
        <v>0</v>
      </c>
      <c r="O101" s="82">
        <f>O100</f>
        <v>0</v>
      </c>
      <c r="P101" s="83">
        <f t="shared" si="114"/>
        <v>0</v>
      </c>
      <c r="Q101" s="84">
        <f t="shared" si="106"/>
        <v>0</v>
      </c>
      <c r="R101" s="65">
        <f>R100</f>
        <v>0.2</v>
      </c>
      <c r="S101" s="66">
        <f t="shared" si="116"/>
        <v>0</v>
      </c>
      <c r="T101" s="67">
        <f t="shared" si="107"/>
        <v>0</v>
      </c>
      <c r="U101" s="65">
        <f>U100</f>
        <v>0.2</v>
      </c>
      <c r="V101" s="66">
        <f t="shared" si="118"/>
        <v>0</v>
      </c>
      <c r="W101" s="67">
        <f t="shared" si="108"/>
        <v>0</v>
      </c>
      <c r="X101" s="65">
        <f>X100</f>
        <v>0.2</v>
      </c>
      <c r="Y101" s="66">
        <f t="shared" si="120"/>
        <v>0</v>
      </c>
      <c r="Z101" s="67">
        <f t="shared" si="109"/>
        <v>0</v>
      </c>
      <c r="AA101" s="65">
        <f>AA100</f>
        <v>0.2</v>
      </c>
      <c r="AB101" s="66">
        <f t="shared" si="122"/>
        <v>0</v>
      </c>
      <c r="AC101" s="67">
        <f t="shared" si="110"/>
        <v>0</v>
      </c>
      <c r="AD101" s="65">
        <f>AD100</f>
        <v>0.2</v>
      </c>
      <c r="AE101" s="66">
        <v>75.08</v>
      </c>
      <c r="AF101" s="67">
        <f t="shared" si="111"/>
        <v>75.08</v>
      </c>
      <c r="AG101" s="68" t="e">
        <f t="shared" ref="AG101:AG106" si="132">Z101/$N101</f>
        <v>#DIV/0!</v>
      </c>
    </row>
    <row r="102" spans="1:33" ht="25.5" x14ac:dyDescent="0.2">
      <c r="A102" s="112" t="s">
        <v>49</v>
      </c>
      <c r="B102" s="1" t="s">
        <v>215</v>
      </c>
      <c r="C102" s="6" t="str">
        <f>VLOOKUP(A102,'[1]Planilha Orçamentaria'!$A:$L,4,0)</f>
        <v>SABESP</v>
      </c>
      <c r="D102" s="22">
        <f>VLOOKUP(A102,'[1]Planilha Orçamentaria'!$A:$L,3,0)</f>
        <v>70030070</v>
      </c>
      <c r="E102" s="23">
        <f>VLOOKUP(A102,'[1]Planilha Orçamentaria'!$A:$L,6,0)</f>
        <v>11</v>
      </c>
      <c r="F102" s="13" t="str">
        <f>VLOOKUP(A102,'[1]Planilha Orçamentaria'!$A:$L,5,0)</f>
        <v>m³</v>
      </c>
      <c r="G102" s="32">
        <f t="shared" si="129"/>
        <v>0</v>
      </c>
      <c r="H102" s="7">
        <f t="shared" si="101"/>
        <v>0</v>
      </c>
      <c r="I102" s="61"/>
      <c r="J102" s="62"/>
      <c r="K102" s="63">
        <f t="shared" si="102"/>
        <v>0</v>
      </c>
      <c r="L102" s="81">
        <f t="shared" si="103"/>
        <v>0</v>
      </c>
      <c r="M102" s="62">
        <f t="shared" si="130"/>
        <v>0</v>
      </c>
      <c r="N102" s="63">
        <f t="shared" si="131"/>
        <v>0</v>
      </c>
      <c r="O102" s="82">
        <f t="shared" ref="O102:O165" si="133">O101</f>
        <v>0</v>
      </c>
      <c r="P102" s="83">
        <f t="shared" si="114"/>
        <v>0</v>
      </c>
      <c r="Q102" s="84">
        <f t="shared" si="106"/>
        <v>0</v>
      </c>
      <c r="R102" s="65">
        <f t="shared" ref="R102:R165" si="134">R101</f>
        <v>0.2</v>
      </c>
      <c r="S102" s="66">
        <f t="shared" si="116"/>
        <v>0</v>
      </c>
      <c r="T102" s="67">
        <f t="shared" si="107"/>
        <v>0</v>
      </c>
      <c r="U102" s="65">
        <f t="shared" ref="U102:U165" si="135">U101</f>
        <v>0.2</v>
      </c>
      <c r="V102" s="66">
        <f t="shared" si="118"/>
        <v>0</v>
      </c>
      <c r="W102" s="67">
        <f t="shared" si="108"/>
        <v>0</v>
      </c>
      <c r="X102" s="65">
        <f t="shared" ref="X102:X165" si="136">X101</f>
        <v>0.2</v>
      </c>
      <c r="Y102" s="66">
        <f t="shared" si="120"/>
        <v>0</v>
      </c>
      <c r="Z102" s="67">
        <f t="shared" si="109"/>
        <v>0</v>
      </c>
      <c r="AA102" s="65">
        <f t="shared" ref="AA102:AA165" si="137">AA101</f>
        <v>0.2</v>
      </c>
      <c r="AB102" s="66">
        <f t="shared" si="122"/>
        <v>0</v>
      </c>
      <c r="AC102" s="67">
        <f t="shared" si="110"/>
        <v>0</v>
      </c>
      <c r="AD102" s="65">
        <f t="shared" ref="AD102:AD165" si="138">AD101</f>
        <v>0.2</v>
      </c>
      <c r="AE102" s="66">
        <v>32.369999999999997</v>
      </c>
      <c r="AF102" s="67">
        <f t="shared" si="111"/>
        <v>32.369999999999997</v>
      </c>
      <c r="AG102" s="68" t="e">
        <f t="shared" si="132"/>
        <v>#DIV/0!</v>
      </c>
    </row>
    <row r="103" spans="1:33" ht="25.5" x14ac:dyDescent="0.2">
      <c r="A103" s="112" t="s">
        <v>51</v>
      </c>
      <c r="B103" s="1" t="s">
        <v>80</v>
      </c>
      <c r="C103" s="6" t="str">
        <f>VLOOKUP(A103,'[1]Planilha Orçamentaria'!$A:$L,4,0)</f>
        <v>SABESP</v>
      </c>
      <c r="D103" s="22">
        <f>VLOOKUP(A103,'[1]Planilha Orçamentaria'!$A:$L,3,0)</f>
        <v>70030019</v>
      </c>
      <c r="E103" s="23">
        <f>VLOOKUP(A103,'[1]Planilha Orçamentaria'!$A:$L,6,0)</f>
        <v>39</v>
      </c>
      <c r="F103" s="13" t="str">
        <f>VLOOKUP(A103,'[1]Planilha Orçamentaria'!$A:$L,5,0)</f>
        <v>m³</v>
      </c>
      <c r="G103" s="32">
        <f t="shared" si="129"/>
        <v>0</v>
      </c>
      <c r="H103" s="7">
        <f t="shared" si="101"/>
        <v>0</v>
      </c>
      <c r="I103" s="61"/>
      <c r="J103" s="62"/>
      <c r="K103" s="63">
        <f t="shared" si="102"/>
        <v>0</v>
      </c>
      <c r="L103" s="81">
        <f t="shared" si="103"/>
        <v>0</v>
      </c>
      <c r="M103" s="62">
        <f t="shared" si="130"/>
        <v>0</v>
      </c>
      <c r="N103" s="63">
        <f t="shared" si="131"/>
        <v>0</v>
      </c>
      <c r="O103" s="82">
        <f t="shared" si="133"/>
        <v>0</v>
      </c>
      <c r="P103" s="83">
        <f t="shared" si="114"/>
        <v>0</v>
      </c>
      <c r="Q103" s="84">
        <f t="shared" si="106"/>
        <v>0</v>
      </c>
      <c r="R103" s="65">
        <f t="shared" si="134"/>
        <v>0.2</v>
      </c>
      <c r="S103" s="66">
        <f t="shared" si="116"/>
        <v>0</v>
      </c>
      <c r="T103" s="67">
        <f t="shared" si="107"/>
        <v>0</v>
      </c>
      <c r="U103" s="65">
        <f t="shared" si="135"/>
        <v>0.2</v>
      </c>
      <c r="V103" s="66">
        <f t="shared" si="118"/>
        <v>0</v>
      </c>
      <c r="W103" s="67">
        <f t="shared" si="108"/>
        <v>0</v>
      </c>
      <c r="X103" s="65">
        <f t="shared" si="136"/>
        <v>0.2</v>
      </c>
      <c r="Y103" s="66">
        <f t="shared" si="120"/>
        <v>0</v>
      </c>
      <c r="Z103" s="67">
        <f t="shared" si="109"/>
        <v>0</v>
      </c>
      <c r="AA103" s="65">
        <f t="shared" si="137"/>
        <v>0.2</v>
      </c>
      <c r="AB103" s="66">
        <f t="shared" si="122"/>
        <v>0</v>
      </c>
      <c r="AC103" s="67">
        <f t="shared" si="110"/>
        <v>0</v>
      </c>
      <c r="AD103" s="65">
        <f t="shared" si="138"/>
        <v>0.2</v>
      </c>
      <c r="AE103" s="66">
        <v>87.99</v>
      </c>
      <c r="AF103" s="67">
        <f t="shared" si="111"/>
        <v>87.99</v>
      </c>
      <c r="AG103" s="68" t="e">
        <f t="shared" si="132"/>
        <v>#DIV/0!</v>
      </c>
    </row>
    <row r="104" spans="1:33" x14ac:dyDescent="0.2">
      <c r="A104" s="112" t="s">
        <v>144</v>
      </c>
      <c r="B104" s="11" t="s">
        <v>114</v>
      </c>
      <c r="C104" s="6" t="str">
        <f>VLOOKUP(A104,'[1]Planilha Orçamentaria'!$A:$L,4,0)</f>
        <v>SABESP</v>
      </c>
      <c r="D104" s="22">
        <f>VLOOKUP(A104,'[1]Planilha Orçamentaria'!$A:$L,3,0)</f>
        <v>70030090</v>
      </c>
      <c r="E104" s="23">
        <f>VLOOKUP(A104,'[1]Planilha Orçamentaria'!$A:$L,6,0)</f>
        <v>26</v>
      </c>
      <c r="F104" s="13" t="str">
        <f>VLOOKUP(A104,'[1]Planilha Orçamentaria'!$A:$L,5,0)</f>
        <v>m³</v>
      </c>
      <c r="G104" s="32">
        <f t="shared" si="129"/>
        <v>0</v>
      </c>
      <c r="H104" s="7">
        <f t="shared" si="101"/>
        <v>0</v>
      </c>
      <c r="I104" s="61"/>
      <c r="J104" s="62"/>
      <c r="K104" s="63">
        <f t="shared" si="102"/>
        <v>0</v>
      </c>
      <c r="L104" s="81">
        <f t="shared" si="103"/>
        <v>0</v>
      </c>
      <c r="M104" s="62">
        <f t="shared" si="130"/>
        <v>0</v>
      </c>
      <c r="N104" s="63">
        <f t="shared" si="131"/>
        <v>0</v>
      </c>
      <c r="O104" s="82">
        <f t="shared" si="133"/>
        <v>0</v>
      </c>
      <c r="P104" s="83">
        <f t="shared" si="114"/>
        <v>0</v>
      </c>
      <c r="Q104" s="84">
        <f t="shared" si="106"/>
        <v>0</v>
      </c>
      <c r="R104" s="65">
        <f t="shared" si="134"/>
        <v>0.2</v>
      </c>
      <c r="S104" s="66">
        <f t="shared" si="116"/>
        <v>0</v>
      </c>
      <c r="T104" s="67">
        <f t="shared" si="107"/>
        <v>0</v>
      </c>
      <c r="U104" s="65">
        <f t="shared" si="135"/>
        <v>0.2</v>
      </c>
      <c r="V104" s="66">
        <f t="shared" si="118"/>
        <v>0</v>
      </c>
      <c r="W104" s="67">
        <f t="shared" si="108"/>
        <v>0</v>
      </c>
      <c r="X104" s="65">
        <f t="shared" si="136"/>
        <v>0.2</v>
      </c>
      <c r="Y104" s="66">
        <f t="shared" si="120"/>
        <v>0</v>
      </c>
      <c r="Z104" s="67">
        <f t="shared" si="109"/>
        <v>0</v>
      </c>
      <c r="AA104" s="65">
        <f t="shared" si="137"/>
        <v>0.2</v>
      </c>
      <c r="AB104" s="66">
        <f t="shared" si="122"/>
        <v>0</v>
      </c>
      <c r="AC104" s="67">
        <f t="shared" si="110"/>
        <v>0</v>
      </c>
      <c r="AD104" s="65">
        <f t="shared" si="138"/>
        <v>0.2</v>
      </c>
      <c r="AE104" s="66">
        <v>45.13</v>
      </c>
      <c r="AF104" s="67">
        <f t="shared" si="111"/>
        <v>45.13</v>
      </c>
      <c r="AG104" s="68" t="e">
        <f t="shared" si="132"/>
        <v>#DIV/0!</v>
      </c>
    </row>
    <row r="105" spans="1:33" x14ac:dyDescent="0.2">
      <c r="A105" s="112" t="s">
        <v>145</v>
      </c>
      <c r="B105" s="1" t="s">
        <v>216</v>
      </c>
      <c r="C105" s="6" t="str">
        <f>VLOOKUP(A105,'[1]Planilha Orçamentaria'!$A:$L,4,0)</f>
        <v>SABESP</v>
      </c>
      <c r="D105" s="22">
        <f>VLOOKUP(A105,'[1]Planilha Orçamentaria'!$A:$L,3,0)</f>
        <v>70030091</v>
      </c>
      <c r="E105" s="23">
        <f>VLOOKUP(A105,'[1]Planilha Orçamentaria'!$A:$L,6,0)</f>
        <v>376</v>
      </c>
      <c r="F105" s="13" t="str">
        <f>VLOOKUP(A105,'[1]Planilha Orçamentaria'!$A:$L,5,0)</f>
        <v xml:space="preserve">m³xkm   </v>
      </c>
      <c r="G105" s="32">
        <f t="shared" si="129"/>
        <v>0</v>
      </c>
      <c r="H105" s="7">
        <f t="shared" si="101"/>
        <v>0</v>
      </c>
      <c r="I105" s="61"/>
      <c r="J105" s="62"/>
      <c r="K105" s="63">
        <f t="shared" si="102"/>
        <v>0</v>
      </c>
      <c r="L105" s="81">
        <f t="shared" si="103"/>
        <v>0</v>
      </c>
      <c r="M105" s="62">
        <f t="shared" si="130"/>
        <v>0</v>
      </c>
      <c r="N105" s="63">
        <f t="shared" si="131"/>
        <v>0</v>
      </c>
      <c r="O105" s="82">
        <f t="shared" si="133"/>
        <v>0</v>
      </c>
      <c r="P105" s="83">
        <f t="shared" si="114"/>
        <v>0</v>
      </c>
      <c r="Q105" s="84">
        <f t="shared" si="106"/>
        <v>0</v>
      </c>
      <c r="R105" s="65">
        <f t="shared" si="134"/>
        <v>0.2</v>
      </c>
      <c r="S105" s="66">
        <f t="shared" si="116"/>
        <v>0</v>
      </c>
      <c r="T105" s="67">
        <f t="shared" si="107"/>
        <v>0</v>
      </c>
      <c r="U105" s="65">
        <f t="shared" si="135"/>
        <v>0.2</v>
      </c>
      <c r="V105" s="66">
        <f t="shared" si="118"/>
        <v>0</v>
      </c>
      <c r="W105" s="67">
        <f t="shared" si="108"/>
        <v>0</v>
      </c>
      <c r="X105" s="65">
        <f t="shared" si="136"/>
        <v>0.2</v>
      </c>
      <c r="Y105" s="66">
        <f t="shared" si="120"/>
        <v>0</v>
      </c>
      <c r="Z105" s="67">
        <f t="shared" si="109"/>
        <v>0</v>
      </c>
      <c r="AA105" s="65">
        <f t="shared" si="137"/>
        <v>0.2</v>
      </c>
      <c r="AB105" s="66">
        <f t="shared" si="122"/>
        <v>0</v>
      </c>
      <c r="AC105" s="67">
        <f t="shared" si="110"/>
        <v>0</v>
      </c>
      <c r="AD105" s="65">
        <f t="shared" si="138"/>
        <v>0.2</v>
      </c>
      <c r="AE105" s="66">
        <v>267.72000000000003</v>
      </c>
      <c r="AF105" s="67">
        <f t="shared" si="111"/>
        <v>267.72000000000003</v>
      </c>
      <c r="AG105" s="68" t="e">
        <f t="shared" si="132"/>
        <v>#DIV/0!</v>
      </c>
    </row>
    <row r="106" spans="1:33" ht="25.5" x14ac:dyDescent="0.2">
      <c r="A106" s="112" t="s">
        <v>146</v>
      </c>
      <c r="B106" s="1" t="s">
        <v>115</v>
      </c>
      <c r="C106" s="6" t="str">
        <f>VLOOKUP(A106,'[1]Planilha Orçamentaria'!$A:$L,4,0)</f>
        <v>SABESP</v>
      </c>
      <c r="D106" s="22">
        <f>VLOOKUP(A106,'[1]Planilha Orçamentaria'!$A:$L,3,0)</f>
        <v>70040034</v>
      </c>
      <c r="E106" s="23">
        <f>VLOOKUP(A106,'[1]Planilha Orçamentaria'!$A:$L,6,0)</f>
        <v>66</v>
      </c>
      <c r="F106" s="13" t="str">
        <f>VLOOKUP(A106,'[1]Planilha Orçamentaria'!$A:$L,5,0)</f>
        <v>m²</v>
      </c>
      <c r="G106" s="32">
        <f t="shared" si="129"/>
        <v>0</v>
      </c>
      <c r="H106" s="7">
        <f t="shared" si="101"/>
        <v>0</v>
      </c>
      <c r="I106" s="61"/>
      <c r="J106" s="62"/>
      <c r="K106" s="63">
        <f t="shared" si="102"/>
        <v>0</v>
      </c>
      <c r="L106" s="81">
        <f t="shared" si="103"/>
        <v>0</v>
      </c>
      <c r="M106" s="62">
        <f t="shared" si="130"/>
        <v>0</v>
      </c>
      <c r="N106" s="63">
        <f t="shared" si="131"/>
        <v>0</v>
      </c>
      <c r="O106" s="82">
        <f t="shared" si="133"/>
        <v>0</v>
      </c>
      <c r="P106" s="83">
        <f t="shared" si="114"/>
        <v>0</v>
      </c>
      <c r="Q106" s="84">
        <f t="shared" si="106"/>
        <v>0</v>
      </c>
      <c r="R106" s="65">
        <f t="shared" si="134"/>
        <v>0.2</v>
      </c>
      <c r="S106" s="66">
        <f t="shared" si="116"/>
        <v>0</v>
      </c>
      <c r="T106" s="67">
        <f t="shared" si="107"/>
        <v>0</v>
      </c>
      <c r="U106" s="65">
        <f t="shared" si="135"/>
        <v>0.2</v>
      </c>
      <c r="V106" s="66">
        <f t="shared" si="118"/>
        <v>0</v>
      </c>
      <c r="W106" s="67">
        <f t="shared" si="108"/>
        <v>0</v>
      </c>
      <c r="X106" s="65">
        <f t="shared" si="136"/>
        <v>0.2</v>
      </c>
      <c r="Y106" s="66">
        <f t="shared" si="120"/>
        <v>0</v>
      </c>
      <c r="Z106" s="67">
        <f t="shared" si="109"/>
        <v>0</v>
      </c>
      <c r="AA106" s="65">
        <f t="shared" si="137"/>
        <v>0.2</v>
      </c>
      <c r="AB106" s="66">
        <f t="shared" si="122"/>
        <v>0</v>
      </c>
      <c r="AC106" s="67">
        <f t="shared" si="110"/>
        <v>0</v>
      </c>
      <c r="AD106" s="65">
        <f t="shared" si="138"/>
        <v>0.2</v>
      </c>
      <c r="AE106" s="66">
        <v>8931.1200000000008</v>
      </c>
      <c r="AF106" s="67">
        <f t="shared" si="111"/>
        <v>8931.1200000000008</v>
      </c>
      <c r="AG106" s="68" t="e">
        <f t="shared" si="132"/>
        <v>#DIV/0!</v>
      </c>
    </row>
    <row r="107" spans="1:33" ht="25.5" x14ac:dyDescent="0.2">
      <c r="A107" s="112" t="s">
        <v>147</v>
      </c>
      <c r="B107" s="21" t="s">
        <v>217</v>
      </c>
      <c r="C107" s="6" t="str">
        <f>VLOOKUP(A107,'[1]Planilha Orçamentaria'!$A:$L,4,0)</f>
        <v>sabesp</v>
      </c>
      <c r="D107" s="22">
        <f>VLOOKUP(A107,'[1]Planilha Orçamentaria'!$A:$L,3,0)</f>
        <v>70050031</v>
      </c>
      <c r="E107" s="23">
        <f>VLOOKUP(A107,'[1]Planilha Orçamentaria'!$A:$L,6,0)</f>
        <v>19</v>
      </c>
      <c r="F107" s="13" t="str">
        <f>VLOOKUP(A107,'[1]Planilha Orçamentaria'!$A:$L,5,0)</f>
        <v>un</v>
      </c>
      <c r="G107" s="32">
        <f t="shared" si="129"/>
        <v>0</v>
      </c>
      <c r="H107" s="7">
        <f t="shared" si="101"/>
        <v>0</v>
      </c>
      <c r="I107" s="61"/>
      <c r="J107" s="62"/>
      <c r="K107" s="63">
        <f t="shared" si="102"/>
        <v>0</v>
      </c>
      <c r="L107" s="81">
        <f t="shared" si="103"/>
        <v>0</v>
      </c>
      <c r="M107" s="62">
        <f t="shared" si="130"/>
        <v>0</v>
      </c>
      <c r="N107" s="63">
        <f t="shared" si="131"/>
        <v>0</v>
      </c>
      <c r="O107" s="82">
        <f t="shared" si="133"/>
        <v>0</v>
      </c>
      <c r="P107" s="83">
        <f t="shared" si="114"/>
        <v>0</v>
      </c>
      <c r="Q107" s="84">
        <f t="shared" si="106"/>
        <v>0</v>
      </c>
      <c r="R107" s="65">
        <f t="shared" si="134"/>
        <v>0.2</v>
      </c>
      <c r="S107" s="66">
        <f t="shared" si="116"/>
        <v>0</v>
      </c>
      <c r="T107" s="67">
        <f t="shared" si="107"/>
        <v>0</v>
      </c>
      <c r="U107" s="65">
        <f t="shared" si="135"/>
        <v>0.2</v>
      </c>
      <c r="V107" s="66">
        <f t="shared" si="118"/>
        <v>0</v>
      </c>
      <c r="W107" s="67">
        <f t="shared" si="108"/>
        <v>0</v>
      </c>
      <c r="X107" s="65">
        <f t="shared" si="136"/>
        <v>0.2</v>
      </c>
      <c r="Y107" s="66">
        <f t="shared" si="120"/>
        <v>0</v>
      </c>
      <c r="Z107" s="67">
        <f t="shared" si="109"/>
        <v>0</v>
      </c>
      <c r="AA107" s="65">
        <f t="shared" si="137"/>
        <v>0.2</v>
      </c>
      <c r="AB107" s="66">
        <f t="shared" si="122"/>
        <v>0</v>
      </c>
      <c r="AC107" s="67">
        <f t="shared" si="110"/>
        <v>0</v>
      </c>
      <c r="AD107" s="65">
        <f t="shared" si="138"/>
        <v>0.2</v>
      </c>
      <c r="AE107" s="66">
        <v>2611.96</v>
      </c>
      <c r="AF107" s="67">
        <f t="shared" si="111"/>
        <v>2611.96</v>
      </c>
      <c r="AG107" s="68"/>
    </row>
    <row r="108" spans="1:33" ht="25.5" x14ac:dyDescent="0.2">
      <c r="A108" s="112" t="s">
        <v>148</v>
      </c>
      <c r="B108" s="11" t="s">
        <v>218</v>
      </c>
      <c r="C108" s="6" t="str">
        <f>VLOOKUP(A108,'[1]Planilha Orçamentaria'!$A:$L,4,0)</f>
        <v>sabesp</v>
      </c>
      <c r="D108" s="22">
        <f>VLOOKUP(A108,'[1]Planilha Orçamentaria'!$A:$L,3,0)</f>
        <v>70050032</v>
      </c>
      <c r="E108" s="23">
        <f>VLOOKUP(A108,'[1]Planilha Orçamentaria'!$A:$L,6,0)</f>
        <v>2</v>
      </c>
      <c r="F108" s="13" t="str">
        <f>VLOOKUP(A108,'[1]Planilha Orçamentaria'!$A:$L,5,0)</f>
        <v>cjxdia</v>
      </c>
      <c r="G108" s="32">
        <f t="shared" si="129"/>
        <v>0</v>
      </c>
      <c r="H108" s="7">
        <f t="shared" si="101"/>
        <v>0</v>
      </c>
      <c r="I108" s="61"/>
      <c r="J108" s="62"/>
      <c r="K108" s="63">
        <f t="shared" si="102"/>
        <v>0</v>
      </c>
      <c r="L108" s="81">
        <f t="shared" si="103"/>
        <v>0</v>
      </c>
      <c r="M108" s="62">
        <f t="shared" si="130"/>
        <v>0</v>
      </c>
      <c r="N108" s="63">
        <f t="shared" si="131"/>
        <v>0</v>
      </c>
      <c r="O108" s="82">
        <f t="shared" si="133"/>
        <v>0</v>
      </c>
      <c r="P108" s="83">
        <f t="shared" si="114"/>
        <v>0</v>
      </c>
      <c r="Q108" s="84">
        <f t="shared" si="106"/>
        <v>0</v>
      </c>
      <c r="R108" s="65">
        <f t="shared" si="134"/>
        <v>0.2</v>
      </c>
      <c r="S108" s="66">
        <f t="shared" si="116"/>
        <v>0</v>
      </c>
      <c r="T108" s="67">
        <f t="shared" si="107"/>
        <v>0</v>
      </c>
      <c r="U108" s="65">
        <f t="shared" si="135"/>
        <v>0.2</v>
      </c>
      <c r="V108" s="66">
        <f t="shared" si="118"/>
        <v>0</v>
      </c>
      <c r="W108" s="67">
        <f t="shared" si="108"/>
        <v>0</v>
      </c>
      <c r="X108" s="65">
        <f t="shared" si="136"/>
        <v>0.2</v>
      </c>
      <c r="Y108" s="66">
        <f t="shared" si="120"/>
        <v>0</v>
      </c>
      <c r="Z108" s="67">
        <f t="shared" si="109"/>
        <v>0</v>
      </c>
      <c r="AA108" s="65">
        <f t="shared" si="137"/>
        <v>0.2</v>
      </c>
      <c r="AB108" s="66">
        <f t="shared" si="122"/>
        <v>0</v>
      </c>
      <c r="AC108" s="67">
        <f t="shared" si="110"/>
        <v>0</v>
      </c>
      <c r="AD108" s="65">
        <f t="shared" si="138"/>
        <v>0.2</v>
      </c>
      <c r="AE108" s="66">
        <v>729.91</v>
      </c>
      <c r="AF108" s="67">
        <f t="shared" si="111"/>
        <v>729.91</v>
      </c>
      <c r="AG108" s="68" t="e">
        <f t="shared" ref="AG108:AG118" si="139">Z108/$N108</f>
        <v>#DIV/0!</v>
      </c>
    </row>
    <row r="109" spans="1:33" ht="25.5" x14ac:dyDescent="0.2">
      <c r="A109" s="112" t="s">
        <v>149</v>
      </c>
      <c r="B109" s="1" t="s">
        <v>116</v>
      </c>
      <c r="C109" s="6" t="str">
        <f>VLOOKUP(A109,'[1]Planilha Orçamentaria'!$A:$L,4,0)</f>
        <v>SINAPI</v>
      </c>
      <c r="D109" s="22">
        <f>VLOOKUP(A109,'[1]Planilha Orçamentaria'!$A:$L,3,0)</f>
        <v>96616</v>
      </c>
      <c r="E109" s="23">
        <f>VLOOKUP(A109,'[1]Planilha Orçamentaria'!$A:$L,6,0)</f>
        <v>1</v>
      </c>
      <c r="F109" s="13" t="str">
        <f>VLOOKUP(A109,'[1]Planilha Orçamentaria'!$A:$L,5,0)</f>
        <v>m³</v>
      </c>
      <c r="G109" s="32">
        <f t="shared" si="129"/>
        <v>0</v>
      </c>
      <c r="H109" s="7">
        <f t="shared" si="101"/>
        <v>0</v>
      </c>
      <c r="I109" s="61"/>
      <c r="J109" s="62"/>
      <c r="K109" s="63">
        <f t="shared" si="102"/>
        <v>0</v>
      </c>
      <c r="L109" s="81">
        <f t="shared" si="103"/>
        <v>0</v>
      </c>
      <c r="M109" s="62">
        <f t="shared" si="130"/>
        <v>0</v>
      </c>
      <c r="N109" s="63">
        <f t="shared" si="131"/>
        <v>0</v>
      </c>
      <c r="O109" s="82">
        <f t="shared" si="133"/>
        <v>0</v>
      </c>
      <c r="P109" s="83">
        <f t="shared" si="114"/>
        <v>0</v>
      </c>
      <c r="Q109" s="84">
        <f t="shared" si="106"/>
        <v>0</v>
      </c>
      <c r="R109" s="65">
        <f t="shared" si="134"/>
        <v>0.2</v>
      </c>
      <c r="S109" s="66">
        <f t="shared" si="116"/>
        <v>0</v>
      </c>
      <c r="T109" s="67">
        <f t="shared" si="107"/>
        <v>0</v>
      </c>
      <c r="U109" s="65">
        <f t="shared" si="135"/>
        <v>0.2</v>
      </c>
      <c r="V109" s="66">
        <f t="shared" si="118"/>
        <v>0</v>
      </c>
      <c r="W109" s="67">
        <f t="shared" si="108"/>
        <v>0</v>
      </c>
      <c r="X109" s="65">
        <f t="shared" si="136"/>
        <v>0.2</v>
      </c>
      <c r="Y109" s="66">
        <f t="shared" si="120"/>
        <v>0</v>
      </c>
      <c r="Z109" s="67">
        <f t="shared" si="109"/>
        <v>0</v>
      </c>
      <c r="AA109" s="65">
        <f t="shared" si="137"/>
        <v>0.2</v>
      </c>
      <c r="AB109" s="66">
        <f t="shared" si="122"/>
        <v>0</v>
      </c>
      <c r="AC109" s="67">
        <f t="shared" si="110"/>
        <v>0</v>
      </c>
      <c r="AD109" s="65">
        <f t="shared" si="138"/>
        <v>0.2</v>
      </c>
      <c r="AE109" s="66">
        <v>190.48</v>
      </c>
      <c r="AF109" s="67">
        <f t="shared" si="111"/>
        <v>190.48</v>
      </c>
      <c r="AG109" s="68" t="e">
        <f t="shared" si="139"/>
        <v>#DIV/0!</v>
      </c>
    </row>
    <row r="110" spans="1:33" x14ac:dyDescent="0.2">
      <c r="A110" s="112" t="s">
        <v>150</v>
      </c>
      <c r="B110" s="1" t="s">
        <v>83</v>
      </c>
      <c r="C110" s="6" t="str">
        <f>VLOOKUP(A110,'[1]Planilha Orçamentaria'!$A:$L,4,0)</f>
        <v>SABESP</v>
      </c>
      <c r="D110" s="22">
        <f>VLOOKUP(A110,'[1]Planilha Orçamentaria'!$A:$L,3,0)</f>
        <v>70070322</v>
      </c>
      <c r="E110" s="23">
        <f>VLOOKUP(A110,'[1]Planilha Orçamentaria'!$A:$L,6,0)</f>
        <v>48</v>
      </c>
      <c r="F110" s="13" t="str">
        <f>VLOOKUP(A110,'[1]Planilha Orçamentaria'!$A:$L,5,0)</f>
        <v>m</v>
      </c>
      <c r="G110" s="32">
        <f t="shared" si="129"/>
        <v>0</v>
      </c>
      <c r="H110" s="7">
        <f t="shared" si="101"/>
        <v>0</v>
      </c>
      <c r="I110" s="61"/>
      <c r="J110" s="62"/>
      <c r="K110" s="63">
        <f t="shared" si="102"/>
        <v>0</v>
      </c>
      <c r="L110" s="81">
        <f t="shared" si="103"/>
        <v>0</v>
      </c>
      <c r="M110" s="62">
        <f t="shared" si="130"/>
        <v>0</v>
      </c>
      <c r="N110" s="63">
        <f t="shared" si="131"/>
        <v>0</v>
      </c>
      <c r="O110" s="82">
        <f t="shared" si="133"/>
        <v>0</v>
      </c>
      <c r="P110" s="83">
        <f t="shared" si="114"/>
        <v>0</v>
      </c>
      <c r="Q110" s="84">
        <f t="shared" si="106"/>
        <v>0</v>
      </c>
      <c r="R110" s="65">
        <f t="shared" si="134"/>
        <v>0.2</v>
      </c>
      <c r="S110" s="66">
        <f t="shared" si="116"/>
        <v>0</v>
      </c>
      <c r="T110" s="67">
        <f t="shared" si="107"/>
        <v>0</v>
      </c>
      <c r="U110" s="65">
        <f t="shared" si="135"/>
        <v>0.2</v>
      </c>
      <c r="V110" s="66">
        <f t="shared" si="118"/>
        <v>0</v>
      </c>
      <c r="W110" s="67">
        <f t="shared" si="108"/>
        <v>0</v>
      </c>
      <c r="X110" s="65">
        <f t="shared" si="136"/>
        <v>0.2</v>
      </c>
      <c r="Y110" s="66">
        <f t="shared" si="120"/>
        <v>0</v>
      </c>
      <c r="Z110" s="67">
        <f t="shared" si="109"/>
        <v>0</v>
      </c>
      <c r="AA110" s="65">
        <f t="shared" si="137"/>
        <v>0.2</v>
      </c>
      <c r="AB110" s="66">
        <f t="shared" si="122"/>
        <v>0</v>
      </c>
      <c r="AC110" s="67">
        <f t="shared" si="110"/>
        <v>0</v>
      </c>
      <c r="AD110" s="65">
        <f t="shared" si="138"/>
        <v>0.2</v>
      </c>
      <c r="AE110" s="66">
        <v>864.57</v>
      </c>
      <c r="AF110" s="67">
        <f t="shared" si="111"/>
        <v>864.57</v>
      </c>
      <c r="AG110" s="68" t="e">
        <f t="shared" si="139"/>
        <v>#DIV/0!</v>
      </c>
    </row>
    <row r="111" spans="1:33" x14ac:dyDescent="0.2">
      <c r="A111" s="112" t="s">
        <v>151</v>
      </c>
      <c r="B111" s="11" t="s">
        <v>85</v>
      </c>
      <c r="C111" s="6" t="str">
        <f>VLOOKUP(A111,'[1]Planilha Orçamentaria'!$A:$L,4,0)</f>
        <v>SABESP</v>
      </c>
      <c r="D111" s="22">
        <f>VLOOKUP(A111,'[1]Planilha Orçamentaria'!$A:$L,3,0)</f>
        <v>70070126</v>
      </c>
      <c r="E111" s="23">
        <f>VLOOKUP(A111,'[1]Planilha Orçamentaria'!$A:$L,6,0)</f>
        <v>58</v>
      </c>
      <c r="F111" s="13" t="str">
        <f>VLOOKUP(A111,'[1]Planilha Orçamentaria'!$A:$L,5,0)</f>
        <v>m²</v>
      </c>
      <c r="G111" s="32">
        <f t="shared" si="129"/>
        <v>0</v>
      </c>
      <c r="H111" s="7">
        <f t="shared" si="101"/>
        <v>0</v>
      </c>
      <c r="I111" s="61"/>
      <c r="J111" s="62"/>
      <c r="K111" s="63">
        <f t="shared" si="102"/>
        <v>0</v>
      </c>
      <c r="L111" s="81">
        <f t="shared" si="103"/>
        <v>0</v>
      </c>
      <c r="M111" s="62">
        <f t="shared" si="130"/>
        <v>0</v>
      </c>
      <c r="N111" s="63">
        <f t="shared" si="131"/>
        <v>0</v>
      </c>
      <c r="O111" s="82">
        <f t="shared" si="133"/>
        <v>0</v>
      </c>
      <c r="P111" s="83">
        <f t="shared" si="114"/>
        <v>0</v>
      </c>
      <c r="Q111" s="84">
        <f t="shared" si="106"/>
        <v>0</v>
      </c>
      <c r="R111" s="65">
        <f t="shared" si="134"/>
        <v>0.2</v>
      </c>
      <c r="S111" s="66">
        <f t="shared" si="116"/>
        <v>0</v>
      </c>
      <c r="T111" s="67">
        <f t="shared" si="107"/>
        <v>0</v>
      </c>
      <c r="U111" s="65">
        <f t="shared" si="135"/>
        <v>0.2</v>
      </c>
      <c r="V111" s="66">
        <f t="shared" si="118"/>
        <v>0</v>
      </c>
      <c r="W111" s="67">
        <f t="shared" si="108"/>
        <v>0</v>
      </c>
      <c r="X111" s="65">
        <f t="shared" si="136"/>
        <v>0.2</v>
      </c>
      <c r="Y111" s="66">
        <f t="shared" si="120"/>
        <v>0</v>
      </c>
      <c r="Z111" s="67">
        <f t="shared" si="109"/>
        <v>0</v>
      </c>
      <c r="AA111" s="65">
        <f t="shared" si="137"/>
        <v>0.2</v>
      </c>
      <c r="AB111" s="66">
        <f t="shared" si="122"/>
        <v>0</v>
      </c>
      <c r="AC111" s="67">
        <f t="shared" si="110"/>
        <v>0</v>
      </c>
      <c r="AD111" s="65">
        <f t="shared" si="138"/>
        <v>0.2</v>
      </c>
      <c r="AE111" s="66">
        <v>1137.3799999999999</v>
      </c>
      <c r="AF111" s="67">
        <f t="shared" si="111"/>
        <v>1137.3799999999999</v>
      </c>
      <c r="AG111" s="68" t="e">
        <f t="shared" si="139"/>
        <v>#DIV/0!</v>
      </c>
    </row>
    <row r="112" spans="1:33" x14ac:dyDescent="0.2">
      <c r="A112" s="112" t="s">
        <v>152</v>
      </c>
      <c r="B112" s="1" t="s">
        <v>87</v>
      </c>
      <c r="C112" s="6" t="str">
        <f>VLOOKUP(A112,'[1]Planilha Orçamentaria'!$A:$L,4,0)</f>
        <v>SABESP</v>
      </c>
      <c r="D112" s="22">
        <f>VLOOKUP(A112,'[1]Planilha Orçamentaria'!$A:$L,3,0)</f>
        <v>70070135</v>
      </c>
      <c r="E112" s="23">
        <f>VLOOKUP(A112,'[1]Planilha Orçamentaria'!$A:$L,6,0)</f>
        <v>2002</v>
      </c>
      <c r="F112" s="13" t="str">
        <f>VLOOKUP(A112,'[1]Planilha Orçamentaria'!$A:$L,5,0)</f>
        <v>kg</v>
      </c>
      <c r="G112" s="32">
        <f t="shared" si="129"/>
        <v>0</v>
      </c>
      <c r="H112" s="7">
        <f t="shared" si="101"/>
        <v>0</v>
      </c>
      <c r="I112" s="61"/>
      <c r="J112" s="62"/>
      <c r="K112" s="63">
        <f t="shared" si="102"/>
        <v>0</v>
      </c>
      <c r="L112" s="81">
        <f t="shared" si="103"/>
        <v>0</v>
      </c>
      <c r="M112" s="62">
        <f t="shared" si="130"/>
        <v>0</v>
      </c>
      <c r="N112" s="63">
        <f t="shared" si="131"/>
        <v>0</v>
      </c>
      <c r="O112" s="82">
        <f t="shared" si="133"/>
        <v>0</v>
      </c>
      <c r="P112" s="83">
        <f t="shared" si="114"/>
        <v>0</v>
      </c>
      <c r="Q112" s="84">
        <f t="shared" si="106"/>
        <v>0</v>
      </c>
      <c r="R112" s="65">
        <f t="shared" si="134"/>
        <v>0.2</v>
      </c>
      <c r="S112" s="66">
        <f t="shared" si="116"/>
        <v>0</v>
      </c>
      <c r="T112" s="67">
        <f t="shared" si="107"/>
        <v>0</v>
      </c>
      <c r="U112" s="65">
        <f t="shared" si="135"/>
        <v>0.2</v>
      </c>
      <c r="V112" s="66">
        <f t="shared" si="118"/>
        <v>0</v>
      </c>
      <c r="W112" s="67">
        <f t="shared" si="108"/>
        <v>0</v>
      </c>
      <c r="X112" s="65">
        <f t="shared" si="136"/>
        <v>0.2</v>
      </c>
      <c r="Y112" s="66">
        <f t="shared" si="120"/>
        <v>0</v>
      </c>
      <c r="Z112" s="67">
        <f t="shared" si="109"/>
        <v>0</v>
      </c>
      <c r="AA112" s="65">
        <f t="shared" si="137"/>
        <v>0.2</v>
      </c>
      <c r="AB112" s="66">
        <f t="shared" si="122"/>
        <v>0</v>
      </c>
      <c r="AC112" s="67">
        <f t="shared" si="110"/>
        <v>0</v>
      </c>
      <c r="AD112" s="65">
        <f t="shared" si="138"/>
        <v>0.2</v>
      </c>
      <c r="AE112" s="66">
        <v>6810.81</v>
      </c>
      <c r="AF112" s="67">
        <f t="shared" si="111"/>
        <v>6810.81</v>
      </c>
      <c r="AG112" s="68" t="e">
        <f t="shared" si="139"/>
        <v>#DIV/0!</v>
      </c>
    </row>
    <row r="113" spans="1:33" ht="38.25" x14ac:dyDescent="0.2">
      <c r="A113" s="112" t="s">
        <v>153</v>
      </c>
      <c r="B113" s="1" t="s">
        <v>119</v>
      </c>
      <c r="C113" s="6" t="str">
        <f>VLOOKUP(A113,'[1]Planilha Orçamentaria'!$A:$L,4,0)</f>
        <v>SABESP</v>
      </c>
      <c r="D113" s="22">
        <f>VLOOKUP(A113,'[1]Planilha Orçamentaria'!$A:$L,3,0)</f>
        <v>70070147</v>
      </c>
      <c r="E113" s="23">
        <f>VLOOKUP(A113,'[1]Planilha Orçamentaria'!$A:$L,6,0)</f>
        <v>9</v>
      </c>
      <c r="F113" s="13" t="str">
        <f>VLOOKUP(A113,'[1]Planilha Orçamentaria'!$A:$L,5,0)</f>
        <v>m³</v>
      </c>
      <c r="G113" s="32">
        <f t="shared" si="129"/>
        <v>0</v>
      </c>
      <c r="H113" s="7">
        <f t="shared" si="101"/>
        <v>0</v>
      </c>
      <c r="I113" s="61"/>
      <c r="J113" s="62"/>
      <c r="K113" s="63">
        <f t="shared" si="102"/>
        <v>0</v>
      </c>
      <c r="L113" s="81">
        <f t="shared" si="103"/>
        <v>0</v>
      </c>
      <c r="M113" s="62">
        <f t="shared" si="130"/>
        <v>0</v>
      </c>
      <c r="N113" s="63">
        <f t="shared" si="131"/>
        <v>0</v>
      </c>
      <c r="O113" s="82">
        <f t="shared" si="133"/>
        <v>0</v>
      </c>
      <c r="P113" s="83">
        <f t="shared" si="114"/>
        <v>0</v>
      </c>
      <c r="Q113" s="84">
        <f t="shared" si="106"/>
        <v>0</v>
      </c>
      <c r="R113" s="65">
        <f t="shared" si="134"/>
        <v>0.2</v>
      </c>
      <c r="S113" s="66">
        <f t="shared" si="116"/>
        <v>0</v>
      </c>
      <c r="T113" s="67">
        <f t="shared" si="107"/>
        <v>0</v>
      </c>
      <c r="U113" s="65">
        <f t="shared" si="135"/>
        <v>0.2</v>
      </c>
      <c r="V113" s="66">
        <f t="shared" si="118"/>
        <v>0</v>
      </c>
      <c r="W113" s="67">
        <f t="shared" si="108"/>
        <v>0</v>
      </c>
      <c r="X113" s="65">
        <f t="shared" si="136"/>
        <v>0.2</v>
      </c>
      <c r="Y113" s="66">
        <f t="shared" si="120"/>
        <v>0</v>
      </c>
      <c r="Z113" s="67">
        <f t="shared" si="109"/>
        <v>0</v>
      </c>
      <c r="AA113" s="65">
        <f t="shared" si="137"/>
        <v>0.2</v>
      </c>
      <c r="AB113" s="66">
        <f t="shared" si="122"/>
        <v>0</v>
      </c>
      <c r="AC113" s="67">
        <f t="shared" si="110"/>
        <v>0</v>
      </c>
      <c r="AD113" s="65">
        <f t="shared" si="138"/>
        <v>0.2</v>
      </c>
      <c r="AE113" s="66">
        <v>1381.85</v>
      </c>
      <c r="AF113" s="67">
        <f t="shared" si="111"/>
        <v>1381.85</v>
      </c>
      <c r="AG113" s="68" t="e">
        <f t="shared" si="139"/>
        <v>#DIV/0!</v>
      </c>
    </row>
    <row r="114" spans="1:33" x14ac:dyDescent="0.2">
      <c r="A114" s="112" t="s">
        <v>154</v>
      </c>
      <c r="B114" s="1" t="s">
        <v>219</v>
      </c>
      <c r="C114" s="6" t="str">
        <f>VLOOKUP(A114,'[1]Planilha Orçamentaria'!$A:$L,4,0)</f>
        <v>SABESP</v>
      </c>
      <c r="D114" s="22">
        <f>VLOOKUP(A114,'[1]Planilha Orçamentaria'!$A:$L,3,0)</f>
        <v>70070143</v>
      </c>
      <c r="E114" s="23">
        <f>VLOOKUP(A114,'[1]Planilha Orçamentaria'!$A:$L,6,0)</f>
        <v>1</v>
      </c>
      <c r="F114" s="13" t="str">
        <f>VLOOKUP(A114,'[1]Planilha Orçamentaria'!$A:$L,5,0)</f>
        <v>m³</v>
      </c>
      <c r="G114" s="32">
        <f t="shared" si="129"/>
        <v>0</v>
      </c>
      <c r="H114" s="7">
        <f t="shared" si="101"/>
        <v>0</v>
      </c>
      <c r="I114" s="61"/>
      <c r="J114" s="62"/>
      <c r="K114" s="63">
        <f t="shared" si="102"/>
        <v>0</v>
      </c>
      <c r="L114" s="81">
        <f t="shared" si="103"/>
        <v>0</v>
      </c>
      <c r="M114" s="62">
        <f t="shared" si="130"/>
        <v>0</v>
      </c>
      <c r="N114" s="63">
        <f t="shared" si="131"/>
        <v>0</v>
      </c>
      <c r="O114" s="82">
        <f t="shared" si="133"/>
        <v>0</v>
      </c>
      <c r="P114" s="83">
        <f t="shared" si="114"/>
        <v>0</v>
      </c>
      <c r="Q114" s="84">
        <f t="shared" si="106"/>
        <v>0</v>
      </c>
      <c r="R114" s="65">
        <f t="shared" si="134"/>
        <v>0.2</v>
      </c>
      <c r="S114" s="66">
        <f t="shared" si="116"/>
        <v>0</v>
      </c>
      <c r="T114" s="67">
        <f t="shared" si="107"/>
        <v>0</v>
      </c>
      <c r="U114" s="65">
        <f t="shared" si="135"/>
        <v>0.2</v>
      </c>
      <c r="V114" s="66">
        <f t="shared" si="118"/>
        <v>0</v>
      </c>
      <c r="W114" s="67">
        <f t="shared" si="108"/>
        <v>0</v>
      </c>
      <c r="X114" s="65">
        <f t="shared" si="136"/>
        <v>0.2</v>
      </c>
      <c r="Y114" s="66">
        <f t="shared" si="120"/>
        <v>0</v>
      </c>
      <c r="Z114" s="67">
        <f t="shared" si="109"/>
        <v>0</v>
      </c>
      <c r="AA114" s="65">
        <f t="shared" si="137"/>
        <v>0.2</v>
      </c>
      <c r="AB114" s="66">
        <f t="shared" si="122"/>
        <v>0</v>
      </c>
      <c r="AC114" s="67">
        <f t="shared" si="110"/>
        <v>0</v>
      </c>
      <c r="AD114" s="65">
        <f t="shared" si="138"/>
        <v>0.2</v>
      </c>
      <c r="AE114" s="66">
        <v>144.44999999999999</v>
      </c>
      <c r="AF114" s="67">
        <f t="shared" si="111"/>
        <v>144.44999999999999</v>
      </c>
      <c r="AG114" s="68" t="e">
        <f t="shared" si="139"/>
        <v>#DIV/0!</v>
      </c>
    </row>
    <row r="115" spans="1:33" x14ac:dyDescent="0.2">
      <c r="A115" s="112" t="s">
        <v>155</v>
      </c>
      <c r="B115" s="1" t="s">
        <v>220</v>
      </c>
      <c r="C115" s="6" t="str">
        <f>VLOOKUP(A115,'[1]Planilha Orçamentaria'!$A:$L,4,0)</f>
        <v>SABESP</v>
      </c>
      <c r="D115" s="22">
        <f>VLOOKUP(A115,'[1]Planilha Orçamentaria'!$A:$L,3,0)</f>
        <v>70190001</v>
      </c>
      <c r="E115" s="23">
        <f>VLOOKUP(A115,'[1]Planilha Orçamentaria'!$A:$L,6,0)</f>
        <v>97</v>
      </c>
      <c r="F115" s="13" t="str">
        <f>VLOOKUP(A115,'[1]Planilha Orçamentaria'!$A:$L,5,0)</f>
        <v>m³m</v>
      </c>
      <c r="G115" s="32">
        <f t="shared" si="129"/>
        <v>0</v>
      </c>
      <c r="H115" s="7">
        <f t="shared" si="101"/>
        <v>0</v>
      </c>
      <c r="I115" s="61"/>
      <c r="J115" s="62"/>
      <c r="K115" s="63">
        <f t="shared" si="102"/>
        <v>0</v>
      </c>
      <c r="L115" s="81">
        <f t="shared" si="103"/>
        <v>0</v>
      </c>
      <c r="M115" s="62">
        <f t="shared" si="130"/>
        <v>0</v>
      </c>
      <c r="N115" s="63">
        <f t="shared" si="131"/>
        <v>0</v>
      </c>
      <c r="O115" s="82">
        <f t="shared" si="133"/>
        <v>0</v>
      </c>
      <c r="P115" s="83">
        <f t="shared" si="114"/>
        <v>0</v>
      </c>
      <c r="Q115" s="84">
        <f t="shared" si="106"/>
        <v>0</v>
      </c>
      <c r="R115" s="65">
        <f t="shared" si="134"/>
        <v>0.2</v>
      </c>
      <c r="S115" s="66">
        <f t="shared" si="116"/>
        <v>0</v>
      </c>
      <c r="T115" s="67">
        <f t="shared" si="107"/>
        <v>0</v>
      </c>
      <c r="U115" s="65">
        <f t="shared" si="135"/>
        <v>0.2</v>
      </c>
      <c r="V115" s="66">
        <f t="shared" si="118"/>
        <v>0</v>
      </c>
      <c r="W115" s="67">
        <f t="shared" si="108"/>
        <v>0</v>
      </c>
      <c r="X115" s="65">
        <f t="shared" si="136"/>
        <v>0.2</v>
      </c>
      <c r="Y115" s="66">
        <f t="shared" si="120"/>
        <v>0</v>
      </c>
      <c r="Z115" s="67">
        <f t="shared" si="109"/>
        <v>0</v>
      </c>
      <c r="AA115" s="65">
        <f t="shared" si="137"/>
        <v>0.2</v>
      </c>
      <c r="AB115" s="66">
        <f t="shared" si="122"/>
        <v>0</v>
      </c>
      <c r="AC115" s="67">
        <f t="shared" si="110"/>
        <v>0</v>
      </c>
      <c r="AD115" s="65">
        <f t="shared" si="138"/>
        <v>0.2</v>
      </c>
      <c r="AE115" s="66">
        <v>641.94000000000005</v>
      </c>
      <c r="AF115" s="67">
        <f t="shared" si="111"/>
        <v>641.94000000000005</v>
      </c>
      <c r="AG115" s="68" t="e">
        <f t="shared" si="139"/>
        <v>#DIV/0!</v>
      </c>
    </row>
    <row r="116" spans="1:33" x14ac:dyDescent="0.2">
      <c r="A116" s="112" t="s">
        <v>156</v>
      </c>
      <c r="B116" s="11" t="s">
        <v>221</v>
      </c>
      <c r="C116" s="6" t="str">
        <f>VLOOKUP(A116,'[1]Planilha Orçamentaria'!$A:$L,4,0)</f>
        <v>SABESP</v>
      </c>
      <c r="D116" s="22">
        <f>VLOOKUP(A116,'[1]Planilha Orçamentaria'!$A:$L,3,0)</f>
        <v>70190014</v>
      </c>
      <c r="E116" s="23">
        <f>VLOOKUP(A116,'[1]Planilha Orçamentaria'!$A:$L,6,0)</f>
        <v>78</v>
      </c>
      <c r="F116" s="13" t="str">
        <f>VLOOKUP(A116,'[1]Planilha Orçamentaria'!$A:$L,5,0)</f>
        <v>m²</v>
      </c>
      <c r="G116" s="32">
        <f t="shared" si="129"/>
        <v>0</v>
      </c>
      <c r="H116" s="7">
        <f t="shared" si="101"/>
        <v>0</v>
      </c>
      <c r="I116" s="61"/>
      <c r="J116" s="62"/>
      <c r="K116" s="63">
        <f t="shared" si="102"/>
        <v>0</v>
      </c>
      <c r="L116" s="81">
        <f t="shared" si="103"/>
        <v>0</v>
      </c>
      <c r="M116" s="62">
        <f t="shared" si="130"/>
        <v>0</v>
      </c>
      <c r="N116" s="63">
        <f t="shared" si="131"/>
        <v>0</v>
      </c>
      <c r="O116" s="82">
        <f t="shared" si="133"/>
        <v>0</v>
      </c>
      <c r="P116" s="83">
        <f t="shared" si="114"/>
        <v>0</v>
      </c>
      <c r="Q116" s="84">
        <f t="shared" si="106"/>
        <v>0</v>
      </c>
      <c r="R116" s="65">
        <f t="shared" si="134"/>
        <v>0.2</v>
      </c>
      <c r="S116" s="66">
        <f t="shared" si="116"/>
        <v>0</v>
      </c>
      <c r="T116" s="67">
        <f t="shared" si="107"/>
        <v>0</v>
      </c>
      <c r="U116" s="65">
        <f t="shared" si="135"/>
        <v>0.2</v>
      </c>
      <c r="V116" s="66">
        <f t="shared" si="118"/>
        <v>0</v>
      </c>
      <c r="W116" s="67">
        <f t="shared" si="108"/>
        <v>0</v>
      </c>
      <c r="X116" s="65">
        <f t="shared" si="136"/>
        <v>0.2</v>
      </c>
      <c r="Y116" s="66">
        <f t="shared" si="120"/>
        <v>0</v>
      </c>
      <c r="Z116" s="67">
        <f t="shared" si="109"/>
        <v>0</v>
      </c>
      <c r="AA116" s="65">
        <f t="shared" si="137"/>
        <v>0.2</v>
      </c>
      <c r="AB116" s="66">
        <f t="shared" si="122"/>
        <v>0</v>
      </c>
      <c r="AC116" s="67">
        <f t="shared" si="110"/>
        <v>0</v>
      </c>
      <c r="AD116" s="65">
        <f t="shared" si="138"/>
        <v>0.2</v>
      </c>
      <c r="AE116" s="66">
        <v>1215.3900000000001</v>
      </c>
      <c r="AF116" s="67">
        <f t="shared" si="111"/>
        <v>1215.3900000000001</v>
      </c>
      <c r="AG116" s="68" t="e">
        <f t="shared" si="139"/>
        <v>#DIV/0!</v>
      </c>
    </row>
    <row r="117" spans="1:33" x14ac:dyDescent="0.2">
      <c r="A117" s="112" t="s">
        <v>158</v>
      </c>
      <c r="B117" s="1" t="s">
        <v>222</v>
      </c>
      <c r="C117" s="6" t="str">
        <f>VLOOKUP(A117,'[1]Planilha Orçamentaria'!$A:$L,4,0)</f>
        <v>SABESP</v>
      </c>
      <c r="D117" s="22">
        <f>VLOOKUP(A117,'[1]Planilha Orçamentaria'!$A:$L,3,0)</f>
        <v>70190140</v>
      </c>
      <c r="E117" s="23">
        <f>VLOOKUP(A117,'[1]Planilha Orçamentaria'!$A:$L,6,0)</f>
        <v>136</v>
      </c>
      <c r="F117" s="13" t="str">
        <f>VLOOKUP(A117,'[1]Planilha Orçamentaria'!$A:$L,5,0)</f>
        <v>m²</v>
      </c>
      <c r="G117" s="32">
        <f t="shared" si="129"/>
        <v>0</v>
      </c>
      <c r="H117" s="7">
        <f t="shared" si="101"/>
        <v>0</v>
      </c>
      <c r="I117" s="61"/>
      <c r="J117" s="62"/>
      <c r="K117" s="63">
        <f t="shared" si="102"/>
        <v>0</v>
      </c>
      <c r="L117" s="81">
        <f t="shared" si="103"/>
        <v>0</v>
      </c>
      <c r="M117" s="62">
        <f t="shared" si="130"/>
        <v>0</v>
      </c>
      <c r="N117" s="63">
        <f t="shared" si="131"/>
        <v>0</v>
      </c>
      <c r="O117" s="82">
        <f t="shared" si="133"/>
        <v>0</v>
      </c>
      <c r="P117" s="83">
        <f t="shared" si="114"/>
        <v>0</v>
      </c>
      <c r="Q117" s="84">
        <f t="shared" si="106"/>
        <v>0</v>
      </c>
      <c r="R117" s="65">
        <f t="shared" si="134"/>
        <v>0.2</v>
      </c>
      <c r="S117" s="66">
        <f t="shared" si="116"/>
        <v>0</v>
      </c>
      <c r="T117" s="67">
        <f t="shared" si="107"/>
        <v>0</v>
      </c>
      <c r="U117" s="65">
        <f t="shared" si="135"/>
        <v>0.2</v>
      </c>
      <c r="V117" s="66">
        <f t="shared" si="118"/>
        <v>0</v>
      </c>
      <c r="W117" s="67">
        <f t="shared" si="108"/>
        <v>0</v>
      </c>
      <c r="X117" s="65">
        <f t="shared" si="136"/>
        <v>0.2</v>
      </c>
      <c r="Y117" s="66">
        <f t="shared" si="120"/>
        <v>0</v>
      </c>
      <c r="Z117" s="67">
        <f t="shared" si="109"/>
        <v>0</v>
      </c>
      <c r="AA117" s="65">
        <f t="shared" si="137"/>
        <v>0.2</v>
      </c>
      <c r="AB117" s="66">
        <f t="shared" si="122"/>
        <v>0</v>
      </c>
      <c r="AC117" s="67">
        <f t="shared" si="110"/>
        <v>0</v>
      </c>
      <c r="AD117" s="65">
        <f t="shared" si="138"/>
        <v>0.2</v>
      </c>
      <c r="AE117" s="66">
        <v>3834.93</v>
      </c>
      <c r="AF117" s="67">
        <f t="shared" si="111"/>
        <v>3834.93</v>
      </c>
      <c r="AG117" s="68" t="e">
        <f t="shared" si="139"/>
        <v>#DIV/0!</v>
      </c>
    </row>
    <row r="118" spans="1:33" ht="25.5" x14ac:dyDescent="0.2">
      <c r="A118" s="112" t="s">
        <v>223</v>
      </c>
      <c r="B118" s="1" t="s">
        <v>224</v>
      </c>
      <c r="C118" s="6" t="str">
        <f>VLOOKUP(A118,'[1]Planilha Orçamentaria'!$A:$L,4,0)</f>
        <v>SABESP</v>
      </c>
      <c r="D118" s="22" t="str">
        <f>VLOOKUP(A118,'[1]Planilha Orçamentaria'!$A:$L,3,0)</f>
        <v>CV01245</v>
      </c>
      <c r="E118" s="23">
        <f>VLOOKUP(A118,'[1]Planilha Orçamentaria'!$A:$L,6,0)</f>
        <v>3</v>
      </c>
      <c r="F118" s="13" t="str">
        <f>VLOOKUP(A118,'[1]Planilha Orçamentaria'!$A:$L,5,0)</f>
        <v>m</v>
      </c>
      <c r="G118" s="32">
        <f t="shared" si="129"/>
        <v>0</v>
      </c>
      <c r="H118" s="7">
        <f t="shared" si="101"/>
        <v>0</v>
      </c>
      <c r="I118" s="61"/>
      <c r="J118" s="62"/>
      <c r="K118" s="63">
        <f t="shared" si="102"/>
        <v>0</v>
      </c>
      <c r="L118" s="81">
        <f t="shared" si="103"/>
        <v>0</v>
      </c>
      <c r="M118" s="62">
        <f t="shared" si="130"/>
        <v>0</v>
      </c>
      <c r="N118" s="63">
        <f t="shared" si="131"/>
        <v>0</v>
      </c>
      <c r="O118" s="82">
        <f t="shared" si="133"/>
        <v>0</v>
      </c>
      <c r="P118" s="83">
        <f t="shared" si="114"/>
        <v>0</v>
      </c>
      <c r="Q118" s="84">
        <f t="shared" si="106"/>
        <v>0</v>
      </c>
      <c r="R118" s="65">
        <f t="shared" si="134"/>
        <v>0.2</v>
      </c>
      <c r="S118" s="66">
        <f t="shared" si="116"/>
        <v>0</v>
      </c>
      <c r="T118" s="67">
        <f t="shared" si="107"/>
        <v>0</v>
      </c>
      <c r="U118" s="65">
        <f t="shared" si="135"/>
        <v>0.2</v>
      </c>
      <c r="V118" s="66">
        <f t="shared" si="118"/>
        <v>0</v>
      </c>
      <c r="W118" s="67">
        <f t="shared" si="108"/>
        <v>0</v>
      </c>
      <c r="X118" s="65">
        <f t="shared" si="136"/>
        <v>0.2</v>
      </c>
      <c r="Y118" s="66">
        <f t="shared" si="120"/>
        <v>0</v>
      </c>
      <c r="Z118" s="67">
        <f t="shared" si="109"/>
        <v>0</v>
      </c>
      <c r="AA118" s="65">
        <f t="shared" si="137"/>
        <v>0.2</v>
      </c>
      <c r="AB118" s="66">
        <f t="shared" si="122"/>
        <v>0</v>
      </c>
      <c r="AC118" s="67">
        <f t="shared" si="110"/>
        <v>0</v>
      </c>
      <c r="AD118" s="65">
        <f t="shared" si="138"/>
        <v>0.2</v>
      </c>
      <c r="AE118" s="66">
        <v>566.84</v>
      </c>
      <c r="AF118" s="67">
        <f t="shared" si="111"/>
        <v>566.84</v>
      </c>
      <c r="AG118" s="68" t="e">
        <f t="shared" si="139"/>
        <v>#DIV/0!</v>
      </c>
    </row>
    <row r="119" spans="1:33" x14ac:dyDescent="0.2">
      <c r="A119" s="112" t="s">
        <v>225</v>
      </c>
      <c r="B119" s="21" t="s">
        <v>226</v>
      </c>
      <c r="C119" s="6" t="str">
        <f>VLOOKUP(A119,'[1]Planilha Orçamentaria'!$A:$L,4,0)</f>
        <v>SABESP</v>
      </c>
      <c r="D119" s="22">
        <f>VLOOKUP(A119,'[1]Planilha Orçamentaria'!$A:$L,3,0)</f>
        <v>70080158</v>
      </c>
      <c r="E119" s="23">
        <f>VLOOKUP(A119,'[1]Planilha Orçamentaria'!$A:$L,6,0)</f>
        <v>3</v>
      </c>
      <c r="F119" s="13" t="str">
        <f>VLOOKUP(A119,'[1]Planilha Orçamentaria'!$A:$L,5,0)</f>
        <v>m</v>
      </c>
      <c r="G119" s="32">
        <f t="shared" si="129"/>
        <v>0</v>
      </c>
      <c r="H119" s="7">
        <f t="shared" si="101"/>
        <v>0</v>
      </c>
      <c r="I119" s="61"/>
      <c r="J119" s="62"/>
      <c r="K119" s="63">
        <f t="shared" si="102"/>
        <v>0</v>
      </c>
      <c r="L119" s="81">
        <f t="shared" si="103"/>
        <v>0</v>
      </c>
      <c r="M119" s="62">
        <f t="shared" si="130"/>
        <v>0</v>
      </c>
      <c r="N119" s="63">
        <f t="shared" si="131"/>
        <v>0</v>
      </c>
      <c r="O119" s="82">
        <f t="shared" si="133"/>
        <v>0</v>
      </c>
      <c r="P119" s="83">
        <f t="shared" si="114"/>
        <v>0</v>
      </c>
      <c r="Q119" s="84">
        <f t="shared" si="106"/>
        <v>0</v>
      </c>
      <c r="R119" s="65">
        <f t="shared" si="134"/>
        <v>0.2</v>
      </c>
      <c r="S119" s="66">
        <f t="shared" si="116"/>
        <v>0</v>
      </c>
      <c r="T119" s="67">
        <f t="shared" si="107"/>
        <v>0</v>
      </c>
      <c r="U119" s="65">
        <f t="shared" si="135"/>
        <v>0.2</v>
      </c>
      <c r="V119" s="66">
        <f t="shared" si="118"/>
        <v>0</v>
      </c>
      <c r="W119" s="67">
        <f t="shared" si="108"/>
        <v>0</v>
      </c>
      <c r="X119" s="65">
        <f t="shared" si="136"/>
        <v>0.2</v>
      </c>
      <c r="Y119" s="66">
        <f t="shared" si="120"/>
        <v>0</v>
      </c>
      <c r="Z119" s="67">
        <f t="shared" si="109"/>
        <v>0</v>
      </c>
      <c r="AA119" s="65">
        <f t="shared" si="137"/>
        <v>0.2</v>
      </c>
      <c r="AB119" s="66">
        <f t="shared" si="122"/>
        <v>0</v>
      </c>
      <c r="AC119" s="67">
        <f t="shared" si="110"/>
        <v>0</v>
      </c>
      <c r="AD119" s="65">
        <f t="shared" si="138"/>
        <v>0.2</v>
      </c>
      <c r="AE119" s="66">
        <v>49.26</v>
      </c>
      <c r="AF119" s="67">
        <f t="shared" si="111"/>
        <v>49.26</v>
      </c>
      <c r="AG119" s="68"/>
    </row>
    <row r="120" spans="1:33" ht="51" x14ac:dyDescent="0.2">
      <c r="A120" s="112" t="s">
        <v>227</v>
      </c>
      <c r="B120" s="11" t="s">
        <v>228</v>
      </c>
      <c r="C120" s="6" t="str">
        <f>VLOOKUP(A120,'[1]Planilha Orçamentaria'!$A:$L,4,0)</f>
        <v>COMPOSIÇÃO</v>
      </c>
      <c r="D120" s="22" t="str">
        <f>VLOOKUP(A120,'[1]Planilha Orçamentaria'!$A:$L,3,0)</f>
        <v>COMPOSIÇÃO
RAMALBOMBA</v>
      </c>
      <c r="E120" s="23">
        <f>VLOOKUP(A120,'[1]Planilha Orçamentaria'!$A:$L,6,0)</f>
        <v>1</v>
      </c>
      <c r="F120" s="13" t="str">
        <f>VLOOKUP(A120,'[1]Planilha Orçamentaria'!$A:$L,5,0)</f>
        <v>und</v>
      </c>
      <c r="G120" s="32">
        <f t="shared" si="129"/>
        <v>0</v>
      </c>
      <c r="H120" s="7">
        <f t="shared" si="101"/>
        <v>0</v>
      </c>
      <c r="I120" s="61"/>
      <c r="J120" s="62"/>
      <c r="K120" s="63">
        <f t="shared" si="102"/>
        <v>0</v>
      </c>
      <c r="L120" s="81">
        <f t="shared" si="103"/>
        <v>0</v>
      </c>
      <c r="M120" s="62">
        <f t="shared" si="130"/>
        <v>0</v>
      </c>
      <c r="N120" s="63">
        <f t="shared" si="131"/>
        <v>0</v>
      </c>
      <c r="O120" s="82">
        <f t="shared" si="133"/>
        <v>0</v>
      </c>
      <c r="P120" s="83">
        <f t="shared" si="114"/>
        <v>0</v>
      </c>
      <c r="Q120" s="84">
        <f t="shared" si="106"/>
        <v>0</v>
      </c>
      <c r="R120" s="65">
        <f t="shared" si="134"/>
        <v>0.2</v>
      </c>
      <c r="S120" s="66">
        <f t="shared" si="116"/>
        <v>0</v>
      </c>
      <c r="T120" s="67">
        <f t="shared" si="107"/>
        <v>0</v>
      </c>
      <c r="U120" s="65">
        <f t="shared" si="135"/>
        <v>0.2</v>
      </c>
      <c r="V120" s="66">
        <f t="shared" si="118"/>
        <v>0</v>
      </c>
      <c r="W120" s="67">
        <f t="shared" si="108"/>
        <v>0</v>
      </c>
      <c r="X120" s="65">
        <f t="shared" si="136"/>
        <v>0.2</v>
      </c>
      <c r="Y120" s="66">
        <f t="shared" si="120"/>
        <v>0</v>
      </c>
      <c r="Z120" s="67">
        <f t="shared" si="109"/>
        <v>0</v>
      </c>
      <c r="AA120" s="65">
        <f t="shared" si="137"/>
        <v>0.2</v>
      </c>
      <c r="AB120" s="66">
        <f t="shared" si="122"/>
        <v>0</v>
      </c>
      <c r="AC120" s="67">
        <f t="shared" si="110"/>
        <v>0</v>
      </c>
      <c r="AD120" s="65">
        <f t="shared" si="138"/>
        <v>0.2</v>
      </c>
      <c r="AE120" s="66">
        <v>1749.46</v>
      </c>
      <c r="AF120" s="67">
        <f t="shared" si="111"/>
        <v>1749.46</v>
      </c>
      <c r="AG120" s="68" t="e">
        <f t="shared" ref="AG120:AG125" si="140">Z120/$N120</f>
        <v>#DIV/0!</v>
      </c>
    </row>
    <row r="121" spans="1:33" ht="38.25" x14ac:dyDescent="0.2">
      <c r="A121" s="112" t="s">
        <v>229</v>
      </c>
      <c r="B121" s="1" t="s">
        <v>230</v>
      </c>
      <c r="C121" s="6" t="str">
        <f>VLOOKUP(A121,'[1]Planilha Orçamentaria'!$A:$L,4,0)</f>
        <v>COMPOSIÇÃO</v>
      </c>
      <c r="D121" s="22" t="str">
        <f>VLOOKUP(A121,'[1]Planilha Orçamentaria'!$A:$L,3,0)</f>
        <v>COMPOSIÇÃO
COMANDO</v>
      </c>
      <c r="E121" s="23">
        <f>VLOOKUP(A121,'[1]Planilha Orçamentaria'!$A:$L,6,0)</f>
        <v>1</v>
      </c>
      <c r="F121" s="13" t="str">
        <f>VLOOKUP(A121,'[1]Planilha Orçamentaria'!$A:$L,5,0)</f>
        <v>und</v>
      </c>
      <c r="G121" s="32">
        <f t="shared" si="129"/>
        <v>0</v>
      </c>
      <c r="H121" s="7">
        <f t="shared" si="101"/>
        <v>0</v>
      </c>
      <c r="I121" s="61"/>
      <c r="J121" s="62"/>
      <c r="K121" s="63">
        <f t="shared" si="102"/>
        <v>0</v>
      </c>
      <c r="L121" s="81">
        <f t="shared" si="103"/>
        <v>0</v>
      </c>
      <c r="M121" s="62">
        <f t="shared" si="130"/>
        <v>0</v>
      </c>
      <c r="N121" s="63">
        <f t="shared" si="131"/>
        <v>0</v>
      </c>
      <c r="O121" s="82">
        <f t="shared" si="133"/>
        <v>0</v>
      </c>
      <c r="P121" s="83">
        <f t="shared" si="114"/>
        <v>0</v>
      </c>
      <c r="Q121" s="84">
        <f t="shared" si="106"/>
        <v>0</v>
      </c>
      <c r="R121" s="65">
        <f t="shared" si="134"/>
        <v>0.2</v>
      </c>
      <c r="S121" s="66">
        <f t="shared" si="116"/>
        <v>0</v>
      </c>
      <c r="T121" s="67">
        <f t="shared" si="107"/>
        <v>0</v>
      </c>
      <c r="U121" s="65">
        <f t="shared" si="135"/>
        <v>0.2</v>
      </c>
      <c r="V121" s="66">
        <f t="shared" si="118"/>
        <v>0</v>
      </c>
      <c r="W121" s="67">
        <f t="shared" si="108"/>
        <v>0</v>
      </c>
      <c r="X121" s="65">
        <f t="shared" si="136"/>
        <v>0.2</v>
      </c>
      <c r="Y121" s="66">
        <f t="shared" si="120"/>
        <v>0</v>
      </c>
      <c r="Z121" s="67">
        <f t="shared" si="109"/>
        <v>0</v>
      </c>
      <c r="AA121" s="65">
        <f t="shared" si="137"/>
        <v>0.2</v>
      </c>
      <c r="AB121" s="66">
        <f t="shared" si="122"/>
        <v>0</v>
      </c>
      <c r="AC121" s="67">
        <f t="shared" si="110"/>
        <v>0</v>
      </c>
      <c r="AD121" s="65">
        <f t="shared" si="138"/>
        <v>0.2</v>
      </c>
      <c r="AE121" s="66">
        <v>3441.92</v>
      </c>
      <c r="AF121" s="67">
        <f t="shared" si="111"/>
        <v>3441.92</v>
      </c>
      <c r="AG121" s="68" t="e">
        <f t="shared" si="140"/>
        <v>#DIV/0!</v>
      </c>
    </row>
    <row r="122" spans="1:33" ht="25.5" x14ac:dyDescent="0.2">
      <c r="A122" s="112" t="s">
        <v>231</v>
      </c>
      <c r="B122" s="1" t="s">
        <v>232</v>
      </c>
      <c r="C122" s="6" t="str">
        <f>VLOOKUP(A122,'[1]Planilha Orçamentaria'!$A:$L,4,0)</f>
        <v>SABESP</v>
      </c>
      <c r="D122" s="22">
        <f>VLOOKUP(A122,'[1]Planilha Orçamentaria'!$A:$L,3,0)</f>
        <v>70140103</v>
      </c>
      <c r="E122" s="23">
        <f>VLOOKUP(A122,'[1]Planilha Orçamentaria'!$A:$L,6,0)</f>
        <v>3</v>
      </c>
      <c r="F122" s="13" t="str">
        <f>VLOOKUP(A122,'[1]Planilha Orçamentaria'!$A:$L,5,0)</f>
        <v>und</v>
      </c>
      <c r="G122" s="32">
        <f t="shared" si="129"/>
        <v>0</v>
      </c>
      <c r="H122" s="7">
        <f t="shared" si="101"/>
        <v>0</v>
      </c>
      <c r="I122" s="61"/>
      <c r="J122" s="62"/>
      <c r="K122" s="63">
        <f t="shared" si="102"/>
        <v>0</v>
      </c>
      <c r="L122" s="81">
        <f t="shared" si="103"/>
        <v>0</v>
      </c>
      <c r="M122" s="62">
        <f t="shared" si="130"/>
        <v>0</v>
      </c>
      <c r="N122" s="63">
        <f t="shared" si="131"/>
        <v>0</v>
      </c>
      <c r="O122" s="82">
        <f t="shared" si="133"/>
        <v>0</v>
      </c>
      <c r="P122" s="83">
        <f t="shared" si="114"/>
        <v>0</v>
      </c>
      <c r="Q122" s="84">
        <f t="shared" si="106"/>
        <v>0</v>
      </c>
      <c r="R122" s="65">
        <f t="shared" si="134"/>
        <v>0.2</v>
      </c>
      <c r="S122" s="66">
        <f t="shared" si="116"/>
        <v>0</v>
      </c>
      <c r="T122" s="67">
        <f t="shared" si="107"/>
        <v>0</v>
      </c>
      <c r="U122" s="65">
        <f t="shared" si="135"/>
        <v>0.2</v>
      </c>
      <c r="V122" s="66">
        <f t="shared" si="118"/>
        <v>0</v>
      </c>
      <c r="W122" s="67">
        <f t="shared" si="108"/>
        <v>0</v>
      </c>
      <c r="X122" s="65">
        <f t="shared" si="136"/>
        <v>0.2</v>
      </c>
      <c r="Y122" s="66">
        <f t="shared" si="120"/>
        <v>0</v>
      </c>
      <c r="Z122" s="67">
        <f t="shared" si="109"/>
        <v>0</v>
      </c>
      <c r="AA122" s="65">
        <f t="shared" si="137"/>
        <v>0.2</v>
      </c>
      <c r="AB122" s="66">
        <f t="shared" si="122"/>
        <v>0</v>
      </c>
      <c r="AC122" s="67">
        <f t="shared" si="110"/>
        <v>0</v>
      </c>
      <c r="AD122" s="65">
        <f t="shared" si="138"/>
        <v>0.2</v>
      </c>
      <c r="AE122" s="66">
        <v>4147.63</v>
      </c>
      <c r="AF122" s="67">
        <f t="shared" si="111"/>
        <v>4147.63</v>
      </c>
      <c r="AG122" s="68" t="e">
        <f t="shared" si="140"/>
        <v>#DIV/0!</v>
      </c>
    </row>
    <row r="123" spans="1:33" ht="51" x14ac:dyDescent="0.2">
      <c r="A123" s="112" t="s">
        <v>233</v>
      </c>
      <c r="B123" s="11" t="s">
        <v>234</v>
      </c>
      <c r="C123" s="6" t="str">
        <f>VLOOKUP(A123,'[1]Planilha Orçamentaria'!$A:$L,4,0)</f>
        <v>MERCADO</v>
      </c>
      <c r="D123" s="22" t="str">
        <f>VLOOKUP(A123,'[1]Planilha Orçamentaria'!$A:$L,3,0)</f>
        <v>-</v>
      </c>
      <c r="E123" s="23">
        <f>VLOOKUP(A123,'[1]Planilha Orçamentaria'!$A:$L,6,0)</f>
        <v>3</v>
      </c>
      <c r="F123" s="13" t="str">
        <f>VLOOKUP(A123,'[1]Planilha Orçamentaria'!$A:$L,5,0)</f>
        <v>und</v>
      </c>
      <c r="G123" s="32">
        <f t="shared" si="129"/>
        <v>0</v>
      </c>
      <c r="H123" s="7">
        <f t="shared" si="101"/>
        <v>0</v>
      </c>
      <c r="I123" s="61"/>
      <c r="J123" s="62"/>
      <c r="K123" s="63">
        <f t="shared" si="102"/>
        <v>0</v>
      </c>
      <c r="L123" s="81">
        <f t="shared" si="103"/>
        <v>0</v>
      </c>
      <c r="M123" s="62">
        <f t="shared" si="130"/>
        <v>0</v>
      </c>
      <c r="N123" s="63">
        <f t="shared" si="131"/>
        <v>0</v>
      </c>
      <c r="O123" s="82">
        <f t="shared" si="133"/>
        <v>0</v>
      </c>
      <c r="P123" s="83">
        <f t="shared" si="114"/>
        <v>0</v>
      </c>
      <c r="Q123" s="84">
        <f t="shared" si="106"/>
        <v>0</v>
      </c>
      <c r="R123" s="65">
        <f t="shared" si="134"/>
        <v>0.2</v>
      </c>
      <c r="S123" s="66">
        <f t="shared" si="116"/>
        <v>0</v>
      </c>
      <c r="T123" s="67">
        <f t="shared" si="107"/>
        <v>0</v>
      </c>
      <c r="U123" s="65">
        <f t="shared" si="135"/>
        <v>0.2</v>
      </c>
      <c r="V123" s="66">
        <f t="shared" si="118"/>
        <v>0</v>
      </c>
      <c r="W123" s="67">
        <f t="shared" si="108"/>
        <v>0</v>
      </c>
      <c r="X123" s="65">
        <f t="shared" si="136"/>
        <v>0.2</v>
      </c>
      <c r="Y123" s="66">
        <f t="shared" si="120"/>
        <v>0</v>
      </c>
      <c r="Z123" s="67">
        <f t="shared" si="109"/>
        <v>0</v>
      </c>
      <c r="AA123" s="65">
        <f t="shared" si="137"/>
        <v>0.2</v>
      </c>
      <c r="AB123" s="66">
        <f t="shared" si="122"/>
        <v>0</v>
      </c>
      <c r="AC123" s="67">
        <f t="shared" si="110"/>
        <v>0</v>
      </c>
      <c r="AD123" s="65">
        <f t="shared" si="138"/>
        <v>0.2</v>
      </c>
      <c r="AE123" s="66">
        <v>118342.63</v>
      </c>
      <c r="AF123" s="67">
        <f t="shared" si="111"/>
        <v>118342.63</v>
      </c>
      <c r="AG123" s="68" t="e">
        <f t="shared" si="140"/>
        <v>#DIV/0!</v>
      </c>
    </row>
    <row r="124" spans="1:33" x14ac:dyDescent="0.2">
      <c r="A124" s="112" t="s">
        <v>235</v>
      </c>
      <c r="B124" s="1" t="s">
        <v>236</v>
      </c>
      <c r="C124" s="6" t="str">
        <f>VLOOKUP(A124,'[1]Planilha Orçamentaria'!$A:$L,4,0)</f>
        <v>SABESP</v>
      </c>
      <c r="D124" s="22">
        <f>VLOOKUP(A124,'[1]Planilha Orçamentaria'!$A:$L,3,0)</f>
        <v>70140023</v>
      </c>
      <c r="E124" s="23">
        <f>VLOOKUP(A124,'[1]Planilha Orçamentaria'!$A:$L,6,0)</f>
        <v>2039</v>
      </c>
      <c r="F124" s="13" t="str">
        <f>VLOOKUP(A124,'[1]Planilha Orçamentaria'!$A:$L,5,0)</f>
        <v>Kg</v>
      </c>
      <c r="G124" s="32">
        <f t="shared" si="129"/>
        <v>0</v>
      </c>
      <c r="H124" s="7">
        <f t="shared" si="101"/>
        <v>0</v>
      </c>
      <c r="I124" s="61"/>
      <c r="J124" s="62"/>
      <c r="K124" s="63">
        <f t="shared" si="102"/>
        <v>0</v>
      </c>
      <c r="L124" s="81">
        <f t="shared" si="103"/>
        <v>0</v>
      </c>
      <c r="M124" s="62">
        <f t="shared" si="130"/>
        <v>0</v>
      </c>
      <c r="N124" s="63">
        <f t="shared" si="131"/>
        <v>0</v>
      </c>
      <c r="O124" s="82">
        <f t="shared" si="133"/>
        <v>0</v>
      </c>
      <c r="P124" s="83">
        <f t="shared" si="114"/>
        <v>0</v>
      </c>
      <c r="Q124" s="84">
        <f t="shared" si="106"/>
        <v>0</v>
      </c>
      <c r="R124" s="65">
        <f t="shared" si="134"/>
        <v>0.2</v>
      </c>
      <c r="S124" s="66">
        <f t="shared" si="116"/>
        <v>0</v>
      </c>
      <c r="T124" s="67">
        <f t="shared" si="107"/>
        <v>0</v>
      </c>
      <c r="U124" s="65">
        <f t="shared" si="135"/>
        <v>0.2</v>
      </c>
      <c r="V124" s="66">
        <f t="shared" si="118"/>
        <v>0</v>
      </c>
      <c r="W124" s="67">
        <f t="shared" si="108"/>
        <v>0</v>
      </c>
      <c r="X124" s="65">
        <f t="shared" si="136"/>
        <v>0.2</v>
      </c>
      <c r="Y124" s="66">
        <f t="shared" si="120"/>
        <v>0</v>
      </c>
      <c r="Z124" s="67">
        <f t="shared" si="109"/>
        <v>0</v>
      </c>
      <c r="AA124" s="65">
        <f t="shared" si="137"/>
        <v>0.2</v>
      </c>
      <c r="AB124" s="66">
        <f t="shared" si="122"/>
        <v>0</v>
      </c>
      <c r="AC124" s="67">
        <f t="shared" si="110"/>
        <v>0</v>
      </c>
      <c r="AD124" s="65">
        <f t="shared" si="138"/>
        <v>0.2</v>
      </c>
      <c r="AE124" s="66">
        <v>1235.6400000000001</v>
      </c>
      <c r="AF124" s="67">
        <f t="shared" si="111"/>
        <v>1235.6400000000001</v>
      </c>
      <c r="AG124" s="68" t="e">
        <f t="shared" si="140"/>
        <v>#DIV/0!</v>
      </c>
    </row>
    <row r="125" spans="1:33" x14ac:dyDescent="0.2">
      <c r="A125" s="112" t="s">
        <v>237</v>
      </c>
      <c r="B125" s="1" t="s">
        <v>74</v>
      </c>
      <c r="C125" s="6" t="str">
        <f>VLOOKUP(A125,'[1]Planilha Orçamentaria'!$A:$L,4,0)</f>
        <v>SABESP</v>
      </c>
      <c r="D125" s="22">
        <f>VLOOKUP(A125,'[1]Planilha Orçamentaria'!$A:$L,3,0)</f>
        <v>70080342</v>
      </c>
      <c r="E125" s="23">
        <f>VLOOKUP(A125,'[1]Planilha Orçamentaria'!$A:$L,6,0)</f>
        <v>3</v>
      </c>
      <c r="F125" s="13" t="str">
        <f>VLOOKUP(A125,'[1]Planilha Orçamentaria'!$A:$L,5,0)</f>
        <v>ton</v>
      </c>
      <c r="G125" s="32">
        <f t="shared" si="129"/>
        <v>0</v>
      </c>
      <c r="H125" s="7">
        <f t="shared" si="101"/>
        <v>0</v>
      </c>
      <c r="I125" s="61"/>
      <c r="J125" s="62"/>
      <c r="K125" s="63">
        <f t="shared" si="102"/>
        <v>0</v>
      </c>
      <c r="L125" s="81">
        <f t="shared" si="103"/>
        <v>0</v>
      </c>
      <c r="M125" s="62">
        <f t="shared" si="130"/>
        <v>0</v>
      </c>
      <c r="N125" s="63">
        <f t="shared" si="131"/>
        <v>0</v>
      </c>
      <c r="O125" s="82">
        <f t="shared" si="133"/>
        <v>0</v>
      </c>
      <c r="P125" s="83">
        <f t="shared" si="114"/>
        <v>0</v>
      </c>
      <c r="Q125" s="84">
        <f t="shared" si="106"/>
        <v>0</v>
      </c>
      <c r="R125" s="65">
        <f t="shared" si="134"/>
        <v>0.2</v>
      </c>
      <c r="S125" s="66">
        <f t="shared" si="116"/>
        <v>0</v>
      </c>
      <c r="T125" s="67">
        <f t="shared" si="107"/>
        <v>0</v>
      </c>
      <c r="U125" s="65">
        <f t="shared" si="135"/>
        <v>0.2</v>
      </c>
      <c r="V125" s="66">
        <f t="shared" si="118"/>
        <v>0</v>
      </c>
      <c r="W125" s="67">
        <f t="shared" si="108"/>
        <v>0</v>
      </c>
      <c r="X125" s="65">
        <f t="shared" si="136"/>
        <v>0.2</v>
      </c>
      <c r="Y125" s="66">
        <f t="shared" si="120"/>
        <v>0</v>
      </c>
      <c r="Z125" s="67">
        <f t="shared" si="109"/>
        <v>0</v>
      </c>
      <c r="AA125" s="65">
        <f t="shared" si="137"/>
        <v>0.2</v>
      </c>
      <c r="AB125" s="66">
        <f t="shared" si="122"/>
        <v>0</v>
      </c>
      <c r="AC125" s="67">
        <f t="shared" si="110"/>
        <v>0</v>
      </c>
      <c r="AD125" s="65">
        <f t="shared" si="138"/>
        <v>0.2</v>
      </c>
      <c r="AE125" s="66">
        <v>88.8</v>
      </c>
      <c r="AF125" s="67">
        <f t="shared" si="111"/>
        <v>88.8</v>
      </c>
      <c r="AG125" s="68" t="e">
        <f t="shared" si="140"/>
        <v>#DIV/0!</v>
      </c>
    </row>
    <row r="126" spans="1:33" x14ac:dyDescent="0.2">
      <c r="A126" s="112" t="s">
        <v>238</v>
      </c>
      <c r="B126" s="21" t="s">
        <v>239</v>
      </c>
      <c r="C126" s="6" t="str">
        <f>VLOOKUP(A126,'[1]Planilha Orçamentaria'!$A:$L,4,0)</f>
        <v>SABESP</v>
      </c>
      <c r="D126" s="22">
        <f>VLOOKUP(A126,'[1]Planilha Orçamentaria'!$A:$L,3,0)</f>
        <v>70080343</v>
      </c>
      <c r="E126" s="23">
        <f>VLOOKUP(A126,'[1]Planilha Orçamentaria'!$A:$L,6,0)</f>
        <v>31</v>
      </c>
      <c r="F126" s="13" t="str">
        <f>VLOOKUP(A126,'[1]Planilha Orçamentaria'!$A:$L,5,0)</f>
        <v xml:space="preserve">tonxKm   </v>
      </c>
      <c r="G126" s="32">
        <f t="shared" si="129"/>
        <v>0</v>
      </c>
      <c r="H126" s="7">
        <f t="shared" si="101"/>
        <v>0</v>
      </c>
      <c r="I126" s="61"/>
      <c r="J126" s="62"/>
      <c r="K126" s="63">
        <f t="shared" si="102"/>
        <v>0</v>
      </c>
      <c r="L126" s="81">
        <f t="shared" si="103"/>
        <v>0</v>
      </c>
      <c r="M126" s="62">
        <f t="shared" si="130"/>
        <v>0</v>
      </c>
      <c r="N126" s="63">
        <f t="shared" si="131"/>
        <v>0</v>
      </c>
      <c r="O126" s="82">
        <f t="shared" si="133"/>
        <v>0</v>
      </c>
      <c r="P126" s="83">
        <f t="shared" si="114"/>
        <v>0</v>
      </c>
      <c r="Q126" s="84">
        <f t="shared" si="106"/>
        <v>0</v>
      </c>
      <c r="R126" s="65">
        <f t="shared" si="134"/>
        <v>0.2</v>
      </c>
      <c r="S126" s="66">
        <f t="shared" si="116"/>
        <v>0</v>
      </c>
      <c r="T126" s="67">
        <f t="shared" si="107"/>
        <v>0</v>
      </c>
      <c r="U126" s="65">
        <f t="shared" si="135"/>
        <v>0.2</v>
      </c>
      <c r="V126" s="66">
        <f t="shared" si="118"/>
        <v>0</v>
      </c>
      <c r="W126" s="67">
        <f t="shared" si="108"/>
        <v>0</v>
      </c>
      <c r="X126" s="65">
        <f t="shared" si="136"/>
        <v>0.2</v>
      </c>
      <c r="Y126" s="66">
        <f t="shared" si="120"/>
        <v>0</v>
      </c>
      <c r="Z126" s="67">
        <f t="shared" si="109"/>
        <v>0</v>
      </c>
      <c r="AA126" s="65">
        <f t="shared" si="137"/>
        <v>0.2</v>
      </c>
      <c r="AB126" s="66">
        <f t="shared" si="122"/>
        <v>0</v>
      </c>
      <c r="AC126" s="67">
        <f t="shared" si="110"/>
        <v>0</v>
      </c>
      <c r="AD126" s="65">
        <f t="shared" si="138"/>
        <v>0.2</v>
      </c>
      <c r="AE126" s="66">
        <v>25.97</v>
      </c>
      <c r="AF126" s="67">
        <f t="shared" si="111"/>
        <v>25.97</v>
      </c>
      <c r="AG126" s="68"/>
    </row>
    <row r="127" spans="1:33" ht="25.5" x14ac:dyDescent="0.2">
      <c r="A127" s="112" t="s">
        <v>240</v>
      </c>
      <c r="B127" s="11" t="s">
        <v>241</v>
      </c>
      <c r="C127" s="6" t="str">
        <f>VLOOKUP(A127,'[1]Planilha Orçamentaria'!$A:$L,4,0)</f>
        <v>SABESP</v>
      </c>
      <c r="D127" s="22">
        <f>VLOOKUP(A127,'[1]Planilha Orçamentaria'!$A:$L,3,0)</f>
        <v>70140045</v>
      </c>
      <c r="E127" s="23">
        <f>VLOOKUP(A127,'[1]Planilha Orçamentaria'!$A:$L,6,0)</f>
        <v>3</v>
      </c>
      <c r="F127" s="13" t="str">
        <f>VLOOKUP(A127,'[1]Planilha Orçamentaria'!$A:$L,5,0)</f>
        <v>und</v>
      </c>
      <c r="G127" s="32">
        <f t="shared" si="129"/>
        <v>0</v>
      </c>
      <c r="H127" s="7">
        <f t="shared" si="101"/>
        <v>0</v>
      </c>
      <c r="I127" s="61"/>
      <c r="J127" s="62"/>
      <c r="K127" s="63">
        <f t="shared" si="102"/>
        <v>0</v>
      </c>
      <c r="L127" s="81">
        <f t="shared" si="103"/>
        <v>0</v>
      </c>
      <c r="M127" s="62">
        <f t="shared" si="130"/>
        <v>0</v>
      </c>
      <c r="N127" s="63">
        <f t="shared" si="131"/>
        <v>0</v>
      </c>
      <c r="O127" s="82">
        <f t="shared" si="133"/>
        <v>0</v>
      </c>
      <c r="P127" s="83">
        <f t="shared" si="114"/>
        <v>0</v>
      </c>
      <c r="Q127" s="84">
        <f t="shared" si="106"/>
        <v>0</v>
      </c>
      <c r="R127" s="65">
        <f t="shared" si="134"/>
        <v>0.2</v>
      </c>
      <c r="S127" s="66">
        <f t="shared" si="116"/>
        <v>0</v>
      </c>
      <c r="T127" s="67">
        <f t="shared" si="107"/>
        <v>0</v>
      </c>
      <c r="U127" s="65">
        <f t="shared" si="135"/>
        <v>0.2</v>
      </c>
      <c r="V127" s="66">
        <f t="shared" si="118"/>
        <v>0</v>
      </c>
      <c r="W127" s="67">
        <f t="shared" si="108"/>
        <v>0</v>
      </c>
      <c r="X127" s="65">
        <f t="shared" si="136"/>
        <v>0.2</v>
      </c>
      <c r="Y127" s="66">
        <f t="shared" si="120"/>
        <v>0</v>
      </c>
      <c r="Z127" s="67">
        <f t="shared" si="109"/>
        <v>0</v>
      </c>
      <c r="AA127" s="65">
        <f t="shared" si="137"/>
        <v>0.2</v>
      </c>
      <c r="AB127" s="66">
        <f t="shared" si="122"/>
        <v>0</v>
      </c>
      <c r="AC127" s="67">
        <f t="shared" si="110"/>
        <v>0</v>
      </c>
      <c r="AD127" s="65">
        <f t="shared" si="138"/>
        <v>0.2</v>
      </c>
      <c r="AE127" s="66">
        <f t="shared" ref="AE127" si="141">AD127*$N127</f>
        <v>0</v>
      </c>
      <c r="AF127" s="67">
        <f t="shared" si="111"/>
        <v>0</v>
      </c>
      <c r="AG127" s="68" t="e">
        <f t="shared" ref="AG127:AG132" si="142">Z127/$N127</f>
        <v>#DIV/0!</v>
      </c>
    </row>
    <row r="128" spans="1:33" x14ac:dyDescent="0.2">
      <c r="A128" s="112" t="s">
        <v>242</v>
      </c>
      <c r="B128" s="1" t="s">
        <v>243</v>
      </c>
      <c r="C128" s="6" t="str">
        <f>VLOOKUP(A128,'[1]Planilha Orçamentaria'!$A:$L,4,0)</f>
        <v>SABESP</v>
      </c>
      <c r="D128" s="22">
        <f>VLOOKUP(A128,'[1]Planilha Orçamentaria'!$A:$L,3,0)</f>
        <v>70140057</v>
      </c>
      <c r="E128" s="23">
        <f>VLOOKUP(A128,'[1]Planilha Orçamentaria'!$A:$L,6,0)</f>
        <v>4</v>
      </c>
      <c r="F128" s="13" t="str">
        <f>VLOOKUP(A128,'[1]Planilha Orçamentaria'!$A:$L,5,0)</f>
        <v>und</v>
      </c>
      <c r="G128" s="32">
        <f t="shared" si="129"/>
        <v>0</v>
      </c>
      <c r="H128" s="7">
        <f t="shared" si="101"/>
        <v>0</v>
      </c>
      <c r="I128" s="61"/>
      <c r="J128" s="62"/>
      <c r="K128" s="63">
        <f t="shared" si="102"/>
        <v>0</v>
      </c>
      <c r="L128" s="81">
        <f t="shared" si="103"/>
        <v>0</v>
      </c>
      <c r="M128" s="62">
        <f t="shared" si="130"/>
        <v>0</v>
      </c>
      <c r="N128" s="63">
        <f t="shared" si="131"/>
        <v>0</v>
      </c>
      <c r="O128" s="82">
        <f t="shared" si="133"/>
        <v>0</v>
      </c>
      <c r="P128" s="83">
        <f t="shared" si="114"/>
        <v>0</v>
      </c>
      <c r="Q128" s="84">
        <f t="shared" si="106"/>
        <v>0</v>
      </c>
      <c r="R128" s="65">
        <f t="shared" si="134"/>
        <v>0.2</v>
      </c>
      <c r="S128" s="66">
        <f t="shared" si="116"/>
        <v>0</v>
      </c>
      <c r="T128" s="67">
        <f t="shared" si="107"/>
        <v>0</v>
      </c>
      <c r="U128" s="65">
        <f t="shared" si="135"/>
        <v>0.2</v>
      </c>
      <c r="V128" s="66">
        <f t="shared" si="118"/>
        <v>0</v>
      </c>
      <c r="W128" s="67">
        <f t="shared" si="108"/>
        <v>0</v>
      </c>
      <c r="X128" s="65">
        <f t="shared" si="136"/>
        <v>0.2</v>
      </c>
      <c r="Y128" s="66">
        <f t="shared" si="120"/>
        <v>0</v>
      </c>
      <c r="Z128" s="67">
        <f t="shared" si="109"/>
        <v>0</v>
      </c>
      <c r="AA128" s="65">
        <f t="shared" si="137"/>
        <v>0.2</v>
      </c>
      <c r="AB128" s="66">
        <f t="shared" si="122"/>
        <v>0</v>
      </c>
      <c r="AC128" s="67">
        <f t="shared" si="110"/>
        <v>0</v>
      </c>
      <c r="AD128" s="65">
        <f t="shared" si="138"/>
        <v>0.2</v>
      </c>
      <c r="AE128" s="66">
        <v>429.44</v>
      </c>
      <c r="AF128" s="67">
        <f t="shared" si="111"/>
        <v>429.44</v>
      </c>
      <c r="AG128" s="68" t="e">
        <f t="shared" si="142"/>
        <v>#DIV/0!</v>
      </c>
    </row>
    <row r="129" spans="1:33" x14ac:dyDescent="0.2">
      <c r="A129" s="112" t="s">
        <v>244</v>
      </c>
      <c r="B129" s="1" t="s">
        <v>245</v>
      </c>
      <c r="C129" s="6" t="str">
        <f>VLOOKUP(A129,'[1]Planilha Orçamentaria'!$A:$L,4,0)</f>
        <v>SABESP</v>
      </c>
      <c r="D129" s="22">
        <f>VLOOKUP(A129,'[1]Planilha Orçamentaria'!$A:$L,3,0)</f>
        <v>70140058</v>
      </c>
      <c r="E129" s="23">
        <f>VLOOKUP(A129,'[1]Planilha Orçamentaria'!$A:$L,6,0)</f>
        <v>1</v>
      </c>
      <c r="F129" s="13" t="str">
        <f>VLOOKUP(A129,'[1]Planilha Orçamentaria'!$A:$L,5,0)</f>
        <v>und</v>
      </c>
      <c r="G129" s="32">
        <f t="shared" si="129"/>
        <v>0</v>
      </c>
      <c r="H129" s="7">
        <f t="shared" si="101"/>
        <v>0</v>
      </c>
      <c r="I129" s="61"/>
      <c r="J129" s="62"/>
      <c r="K129" s="63">
        <f t="shared" si="102"/>
        <v>0</v>
      </c>
      <c r="L129" s="81">
        <f t="shared" si="103"/>
        <v>0</v>
      </c>
      <c r="M129" s="62">
        <f t="shared" si="130"/>
        <v>0</v>
      </c>
      <c r="N129" s="63">
        <f t="shared" si="131"/>
        <v>0</v>
      </c>
      <c r="O129" s="82">
        <f t="shared" si="133"/>
        <v>0</v>
      </c>
      <c r="P129" s="83">
        <f t="shared" si="114"/>
        <v>0</v>
      </c>
      <c r="Q129" s="84">
        <f t="shared" si="106"/>
        <v>0</v>
      </c>
      <c r="R129" s="65">
        <f t="shared" si="134"/>
        <v>0.2</v>
      </c>
      <c r="S129" s="66">
        <f t="shared" si="116"/>
        <v>0</v>
      </c>
      <c r="T129" s="67">
        <f t="shared" si="107"/>
        <v>0</v>
      </c>
      <c r="U129" s="65">
        <f t="shared" si="135"/>
        <v>0.2</v>
      </c>
      <c r="V129" s="66">
        <f t="shared" si="118"/>
        <v>0</v>
      </c>
      <c r="W129" s="67">
        <f t="shared" si="108"/>
        <v>0</v>
      </c>
      <c r="X129" s="65">
        <f t="shared" si="136"/>
        <v>0.2</v>
      </c>
      <c r="Y129" s="66">
        <f t="shared" si="120"/>
        <v>0</v>
      </c>
      <c r="Z129" s="67">
        <f t="shared" si="109"/>
        <v>0</v>
      </c>
      <c r="AA129" s="65">
        <f t="shared" si="137"/>
        <v>0.2</v>
      </c>
      <c r="AB129" s="66">
        <f t="shared" si="122"/>
        <v>0</v>
      </c>
      <c r="AC129" s="67">
        <f t="shared" si="110"/>
        <v>0</v>
      </c>
      <c r="AD129" s="65">
        <f t="shared" si="138"/>
        <v>0.2</v>
      </c>
      <c r="AE129" s="66">
        <v>262.02999999999997</v>
      </c>
      <c r="AF129" s="67">
        <f t="shared" si="111"/>
        <v>262.02999999999997</v>
      </c>
      <c r="AG129" s="68" t="e">
        <f t="shared" si="142"/>
        <v>#DIV/0!</v>
      </c>
    </row>
    <row r="130" spans="1:33" x14ac:dyDescent="0.2">
      <c r="A130" s="112" t="s">
        <v>246</v>
      </c>
      <c r="B130" s="11" t="s">
        <v>247</v>
      </c>
      <c r="C130" s="6" t="str">
        <f>VLOOKUP(A130,'[1]Planilha Orçamentaria'!$A:$L,4,0)</f>
        <v>SABESP</v>
      </c>
      <c r="D130" s="22">
        <f>VLOOKUP(A130,'[1]Planilha Orçamentaria'!$A:$L,3,0)</f>
        <v>70140072</v>
      </c>
      <c r="E130" s="23">
        <f>VLOOKUP(A130,'[1]Planilha Orçamentaria'!$A:$L,6,0)</f>
        <v>3</v>
      </c>
      <c r="F130" s="13" t="str">
        <f>VLOOKUP(A130,'[1]Planilha Orçamentaria'!$A:$L,5,0)</f>
        <v>und</v>
      </c>
      <c r="G130" s="32">
        <f t="shared" si="129"/>
        <v>0</v>
      </c>
      <c r="H130" s="7">
        <f t="shared" si="101"/>
        <v>0</v>
      </c>
      <c r="I130" s="61"/>
      <c r="J130" s="62"/>
      <c r="K130" s="63">
        <f t="shared" si="102"/>
        <v>0</v>
      </c>
      <c r="L130" s="81">
        <f t="shared" si="103"/>
        <v>0</v>
      </c>
      <c r="M130" s="62">
        <f t="shared" si="130"/>
        <v>0</v>
      </c>
      <c r="N130" s="63">
        <f t="shared" si="131"/>
        <v>0</v>
      </c>
      <c r="O130" s="82">
        <f t="shared" si="133"/>
        <v>0</v>
      </c>
      <c r="P130" s="83">
        <f t="shared" si="114"/>
        <v>0</v>
      </c>
      <c r="Q130" s="84">
        <f t="shared" si="106"/>
        <v>0</v>
      </c>
      <c r="R130" s="65">
        <f t="shared" si="134"/>
        <v>0.2</v>
      </c>
      <c r="S130" s="66">
        <f t="shared" si="116"/>
        <v>0</v>
      </c>
      <c r="T130" s="67">
        <f t="shared" si="107"/>
        <v>0</v>
      </c>
      <c r="U130" s="65">
        <f t="shared" si="135"/>
        <v>0.2</v>
      </c>
      <c r="V130" s="66">
        <f t="shared" si="118"/>
        <v>0</v>
      </c>
      <c r="W130" s="67">
        <f t="shared" si="108"/>
        <v>0</v>
      </c>
      <c r="X130" s="65">
        <f t="shared" si="136"/>
        <v>0.2</v>
      </c>
      <c r="Y130" s="66">
        <f t="shared" si="120"/>
        <v>0</v>
      </c>
      <c r="Z130" s="67">
        <f t="shared" si="109"/>
        <v>0</v>
      </c>
      <c r="AA130" s="65">
        <f t="shared" si="137"/>
        <v>0.2</v>
      </c>
      <c r="AB130" s="66">
        <f t="shared" si="122"/>
        <v>0</v>
      </c>
      <c r="AC130" s="67">
        <f t="shared" si="110"/>
        <v>0</v>
      </c>
      <c r="AD130" s="65">
        <f t="shared" si="138"/>
        <v>0.2</v>
      </c>
      <c r="AE130" s="66">
        <v>315.05</v>
      </c>
      <c r="AF130" s="67">
        <f t="shared" si="111"/>
        <v>315.05</v>
      </c>
      <c r="AG130" s="68" t="e">
        <f t="shared" si="142"/>
        <v>#DIV/0!</v>
      </c>
    </row>
    <row r="131" spans="1:33" x14ac:dyDescent="0.2">
      <c r="A131" s="112" t="s">
        <v>248</v>
      </c>
      <c r="B131" s="1" t="s">
        <v>249</v>
      </c>
      <c r="C131" s="6" t="str">
        <f>VLOOKUP(A131,'[1]Planilha Orçamentaria'!$A:$L,4,0)</f>
        <v>SABESP</v>
      </c>
      <c r="D131" s="22">
        <f>VLOOKUP(A131,'[1]Planilha Orçamentaria'!$A:$L,3,0)</f>
        <v>70140092</v>
      </c>
      <c r="E131" s="23">
        <f>VLOOKUP(A131,'[1]Planilha Orçamentaria'!$A:$L,6,0)</f>
        <v>1</v>
      </c>
      <c r="F131" s="13" t="str">
        <f>VLOOKUP(A131,'[1]Planilha Orçamentaria'!$A:$L,5,0)</f>
        <v>und</v>
      </c>
      <c r="G131" s="32">
        <f t="shared" si="129"/>
        <v>0</v>
      </c>
      <c r="H131" s="7">
        <f t="shared" ref="H131:H170" si="143">ROUND(G131*E131,2)</f>
        <v>0</v>
      </c>
      <c r="I131" s="61"/>
      <c r="J131" s="62"/>
      <c r="K131" s="63">
        <f t="shared" ref="K131:K170" si="144">ROUND((E131*J131),2)</f>
        <v>0</v>
      </c>
      <c r="L131" s="81">
        <f t="shared" si="103"/>
        <v>0</v>
      </c>
      <c r="M131" s="62">
        <f t="shared" si="130"/>
        <v>0</v>
      </c>
      <c r="N131" s="63">
        <f t="shared" si="131"/>
        <v>0</v>
      </c>
      <c r="O131" s="82">
        <f t="shared" si="133"/>
        <v>0</v>
      </c>
      <c r="P131" s="83">
        <f t="shared" si="114"/>
        <v>0</v>
      </c>
      <c r="Q131" s="84">
        <f t="shared" ref="Q131:Q170" si="145">P131</f>
        <v>0</v>
      </c>
      <c r="R131" s="65">
        <f t="shared" si="134"/>
        <v>0.2</v>
      </c>
      <c r="S131" s="66">
        <f t="shared" si="116"/>
        <v>0</v>
      </c>
      <c r="T131" s="67">
        <f t="shared" ref="T131:T170" si="146">Q131+S131</f>
        <v>0</v>
      </c>
      <c r="U131" s="65">
        <f t="shared" si="135"/>
        <v>0.2</v>
      </c>
      <c r="V131" s="66">
        <f t="shared" si="118"/>
        <v>0</v>
      </c>
      <c r="W131" s="67">
        <f t="shared" ref="W131:W170" si="147">T131+V131</f>
        <v>0</v>
      </c>
      <c r="X131" s="65">
        <f t="shared" si="136"/>
        <v>0.2</v>
      </c>
      <c r="Y131" s="66">
        <f t="shared" si="120"/>
        <v>0</v>
      </c>
      <c r="Z131" s="67">
        <f t="shared" ref="Z131:Z170" si="148">W131+Y131</f>
        <v>0</v>
      </c>
      <c r="AA131" s="65">
        <f t="shared" si="137"/>
        <v>0.2</v>
      </c>
      <c r="AB131" s="66">
        <f t="shared" si="122"/>
        <v>0</v>
      </c>
      <c r="AC131" s="67">
        <f t="shared" ref="AC131:AC170" si="149">Z131+AB131</f>
        <v>0</v>
      </c>
      <c r="AD131" s="65">
        <f t="shared" si="138"/>
        <v>0.2</v>
      </c>
      <c r="AE131" s="66">
        <v>24.97</v>
      </c>
      <c r="AF131" s="67">
        <f t="shared" ref="AF131:AF170" si="150">AC131+AE131</f>
        <v>24.97</v>
      </c>
      <c r="AG131" s="68" t="e">
        <f t="shared" si="142"/>
        <v>#DIV/0!</v>
      </c>
    </row>
    <row r="132" spans="1:33" x14ac:dyDescent="0.2">
      <c r="A132" s="112" t="s">
        <v>250</v>
      </c>
      <c r="B132" s="1" t="s">
        <v>135</v>
      </c>
      <c r="C132" s="6" t="str">
        <f>VLOOKUP(A132,'[1]Planilha Orçamentaria'!$A:$L,4,0)</f>
        <v>SABESP</v>
      </c>
      <c r="D132" s="22">
        <f>VLOOKUP(A132,'[1]Planilha Orçamentaria'!$A:$L,3,0)</f>
        <v>70140091</v>
      </c>
      <c r="E132" s="23">
        <f>VLOOKUP(A132,'[1]Planilha Orçamentaria'!$A:$L,6,0)</f>
        <v>2</v>
      </c>
      <c r="F132" s="13" t="str">
        <f>VLOOKUP(A132,'[1]Planilha Orçamentaria'!$A:$L,5,0)</f>
        <v>m</v>
      </c>
      <c r="G132" s="32">
        <f t="shared" si="129"/>
        <v>0</v>
      </c>
      <c r="H132" s="7">
        <f t="shared" si="143"/>
        <v>0</v>
      </c>
      <c r="I132" s="61"/>
      <c r="J132" s="62"/>
      <c r="K132" s="63">
        <f t="shared" si="144"/>
        <v>0</v>
      </c>
      <c r="L132" s="81">
        <f t="shared" si="103"/>
        <v>0</v>
      </c>
      <c r="M132" s="62">
        <f t="shared" si="130"/>
        <v>0</v>
      </c>
      <c r="N132" s="63">
        <f t="shared" si="131"/>
        <v>0</v>
      </c>
      <c r="O132" s="82">
        <f t="shared" si="133"/>
        <v>0</v>
      </c>
      <c r="P132" s="83">
        <f t="shared" ref="P132:P171" si="151">ROUND(O132*$N132,2)</f>
        <v>0</v>
      </c>
      <c r="Q132" s="84">
        <f t="shared" si="145"/>
        <v>0</v>
      </c>
      <c r="R132" s="65">
        <f t="shared" si="134"/>
        <v>0.2</v>
      </c>
      <c r="S132" s="66">
        <f t="shared" ref="S132:S171" si="152">ROUND(R132*$N132,2)</f>
        <v>0</v>
      </c>
      <c r="T132" s="67">
        <f t="shared" si="146"/>
        <v>0</v>
      </c>
      <c r="U132" s="65">
        <f t="shared" si="135"/>
        <v>0.2</v>
      </c>
      <c r="V132" s="66">
        <f t="shared" ref="V132:V171" si="153">ROUND(U132*$N132,2)</f>
        <v>0</v>
      </c>
      <c r="W132" s="67">
        <f t="shared" si="147"/>
        <v>0</v>
      </c>
      <c r="X132" s="65">
        <f t="shared" si="136"/>
        <v>0.2</v>
      </c>
      <c r="Y132" s="66">
        <f t="shared" ref="Y132:Y171" si="154">X132*$N132</f>
        <v>0</v>
      </c>
      <c r="Z132" s="67">
        <f t="shared" si="148"/>
        <v>0</v>
      </c>
      <c r="AA132" s="65">
        <f t="shared" si="137"/>
        <v>0.2</v>
      </c>
      <c r="AB132" s="66">
        <f t="shared" ref="AB132:AB171" si="155">AA132*$N132</f>
        <v>0</v>
      </c>
      <c r="AC132" s="67">
        <f t="shared" si="149"/>
        <v>0</v>
      </c>
      <c r="AD132" s="65">
        <f t="shared" si="138"/>
        <v>0.2</v>
      </c>
      <c r="AE132" s="66">
        <v>16.75</v>
      </c>
      <c r="AF132" s="67">
        <f t="shared" si="150"/>
        <v>16.75</v>
      </c>
      <c r="AG132" s="68" t="e">
        <f t="shared" si="142"/>
        <v>#DIV/0!</v>
      </c>
    </row>
    <row r="133" spans="1:33" ht="25.5" x14ac:dyDescent="0.2">
      <c r="A133" s="112" t="s">
        <v>251</v>
      </c>
      <c r="B133" s="21" t="s">
        <v>252</v>
      </c>
      <c r="C133" s="6" t="str">
        <f>VLOOKUP(A133,'[1]Planilha Orçamentaria'!$A:$L,4,0)</f>
        <v>SABESP</v>
      </c>
      <c r="D133" s="22" t="str">
        <f>VLOOKUP(A133,'[1]Planilha Orçamentaria'!$A:$L,3,0)</f>
        <v>HM06471</v>
      </c>
      <c r="E133" s="23">
        <f>VLOOKUP(A133,'[1]Planilha Orçamentaria'!$A:$L,6,0)</f>
        <v>3</v>
      </c>
      <c r="F133" s="13" t="str">
        <f>VLOOKUP(A133,'[1]Planilha Orçamentaria'!$A:$L,5,0)</f>
        <v>und</v>
      </c>
      <c r="G133" s="32">
        <f t="shared" si="129"/>
        <v>0</v>
      </c>
      <c r="H133" s="7">
        <f t="shared" si="143"/>
        <v>0</v>
      </c>
      <c r="I133" s="61"/>
      <c r="J133" s="62"/>
      <c r="K133" s="63">
        <f t="shared" si="144"/>
        <v>0</v>
      </c>
      <c r="L133" s="81">
        <f t="shared" si="103"/>
        <v>0</v>
      </c>
      <c r="M133" s="62">
        <f t="shared" si="130"/>
        <v>0</v>
      </c>
      <c r="N133" s="63">
        <f t="shared" si="131"/>
        <v>0</v>
      </c>
      <c r="O133" s="82">
        <f t="shared" si="133"/>
        <v>0</v>
      </c>
      <c r="P133" s="83">
        <f t="shared" si="151"/>
        <v>0</v>
      </c>
      <c r="Q133" s="84">
        <f t="shared" si="145"/>
        <v>0</v>
      </c>
      <c r="R133" s="65">
        <f t="shared" si="134"/>
        <v>0.2</v>
      </c>
      <c r="S133" s="66">
        <f t="shared" si="152"/>
        <v>0</v>
      </c>
      <c r="T133" s="67">
        <f t="shared" si="146"/>
        <v>0</v>
      </c>
      <c r="U133" s="65">
        <f t="shared" si="135"/>
        <v>0.2</v>
      </c>
      <c r="V133" s="66">
        <f t="shared" si="153"/>
        <v>0</v>
      </c>
      <c r="W133" s="67">
        <f t="shared" si="147"/>
        <v>0</v>
      </c>
      <c r="X133" s="65">
        <f t="shared" si="136"/>
        <v>0.2</v>
      </c>
      <c r="Y133" s="66">
        <f t="shared" si="154"/>
        <v>0</v>
      </c>
      <c r="Z133" s="67">
        <f t="shared" si="148"/>
        <v>0</v>
      </c>
      <c r="AA133" s="65">
        <f t="shared" si="137"/>
        <v>0.2</v>
      </c>
      <c r="AB133" s="66">
        <f t="shared" si="155"/>
        <v>0</v>
      </c>
      <c r="AC133" s="67">
        <f t="shared" si="149"/>
        <v>0</v>
      </c>
      <c r="AD133" s="65">
        <f t="shared" si="138"/>
        <v>0.2</v>
      </c>
      <c r="AE133" s="66">
        <v>860.25</v>
      </c>
      <c r="AF133" s="67">
        <f t="shared" si="150"/>
        <v>860.25</v>
      </c>
      <c r="AG133" s="68"/>
    </row>
    <row r="134" spans="1:33" ht="25.5" x14ac:dyDescent="0.2">
      <c r="A134" s="112" t="s">
        <v>253</v>
      </c>
      <c r="B134" s="1" t="s">
        <v>254</v>
      </c>
      <c r="C134" s="6" t="str">
        <f>VLOOKUP(A134,'[1]Planilha Orçamentaria'!$A:$L,4,0)</f>
        <v>MERCADO</v>
      </c>
      <c r="D134" s="22" t="str">
        <f>VLOOKUP(A134,'[1]Planilha Orçamentaria'!$A:$L,3,0)</f>
        <v>-</v>
      </c>
      <c r="E134" s="23">
        <f>VLOOKUP(A134,'[1]Planilha Orçamentaria'!$A:$L,6,0)</f>
        <v>3</v>
      </c>
      <c r="F134" s="13" t="str">
        <f>VLOOKUP(A134,'[1]Planilha Orçamentaria'!$A:$L,5,0)</f>
        <v>und</v>
      </c>
      <c r="G134" s="32">
        <f t="shared" si="129"/>
        <v>0</v>
      </c>
      <c r="H134" s="7">
        <f t="shared" si="143"/>
        <v>0</v>
      </c>
      <c r="I134" s="61"/>
      <c r="J134" s="62"/>
      <c r="K134" s="63">
        <f t="shared" si="144"/>
        <v>0</v>
      </c>
      <c r="L134" s="81">
        <f t="shared" si="103"/>
        <v>0</v>
      </c>
      <c r="M134" s="62">
        <f t="shared" si="130"/>
        <v>0</v>
      </c>
      <c r="N134" s="63">
        <f t="shared" si="131"/>
        <v>0</v>
      </c>
      <c r="O134" s="82">
        <f t="shared" si="133"/>
        <v>0</v>
      </c>
      <c r="P134" s="83">
        <f t="shared" si="151"/>
        <v>0</v>
      </c>
      <c r="Q134" s="84">
        <f t="shared" si="145"/>
        <v>0</v>
      </c>
      <c r="R134" s="65">
        <f t="shared" si="134"/>
        <v>0.2</v>
      </c>
      <c r="S134" s="66">
        <f t="shared" si="152"/>
        <v>0</v>
      </c>
      <c r="T134" s="67">
        <f t="shared" si="146"/>
        <v>0</v>
      </c>
      <c r="U134" s="65">
        <f t="shared" si="135"/>
        <v>0.2</v>
      </c>
      <c r="V134" s="66">
        <f t="shared" si="153"/>
        <v>0</v>
      </c>
      <c r="W134" s="67">
        <f t="shared" si="147"/>
        <v>0</v>
      </c>
      <c r="X134" s="65">
        <f t="shared" si="136"/>
        <v>0.2</v>
      </c>
      <c r="Y134" s="66">
        <f t="shared" si="154"/>
        <v>0</v>
      </c>
      <c r="Z134" s="67">
        <f t="shared" si="148"/>
        <v>0</v>
      </c>
      <c r="AA134" s="65">
        <f t="shared" si="137"/>
        <v>0.2</v>
      </c>
      <c r="AB134" s="66">
        <f t="shared" si="155"/>
        <v>0</v>
      </c>
      <c r="AC134" s="67">
        <f t="shared" si="149"/>
        <v>0</v>
      </c>
      <c r="AD134" s="65">
        <f t="shared" si="138"/>
        <v>0.2</v>
      </c>
      <c r="AE134" s="66">
        <v>2155.96</v>
      </c>
      <c r="AF134" s="67">
        <f t="shared" si="150"/>
        <v>2155.96</v>
      </c>
      <c r="AG134" s="68" t="e">
        <f>Z134/$N134</f>
        <v>#DIV/0!</v>
      </c>
    </row>
    <row r="135" spans="1:33" ht="25.5" x14ac:dyDescent="0.2">
      <c r="A135" s="112" t="s">
        <v>255</v>
      </c>
      <c r="B135" s="1" t="s">
        <v>256</v>
      </c>
      <c r="C135" s="6" t="str">
        <f>VLOOKUP(A135,'[1]Planilha Orçamentaria'!$A:$L,4,0)</f>
        <v>SABESP</v>
      </c>
      <c r="D135" s="22" t="str">
        <f>VLOOKUP(A135,'[1]Planilha Orçamentaria'!$A:$L,3,0)</f>
        <v>HM06163</v>
      </c>
      <c r="E135" s="23">
        <f>VLOOKUP(A135,'[1]Planilha Orçamentaria'!$A:$L,6,0)</f>
        <v>3</v>
      </c>
      <c r="F135" s="13" t="str">
        <f>VLOOKUP(A135,'[1]Planilha Orçamentaria'!$A:$L,5,0)</f>
        <v>und</v>
      </c>
      <c r="G135" s="32">
        <f t="shared" si="129"/>
        <v>0</v>
      </c>
      <c r="H135" s="7">
        <f t="shared" si="143"/>
        <v>0</v>
      </c>
      <c r="I135" s="61"/>
      <c r="J135" s="62"/>
      <c r="K135" s="63">
        <f t="shared" si="144"/>
        <v>0</v>
      </c>
      <c r="L135" s="81">
        <f t="shared" si="103"/>
        <v>0</v>
      </c>
      <c r="M135" s="62">
        <f t="shared" si="130"/>
        <v>0</v>
      </c>
      <c r="N135" s="63">
        <f t="shared" si="131"/>
        <v>0</v>
      </c>
      <c r="O135" s="82">
        <f t="shared" si="133"/>
        <v>0</v>
      </c>
      <c r="P135" s="83">
        <f t="shared" si="151"/>
        <v>0</v>
      </c>
      <c r="Q135" s="84">
        <f t="shared" si="145"/>
        <v>0</v>
      </c>
      <c r="R135" s="65">
        <f t="shared" si="134"/>
        <v>0.2</v>
      </c>
      <c r="S135" s="66">
        <f t="shared" si="152"/>
        <v>0</v>
      </c>
      <c r="T135" s="67">
        <f t="shared" si="146"/>
        <v>0</v>
      </c>
      <c r="U135" s="65">
        <f t="shared" si="135"/>
        <v>0.2</v>
      </c>
      <c r="V135" s="66">
        <f t="shared" si="153"/>
        <v>0</v>
      </c>
      <c r="W135" s="67">
        <f t="shared" si="147"/>
        <v>0</v>
      </c>
      <c r="X135" s="65">
        <f t="shared" si="136"/>
        <v>0.2</v>
      </c>
      <c r="Y135" s="66">
        <f t="shared" si="154"/>
        <v>0</v>
      </c>
      <c r="Z135" s="67">
        <f t="shared" si="148"/>
        <v>0</v>
      </c>
      <c r="AA135" s="65">
        <f t="shared" si="137"/>
        <v>0.2</v>
      </c>
      <c r="AB135" s="66">
        <f t="shared" si="155"/>
        <v>0</v>
      </c>
      <c r="AC135" s="67">
        <f t="shared" si="149"/>
        <v>0</v>
      </c>
      <c r="AD135" s="65">
        <f t="shared" si="138"/>
        <v>0.2</v>
      </c>
      <c r="AE135" s="66">
        <v>1543.39</v>
      </c>
      <c r="AF135" s="67">
        <f t="shared" si="150"/>
        <v>1543.39</v>
      </c>
      <c r="AG135" s="68" t="e">
        <f>Z135/$N135</f>
        <v>#DIV/0!</v>
      </c>
    </row>
    <row r="136" spans="1:33" x14ac:dyDescent="0.2">
      <c r="A136" s="112" t="s">
        <v>257</v>
      </c>
      <c r="B136" s="11" t="s">
        <v>258</v>
      </c>
      <c r="C136" s="6" t="str">
        <f>VLOOKUP(A136,'[1]Planilha Orçamentaria'!$A:$L,4,0)</f>
        <v>SABESP</v>
      </c>
      <c r="D136" s="22" t="str">
        <f>VLOOKUP(A136,'[1]Planilha Orçamentaria'!$A:$L,3,0)</f>
        <v>HM06285</v>
      </c>
      <c r="E136" s="23">
        <f>VLOOKUP(A136,'[1]Planilha Orçamentaria'!$A:$L,6,0)</f>
        <v>3</v>
      </c>
      <c r="F136" s="13" t="str">
        <f>VLOOKUP(A136,'[1]Planilha Orçamentaria'!$A:$L,5,0)</f>
        <v>und</v>
      </c>
      <c r="G136" s="32">
        <f t="shared" si="129"/>
        <v>0</v>
      </c>
      <c r="H136" s="7">
        <f t="shared" si="143"/>
        <v>0</v>
      </c>
      <c r="I136" s="61"/>
      <c r="J136" s="62"/>
      <c r="K136" s="63">
        <f t="shared" si="144"/>
        <v>0</v>
      </c>
      <c r="L136" s="81">
        <f t="shared" si="103"/>
        <v>0</v>
      </c>
      <c r="M136" s="62">
        <f t="shared" si="130"/>
        <v>0</v>
      </c>
      <c r="N136" s="63">
        <f t="shared" si="131"/>
        <v>0</v>
      </c>
      <c r="O136" s="82">
        <f t="shared" si="133"/>
        <v>0</v>
      </c>
      <c r="P136" s="83">
        <f t="shared" si="151"/>
        <v>0</v>
      </c>
      <c r="Q136" s="84">
        <f t="shared" si="145"/>
        <v>0</v>
      </c>
      <c r="R136" s="65">
        <f t="shared" si="134"/>
        <v>0.2</v>
      </c>
      <c r="S136" s="66">
        <f t="shared" si="152"/>
        <v>0</v>
      </c>
      <c r="T136" s="67">
        <f t="shared" si="146"/>
        <v>0</v>
      </c>
      <c r="U136" s="65">
        <f t="shared" si="135"/>
        <v>0.2</v>
      </c>
      <c r="V136" s="66">
        <f t="shared" si="153"/>
        <v>0</v>
      </c>
      <c r="W136" s="67">
        <f t="shared" si="147"/>
        <v>0</v>
      </c>
      <c r="X136" s="65">
        <f t="shared" si="136"/>
        <v>0.2</v>
      </c>
      <c r="Y136" s="66">
        <f t="shared" si="154"/>
        <v>0</v>
      </c>
      <c r="Z136" s="67">
        <f t="shared" si="148"/>
        <v>0</v>
      </c>
      <c r="AA136" s="65">
        <f t="shared" si="137"/>
        <v>0.2</v>
      </c>
      <c r="AB136" s="66">
        <f t="shared" si="155"/>
        <v>0</v>
      </c>
      <c r="AC136" s="67">
        <f t="shared" si="149"/>
        <v>0</v>
      </c>
      <c r="AD136" s="65">
        <f t="shared" si="138"/>
        <v>0.2</v>
      </c>
      <c r="AE136" s="66">
        <v>855.30000000000007</v>
      </c>
      <c r="AF136" s="67">
        <f t="shared" si="150"/>
        <v>855.30000000000007</v>
      </c>
      <c r="AG136" s="68" t="e">
        <f>Z136/$N136</f>
        <v>#DIV/0!</v>
      </c>
    </row>
    <row r="137" spans="1:33" ht="25.5" x14ac:dyDescent="0.2">
      <c r="A137" s="112" t="s">
        <v>259</v>
      </c>
      <c r="B137" s="1" t="s">
        <v>260</v>
      </c>
      <c r="C137" s="6" t="str">
        <f>VLOOKUP(A137,'[1]Planilha Orçamentaria'!$A:$L,4,0)</f>
        <v>MERCADO</v>
      </c>
      <c r="D137" s="22" t="str">
        <f>VLOOKUP(A137,'[1]Planilha Orçamentaria'!$A:$L,3,0)</f>
        <v>-</v>
      </c>
      <c r="E137" s="23">
        <f>VLOOKUP(A137,'[1]Planilha Orçamentaria'!$A:$L,6,0)</f>
        <v>1</v>
      </c>
      <c r="F137" s="13" t="str">
        <f>VLOOKUP(A137,'[1]Planilha Orçamentaria'!$A:$L,5,0)</f>
        <v>und</v>
      </c>
      <c r="G137" s="32">
        <f t="shared" si="129"/>
        <v>0</v>
      </c>
      <c r="H137" s="7">
        <f t="shared" si="143"/>
        <v>0</v>
      </c>
      <c r="I137" s="61"/>
      <c r="J137" s="62"/>
      <c r="K137" s="63">
        <f t="shared" si="144"/>
        <v>0</v>
      </c>
      <c r="L137" s="81">
        <f t="shared" si="103"/>
        <v>0</v>
      </c>
      <c r="M137" s="62">
        <f t="shared" si="130"/>
        <v>0</v>
      </c>
      <c r="N137" s="63">
        <f t="shared" si="131"/>
        <v>0</v>
      </c>
      <c r="O137" s="82">
        <f t="shared" si="133"/>
        <v>0</v>
      </c>
      <c r="P137" s="83">
        <f t="shared" si="151"/>
        <v>0</v>
      </c>
      <c r="Q137" s="84">
        <f t="shared" si="145"/>
        <v>0</v>
      </c>
      <c r="R137" s="65">
        <f t="shared" si="134"/>
        <v>0.2</v>
      </c>
      <c r="S137" s="66">
        <f t="shared" si="152"/>
        <v>0</v>
      </c>
      <c r="T137" s="67">
        <f t="shared" si="146"/>
        <v>0</v>
      </c>
      <c r="U137" s="65">
        <f t="shared" si="135"/>
        <v>0.2</v>
      </c>
      <c r="V137" s="66">
        <f t="shared" si="153"/>
        <v>0</v>
      </c>
      <c r="W137" s="67">
        <f t="shared" si="147"/>
        <v>0</v>
      </c>
      <c r="X137" s="65">
        <f t="shared" si="136"/>
        <v>0.2</v>
      </c>
      <c r="Y137" s="66">
        <f t="shared" si="154"/>
        <v>0</v>
      </c>
      <c r="Z137" s="67">
        <f t="shared" si="148"/>
        <v>0</v>
      </c>
      <c r="AA137" s="65">
        <f t="shared" si="137"/>
        <v>0.2</v>
      </c>
      <c r="AB137" s="66">
        <f t="shared" si="155"/>
        <v>0</v>
      </c>
      <c r="AC137" s="67">
        <f t="shared" si="149"/>
        <v>0</v>
      </c>
      <c r="AD137" s="65">
        <f t="shared" si="138"/>
        <v>0.2</v>
      </c>
      <c r="AE137" s="66">
        <v>722.69</v>
      </c>
      <c r="AF137" s="67">
        <f t="shared" si="150"/>
        <v>722.69</v>
      </c>
      <c r="AG137" s="68" t="e">
        <f>Z137/$N137</f>
        <v>#DIV/0!</v>
      </c>
    </row>
    <row r="138" spans="1:33" x14ac:dyDescent="0.2">
      <c r="A138" s="112" t="s">
        <v>261</v>
      </c>
      <c r="B138" s="1" t="s">
        <v>262</v>
      </c>
      <c r="C138" s="6" t="str">
        <f>VLOOKUP(A138,'[1]Planilha Orçamentaria'!$A:$L,4,0)</f>
        <v>SABESP</v>
      </c>
      <c r="D138" s="22" t="str">
        <f>VLOOKUP(A138,'[1]Planilha Orçamentaria'!$A:$L,3,0)</f>
        <v>HM03161</v>
      </c>
      <c r="E138" s="23">
        <f>VLOOKUP(A138,'[1]Planilha Orçamentaria'!$A:$L,6,0)</f>
        <v>3</v>
      </c>
      <c r="F138" s="13" t="str">
        <f>VLOOKUP(A138,'[1]Planilha Orçamentaria'!$A:$L,5,0)</f>
        <v>und</v>
      </c>
      <c r="G138" s="32">
        <f t="shared" si="129"/>
        <v>0</v>
      </c>
      <c r="H138" s="7">
        <f t="shared" si="143"/>
        <v>0</v>
      </c>
      <c r="I138" s="61"/>
      <c r="J138" s="62"/>
      <c r="K138" s="63">
        <f t="shared" si="144"/>
        <v>0</v>
      </c>
      <c r="L138" s="81">
        <f t="shared" si="103"/>
        <v>0</v>
      </c>
      <c r="M138" s="62">
        <f t="shared" si="130"/>
        <v>0</v>
      </c>
      <c r="N138" s="63">
        <f t="shared" si="131"/>
        <v>0</v>
      </c>
      <c r="O138" s="82">
        <f t="shared" si="133"/>
        <v>0</v>
      </c>
      <c r="P138" s="83">
        <f t="shared" si="151"/>
        <v>0</v>
      </c>
      <c r="Q138" s="84">
        <f t="shared" si="145"/>
        <v>0</v>
      </c>
      <c r="R138" s="65">
        <f t="shared" si="134"/>
        <v>0.2</v>
      </c>
      <c r="S138" s="66">
        <f t="shared" si="152"/>
        <v>0</v>
      </c>
      <c r="T138" s="67">
        <f t="shared" si="146"/>
        <v>0</v>
      </c>
      <c r="U138" s="65">
        <f t="shared" si="135"/>
        <v>0.2</v>
      </c>
      <c r="V138" s="66">
        <f t="shared" si="153"/>
        <v>0</v>
      </c>
      <c r="W138" s="67">
        <f t="shared" si="147"/>
        <v>0</v>
      </c>
      <c r="X138" s="65">
        <f t="shared" si="136"/>
        <v>0.2</v>
      </c>
      <c r="Y138" s="66">
        <f t="shared" si="154"/>
        <v>0</v>
      </c>
      <c r="Z138" s="67">
        <f t="shared" si="148"/>
        <v>0</v>
      </c>
      <c r="AA138" s="65">
        <f t="shared" si="137"/>
        <v>0.2</v>
      </c>
      <c r="AB138" s="66">
        <f t="shared" si="155"/>
        <v>0</v>
      </c>
      <c r="AC138" s="67">
        <f t="shared" si="149"/>
        <v>0</v>
      </c>
      <c r="AD138" s="65">
        <f t="shared" si="138"/>
        <v>0.2</v>
      </c>
      <c r="AE138" s="66">
        <v>1400.64</v>
      </c>
      <c r="AF138" s="67">
        <f t="shared" si="150"/>
        <v>1400.64</v>
      </c>
      <c r="AG138" s="68" t="e">
        <f>Z138/$N138</f>
        <v>#DIV/0!</v>
      </c>
    </row>
    <row r="139" spans="1:33" ht="38.25" x14ac:dyDescent="0.2">
      <c r="A139" s="112" t="s">
        <v>263</v>
      </c>
      <c r="B139" s="21" t="s">
        <v>264</v>
      </c>
      <c r="C139" s="6" t="str">
        <f>VLOOKUP(A139,'[1]Planilha Orçamentaria'!$A:$L,4,0)</f>
        <v>SABESP</v>
      </c>
      <c r="D139" s="22" t="str">
        <f>VLOOKUP(A139,'[1]Planilha Orçamentaria'!$A:$L,3,0)</f>
        <v>HM05897</v>
      </c>
      <c r="E139" s="23">
        <f>VLOOKUP(A139,'[1]Planilha Orçamentaria'!$A:$L,6,0)</f>
        <v>3</v>
      </c>
      <c r="F139" s="13" t="str">
        <f>VLOOKUP(A139,'[1]Planilha Orçamentaria'!$A:$L,5,0)</f>
        <v>und</v>
      </c>
      <c r="G139" s="32">
        <f t="shared" si="129"/>
        <v>0</v>
      </c>
      <c r="H139" s="7">
        <f t="shared" si="143"/>
        <v>0</v>
      </c>
      <c r="I139" s="61"/>
      <c r="J139" s="62"/>
      <c r="K139" s="63">
        <f t="shared" si="144"/>
        <v>0</v>
      </c>
      <c r="L139" s="81">
        <f t="shared" si="103"/>
        <v>0</v>
      </c>
      <c r="M139" s="62">
        <f t="shared" si="130"/>
        <v>0</v>
      </c>
      <c r="N139" s="63">
        <f t="shared" si="131"/>
        <v>0</v>
      </c>
      <c r="O139" s="82">
        <f t="shared" si="133"/>
        <v>0</v>
      </c>
      <c r="P139" s="83">
        <f t="shared" si="151"/>
        <v>0</v>
      </c>
      <c r="Q139" s="84">
        <f t="shared" si="145"/>
        <v>0</v>
      </c>
      <c r="R139" s="65">
        <f t="shared" si="134"/>
        <v>0.2</v>
      </c>
      <c r="S139" s="66">
        <f t="shared" si="152"/>
        <v>0</v>
      </c>
      <c r="T139" s="67">
        <f t="shared" si="146"/>
        <v>0</v>
      </c>
      <c r="U139" s="65">
        <f t="shared" si="135"/>
        <v>0.2</v>
      </c>
      <c r="V139" s="66">
        <f t="shared" si="153"/>
        <v>0</v>
      </c>
      <c r="W139" s="67">
        <f t="shared" si="147"/>
        <v>0</v>
      </c>
      <c r="X139" s="65">
        <f t="shared" si="136"/>
        <v>0.2</v>
      </c>
      <c r="Y139" s="66">
        <f t="shared" si="154"/>
        <v>0</v>
      </c>
      <c r="Z139" s="67">
        <f t="shared" si="148"/>
        <v>0</v>
      </c>
      <c r="AA139" s="65">
        <f t="shared" si="137"/>
        <v>0.2</v>
      </c>
      <c r="AB139" s="66">
        <f t="shared" si="155"/>
        <v>0</v>
      </c>
      <c r="AC139" s="67">
        <f t="shared" si="149"/>
        <v>0</v>
      </c>
      <c r="AD139" s="65">
        <f t="shared" si="138"/>
        <v>0.2</v>
      </c>
      <c r="AE139" s="66">
        <v>2835.1200000000003</v>
      </c>
      <c r="AF139" s="67">
        <f t="shared" si="150"/>
        <v>2835.1200000000003</v>
      </c>
      <c r="AG139" s="68"/>
    </row>
    <row r="140" spans="1:33" ht="25.5" x14ac:dyDescent="0.2">
      <c r="A140" s="112" t="s">
        <v>265</v>
      </c>
      <c r="B140" s="11" t="s">
        <v>266</v>
      </c>
      <c r="C140" s="6" t="str">
        <f>VLOOKUP(A140,'[1]Planilha Orçamentaria'!$A:$L,4,0)</f>
        <v>SABESP</v>
      </c>
      <c r="D140" s="22" t="str">
        <f>VLOOKUP(A140,'[1]Planilha Orçamentaria'!$A:$L,3,0)</f>
        <v>HM04165</v>
      </c>
      <c r="E140" s="23">
        <f>VLOOKUP(A140,'[1]Planilha Orçamentaria'!$A:$L,6,0)</f>
        <v>3</v>
      </c>
      <c r="F140" s="13" t="str">
        <f>VLOOKUP(A140,'[1]Planilha Orçamentaria'!$A:$L,5,0)</f>
        <v>und</v>
      </c>
      <c r="G140" s="32">
        <f t="shared" si="129"/>
        <v>0</v>
      </c>
      <c r="H140" s="7">
        <f t="shared" si="143"/>
        <v>0</v>
      </c>
      <c r="I140" s="61"/>
      <c r="J140" s="62"/>
      <c r="K140" s="63">
        <f t="shared" si="144"/>
        <v>0</v>
      </c>
      <c r="L140" s="81">
        <f t="shared" si="103"/>
        <v>0</v>
      </c>
      <c r="M140" s="62">
        <f t="shared" si="130"/>
        <v>0</v>
      </c>
      <c r="N140" s="63">
        <f t="shared" si="131"/>
        <v>0</v>
      </c>
      <c r="O140" s="82">
        <f t="shared" si="133"/>
        <v>0</v>
      </c>
      <c r="P140" s="83">
        <f t="shared" si="151"/>
        <v>0</v>
      </c>
      <c r="Q140" s="84">
        <f t="shared" si="145"/>
        <v>0</v>
      </c>
      <c r="R140" s="65">
        <f t="shared" si="134"/>
        <v>0.2</v>
      </c>
      <c r="S140" s="66">
        <f t="shared" si="152"/>
        <v>0</v>
      </c>
      <c r="T140" s="67">
        <f t="shared" si="146"/>
        <v>0</v>
      </c>
      <c r="U140" s="65">
        <f t="shared" si="135"/>
        <v>0.2</v>
      </c>
      <c r="V140" s="66">
        <f t="shared" si="153"/>
        <v>0</v>
      </c>
      <c r="W140" s="67">
        <f t="shared" si="147"/>
        <v>0</v>
      </c>
      <c r="X140" s="65">
        <f t="shared" si="136"/>
        <v>0.2</v>
      </c>
      <c r="Y140" s="66">
        <f t="shared" si="154"/>
        <v>0</v>
      </c>
      <c r="Z140" s="67">
        <f t="shared" si="148"/>
        <v>0</v>
      </c>
      <c r="AA140" s="65">
        <f t="shared" si="137"/>
        <v>0.2</v>
      </c>
      <c r="AB140" s="66">
        <f t="shared" si="155"/>
        <v>0</v>
      </c>
      <c r="AC140" s="67">
        <f t="shared" si="149"/>
        <v>0</v>
      </c>
      <c r="AD140" s="65">
        <f t="shared" si="138"/>
        <v>0.2</v>
      </c>
      <c r="AE140" s="66">
        <v>1497.42</v>
      </c>
      <c r="AF140" s="67">
        <f t="shared" si="150"/>
        <v>1497.42</v>
      </c>
      <c r="AG140" s="68" t="e">
        <f>Z140/$N140</f>
        <v>#DIV/0!</v>
      </c>
    </row>
    <row r="141" spans="1:33" ht="25.5" x14ac:dyDescent="0.2">
      <c r="A141" s="112" t="s">
        <v>267</v>
      </c>
      <c r="B141" s="11" t="s">
        <v>268</v>
      </c>
      <c r="C141" s="6" t="str">
        <f>VLOOKUP(A141,'[1]Planilha Orçamentaria'!$A:$L,4,0)</f>
        <v>SABESP</v>
      </c>
      <c r="D141" s="22" t="str">
        <f>VLOOKUP(A141,'[1]Planilha Orçamentaria'!$A:$L,3,0)</f>
        <v>HM06602</v>
      </c>
      <c r="E141" s="23">
        <f>VLOOKUP(A141,'[1]Planilha Orçamentaria'!$A:$L,6,0)</f>
        <v>1</v>
      </c>
      <c r="F141" s="13" t="str">
        <f>VLOOKUP(A141,'[1]Planilha Orçamentaria'!$A:$L,5,0)</f>
        <v>und</v>
      </c>
      <c r="G141" s="32">
        <f t="shared" si="129"/>
        <v>0</v>
      </c>
      <c r="H141" s="7">
        <f t="shared" si="143"/>
        <v>0</v>
      </c>
      <c r="I141" s="61"/>
      <c r="J141" s="62"/>
      <c r="K141" s="63">
        <f t="shared" si="144"/>
        <v>0</v>
      </c>
      <c r="L141" s="81">
        <f t="shared" si="103"/>
        <v>0</v>
      </c>
      <c r="M141" s="62">
        <f t="shared" si="130"/>
        <v>0</v>
      </c>
      <c r="N141" s="63">
        <f t="shared" si="131"/>
        <v>0</v>
      </c>
      <c r="O141" s="82">
        <f t="shared" si="133"/>
        <v>0</v>
      </c>
      <c r="P141" s="83">
        <f t="shared" si="151"/>
        <v>0</v>
      </c>
      <c r="Q141" s="84">
        <f t="shared" si="145"/>
        <v>0</v>
      </c>
      <c r="R141" s="65">
        <f t="shared" si="134"/>
        <v>0.2</v>
      </c>
      <c r="S141" s="66">
        <f t="shared" si="152"/>
        <v>0</v>
      </c>
      <c r="T141" s="67">
        <f t="shared" si="146"/>
        <v>0</v>
      </c>
      <c r="U141" s="65">
        <f t="shared" si="135"/>
        <v>0.2</v>
      </c>
      <c r="V141" s="66">
        <f t="shared" si="153"/>
        <v>0</v>
      </c>
      <c r="W141" s="67">
        <f t="shared" si="147"/>
        <v>0</v>
      </c>
      <c r="X141" s="65">
        <f t="shared" si="136"/>
        <v>0.2</v>
      </c>
      <c r="Y141" s="66">
        <f t="shared" si="154"/>
        <v>0</v>
      </c>
      <c r="Z141" s="67">
        <f t="shared" si="148"/>
        <v>0</v>
      </c>
      <c r="AA141" s="65">
        <f t="shared" si="137"/>
        <v>0.2</v>
      </c>
      <c r="AB141" s="66">
        <f t="shared" si="155"/>
        <v>0</v>
      </c>
      <c r="AC141" s="67">
        <f t="shared" si="149"/>
        <v>0</v>
      </c>
      <c r="AD141" s="65">
        <f t="shared" si="138"/>
        <v>0.2</v>
      </c>
      <c r="AE141" s="66">
        <v>362.25</v>
      </c>
      <c r="AF141" s="67">
        <f t="shared" si="150"/>
        <v>362.25</v>
      </c>
      <c r="AG141" s="68" t="e">
        <f t="shared" ref="AG141:AG146" si="156">Z141/$N141</f>
        <v>#DIV/0!</v>
      </c>
    </row>
    <row r="142" spans="1:33" ht="25.5" x14ac:dyDescent="0.2">
      <c r="A142" s="112" t="s">
        <v>269</v>
      </c>
      <c r="B142" s="1" t="s">
        <v>270</v>
      </c>
      <c r="C142" s="6" t="str">
        <f>VLOOKUP(A142,'[1]Planilha Orçamentaria'!$A:$L,4,0)</f>
        <v>SABESP</v>
      </c>
      <c r="D142" s="22" t="str">
        <f>VLOOKUP(A142,'[1]Planilha Orçamentaria'!$A:$L,3,0)</f>
        <v>HM06597</v>
      </c>
      <c r="E142" s="23">
        <f>VLOOKUP(A142,'[1]Planilha Orçamentaria'!$A:$L,6,0)</f>
        <v>3</v>
      </c>
      <c r="F142" s="13" t="str">
        <f>VLOOKUP(A142,'[1]Planilha Orçamentaria'!$A:$L,5,0)</f>
        <v>und</v>
      </c>
      <c r="G142" s="32">
        <f t="shared" si="129"/>
        <v>0</v>
      </c>
      <c r="H142" s="7">
        <f t="shared" si="143"/>
        <v>0</v>
      </c>
      <c r="I142" s="61"/>
      <c r="J142" s="62"/>
      <c r="K142" s="63">
        <f t="shared" si="144"/>
        <v>0</v>
      </c>
      <c r="L142" s="81">
        <f t="shared" si="103"/>
        <v>0</v>
      </c>
      <c r="M142" s="62">
        <f t="shared" si="130"/>
        <v>0</v>
      </c>
      <c r="N142" s="63">
        <f t="shared" si="131"/>
        <v>0</v>
      </c>
      <c r="O142" s="82">
        <f t="shared" si="133"/>
        <v>0</v>
      </c>
      <c r="P142" s="83">
        <f t="shared" si="151"/>
        <v>0</v>
      </c>
      <c r="Q142" s="84">
        <f t="shared" si="145"/>
        <v>0</v>
      </c>
      <c r="R142" s="65">
        <f t="shared" si="134"/>
        <v>0.2</v>
      </c>
      <c r="S142" s="66">
        <f t="shared" si="152"/>
        <v>0</v>
      </c>
      <c r="T142" s="67">
        <f t="shared" si="146"/>
        <v>0</v>
      </c>
      <c r="U142" s="65">
        <f t="shared" si="135"/>
        <v>0.2</v>
      </c>
      <c r="V142" s="66">
        <f t="shared" si="153"/>
        <v>0</v>
      </c>
      <c r="W142" s="67">
        <f t="shared" si="147"/>
        <v>0</v>
      </c>
      <c r="X142" s="65">
        <f t="shared" si="136"/>
        <v>0.2</v>
      </c>
      <c r="Y142" s="66">
        <f t="shared" si="154"/>
        <v>0</v>
      </c>
      <c r="Z142" s="67">
        <f t="shared" si="148"/>
        <v>0</v>
      </c>
      <c r="AA142" s="65">
        <f t="shared" si="137"/>
        <v>0.2</v>
      </c>
      <c r="AB142" s="66">
        <f t="shared" si="155"/>
        <v>0</v>
      </c>
      <c r="AC142" s="67">
        <f t="shared" si="149"/>
        <v>0</v>
      </c>
      <c r="AD142" s="65">
        <f t="shared" si="138"/>
        <v>0.2</v>
      </c>
      <c r="AE142" s="66">
        <v>1959.69</v>
      </c>
      <c r="AF142" s="67">
        <f t="shared" si="150"/>
        <v>1959.69</v>
      </c>
      <c r="AG142" s="68" t="e">
        <f t="shared" si="156"/>
        <v>#DIV/0!</v>
      </c>
    </row>
    <row r="143" spans="1:33" ht="25.5" x14ac:dyDescent="0.2">
      <c r="A143" s="112" t="s">
        <v>271</v>
      </c>
      <c r="B143" s="1" t="s">
        <v>272</v>
      </c>
      <c r="C143" s="6" t="str">
        <f>VLOOKUP(A143,'[1]Planilha Orçamentaria'!$A:$L,4,0)</f>
        <v>MERCADO</v>
      </c>
      <c r="D143" s="22" t="str">
        <f>VLOOKUP(A143,'[1]Planilha Orçamentaria'!$A:$L,3,0)</f>
        <v>-</v>
      </c>
      <c r="E143" s="23">
        <f>VLOOKUP(A143,'[1]Planilha Orçamentaria'!$A:$L,6,0)</f>
        <v>2</v>
      </c>
      <c r="F143" s="13" t="str">
        <f>VLOOKUP(A143,'[1]Planilha Orçamentaria'!$A:$L,5,0)</f>
        <v>und</v>
      </c>
      <c r="G143" s="32">
        <f t="shared" si="129"/>
        <v>0</v>
      </c>
      <c r="H143" s="7">
        <f t="shared" si="143"/>
        <v>0</v>
      </c>
      <c r="I143" s="61"/>
      <c r="J143" s="62"/>
      <c r="K143" s="63">
        <f t="shared" si="144"/>
        <v>0</v>
      </c>
      <c r="L143" s="81">
        <f t="shared" si="103"/>
        <v>0</v>
      </c>
      <c r="M143" s="62">
        <f t="shared" si="130"/>
        <v>0</v>
      </c>
      <c r="N143" s="63">
        <f t="shared" si="131"/>
        <v>0</v>
      </c>
      <c r="O143" s="82">
        <f t="shared" si="133"/>
        <v>0</v>
      </c>
      <c r="P143" s="83">
        <f t="shared" si="151"/>
        <v>0</v>
      </c>
      <c r="Q143" s="84">
        <f t="shared" si="145"/>
        <v>0</v>
      </c>
      <c r="R143" s="65">
        <f t="shared" si="134"/>
        <v>0.2</v>
      </c>
      <c r="S143" s="66">
        <f t="shared" si="152"/>
        <v>0</v>
      </c>
      <c r="T143" s="67">
        <f t="shared" si="146"/>
        <v>0</v>
      </c>
      <c r="U143" s="65">
        <f t="shared" si="135"/>
        <v>0.2</v>
      </c>
      <c r="V143" s="66">
        <f t="shared" si="153"/>
        <v>0</v>
      </c>
      <c r="W143" s="67">
        <f t="shared" si="147"/>
        <v>0</v>
      </c>
      <c r="X143" s="65">
        <f t="shared" si="136"/>
        <v>0.2</v>
      </c>
      <c r="Y143" s="66">
        <f t="shared" si="154"/>
        <v>0</v>
      </c>
      <c r="Z143" s="67">
        <f t="shared" si="148"/>
        <v>0</v>
      </c>
      <c r="AA143" s="65">
        <f t="shared" si="137"/>
        <v>0.2</v>
      </c>
      <c r="AB143" s="66">
        <f t="shared" si="155"/>
        <v>0</v>
      </c>
      <c r="AC143" s="67">
        <f t="shared" si="149"/>
        <v>0</v>
      </c>
      <c r="AD143" s="65">
        <f t="shared" si="138"/>
        <v>0.2</v>
      </c>
      <c r="AE143" s="66">
        <v>1539.14</v>
      </c>
      <c r="AF143" s="67">
        <f t="shared" si="150"/>
        <v>1539.14</v>
      </c>
      <c r="AG143" s="68" t="e">
        <f t="shared" si="156"/>
        <v>#DIV/0!</v>
      </c>
    </row>
    <row r="144" spans="1:33" ht="25.5" x14ac:dyDescent="0.2">
      <c r="A144" s="112" t="s">
        <v>273</v>
      </c>
      <c r="B144" s="11" t="s">
        <v>274</v>
      </c>
      <c r="C144" s="6" t="str">
        <f>VLOOKUP(A144,'[1]Planilha Orçamentaria'!$A:$L,4,0)</f>
        <v>MERCADO</v>
      </c>
      <c r="D144" s="22" t="str">
        <f>VLOOKUP(A144,'[1]Planilha Orçamentaria'!$A:$L,3,0)</f>
        <v>-</v>
      </c>
      <c r="E144" s="23">
        <f>VLOOKUP(A144,'[1]Planilha Orçamentaria'!$A:$L,6,0)</f>
        <v>2</v>
      </c>
      <c r="F144" s="13" t="str">
        <f>VLOOKUP(A144,'[1]Planilha Orçamentaria'!$A:$L,5,0)</f>
        <v>und</v>
      </c>
      <c r="G144" s="32">
        <f t="shared" si="129"/>
        <v>0</v>
      </c>
      <c r="H144" s="7">
        <f t="shared" si="143"/>
        <v>0</v>
      </c>
      <c r="I144" s="61"/>
      <c r="J144" s="62"/>
      <c r="K144" s="63">
        <f t="shared" si="144"/>
        <v>0</v>
      </c>
      <c r="L144" s="81">
        <f t="shared" si="103"/>
        <v>0</v>
      </c>
      <c r="M144" s="62">
        <f t="shared" si="130"/>
        <v>0</v>
      </c>
      <c r="N144" s="63">
        <f t="shared" si="131"/>
        <v>0</v>
      </c>
      <c r="O144" s="82">
        <f t="shared" si="133"/>
        <v>0</v>
      </c>
      <c r="P144" s="83">
        <f t="shared" si="151"/>
        <v>0</v>
      </c>
      <c r="Q144" s="84">
        <f t="shared" si="145"/>
        <v>0</v>
      </c>
      <c r="R144" s="65">
        <f t="shared" si="134"/>
        <v>0.2</v>
      </c>
      <c r="S144" s="66">
        <f t="shared" si="152"/>
        <v>0</v>
      </c>
      <c r="T144" s="67">
        <f t="shared" si="146"/>
        <v>0</v>
      </c>
      <c r="U144" s="65">
        <f t="shared" si="135"/>
        <v>0.2</v>
      </c>
      <c r="V144" s="66">
        <f t="shared" si="153"/>
        <v>0</v>
      </c>
      <c r="W144" s="67">
        <f t="shared" si="147"/>
        <v>0</v>
      </c>
      <c r="X144" s="65">
        <f t="shared" si="136"/>
        <v>0.2</v>
      </c>
      <c r="Y144" s="66">
        <f t="shared" si="154"/>
        <v>0</v>
      </c>
      <c r="Z144" s="67">
        <f t="shared" si="148"/>
        <v>0</v>
      </c>
      <c r="AA144" s="65">
        <f t="shared" si="137"/>
        <v>0.2</v>
      </c>
      <c r="AB144" s="66">
        <f t="shared" si="155"/>
        <v>0</v>
      </c>
      <c r="AC144" s="67">
        <f t="shared" si="149"/>
        <v>0</v>
      </c>
      <c r="AD144" s="65">
        <f t="shared" si="138"/>
        <v>0.2</v>
      </c>
      <c r="AE144" s="66">
        <v>1038.55</v>
      </c>
      <c r="AF144" s="67">
        <f t="shared" si="150"/>
        <v>1038.55</v>
      </c>
      <c r="AG144" s="68" t="e">
        <f t="shared" si="156"/>
        <v>#DIV/0!</v>
      </c>
    </row>
    <row r="145" spans="1:33" x14ac:dyDescent="0.2">
      <c r="A145" s="112" t="s">
        <v>275</v>
      </c>
      <c r="B145" s="1" t="s">
        <v>276</v>
      </c>
      <c r="C145" s="6" t="str">
        <f>VLOOKUP(A145,'[1]Planilha Orçamentaria'!$A:$L,4,0)</f>
        <v>SABESP</v>
      </c>
      <c r="D145" s="22" t="str">
        <f>VLOOKUP(A145,'[1]Planilha Orçamentaria'!$A:$L,3,0)</f>
        <v>HM06328</v>
      </c>
      <c r="E145" s="23">
        <f>VLOOKUP(A145,'[1]Planilha Orçamentaria'!$A:$L,6,0)</f>
        <v>1</v>
      </c>
      <c r="F145" s="13" t="str">
        <f>VLOOKUP(A145,'[1]Planilha Orçamentaria'!$A:$L,5,0)</f>
        <v>und</v>
      </c>
      <c r="G145" s="32">
        <f t="shared" si="129"/>
        <v>0</v>
      </c>
      <c r="H145" s="7">
        <f t="shared" si="143"/>
        <v>0</v>
      </c>
      <c r="I145" s="61"/>
      <c r="J145" s="62"/>
      <c r="K145" s="63">
        <f t="shared" si="144"/>
        <v>0</v>
      </c>
      <c r="L145" s="81">
        <f t="shared" si="103"/>
        <v>0</v>
      </c>
      <c r="M145" s="62">
        <f t="shared" si="130"/>
        <v>0</v>
      </c>
      <c r="N145" s="63">
        <f t="shared" si="131"/>
        <v>0</v>
      </c>
      <c r="O145" s="82">
        <f t="shared" si="133"/>
        <v>0</v>
      </c>
      <c r="P145" s="83">
        <f t="shared" si="151"/>
        <v>0</v>
      </c>
      <c r="Q145" s="84">
        <f t="shared" si="145"/>
        <v>0</v>
      </c>
      <c r="R145" s="65">
        <f t="shared" si="134"/>
        <v>0.2</v>
      </c>
      <c r="S145" s="66">
        <f t="shared" si="152"/>
        <v>0</v>
      </c>
      <c r="T145" s="67">
        <f t="shared" si="146"/>
        <v>0</v>
      </c>
      <c r="U145" s="65">
        <f t="shared" si="135"/>
        <v>0.2</v>
      </c>
      <c r="V145" s="66">
        <f t="shared" si="153"/>
        <v>0</v>
      </c>
      <c r="W145" s="67">
        <f t="shared" si="147"/>
        <v>0</v>
      </c>
      <c r="X145" s="65">
        <f t="shared" si="136"/>
        <v>0.2</v>
      </c>
      <c r="Y145" s="66">
        <f t="shared" si="154"/>
        <v>0</v>
      </c>
      <c r="Z145" s="67">
        <f t="shared" si="148"/>
        <v>0</v>
      </c>
      <c r="AA145" s="65">
        <f t="shared" si="137"/>
        <v>0.2</v>
      </c>
      <c r="AB145" s="66">
        <f t="shared" si="155"/>
        <v>0</v>
      </c>
      <c r="AC145" s="67">
        <f t="shared" si="149"/>
        <v>0</v>
      </c>
      <c r="AD145" s="65">
        <f t="shared" si="138"/>
        <v>0.2</v>
      </c>
      <c r="AE145" s="66">
        <v>202.7</v>
      </c>
      <c r="AF145" s="67">
        <f t="shared" si="150"/>
        <v>202.7</v>
      </c>
      <c r="AG145" s="68" t="e">
        <f t="shared" si="156"/>
        <v>#DIV/0!</v>
      </c>
    </row>
    <row r="146" spans="1:33" ht="25.5" x14ac:dyDescent="0.2">
      <c r="A146" s="112" t="s">
        <v>277</v>
      </c>
      <c r="B146" s="1" t="s">
        <v>278</v>
      </c>
      <c r="C146" s="6" t="str">
        <f>VLOOKUP(A146,'[1]Planilha Orçamentaria'!$A:$L,4,0)</f>
        <v>MERCADO</v>
      </c>
      <c r="D146" s="22" t="str">
        <f>VLOOKUP(A146,'[1]Planilha Orçamentaria'!$A:$L,3,0)</f>
        <v>-</v>
      </c>
      <c r="E146" s="23">
        <f>VLOOKUP(A146,'[1]Planilha Orçamentaria'!$A:$L,6,0)</f>
        <v>1</v>
      </c>
      <c r="F146" s="13" t="str">
        <f>VLOOKUP(A146,'[1]Planilha Orçamentaria'!$A:$L,5,0)</f>
        <v>und</v>
      </c>
      <c r="G146" s="32">
        <f t="shared" si="129"/>
        <v>0</v>
      </c>
      <c r="H146" s="7">
        <f t="shared" si="143"/>
        <v>0</v>
      </c>
      <c r="I146" s="61"/>
      <c r="J146" s="62"/>
      <c r="K146" s="63">
        <f t="shared" si="144"/>
        <v>0</v>
      </c>
      <c r="L146" s="81">
        <f t="shared" si="103"/>
        <v>0</v>
      </c>
      <c r="M146" s="62">
        <f t="shared" si="130"/>
        <v>0</v>
      </c>
      <c r="N146" s="63">
        <f t="shared" si="131"/>
        <v>0</v>
      </c>
      <c r="O146" s="82">
        <f t="shared" si="133"/>
        <v>0</v>
      </c>
      <c r="P146" s="83">
        <f t="shared" si="151"/>
        <v>0</v>
      </c>
      <c r="Q146" s="84">
        <f t="shared" si="145"/>
        <v>0</v>
      </c>
      <c r="R146" s="65">
        <f t="shared" si="134"/>
        <v>0.2</v>
      </c>
      <c r="S146" s="66">
        <f t="shared" si="152"/>
        <v>0</v>
      </c>
      <c r="T146" s="67">
        <f t="shared" si="146"/>
        <v>0</v>
      </c>
      <c r="U146" s="65">
        <f t="shared" si="135"/>
        <v>0.2</v>
      </c>
      <c r="V146" s="66">
        <f t="shared" si="153"/>
        <v>0</v>
      </c>
      <c r="W146" s="67">
        <f t="shared" si="147"/>
        <v>0</v>
      </c>
      <c r="X146" s="65">
        <f t="shared" si="136"/>
        <v>0.2</v>
      </c>
      <c r="Y146" s="66">
        <f t="shared" si="154"/>
        <v>0</v>
      </c>
      <c r="Z146" s="67">
        <f t="shared" si="148"/>
        <v>0</v>
      </c>
      <c r="AA146" s="65">
        <f t="shared" si="137"/>
        <v>0.2</v>
      </c>
      <c r="AB146" s="66">
        <f t="shared" si="155"/>
        <v>0</v>
      </c>
      <c r="AC146" s="67">
        <f t="shared" si="149"/>
        <v>0</v>
      </c>
      <c r="AD146" s="65">
        <f t="shared" si="138"/>
        <v>0.2</v>
      </c>
      <c r="AE146" s="66">
        <v>900.91</v>
      </c>
      <c r="AF146" s="67">
        <f t="shared" si="150"/>
        <v>900.91</v>
      </c>
      <c r="AG146" s="68" t="e">
        <f t="shared" si="156"/>
        <v>#DIV/0!</v>
      </c>
    </row>
    <row r="147" spans="1:33" ht="25.5" x14ac:dyDescent="0.2">
      <c r="A147" s="112" t="s">
        <v>279</v>
      </c>
      <c r="B147" s="21" t="s">
        <v>280</v>
      </c>
      <c r="C147" s="6" t="str">
        <f>VLOOKUP(A147,'[1]Planilha Orçamentaria'!$A:$L,4,0)</f>
        <v>SABESP</v>
      </c>
      <c r="D147" s="22" t="str">
        <f>VLOOKUP(A147,'[1]Planilha Orçamentaria'!$A:$L,3,0)</f>
        <v>HM06463</v>
      </c>
      <c r="E147" s="23">
        <f>VLOOKUP(A147,'[1]Planilha Orçamentaria'!$A:$L,6,0)</f>
        <v>1</v>
      </c>
      <c r="F147" s="13" t="str">
        <f>VLOOKUP(A147,'[1]Planilha Orçamentaria'!$A:$L,5,0)</f>
        <v>und</v>
      </c>
      <c r="G147" s="32">
        <f t="shared" si="129"/>
        <v>0</v>
      </c>
      <c r="H147" s="7">
        <f t="shared" si="143"/>
        <v>0</v>
      </c>
      <c r="I147" s="61"/>
      <c r="J147" s="62"/>
      <c r="K147" s="63">
        <f t="shared" si="144"/>
        <v>0</v>
      </c>
      <c r="L147" s="81">
        <f t="shared" si="103"/>
        <v>0</v>
      </c>
      <c r="M147" s="62">
        <f t="shared" si="130"/>
        <v>0</v>
      </c>
      <c r="N147" s="63">
        <f t="shared" si="131"/>
        <v>0</v>
      </c>
      <c r="O147" s="82">
        <f t="shared" si="133"/>
        <v>0</v>
      </c>
      <c r="P147" s="83">
        <f t="shared" si="151"/>
        <v>0</v>
      </c>
      <c r="Q147" s="84">
        <f t="shared" si="145"/>
        <v>0</v>
      </c>
      <c r="R147" s="65">
        <f t="shared" si="134"/>
        <v>0.2</v>
      </c>
      <c r="S147" s="66">
        <f t="shared" si="152"/>
        <v>0</v>
      </c>
      <c r="T147" s="67">
        <f t="shared" si="146"/>
        <v>0</v>
      </c>
      <c r="U147" s="65">
        <f t="shared" si="135"/>
        <v>0.2</v>
      </c>
      <c r="V147" s="66">
        <f t="shared" si="153"/>
        <v>0</v>
      </c>
      <c r="W147" s="67">
        <f t="shared" si="147"/>
        <v>0</v>
      </c>
      <c r="X147" s="65">
        <f t="shared" si="136"/>
        <v>0.2</v>
      </c>
      <c r="Y147" s="66">
        <f t="shared" si="154"/>
        <v>0</v>
      </c>
      <c r="Z147" s="67">
        <f t="shared" si="148"/>
        <v>0</v>
      </c>
      <c r="AA147" s="65">
        <f t="shared" si="137"/>
        <v>0.2</v>
      </c>
      <c r="AB147" s="66">
        <f t="shared" si="155"/>
        <v>0</v>
      </c>
      <c r="AC147" s="67">
        <f t="shared" si="149"/>
        <v>0</v>
      </c>
      <c r="AD147" s="65">
        <f t="shared" si="138"/>
        <v>0.2</v>
      </c>
      <c r="AE147" s="66">
        <v>380.08000000000004</v>
      </c>
      <c r="AF147" s="67">
        <f t="shared" si="150"/>
        <v>380.08000000000004</v>
      </c>
      <c r="AG147" s="68"/>
    </row>
    <row r="148" spans="1:33" ht="25.5" x14ac:dyDescent="0.2">
      <c r="A148" s="112" t="s">
        <v>281</v>
      </c>
      <c r="B148" s="11" t="s">
        <v>282</v>
      </c>
      <c r="C148" s="6" t="str">
        <f>VLOOKUP(A148,'[1]Planilha Orçamentaria'!$A:$L,4,0)</f>
        <v>SABESP</v>
      </c>
      <c r="D148" s="22" t="str">
        <f>VLOOKUP(A148,'[1]Planilha Orçamentaria'!$A:$L,3,0)</f>
        <v>HM06313</v>
      </c>
      <c r="E148" s="23">
        <f>VLOOKUP(A148,'[1]Planilha Orçamentaria'!$A:$L,6,0)</f>
        <v>1</v>
      </c>
      <c r="F148" s="13" t="str">
        <f>VLOOKUP(A148,'[1]Planilha Orçamentaria'!$A:$L,5,0)</f>
        <v>und</v>
      </c>
      <c r="G148" s="32">
        <f t="shared" si="129"/>
        <v>0</v>
      </c>
      <c r="H148" s="7">
        <f t="shared" si="143"/>
        <v>0</v>
      </c>
      <c r="I148" s="61"/>
      <c r="J148" s="62"/>
      <c r="K148" s="63">
        <f t="shared" si="144"/>
        <v>0</v>
      </c>
      <c r="L148" s="81">
        <f t="shared" si="103"/>
        <v>0</v>
      </c>
      <c r="M148" s="62">
        <f t="shared" si="130"/>
        <v>0</v>
      </c>
      <c r="N148" s="63">
        <f t="shared" si="131"/>
        <v>0</v>
      </c>
      <c r="O148" s="82">
        <f t="shared" si="133"/>
        <v>0</v>
      </c>
      <c r="P148" s="83">
        <f t="shared" si="151"/>
        <v>0</v>
      </c>
      <c r="Q148" s="84">
        <f t="shared" si="145"/>
        <v>0</v>
      </c>
      <c r="R148" s="65">
        <f t="shared" si="134"/>
        <v>0.2</v>
      </c>
      <c r="S148" s="66">
        <f t="shared" si="152"/>
        <v>0</v>
      </c>
      <c r="T148" s="67">
        <f t="shared" si="146"/>
        <v>0</v>
      </c>
      <c r="U148" s="65">
        <f t="shared" si="135"/>
        <v>0.2</v>
      </c>
      <c r="V148" s="66">
        <f t="shared" si="153"/>
        <v>0</v>
      </c>
      <c r="W148" s="67">
        <f t="shared" si="147"/>
        <v>0</v>
      </c>
      <c r="X148" s="65">
        <f t="shared" si="136"/>
        <v>0.2</v>
      </c>
      <c r="Y148" s="66">
        <f t="shared" si="154"/>
        <v>0</v>
      </c>
      <c r="Z148" s="67">
        <f t="shared" si="148"/>
        <v>0</v>
      </c>
      <c r="AA148" s="65">
        <f t="shared" si="137"/>
        <v>0.2</v>
      </c>
      <c r="AB148" s="66">
        <f t="shared" si="155"/>
        <v>0</v>
      </c>
      <c r="AC148" s="67">
        <f t="shared" si="149"/>
        <v>0</v>
      </c>
      <c r="AD148" s="65">
        <f t="shared" si="138"/>
        <v>0.2</v>
      </c>
      <c r="AE148" s="66">
        <v>603.53</v>
      </c>
      <c r="AF148" s="67">
        <f t="shared" si="150"/>
        <v>603.53</v>
      </c>
      <c r="AG148" s="68" t="e">
        <f t="shared" ref="AG148:AG158" si="157">Z148/$N148</f>
        <v>#DIV/0!</v>
      </c>
    </row>
    <row r="149" spans="1:33" x14ac:dyDescent="0.2">
      <c r="A149" s="112" t="s">
        <v>283</v>
      </c>
      <c r="B149" s="1" t="s">
        <v>284</v>
      </c>
      <c r="C149" s="6" t="str">
        <f>VLOOKUP(A149,'[1]Planilha Orçamentaria'!$A:$L,4,0)</f>
        <v>SABESP</v>
      </c>
      <c r="D149" s="22" t="str">
        <f>VLOOKUP(A149,'[1]Planilha Orçamentaria'!$A:$L,3,0)</f>
        <v>HM06257</v>
      </c>
      <c r="E149" s="23">
        <f>VLOOKUP(A149,'[1]Planilha Orçamentaria'!$A:$L,6,0)</f>
        <v>1</v>
      </c>
      <c r="F149" s="13" t="str">
        <f>VLOOKUP(A149,'[1]Planilha Orçamentaria'!$A:$L,5,0)</f>
        <v>und</v>
      </c>
      <c r="G149" s="32">
        <f t="shared" si="129"/>
        <v>0</v>
      </c>
      <c r="H149" s="7">
        <f t="shared" si="143"/>
        <v>0</v>
      </c>
      <c r="I149" s="61"/>
      <c r="J149" s="62"/>
      <c r="K149" s="63">
        <f t="shared" si="144"/>
        <v>0</v>
      </c>
      <c r="L149" s="81">
        <f t="shared" si="103"/>
        <v>0</v>
      </c>
      <c r="M149" s="62">
        <f t="shared" si="130"/>
        <v>0</v>
      </c>
      <c r="N149" s="63">
        <f t="shared" si="131"/>
        <v>0</v>
      </c>
      <c r="O149" s="82">
        <f t="shared" si="133"/>
        <v>0</v>
      </c>
      <c r="P149" s="83">
        <f t="shared" si="151"/>
        <v>0</v>
      </c>
      <c r="Q149" s="84">
        <f t="shared" si="145"/>
        <v>0</v>
      </c>
      <c r="R149" s="65">
        <f t="shared" si="134"/>
        <v>0.2</v>
      </c>
      <c r="S149" s="66">
        <f t="shared" si="152"/>
        <v>0</v>
      </c>
      <c r="T149" s="67">
        <f t="shared" si="146"/>
        <v>0</v>
      </c>
      <c r="U149" s="65">
        <f t="shared" si="135"/>
        <v>0.2</v>
      </c>
      <c r="V149" s="66">
        <f t="shared" si="153"/>
        <v>0</v>
      </c>
      <c r="W149" s="67">
        <f t="shared" si="147"/>
        <v>0</v>
      </c>
      <c r="X149" s="65">
        <f t="shared" si="136"/>
        <v>0.2</v>
      </c>
      <c r="Y149" s="66">
        <f t="shared" si="154"/>
        <v>0</v>
      </c>
      <c r="Z149" s="67">
        <f t="shared" si="148"/>
        <v>0</v>
      </c>
      <c r="AA149" s="65">
        <f t="shared" si="137"/>
        <v>0.2</v>
      </c>
      <c r="AB149" s="66">
        <f t="shared" si="155"/>
        <v>0</v>
      </c>
      <c r="AC149" s="67">
        <f t="shared" si="149"/>
        <v>0</v>
      </c>
      <c r="AD149" s="65">
        <f t="shared" si="138"/>
        <v>0.2</v>
      </c>
      <c r="AE149" s="66">
        <v>121.5</v>
      </c>
      <c r="AF149" s="67">
        <f t="shared" si="150"/>
        <v>121.5</v>
      </c>
      <c r="AG149" s="68" t="e">
        <f t="shared" si="157"/>
        <v>#DIV/0!</v>
      </c>
    </row>
    <row r="150" spans="1:33" ht="25.5" x14ac:dyDescent="0.2">
      <c r="A150" s="112" t="s">
        <v>285</v>
      </c>
      <c r="B150" s="1" t="s">
        <v>286</v>
      </c>
      <c r="C150" s="6" t="str">
        <f>VLOOKUP(A150,'[1]Planilha Orçamentaria'!$A:$L,4,0)</f>
        <v>SABESP</v>
      </c>
      <c r="D150" s="22" t="str">
        <f>VLOOKUP(A150,'[1]Planilha Orçamentaria'!$A:$L,3,0)</f>
        <v>HM04203</v>
      </c>
      <c r="E150" s="23">
        <f>VLOOKUP(A150,'[1]Planilha Orçamentaria'!$A:$L,6,0)</f>
        <v>1</v>
      </c>
      <c r="F150" s="13" t="str">
        <f>VLOOKUP(A150,'[1]Planilha Orçamentaria'!$A:$L,5,0)</f>
        <v>und</v>
      </c>
      <c r="G150" s="32">
        <f t="shared" si="129"/>
        <v>0</v>
      </c>
      <c r="H150" s="7">
        <f t="shared" si="143"/>
        <v>0</v>
      </c>
      <c r="I150" s="61"/>
      <c r="J150" s="62"/>
      <c r="K150" s="63">
        <f t="shared" si="144"/>
        <v>0</v>
      </c>
      <c r="L150" s="81">
        <f t="shared" si="103"/>
        <v>0</v>
      </c>
      <c r="M150" s="62">
        <f t="shared" si="130"/>
        <v>0</v>
      </c>
      <c r="N150" s="63">
        <f t="shared" si="131"/>
        <v>0</v>
      </c>
      <c r="O150" s="82">
        <f t="shared" si="133"/>
        <v>0</v>
      </c>
      <c r="P150" s="83">
        <f t="shared" si="151"/>
        <v>0</v>
      </c>
      <c r="Q150" s="84">
        <f t="shared" si="145"/>
        <v>0</v>
      </c>
      <c r="R150" s="65">
        <f t="shared" si="134"/>
        <v>0.2</v>
      </c>
      <c r="S150" s="66">
        <f t="shared" si="152"/>
        <v>0</v>
      </c>
      <c r="T150" s="67">
        <f t="shared" si="146"/>
        <v>0</v>
      </c>
      <c r="U150" s="65">
        <f t="shared" si="135"/>
        <v>0.2</v>
      </c>
      <c r="V150" s="66">
        <f t="shared" si="153"/>
        <v>0</v>
      </c>
      <c r="W150" s="67">
        <f t="shared" si="147"/>
        <v>0</v>
      </c>
      <c r="X150" s="65">
        <f t="shared" si="136"/>
        <v>0.2</v>
      </c>
      <c r="Y150" s="66">
        <f t="shared" si="154"/>
        <v>0</v>
      </c>
      <c r="Z150" s="67">
        <f t="shared" si="148"/>
        <v>0</v>
      </c>
      <c r="AA150" s="65">
        <f t="shared" si="137"/>
        <v>0.2</v>
      </c>
      <c r="AB150" s="66">
        <f t="shared" si="155"/>
        <v>0</v>
      </c>
      <c r="AC150" s="67">
        <f t="shared" si="149"/>
        <v>0</v>
      </c>
      <c r="AD150" s="65">
        <f t="shared" si="138"/>
        <v>0.2</v>
      </c>
      <c r="AE150" s="66">
        <v>170.16</v>
      </c>
      <c r="AF150" s="67">
        <f t="shared" si="150"/>
        <v>170.16</v>
      </c>
      <c r="AG150" s="68" t="e">
        <f t="shared" si="157"/>
        <v>#DIV/0!</v>
      </c>
    </row>
    <row r="151" spans="1:33" x14ac:dyDescent="0.2">
      <c r="A151" s="112" t="s">
        <v>287</v>
      </c>
      <c r="B151" s="11" t="s">
        <v>288</v>
      </c>
      <c r="C151" s="6" t="str">
        <f>VLOOKUP(A151,'[1]Planilha Orçamentaria'!$A:$L,4,0)</f>
        <v>SABESP</v>
      </c>
      <c r="D151" s="22" t="str">
        <f>VLOOKUP(A151,'[1]Planilha Orçamentaria'!$A:$L,3,0)</f>
        <v>HM06292</v>
      </c>
      <c r="E151" s="23">
        <f>VLOOKUP(A151,'[1]Planilha Orçamentaria'!$A:$L,6,0)</f>
        <v>4</v>
      </c>
      <c r="F151" s="13" t="str">
        <f>VLOOKUP(A151,'[1]Planilha Orçamentaria'!$A:$L,5,0)</f>
        <v>und</v>
      </c>
      <c r="G151" s="32">
        <f t="shared" si="129"/>
        <v>0</v>
      </c>
      <c r="H151" s="7">
        <f t="shared" si="143"/>
        <v>0</v>
      </c>
      <c r="I151" s="61"/>
      <c r="J151" s="62"/>
      <c r="K151" s="63">
        <f t="shared" si="144"/>
        <v>0</v>
      </c>
      <c r="L151" s="81">
        <f t="shared" si="103"/>
        <v>0</v>
      </c>
      <c r="M151" s="62">
        <f t="shared" si="130"/>
        <v>0</v>
      </c>
      <c r="N151" s="63">
        <f t="shared" si="131"/>
        <v>0</v>
      </c>
      <c r="O151" s="82">
        <f t="shared" si="133"/>
        <v>0</v>
      </c>
      <c r="P151" s="83">
        <f t="shared" si="151"/>
        <v>0</v>
      </c>
      <c r="Q151" s="84">
        <f t="shared" si="145"/>
        <v>0</v>
      </c>
      <c r="R151" s="65">
        <f t="shared" si="134"/>
        <v>0.2</v>
      </c>
      <c r="S151" s="66">
        <f t="shared" si="152"/>
        <v>0</v>
      </c>
      <c r="T151" s="67">
        <f t="shared" si="146"/>
        <v>0</v>
      </c>
      <c r="U151" s="65">
        <f t="shared" si="135"/>
        <v>0.2</v>
      </c>
      <c r="V151" s="66">
        <f t="shared" si="153"/>
        <v>0</v>
      </c>
      <c r="W151" s="67">
        <f t="shared" si="147"/>
        <v>0</v>
      </c>
      <c r="X151" s="65">
        <f t="shared" si="136"/>
        <v>0.2</v>
      </c>
      <c r="Y151" s="66">
        <f t="shared" si="154"/>
        <v>0</v>
      </c>
      <c r="Z151" s="67">
        <f t="shared" si="148"/>
        <v>0</v>
      </c>
      <c r="AA151" s="65">
        <f t="shared" si="137"/>
        <v>0.2</v>
      </c>
      <c r="AB151" s="66">
        <f t="shared" si="155"/>
        <v>0</v>
      </c>
      <c r="AC151" s="67">
        <f t="shared" si="149"/>
        <v>0</v>
      </c>
      <c r="AD151" s="65">
        <f t="shared" si="138"/>
        <v>0.2</v>
      </c>
      <c r="AE151" s="66">
        <v>500.37</v>
      </c>
      <c r="AF151" s="67">
        <f t="shared" si="150"/>
        <v>500.37</v>
      </c>
      <c r="AG151" s="68" t="e">
        <f t="shared" si="157"/>
        <v>#DIV/0!</v>
      </c>
    </row>
    <row r="152" spans="1:33" ht="25.5" x14ac:dyDescent="0.2">
      <c r="A152" s="112" t="s">
        <v>289</v>
      </c>
      <c r="B152" s="1" t="s">
        <v>290</v>
      </c>
      <c r="C152" s="6" t="str">
        <f>VLOOKUP(A152,'[1]Planilha Orçamentaria'!$A:$L,4,0)</f>
        <v>SABESP</v>
      </c>
      <c r="D152" s="22" t="str">
        <f>VLOOKUP(A152,'[1]Planilha Orçamentaria'!$A:$L,3,0)</f>
        <v>HM06633</v>
      </c>
      <c r="E152" s="23">
        <f>VLOOKUP(A152,'[1]Planilha Orçamentaria'!$A:$L,6,0)</f>
        <v>1</v>
      </c>
      <c r="F152" s="13" t="str">
        <f>VLOOKUP(A152,'[1]Planilha Orçamentaria'!$A:$L,5,0)</f>
        <v>und</v>
      </c>
      <c r="G152" s="32">
        <f t="shared" si="129"/>
        <v>0</v>
      </c>
      <c r="H152" s="7">
        <f t="shared" si="143"/>
        <v>0</v>
      </c>
      <c r="I152" s="61"/>
      <c r="J152" s="62"/>
      <c r="K152" s="63">
        <f t="shared" si="144"/>
        <v>0</v>
      </c>
      <c r="L152" s="81">
        <f t="shared" si="103"/>
        <v>0</v>
      </c>
      <c r="M152" s="62">
        <f t="shared" si="130"/>
        <v>0</v>
      </c>
      <c r="N152" s="63">
        <f t="shared" si="131"/>
        <v>0</v>
      </c>
      <c r="O152" s="82">
        <f t="shared" si="133"/>
        <v>0</v>
      </c>
      <c r="P152" s="83">
        <f t="shared" si="151"/>
        <v>0</v>
      </c>
      <c r="Q152" s="84">
        <f t="shared" si="145"/>
        <v>0</v>
      </c>
      <c r="R152" s="65">
        <f t="shared" si="134"/>
        <v>0.2</v>
      </c>
      <c r="S152" s="66">
        <f t="shared" si="152"/>
        <v>0</v>
      </c>
      <c r="T152" s="67">
        <f t="shared" si="146"/>
        <v>0</v>
      </c>
      <c r="U152" s="65">
        <f t="shared" si="135"/>
        <v>0.2</v>
      </c>
      <c r="V152" s="66">
        <f t="shared" si="153"/>
        <v>0</v>
      </c>
      <c r="W152" s="67">
        <f t="shared" si="147"/>
        <v>0</v>
      </c>
      <c r="X152" s="65">
        <f t="shared" si="136"/>
        <v>0.2</v>
      </c>
      <c r="Y152" s="66">
        <f t="shared" si="154"/>
        <v>0</v>
      </c>
      <c r="Z152" s="67">
        <f t="shared" si="148"/>
        <v>0</v>
      </c>
      <c r="AA152" s="65">
        <f t="shared" si="137"/>
        <v>0.2</v>
      </c>
      <c r="AB152" s="66">
        <f t="shared" si="155"/>
        <v>0</v>
      </c>
      <c r="AC152" s="67">
        <f t="shared" si="149"/>
        <v>0</v>
      </c>
      <c r="AD152" s="65">
        <f t="shared" si="138"/>
        <v>0.2</v>
      </c>
      <c r="AE152" s="66">
        <v>197.24</v>
      </c>
      <c r="AF152" s="67">
        <f t="shared" si="150"/>
        <v>197.24</v>
      </c>
      <c r="AG152" s="68" t="e">
        <f t="shared" si="157"/>
        <v>#DIV/0!</v>
      </c>
    </row>
    <row r="153" spans="1:33" ht="25.5" x14ac:dyDescent="0.2">
      <c r="A153" s="112" t="s">
        <v>291</v>
      </c>
      <c r="B153" s="1" t="s">
        <v>292</v>
      </c>
      <c r="C153" s="6" t="str">
        <f>VLOOKUP(A153,'[1]Planilha Orçamentaria'!$A:$L,4,0)</f>
        <v>MERCADO</v>
      </c>
      <c r="D153" s="22" t="str">
        <f>VLOOKUP(A153,'[1]Planilha Orçamentaria'!$A:$L,3,0)</f>
        <v>-</v>
      </c>
      <c r="E153" s="23">
        <f>VLOOKUP(A153,'[1]Planilha Orçamentaria'!$A:$L,6,0)</f>
        <v>1</v>
      </c>
      <c r="F153" s="13" t="str">
        <f>VLOOKUP(A153,'[1]Planilha Orçamentaria'!$A:$L,5,0)</f>
        <v>und</v>
      </c>
      <c r="G153" s="32">
        <f t="shared" si="129"/>
        <v>0</v>
      </c>
      <c r="H153" s="7">
        <f t="shared" si="143"/>
        <v>0</v>
      </c>
      <c r="I153" s="61"/>
      <c r="J153" s="62"/>
      <c r="K153" s="63">
        <f t="shared" si="144"/>
        <v>0</v>
      </c>
      <c r="L153" s="81">
        <f t="shared" si="103"/>
        <v>0</v>
      </c>
      <c r="M153" s="62">
        <f t="shared" si="130"/>
        <v>0</v>
      </c>
      <c r="N153" s="63">
        <f t="shared" si="131"/>
        <v>0</v>
      </c>
      <c r="O153" s="82">
        <f t="shared" si="133"/>
        <v>0</v>
      </c>
      <c r="P153" s="83">
        <f t="shared" si="151"/>
        <v>0</v>
      </c>
      <c r="Q153" s="84">
        <f t="shared" si="145"/>
        <v>0</v>
      </c>
      <c r="R153" s="65">
        <f t="shared" si="134"/>
        <v>0.2</v>
      </c>
      <c r="S153" s="66">
        <f t="shared" si="152"/>
        <v>0</v>
      </c>
      <c r="T153" s="67">
        <f t="shared" si="146"/>
        <v>0</v>
      </c>
      <c r="U153" s="65">
        <f t="shared" si="135"/>
        <v>0.2</v>
      </c>
      <c r="V153" s="66">
        <f t="shared" si="153"/>
        <v>0</v>
      </c>
      <c r="W153" s="67">
        <f t="shared" si="147"/>
        <v>0</v>
      </c>
      <c r="X153" s="65">
        <f t="shared" si="136"/>
        <v>0.2</v>
      </c>
      <c r="Y153" s="66">
        <f t="shared" si="154"/>
        <v>0</v>
      </c>
      <c r="Z153" s="67">
        <f t="shared" si="148"/>
        <v>0</v>
      </c>
      <c r="AA153" s="65">
        <f t="shared" si="137"/>
        <v>0.2</v>
      </c>
      <c r="AB153" s="66">
        <f t="shared" si="155"/>
        <v>0</v>
      </c>
      <c r="AC153" s="67">
        <f t="shared" si="149"/>
        <v>0</v>
      </c>
      <c r="AD153" s="65">
        <f t="shared" si="138"/>
        <v>0.2</v>
      </c>
      <c r="AE153" s="66">
        <v>442.73</v>
      </c>
      <c r="AF153" s="67">
        <f t="shared" si="150"/>
        <v>442.73</v>
      </c>
      <c r="AG153" s="68" t="e">
        <f t="shared" si="157"/>
        <v>#DIV/0!</v>
      </c>
    </row>
    <row r="154" spans="1:33" ht="25.5" x14ac:dyDescent="0.2">
      <c r="A154" s="112" t="s">
        <v>293</v>
      </c>
      <c r="B154" s="1" t="s">
        <v>294</v>
      </c>
      <c r="C154" s="6" t="str">
        <f>VLOOKUP(A154,'[1]Planilha Orçamentaria'!$A:$L,4,0)</f>
        <v>SABESP</v>
      </c>
      <c r="D154" s="22" t="str">
        <f>VLOOKUP(A154,'[1]Planilha Orçamentaria'!$A:$L,3,0)</f>
        <v>HM06159</v>
      </c>
      <c r="E154" s="23">
        <f>VLOOKUP(A154,'[1]Planilha Orçamentaria'!$A:$L,6,0)</f>
        <v>1</v>
      </c>
      <c r="F154" s="13" t="str">
        <f>VLOOKUP(A154,'[1]Planilha Orçamentaria'!$A:$L,5,0)</f>
        <v>und</v>
      </c>
      <c r="G154" s="32">
        <f t="shared" si="129"/>
        <v>0</v>
      </c>
      <c r="H154" s="7">
        <f t="shared" si="143"/>
        <v>0</v>
      </c>
      <c r="I154" s="61"/>
      <c r="J154" s="62"/>
      <c r="K154" s="63">
        <f t="shared" si="144"/>
        <v>0</v>
      </c>
      <c r="L154" s="81">
        <f t="shared" si="103"/>
        <v>0</v>
      </c>
      <c r="M154" s="62">
        <f t="shared" si="130"/>
        <v>0</v>
      </c>
      <c r="N154" s="63">
        <f t="shared" si="131"/>
        <v>0</v>
      </c>
      <c r="O154" s="82">
        <f t="shared" si="133"/>
        <v>0</v>
      </c>
      <c r="P154" s="83">
        <f t="shared" si="151"/>
        <v>0</v>
      </c>
      <c r="Q154" s="84">
        <f t="shared" si="145"/>
        <v>0</v>
      </c>
      <c r="R154" s="65">
        <f t="shared" si="134"/>
        <v>0.2</v>
      </c>
      <c r="S154" s="66">
        <f t="shared" si="152"/>
        <v>0</v>
      </c>
      <c r="T154" s="67">
        <f t="shared" si="146"/>
        <v>0</v>
      </c>
      <c r="U154" s="65">
        <f t="shared" si="135"/>
        <v>0.2</v>
      </c>
      <c r="V154" s="66">
        <f t="shared" si="153"/>
        <v>0</v>
      </c>
      <c r="W154" s="67">
        <f t="shared" si="147"/>
        <v>0</v>
      </c>
      <c r="X154" s="65">
        <f t="shared" si="136"/>
        <v>0.2</v>
      </c>
      <c r="Y154" s="66">
        <f t="shared" si="154"/>
        <v>0</v>
      </c>
      <c r="Z154" s="67">
        <f t="shared" si="148"/>
        <v>0</v>
      </c>
      <c r="AA154" s="65">
        <f t="shared" si="137"/>
        <v>0.2</v>
      </c>
      <c r="AB154" s="66">
        <f t="shared" si="155"/>
        <v>0</v>
      </c>
      <c r="AC154" s="67">
        <f t="shared" si="149"/>
        <v>0</v>
      </c>
      <c r="AD154" s="65">
        <f t="shared" si="138"/>
        <v>0.2</v>
      </c>
      <c r="AE154" s="66">
        <f t="shared" ref="AE154:AE193" si="158">AD154*$N154</f>
        <v>0</v>
      </c>
      <c r="AF154" s="67">
        <f t="shared" si="150"/>
        <v>0</v>
      </c>
      <c r="AG154" s="68" t="e">
        <f t="shared" si="157"/>
        <v>#DIV/0!</v>
      </c>
    </row>
    <row r="155" spans="1:33" ht="25.5" x14ac:dyDescent="0.2">
      <c r="A155" s="112" t="s">
        <v>295</v>
      </c>
      <c r="B155" s="1" t="s">
        <v>296</v>
      </c>
      <c r="C155" s="6" t="str">
        <f>VLOOKUP(A155,'[1]Planilha Orçamentaria'!$A:$L,4,0)</f>
        <v>MERCADO</v>
      </c>
      <c r="D155" s="22" t="str">
        <f>VLOOKUP(A155,'[1]Planilha Orçamentaria'!$A:$L,3,0)</f>
        <v>-</v>
      </c>
      <c r="E155" s="23">
        <f>VLOOKUP(A155,'[1]Planilha Orçamentaria'!$A:$L,6,0)</f>
        <v>1</v>
      </c>
      <c r="F155" s="13" t="str">
        <f>VLOOKUP(A155,'[1]Planilha Orçamentaria'!$A:$L,5,0)</f>
        <v>und</v>
      </c>
      <c r="G155" s="32">
        <f t="shared" si="129"/>
        <v>0</v>
      </c>
      <c r="H155" s="7">
        <f t="shared" si="143"/>
        <v>0</v>
      </c>
      <c r="I155" s="61"/>
      <c r="J155" s="62"/>
      <c r="K155" s="63">
        <f t="shared" si="144"/>
        <v>0</v>
      </c>
      <c r="L155" s="81">
        <f t="shared" si="103"/>
        <v>0</v>
      </c>
      <c r="M155" s="62">
        <f t="shared" si="130"/>
        <v>0</v>
      </c>
      <c r="N155" s="63">
        <f t="shared" si="131"/>
        <v>0</v>
      </c>
      <c r="O155" s="82">
        <f t="shared" si="133"/>
        <v>0</v>
      </c>
      <c r="P155" s="83">
        <f t="shared" si="151"/>
        <v>0</v>
      </c>
      <c r="Q155" s="84">
        <f t="shared" si="145"/>
        <v>0</v>
      </c>
      <c r="R155" s="65">
        <f t="shared" si="134"/>
        <v>0.2</v>
      </c>
      <c r="S155" s="66">
        <f t="shared" si="152"/>
        <v>0</v>
      </c>
      <c r="T155" s="67">
        <f t="shared" si="146"/>
        <v>0</v>
      </c>
      <c r="U155" s="65">
        <f t="shared" si="135"/>
        <v>0.2</v>
      </c>
      <c r="V155" s="66">
        <f t="shared" si="153"/>
        <v>0</v>
      </c>
      <c r="W155" s="67">
        <f t="shared" si="147"/>
        <v>0</v>
      </c>
      <c r="X155" s="65">
        <f t="shared" si="136"/>
        <v>0.2</v>
      </c>
      <c r="Y155" s="66">
        <f t="shared" si="154"/>
        <v>0</v>
      </c>
      <c r="Z155" s="67">
        <f t="shared" si="148"/>
        <v>0</v>
      </c>
      <c r="AA155" s="65">
        <f t="shared" si="137"/>
        <v>0.2</v>
      </c>
      <c r="AB155" s="66">
        <f t="shared" si="155"/>
        <v>0</v>
      </c>
      <c r="AC155" s="67">
        <f t="shared" si="149"/>
        <v>0</v>
      </c>
      <c r="AD155" s="65">
        <f t="shared" si="138"/>
        <v>0.2</v>
      </c>
      <c r="AE155" s="66">
        <v>470.94</v>
      </c>
      <c r="AF155" s="67">
        <f t="shared" si="150"/>
        <v>470.94</v>
      </c>
      <c r="AG155" s="68" t="e">
        <f t="shared" si="157"/>
        <v>#DIV/0!</v>
      </c>
    </row>
    <row r="156" spans="1:33" ht="25.5" x14ac:dyDescent="0.2">
      <c r="A156" s="112" t="s">
        <v>297</v>
      </c>
      <c r="B156" s="11" t="s">
        <v>298</v>
      </c>
      <c r="C156" s="6" t="str">
        <f>VLOOKUP(A156,'[1]Planilha Orçamentaria'!$A:$L,4,0)</f>
        <v>MERCADO</v>
      </c>
      <c r="D156" s="22" t="str">
        <f>VLOOKUP(A156,'[1]Planilha Orçamentaria'!$A:$L,3,0)</f>
        <v>-</v>
      </c>
      <c r="E156" s="23">
        <f>VLOOKUP(A156,'[1]Planilha Orçamentaria'!$A:$L,6,0)</f>
        <v>1</v>
      </c>
      <c r="F156" s="13" t="str">
        <f>VLOOKUP(A156,'[1]Planilha Orçamentaria'!$A:$L,5,0)</f>
        <v>und</v>
      </c>
      <c r="G156" s="32">
        <f t="shared" si="129"/>
        <v>0</v>
      </c>
      <c r="H156" s="7">
        <f t="shared" si="143"/>
        <v>0</v>
      </c>
      <c r="I156" s="61"/>
      <c r="J156" s="62"/>
      <c r="K156" s="63">
        <f t="shared" si="144"/>
        <v>0</v>
      </c>
      <c r="L156" s="81">
        <f t="shared" si="103"/>
        <v>0</v>
      </c>
      <c r="M156" s="62">
        <f t="shared" si="130"/>
        <v>0</v>
      </c>
      <c r="N156" s="63">
        <f t="shared" si="131"/>
        <v>0</v>
      </c>
      <c r="O156" s="82">
        <f t="shared" si="133"/>
        <v>0</v>
      </c>
      <c r="P156" s="83">
        <f t="shared" si="151"/>
        <v>0</v>
      </c>
      <c r="Q156" s="84">
        <f t="shared" si="145"/>
        <v>0</v>
      </c>
      <c r="R156" s="65">
        <f t="shared" si="134"/>
        <v>0.2</v>
      </c>
      <c r="S156" s="66">
        <f t="shared" si="152"/>
        <v>0</v>
      </c>
      <c r="T156" s="67">
        <f t="shared" si="146"/>
        <v>0</v>
      </c>
      <c r="U156" s="65">
        <f t="shared" si="135"/>
        <v>0.2</v>
      </c>
      <c r="V156" s="66">
        <f t="shared" si="153"/>
        <v>0</v>
      </c>
      <c r="W156" s="67">
        <f t="shared" si="147"/>
        <v>0</v>
      </c>
      <c r="X156" s="65">
        <f t="shared" si="136"/>
        <v>0.2</v>
      </c>
      <c r="Y156" s="66">
        <f t="shared" si="154"/>
        <v>0</v>
      </c>
      <c r="Z156" s="67">
        <f t="shared" si="148"/>
        <v>0</v>
      </c>
      <c r="AA156" s="65">
        <f t="shared" si="137"/>
        <v>0.2</v>
      </c>
      <c r="AB156" s="66">
        <f t="shared" si="155"/>
        <v>0</v>
      </c>
      <c r="AC156" s="67">
        <f t="shared" si="149"/>
        <v>0</v>
      </c>
      <c r="AD156" s="65">
        <f t="shared" si="138"/>
        <v>0.2</v>
      </c>
      <c r="AE156" s="66">
        <v>342.29</v>
      </c>
      <c r="AF156" s="67">
        <f t="shared" si="150"/>
        <v>342.29</v>
      </c>
      <c r="AG156" s="68" t="e">
        <f t="shared" si="157"/>
        <v>#DIV/0!</v>
      </c>
    </row>
    <row r="157" spans="1:33" ht="25.5" x14ac:dyDescent="0.2">
      <c r="A157" s="112" t="s">
        <v>299</v>
      </c>
      <c r="B157" s="1" t="s">
        <v>300</v>
      </c>
      <c r="C157" s="6" t="str">
        <f>VLOOKUP(A157,'[1]Planilha Orçamentaria'!$A:$L,4,0)</f>
        <v>MERCADO</v>
      </c>
      <c r="D157" s="22" t="str">
        <f>VLOOKUP(A157,'[1]Planilha Orçamentaria'!$A:$L,3,0)</f>
        <v>-</v>
      </c>
      <c r="E157" s="23">
        <f>VLOOKUP(A157,'[1]Planilha Orçamentaria'!$A:$L,6,0)</f>
        <v>2</v>
      </c>
      <c r="F157" s="13" t="str">
        <f>VLOOKUP(A157,'[1]Planilha Orçamentaria'!$A:$L,5,0)</f>
        <v>und</v>
      </c>
      <c r="G157" s="32">
        <f t="shared" si="129"/>
        <v>0</v>
      </c>
      <c r="H157" s="7">
        <f t="shared" si="143"/>
        <v>0</v>
      </c>
      <c r="I157" s="61"/>
      <c r="J157" s="62"/>
      <c r="K157" s="63">
        <f t="shared" si="144"/>
        <v>0</v>
      </c>
      <c r="L157" s="81">
        <f t="shared" si="103"/>
        <v>0</v>
      </c>
      <c r="M157" s="62">
        <f t="shared" si="130"/>
        <v>0</v>
      </c>
      <c r="N157" s="63">
        <f t="shared" si="131"/>
        <v>0</v>
      </c>
      <c r="O157" s="82">
        <f t="shared" si="133"/>
        <v>0</v>
      </c>
      <c r="P157" s="83">
        <f t="shared" si="151"/>
        <v>0</v>
      </c>
      <c r="Q157" s="84">
        <f t="shared" si="145"/>
        <v>0</v>
      </c>
      <c r="R157" s="65">
        <f t="shared" si="134"/>
        <v>0.2</v>
      </c>
      <c r="S157" s="66">
        <f t="shared" si="152"/>
        <v>0</v>
      </c>
      <c r="T157" s="67">
        <f t="shared" si="146"/>
        <v>0</v>
      </c>
      <c r="U157" s="65">
        <f t="shared" si="135"/>
        <v>0.2</v>
      </c>
      <c r="V157" s="66">
        <f t="shared" si="153"/>
        <v>0</v>
      </c>
      <c r="W157" s="67">
        <f t="shared" si="147"/>
        <v>0</v>
      </c>
      <c r="X157" s="65">
        <f t="shared" si="136"/>
        <v>0.2</v>
      </c>
      <c r="Y157" s="66">
        <f t="shared" si="154"/>
        <v>0</v>
      </c>
      <c r="Z157" s="67">
        <f t="shared" si="148"/>
        <v>0</v>
      </c>
      <c r="AA157" s="65">
        <f t="shared" si="137"/>
        <v>0.2</v>
      </c>
      <c r="AB157" s="66">
        <f t="shared" si="155"/>
        <v>0</v>
      </c>
      <c r="AC157" s="67">
        <f t="shared" si="149"/>
        <v>0</v>
      </c>
      <c r="AD157" s="65">
        <f t="shared" si="138"/>
        <v>0.2</v>
      </c>
      <c r="AE157" s="66">
        <v>628.48</v>
      </c>
      <c r="AF157" s="67">
        <f t="shared" si="150"/>
        <v>628.48</v>
      </c>
      <c r="AG157" s="68" t="e">
        <f t="shared" si="157"/>
        <v>#DIV/0!</v>
      </c>
    </row>
    <row r="158" spans="1:33" x14ac:dyDescent="0.2">
      <c r="A158" s="112" t="s">
        <v>301</v>
      </c>
      <c r="B158" s="1" t="s">
        <v>302</v>
      </c>
      <c r="C158" s="6" t="str">
        <f>VLOOKUP(A158,'[1]Planilha Orçamentaria'!$A:$L,4,0)</f>
        <v>SABESP</v>
      </c>
      <c r="D158" s="22" t="str">
        <f>VLOOKUP(A158,'[1]Planilha Orçamentaria'!$A:$L,3,0)</f>
        <v>HM06376</v>
      </c>
      <c r="E158" s="23">
        <f>VLOOKUP(A158,'[1]Planilha Orçamentaria'!$A:$L,6,0)</f>
        <v>2</v>
      </c>
      <c r="F158" s="13" t="str">
        <f>VLOOKUP(A158,'[1]Planilha Orçamentaria'!$A:$L,5,0)</f>
        <v>und</v>
      </c>
      <c r="G158" s="32">
        <f t="shared" si="129"/>
        <v>0</v>
      </c>
      <c r="H158" s="7">
        <f t="shared" si="143"/>
        <v>0</v>
      </c>
      <c r="I158" s="61"/>
      <c r="J158" s="62"/>
      <c r="K158" s="63">
        <f t="shared" si="144"/>
        <v>0</v>
      </c>
      <c r="L158" s="81">
        <f t="shared" si="103"/>
        <v>0</v>
      </c>
      <c r="M158" s="62">
        <f t="shared" si="130"/>
        <v>0</v>
      </c>
      <c r="N158" s="63">
        <f t="shared" si="131"/>
        <v>0</v>
      </c>
      <c r="O158" s="82">
        <f t="shared" si="133"/>
        <v>0</v>
      </c>
      <c r="P158" s="83">
        <f t="shared" si="151"/>
        <v>0</v>
      </c>
      <c r="Q158" s="84">
        <f t="shared" si="145"/>
        <v>0</v>
      </c>
      <c r="R158" s="65">
        <f t="shared" si="134"/>
        <v>0.2</v>
      </c>
      <c r="S158" s="66">
        <f t="shared" si="152"/>
        <v>0</v>
      </c>
      <c r="T158" s="67">
        <f t="shared" si="146"/>
        <v>0</v>
      </c>
      <c r="U158" s="65">
        <f t="shared" si="135"/>
        <v>0.2</v>
      </c>
      <c r="V158" s="66">
        <f t="shared" si="153"/>
        <v>0</v>
      </c>
      <c r="W158" s="67">
        <f t="shared" si="147"/>
        <v>0</v>
      </c>
      <c r="X158" s="65">
        <f t="shared" si="136"/>
        <v>0.2</v>
      </c>
      <c r="Y158" s="66">
        <f t="shared" si="154"/>
        <v>0</v>
      </c>
      <c r="Z158" s="67">
        <f t="shared" si="148"/>
        <v>0</v>
      </c>
      <c r="AA158" s="65">
        <f t="shared" si="137"/>
        <v>0.2</v>
      </c>
      <c r="AB158" s="66">
        <f t="shared" si="155"/>
        <v>0</v>
      </c>
      <c r="AC158" s="67">
        <f t="shared" si="149"/>
        <v>0</v>
      </c>
      <c r="AD158" s="65">
        <f t="shared" si="138"/>
        <v>0.2</v>
      </c>
      <c r="AE158" s="66">
        <v>514.36</v>
      </c>
      <c r="AF158" s="67">
        <f t="shared" si="150"/>
        <v>514.36</v>
      </c>
      <c r="AG158" s="68" t="e">
        <f t="shared" si="157"/>
        <v>#DIV/0!</v>
      </c>
    </row>
    <row r="159" spans="1:33" x14ac:dyDescent="0.2">
      <c r="A159" s="112" t="s">
        <v>303</v>
      </c>
      <c r="B159" s="21" t="s">
        <v>139</v>
      </c>
      <c r="C159" s="6" t="str">
        <f>VLOOKUP(A159,'[1]Planilha Orçamentaria'!$A:$L,4,0)</f>
        <v>SABESP</v>
      </c>
      <c r="D159" s="22" t="str">
        <f>VLOOKUP(A159,'[1]Planilha Orçamentaria'!$A:$L,3,0)</f>
        <v>HM06336</v>
      </c>
      <c r="E159" s="23">
        <f>VLOOKUP(A159,'[1]Planilha Orçamentaria'!$A:$L,6,0)</f>
        <v>2</v>
      </c>
      <c r="F159" s="13" t="str">
        <f>VLOOKUP(A159,'[1]Planilha Orçamentaria'!$A:$L,5,0)</f>
        <v>und</v>
      </c>
      <c r="G159" s="32">
        <f t="shared" si="129"/>
        <v>0</v>
      </c>
      <c r="H159" s="7">
        <f t="shared" si="143"/>
        <v>0</v>
      </c>
      <c r="I159" s="61"/>
      <c r="J159" s="62"/>
      <c r="K159" s="63">
        <f t="shared" si="144"/>
        <v>0</v>
      </c>
      <c r="L159" s="81">
        <f t="shared" si="103"/>
        <v>0</v>
      </c>
      <c r="M159" s="62">
        <f t="shared" si="130"/>
        <v>0</v>
      </c>
      <c r="N159" s="63">
        <f t="shared" si="131"/>
        <v>0</v>
      </c>
      <c r="O159" s="82">
        <f t="shared" si="133"/>
        <v>0</v>
      </c>
      <c r="P159" s="83">
        <f t="shared" si="151"/>
        <v>0</v>
      </c>
      <c r="Q159" s="84">
        <f t="shared" si="145"/>
        <v>0</v>
      </c>
      <c r="R159" s="65">
        <f t="shared" si="134"/>
        <v>0.2</v>
      </c>
      <c r="S159" s="66">
        <f t="shared" si="152"/>
        <v>0</v>
      </c>
      <c r="T159" s="67">
        <f t="shared" si="146"/>
        <v>0</v>
      </c>
      <c r="U159" s="65">
        <f t="shared" si="135"/>
        <v>0.2</v>
      </c>
      <c r="V159" s="66">
        <f t="shared" si="153"/>
        <v>0</v>
      </c>
      <c r="W159" s="67">
        <f t="shared" si="147"/>
        <v>0</v>
      </c>
      <c r="X159" s="65">
        <f t="shared" si="136"/>
        <v>0.2</v>
      </c>
      <c r="Y159" s="66">
        <f t="shared" si="154"/>
        <v>0</v>
      </c>
      <c r="Z159" s="67">
        <f t="shared" si="148"/>
        <v>0</v>
      </c>
      <c r="AA159" s="65">
        <f t="shared" si="137"/>
        <v>0.2</v>
      </c>
      <c r="AB159" s="66">
        <f t="shared" si="155"/>
        <v>0</v>
      </c>
      <c r="AC159" s="67">
        <f t="shared" si="149"/>
        <v>0</v>
      </c>
      <c r="AD159" s="65">
        <f t="shared" si="138"/>
        <v>0.2</v>
      </c>
      <c r="AE159" s="66">
        <v>186.16</v>
      </c>
      <c r="AF159" s="67">
        <f t="shared" si="150"/>
        <v>186.16</v>
      </c>
      <c r="AG159" s="68"/>
    </row>
    <row r="160" spans="1:33" ht="38.25" x14ac:dyDescent="0.2">
      <c r="A160" s="112" t="s">
        <v>304</v>
      </c>
      <c r="B160" s="11" t="s">
        <v>305</v>
      </c>
      <c r="C160" s="6" t="str">
        <f>VLOOKUP(A160,'[1]Planilha Orçamentaria'!$A:$L,4,0)</f>
        <v>MERCADO</v>
      </c>
      <c r="D160" s="22" t="str">
        <f>VLOOKUP(A160,'[1]Planilha Orçamentaria'!$A:$L,3,0)</f>
        <v>-</v>
      </c>
      <c r="E160" s="23">
        <f>VLOOKUP(A160,'[1]Planilha Orçamentaria'!$A:$L,6,0)</f>
        <v>1</v>
      </c>
      <c r="F160" s="13" t="str">
        <f>VLOOKUP(A160,'[1]Planilha Orçamentaria'!$A:$L,5,0)</f>
        <v>und</v>
      </c>
      <c r="G160" s="32">
        <f t="shared" si="129"/>
        <v>0</v>
      </c>
      <c r="H160" s="7">
        <f t="shared" si="143"/>
        <v>0</v>
      </c>
      <c r="I160" s="61"/>
      <c r="J160" s="62"/>
      <c r="K160" s="63">
        <f t="shared" si="144"/>
        <v>0</v>
      </c>
      <c r="L160" s="81">
        <f t="shared" si="103"/>
        <v>0</v>
      </c>
      <c r="M160" s="62">
        <f t="shared" si="130"/>
        <v>0</v>
      </c>
      <c r="N160" s="63">
        <f t="shared" si="131"/>
        <v>0</v>
      </c>
      <c r="O160" s="82">
        <f t="shared" si="133"/>
        <v>0</v>
      </c>
      <c r="P160" s="83">
        <f t="shared" si="151"/>
        <v>0</v>
      </c>
      <c r="Q160" s="84">
        <f t="shared" si="145"/>
        <v>0</v>
      </c>
      <c r="R160" s="65">
        <f t="shared" si="134"/>
        <v>0.2</v>
      </c>
      <c r="S160" s="66">
        <f t="shared" si="152"/>
        <v>0</v>
      </c>
      <c r="T160" s="67">
        <f t="shared" si="146"/>
        <v>0</v>
      </c>
      <c r="U160" s="65">
        <f t="shared" si="135"/>
        <v>0.2</v>
      </c>
      <c r="V160" s="66">
        <f t="shared" si="153"/>
        <v>0</v>
      </c>
      <c r="W160" s="67">
        <f t="shared" si="147"/>
        <v>0</v>
      </c>
      <c r="X160" s="65">
        <f t="shared" si="136"/>
        <v>0.2</v>
      </c>
      <c r="Y160" s="66">
        <f t="shared" si="154"/>
        <v>0</v>
      </c>
      <c r="Z160" s="67">
        <f t="shared" si="148"/>
        <v>0</v>
      </c>
      <c r="AA160" s="65">
        <f t="shared" si="137"/>
        <v>0.2</v>
      </c>
      <c r="AB160" s="66">
        <f t="shared" si="155"/>
        <v>0</v>
      </c>
      <c r="AC160" s="67">
        <f t="shared" si="149"/>
        <v>0</v>
      </c>
      <c r="AD160" s="65">
        <f t="shared" si="138"/>
        <v>0.2</v>
      </c>
      <c r="AE160" s="66">
        <f t="shared" si="158"/>
        <v>0</v>
      </c>
      <c r="AF160" s="67">
        <f t="shared" si="150"/>
        <v>0</v>
      </c>
      <c r="AG160" s="68" t="e">
        <f t="shared" ref="AG160:AG165" si="159">Z160/$N160</f>
        <v>#DIV/0!</v>
      </c>
    </row>
    <row r="161" spans="1:33" ht="38.25" x14ac:dyDescent="0.2">
      <c r="A161" s="112" t="s">
        <v>306</v>
      </c>
      <c r="B161" s="1" t="s">
        <v>307</v>
      </c>
      <c r="C161" s="6" t="str">
        <f>VLOOKUP(A161,'[1]Planilha Orçamentaria'!$A:$L,4,0)</f>
        <v>MERCADO</v>
      </c>
      <c r="D161" s="22" t="str">
        <f>VLOOKUP(A161,'[1]Planilha Orçamentaria'!$A:$L,3,0)</f>
        <v>-</v>
      </c>
      <c r="E161" s="23">
        <f>VLOOKUP(A161,'[1]Planilha Orçamentaria'!$A:$L,6,0)</f>
        <v>1</v>
      </c>
      <c r="F161" s="13" t="str">
        <f>VLOOKUP(A161,'[1]Planilha Orçamentaria'!$A:$L,5,0)</f>
        <v>und</v>
      </c>
      <c r="G161" s="32">
        <f t="shared" si="129"/>
        <v>0</v>
      </c>
      <c r="H161" s="7">
        <f t="shared" si="143"/>
        <v>0</v>
      </c>
      <c r="I161" s="61"/>
      <c r="J161" s="62"/>
      <c r="K161" s="63">
        <f t="shared" si="144"/>
        <v>0</v>
      </c>
      <c r="L161" s="81">
        <f t="shared" si="103"/>
        <v>0</v>
      </c>
      <c r="M161" s="62">
        <f t="shared" si="130"/>
        <v>0</v>
      </c>
      <c r="N161" s="63">
        <f t="shared" si="131"/>
        <v>0</v>
      </c>
      <c r="O161" s="82">
        <f t="shared" si="133"/>
        <v>0</v>
      </c>
      <c r="P161" s="83">
        <f t="shared" si="151"/>
        <v>0</v>
      </c>
      <c r="Q161" s="84">
        <f t="shared" si="145"/>
        <v>0</v>
      </c>
      <c r="R161" s="65">
        <f t="shared" si="134"/>
        <v>0.2</v>
      </c>
      <c r="S161" s="66">
        <f t="shared" si="152"/>
        <v>0</v>
      </c>
      <c r="T161" s="67">
        <f t="shared" si="146"/>
        <v>0</v>
      </c>
      <c r="U161" s="65">
        <f t="shared" si="135"/>
        <v>0.2</v>
      </c>
      <c r="V161" s="66">
        <f t="shared" si="153"/>
        <v>0</v>
      </c>
      <c r="W161" s="67">
        <f t="shared" si="147"/>
        <v>0</v>
      </c>
      <c r="X161" s="65">
        <f t="shared" si="136"/>
        <v>0.2</v>
      </c>
      <c r="Y161" s="66">
        <f t="shared" si="154"/>
        <v>0</v>
      </c>
      <c r="Z161" s="67">
        <f t="shared" si="148"/>
        <v>0</v>
      </c>
      <c r="AA161" s="65">
        <f t="shared" si="137"/>
        <v>0.2</v>
      </c>
      <c r="AB161" s="66">
        <f t="shared" si="155"/>
        <v>0</v>
      </c>
      <c r="AC161" s="67">
        <f t="shared" si="149"/>
        <v>0</v>
      </c>
      <c r="AD161" s="65">
        <f t="shared" si="138"/>
        <v>0.2</v>
      </c>
      <c r="AE161" s="66">
        <v>1459.78</v>
      </c>
      <c r="AF161" s="67">
        <f t="shared" si="150"/>
        <v>1459.78</v>
      </c>
      <c r="AG161" s="68" t="e">
        <f t="shared" si="159"/>
        <v>#DIV/0!</v>
      </c>
    </row>
    <row r="162" spans="1:33" ht="25.5" x14ac:dyDescent="0.2">
      <c r="A162" s="112" t="s">
        <v>308</v>
      </c>
      <c r="B162" s="1" t="s">
        <v>309</v>
      </c>
      <c r="C162" s="6" t="str">
        <f>VLOOKUP(A162,'[1]Planilha Orçamentaria'!$A:$L,4,0)</f>
        <v>SABESP</v>
      </c>
      <c r="D162" s="22" t="str">
        <f>VLOOKUP(A162,'[1]Planilha Orçamentaria'!$A:$L,3,0)</f>
        <v>HM04093</v>
      </c>
      <c r="E162" s="23">
        <f>VLOOKUP(A162,'[1]Planilha Orçamentaria'!$A:$L,6,0)</f>
        <v>6</v>
      </c>
      <c r="F162" s="13" t="str">
        <f>VLOOKUP(A162,'[1]Planilha Orçamentaria'!$A:$L,5,0)</f>
        <v>m</v>
      </c>
      <c r="G162" s="32">
        <f t="shared" si="129"/>
        <v>0</v>
      </c>
      <c r="H162" s="7">
        <f t="shared" si="143"/>
        <v>0</v>
      </c>
      <c r="I162" s="61"/>
      <c r="J162" s="62"/>
      <c r="K162" s="63">
        <f t="shared" si="144"/>
        <v>0</v>
      </c>
      <c r="L162" s="81">
        <f t="shared" si="103"/>
        <v>0</v>
      </c>
      <c r="M162" s="62">
        <f t="shared" si="130"/>
        <v>0</v>
      </c>
      <c r="N162" s="63">
        <f t="shared" si="131"/>
        <v>0</v>
      </c>
      <c r="O162" s="82">
        <f t="shared" si="133"/>
        <v>0</v>
      </c>
      <c r="P162" s="83">
        <f t="shared" si="151"/>
        <v>0</v>
      </c>
      <c r="Q162" s="84">
        <f t="shared" si="145"/>
        <v>0</v>
      </c>
      <c r="R162" s="65">
        <f t="shared" si="134"/>
        <v>0.2</v>
      </c>
      <c r="S162" s="66">
        <f t="shared" si="152"/>
        <v>0</v>
      </c>
      <c r="T162" s="67">
        <f t="shared" si="146"/>
        <v>0</v>
      </c>
      <c r="U162" s="65">
        <f t="shared" si="135"/>
        <v>0.2</v>
      </c>
      <c r="V162" s="66">
        <f t="shared" si="153"/>
        <v>0</v>
      </c>
      <c r="W162" s="67">
        <f t="shared" si="147"/>
        <v>0</v>
      </c>
      <c r="X162" s="65">
        <f t="shared" si="136"/>
        <v>0.2</v>
      </c>
      <c r="Y162" s="66">
        <f t="shared" si="154"/>
        <v>0</v>
      </c>
      <c r="Z162" s="67">
        <f t="shared" si="148"/>
        <v>0</v>
      </c>
      <c r="AA162" s="65">
        <f t="shared" si="137"/>
        <v>0.2</v>
      </c>
      <c r="AB162" s="66">
        <f t="shared" si="155"/>
        <v>0</v>
      </c>
      <c r="AC162" s="67">
        <f t="shared" si="149"/>
        <v>0</v>
      </c>
      <c r="AD162" s="65">
        <f t="shared" si="138"/>
        <v>0.2</v>
      </c>
      <c r="AE162" s="66">
        <v>1384.65</v>
      </c>
      <c r="AF162" s="67">
        <f t="shared" si="150"/>
        <v>1384.65</v>
      </c>
      <c r="AG162" s="68" t="e">
        <f t="shared" si="159"/>
        <v>#DIV/0!</v>
      </c>
    </row>
    <row r="163" spans="1:33" ht="25.5" x14ac:dyDescent="0.2">
      <c r="A163" s="112" t="s">
        <v>310</v>
      </c>
      <c r="B163" s="11" t="s">
        <v>311</v>
      </c>
      <c r="C163" s="6" t="str">
        <f>VLOOKUP(A163,'[1]Planilha Orçamentaria'!$A:$L,4,0)</f>
        <v>SABESP</v>
      </c>
      <c r="D163" s="22" t="str">
        <f>VLOOKUP(A163,'[1]Planilha Orçamentaria'!$A:$L,3,0)</f>
        <v>HM04168</v>
      </c>
      <c r="E163" s="23">
        <f>VLOOKUP(A163,'[1]Planilha Orçamentaria'!$A:$L,6,0)</f>
        <v>1</v>
      </c>
      <c r="F163" s="13" t="str">
        <f>VLOOKUP(A163,'[1]Planilha Orçamentaria'!$A:$L,5,0)</f>
        <v>und</v>
      </c>
      <c r="G163" s="32">
        <f t="shared" si="129"/>
        <v>0</v>
      </c>
      <c r="H163" s="7">
        <f t="shared" si="143"/>
        <v>0</v>
      </c>
      <c r="I163" s="61"/>
      <c r="J163" s="62"/>
      <c r="K163" s="63">
        <f t="shared" si="144"/>
        <v>0</v>
      </c>
      <c r="L163" s="81">
        <f t="shared" si="103"/>
        <v>0</v>
      </c>
      <c r="M163" s="62">
        <f t="shared" si="130"/>
        <v>0</v>
      </c>
      <c r="N163" s="63">
        <f t="shared" si="131"/>
        <v>0</v>
      </c>
      <c r="O163" s="82">
        <f t="shared" si="133"/>
        <v>0</v>
      </c>
      <c r="P163" s="83">
        <f t="shared" si="151"/>
        <v>0</v>
      </c>
      <c r="Q163" s="84">
        <f t="shared" si="145"/>
        <v>0</v>
      </c>
      <c r="R163" s="65">
        <f t="shared" si="134"/>
        <v>0.2</v>
      </c>
      <c r="S163" s="66">
        <f t="shared" si="152"/>
        <v>0</v>
      </c>
      <c r="T163" s="67">
        <f t="shared" si="146"/>
        <v>0</v>
      </c>
      <c r="U163" s="65">
        <f t="shared" si="135"/>
        <v>0.2</v>
      </c>
      <c r="V163" s="66">
        <f t="shared" si="153"/>
        <v>0</v>
      </c>
      <c r="W163" s="67">
        <f t="shared" si="147"/>
        <v>0</v>
      </c>
      <c r="X163" s="65">
        <f t="shared" si="136"/>
        <v>0.2</v>
      </c>
      <c r="Y163" s="66">
        <f t="shared" si="154"/>
        <v>0</v>
      </c>
      <c r="Z163" s="67">
        <f t="shared" si="148"/>
        <v>0</v>
      </c>
      <c r="AA163" s="65">
        <f t="shared" si="137"/>
        <v>0.2</v>
      </c>
      <c r="AB163" s="66">
        <f t="shared" si="155"/>
        <v>0</v>
      </c>
      <c r="AC163" s="67">
        <f t="shared" si="149"/>
        <v>0</v>
      </c>
      <c r="AD163" s="65">
        <f t="shared" si="138"/>
        <v>0.2</v>
      </c>
      <c r="AE163" s="66">
        <v>1731.3</v>
      </c>
      <c r="AF163" s="67">
        <f t="shared" si="150"/>
        <v>1731.3</v>
      </c>
      <c r="AG163" s="68" t="e">
        <f t="shared" si="159"/>
        <v>#DIV/0!</v>
      </c>
    </row>
    <row r="164" spans="1:33" x14ac:dyDescent="0.2">
      <c r="A164" s="112" t="s">
        <v>312</v>
      </c>
      <c r="B164" s="1" t="s">
        <v>313</v>
      </c>
      <c r="C164" s="6" t="str">
        <f>VLOOKUP(A164,'[1]Planilha Orçamentaria'!$A:$L,4,0)</f>
        <v>SABESP</v>
      </c>
      <c r="D164" s="22" t="str">
        <f>VLOOKUP(A164,'[1]Planilha Orçamentaria'!$A:$L,3,0)</f>
        <v>HM00303</v>
      </c>
      <c r="E164" s="23">
        <f>VLOOKUP(A164,'[1]Planilha Orçamentaria'!$A:$L,6,0)</f>
        <v>12</v>
      </c>
      <c r="F164" s="13" t="str">
        <f>VLOOKUP(A164,'[1]Planilha Orçamentaria'!$A:$L,5,0)</f>
        <v>m</v>
      </c>
      <c r="G164" s="32">
        <f t="shared" ref="G164:G194" si="160">J164/(1+I164)</f>
        <v>0</v>
      </c>
      <c r="H164" s="7">
        <f t="shared" si="143"/>
        <v>0</v>
      </c>
      <c r="I164" s="61"/>
      <c r="J164" s="62"/>
      <c r="K164" s="63">
        <f t="shared" si="144"/>
        <v>0</v>
      </c>
      <c r="L164" s="81">
        <f t="shared" si="103"/>
        <v>0</v>
      </c>
      <c r="M164" s="62">
        <f t="shared" ref="M164:M194" si="161">ROUND(J164*(1+L164),2)</f>
        <v>0</v>
      </c>
      <c r="N164" s="63">
        <f t="shared" ref="N164:N194" si="162">ROUND((M164*E164),2)</f>
        <v>0</v>
      </c>
      <c r="O164" s="82">
        <f t="shared" si="133"/>
        <v>0</v>
      </c>
      <c r="P164" s="83">
        <f t="shared" si="151"/>
        <v>0</v>
      </c>
      <c r="Q164" s="84">
        <f t="shared" si="145"/>
        <v>0</v>
      </c>
      <c r="R164" s="65">
        <f t="shared" si="134"/>
        <v>0.2</v>
      </c>
      <c r="S164" s="66">
        <f t="shared" si="152"/>
        <v>0</v>
      </c>
      <c r="T164" s="67">
        <f t="shared" si="146"/>
        <v>0</v>
      </c>
      <c r="U164" s="65">
        <f t="shared" si="135"/>
        <v>0.2</v>
      </c>
      <c r="V164" s="66">
        <f t="shared" si="153"/>
        <v>0</v>
      </c>
      <c r="W164" s="67">
        <f t="shared" si="147"/>
        <v>0</v>
      </c>
      <c r="X164" s="65">
        <f t="shared" si="136"/>
        <v>0.2</v>
      </c>
      <c r="Y164" s="66">
        <f t="shared" si="154"/>
        <v>0</v>
      </c>
      <c r="Z164" s="67">
        <f t="shared" si="148"/>
        <v>0</v>
      </c>
      <c r="AA164" s="65">
        <f t="shared" si="137"/>
        <v>0.2</v>
      </c>
      <c r="AB164" s="66">
        <f t="shared" si="155"/>
        <v>0</v>
      </c>
      <c r="AC164" s="67">
        <f t="shared" si="149"/>
        <v>0</v>
      </c>
      <c r="AD164" s="65">
        <f t="shared" si="138"/>
        <v>0.2</v>
      </c>
      <c r="AE164" s="66">
        <f t="shared" si="158"/>
        <v>0</v>
      </c>
      <c r="AF164" s="67">
        <f t="shared" si="150"/>
        <v>0</v>
      </c>
      <c r="AG164" s="68" t="e">
        <f t="shared" si="159"/>
        <v>#DIV/0!</v>
      </c>
    </row>
    <row r="165" spans="1:33" ht="25.5" x14ac:dyDescent="0.2">
      <c r="A165" s="112" t="s">
        <v>314</v>
      </c>
      <c r="B165" s="1" t="s">
        <v>315</v>
      </c>
      <c r="C165" s="6" t="str">
        <f>VLOOKUP(A165,'[1]Planilha Orçamentaria'!$A:$L,4,0)</f>
        <v>MERCADO</v>
      </c>
      <c r="D165" s="22" t="str">
        <f>VLOOKUP(A165,'[1]Planilha Orçamentaria'!$A:$L,3,0)</f>
        <v>-</v>
      </c>
      <c r="E165" s="23">
        <f>VLOOKUP(A165,'[1]Planilha Orçamentaria'!$A:$L,6,0)</f>
        <v>17</v>
      </c>
      <c r="F165" s="13" t="str">
        <f>VLOOKUP(A165,'[1]Planilha Orçamentaria'!$A:$L,5,0)</f>
        <v>m</v>
      </c>
      <c r="G165" s="32">
        <f t="shared" si="160"/>
        <v>0</v>
      </c>
      <c r="H165" s="7">
        <f t="shared" si="143"/>
        <v>0</v>
      </c>
      <c r="I165" s="61"/>
      <c r="J165" s="62"/>
      <c r="K165" s="63">
        <f t="shared" si="144"/>
        <v>0</v>
      </c>
      <c r="L165" s="81">
        <f t="shared" si="103"/>
        <v>0</v>
      </c>
      <c r="M165" s="62">
        <f t="shared" si="161"/>
        <v>0</v>
      </c>
      <c r="N165" s="63">
        <f t="shared" si="162"/>
        <v>0</v>
      </c>
      <c r="O165" s="82">
        <f t="shared" si="133"/>
        <v>0</v>
      </c>
      <c r="P165" s="83">
        <f t="shared" si="151"/>
        <v>0</v>
      </c>
      <c r="Q165" s="84">
        <f t="shared" si="145"/>
        <v>0</v>
      </c>
      <c r="R165" s="65">
        <f t="shared" si="134"/>
        <v>0.2</v>
      </c>
      <c r="S165" s="66">
        <f t="shared" si="152"/>
        <v>0</v>
      </c>
      <c r="T165" s="67">
        <f t="shared" si="146"/>
        <v>0</v>
      </c>
      <c r="U165" s="65">
        <f t="shared" si="135"/>
        <v>0.2</v>
      </c>
      <c r="V165" s="66">
        <f t="shared" si="153"/>
        <v>0</v>
      </c>
      <c r="W165" s="67">
        <f t="shared" si="147"/>
        <v>0</v>
      </c>
      <c r="X165" s="65">
        <f t="shared" si="136"/>
        <v>0.2</v>
      </c>
      <c r="Y165" s="66">
        <f t="shared" si="154"/>
        <v>0</v>
      </c>
      <c r="Z165" s="67">
        <f t="shared" si="148"/>
        <v>0</v>
      </c>
      <c r="AA165" s="65">
        <f t="shared" si="137"/>
        <v>0.2</v>
      </c>
      <c r="AB165" s="66">
        <f t="shared" si="155"/>
        <v>0</v>
      </c>
      <c r="AC165" s="67">
        <f t="shared" si="149"/>
        <v>0</v>
      </c>
      <c r="AD165" s="65">
        <f t="shared" si="138"/>
        <v>0.2</v>
      </c>
      <c r="AE165" s="66">
        <v>1997.63</v>
      </c>
      <c r="AF165" s="67">
        <f t="shared" si="150"/>
        <v>1997.63</v>
      </c>
      <c r="AG165" s="68" t="e">
        <f t="shared" si="159"/>
        <v>#DIV/0!</v>
      </c>
    </row>
    <row r="166" spans="1:33" ht="25.5" x14ac:dyDescent="0.2">
      <c r="A166" s="112" t="s">
        <v>316</v>
      </c>
      <c r="B166" s="21" t="s">
        <v>317</v>
      </c>
      <c r="C166" s="6" t="str">
        <f>VLOOKUP(A166,'[1]Planilha Orçamentaria'!$A:$L,4,0)</f>
        <v>SABESP</v>
      </c>
      <c r="D166" s="22" t="str">
        <f>VLOOKUP(A166,'[1]Planilha Orçamentaria'!$A:$L,3,0)</f>
        <v>HM07322</v>
      </c>
      <c r="E166" s="23">
        <f>VLOOKUP(A166,'[1]Planilha Orçamentaria'!$A:$L,6,0)</f>
        <v>4</v>
      </c>
      <c r="F166" s="13" t="str">
        <f>VLOOKUP(A166,'[1]Planilha Orçamentaria'!$A:$L,5,0)</f>
        <v>m</v>
      </c>
      <c r="G166" s="32">
        <f t="shared" si="160"/>
        <v>0</v>
      </c>
      <c r="H166" s="7">
        <f t="shared" si="143"/>
        <v>0</v>
      </c>
      <c r="I166" s="61"/>
      <c r="J166" s="62"/>
      <c r="K166" s="63">
        <f t="shared" si="144"/>
        <v>0</v>
      </c>
      <c r="L166" s="81">
        <f t="shared" si="103"/>
        <v>0</v>
      </c>
      <c r="M166" s="62">
        <f t="shared" si="161"/>
        <v>0</v>
      </c>
      <c r="N166" s="63">
        <f t="shared" si="162"/>
        <v>0</v>
      </c>
      <c r="O166" s="82">
        <f t="shared" ref="O166:O194" si="163">O165</f>
        <v>0</v>
      </c>
      <c r="P166" s="83">
        <f t="shared" si="151"/>
        <v>0</v>
      </c>
      <c r="Q166" s="84">
        <f t="shared" si="145"/>
        <v>0</v>
      </c>
      <c r="R166" s="65">
        <f t="shared" ref="R166:R194" si="164">R165</f>
        <v>0.2</v>
      </c>
      <c r="S166" s="66">
        <f t="shared" si="152"/>
        <v>0</v>
      </c>
      <c r="T166" s="67">
        <f t="shared" si="146"/>
        <v>0</v>
      </c>
      <c r="U166" s="65">
        <f t="shared" ref="U166:U194" si="165">U165</f>
        <v>0.2</v>
      </c>
      <c r="V166" s="66">
        <f t="shared" si="153"/>
        <v>0</v>
      </c>
      <c r="W166" s="67">
        <f t="shared" si="147"/>
        <v>0</v>
      </c>
      <c r="X166" s="65">
        <f t="shared" ref="X166:X194" si="166">X165</f>
        <v>0.2</v>
      </c>
      <c r="Y166" s="66">
        <f t="shared" si="154"/>
        <v>0</v>
      </c>
      <c r="Z166" s="67">
        <f t="shared" si="148"/>
        <v>0</v>
      </c>
      <c r="AA166" s="65">
        <f t="shared" ref="AA166:AA194" si="167">AA165</f>
        <v>0.2</v>
      </c>
      <c r="AB166" s="66">
        <f t="shared" si="155"/>
        <v>0</v>
      </c>
      <c r="AC166" s="67">
        <f t="shared" si="149"/>
        <v>0</v>
      </c>
      <c r="AD166" s="65">
        <f t="shared" ref="AD166:AD194" si="168">AD165</f>
        <v>0.2</v>
      </c>
      <c r="AE166" s="66">
        <v>89.83</v>
      </c>
      <c r="AF166" s="67">
        <f t="shared" si="150"/>
        <v>89.83</v>
      </c>
      <c r="AG166" s="68"/>
    </row>
    <row r="167" spans="1:33" ht="25.5" x14ac:dyDescent="0.2">
      <c r="A167" s="112" t="s">
        <v>318</v>
      </c>
      <c r="B167" s="11" t="s">
        <v>319</v>
      </c>
      <c r="C167" s="6" t="str">
        <f>VLOOKUP(A167,'[1]Planilha Orçamentaria'!$A:$L,4,0)</f>
        <v>MERCADO</v>
      </c>
      <c r="D167" s="22" t="str">
        <f>VLOOKUP(A167,'[1]Planilha Orçamentaria'!$A:$L,3,0)</f>
        <v>-</v>
      </c>
      <c r="E167" s="23">
        <f>VLOOKUP(A167,'[1]Planilha Orçamentaria'!$A:$L,6,0)</f>
        <v>7</v>
      </c>
      <c r="F167" s="13" t="str">
        <f>VLOOKUP(A167,'[1]Planilha Orçamentaria'!$A:$L,5,0)</f>
        <v>und</v>
      </c>
      <c r="G167" s="32">
        <f t="shared" si="160"/>
        <v>0</v>
      </c>
      <c r="H167" s="7">
        <f t="shared" si="143"/>
        <v>0</v>
      </c>
      <c r="I167" s="61"/>
      <c r="J167" s="62"/>
      <c r="K167" s="63">
        <f t="shared" si="144"/>
        <v>0</v>
      </c>
      <c r="L167" s="81">
        <f t="shared" si="103"/>
        <v>0</v>
      </c>
      <c r="M167" s="62">
        <f t="shared" si="161"/>
        <v>0</v>
      </c>
      <c r="N167" s="63">
        <f t="shared" si="162"/>
        <v>0</v>
      </c>
      <c r="O167" s="82">
        <f t="shared" si="163"/>
        <v>0</v>
      </c>
      <c r="P167" s="83">
        <f t="shared" si="151"/>
        <v>0</v>
      </c>
      <c r="Q167" s="84">
        <f t="shared" si="145"/>
        <v>0</v>
      </c>
      <c r="R167" s="65">
        <f t="shared" si="164"/>
        <v>0.2</v>
      </c>
      <c r="S167" s="66">
        <f t="shared" si="152"/>
        <v>0</v>
      </c>
      <c r="T167" s="67">
        <f t="shared" si="146"/>
        <v>0</v>
      </c>
      <c r="U167" s="65">
        <f t="shared" si="165"/>
        <v>0.2</v>
      </c>
      <c r="V167" s="66">
        <f t="shared" si="153"/>
        <v>0</v>
      </c>
      <c r="W167" s="67">
        <f t="shared" si="147"/>
        <v>0</v>
      </c>
      <c r="X167" s="65">
        <f t="shared" si="166"/>
        <v>0.2</v>
      </c>
      <c r="Y167" s="66">
        <f t="shared" si="154"/>
        <v>0</v>
      </c>
      <c r="Z167" s="67">
        <f t="shared" si="148"/>
        <v>0</v>
      </c>
      <c r="AA167" s="65">
        <f t="shared" si="167"/>
        <v>0.2</v>
      </c>
      <c r="AB167" s="66">
        <f t="shared" si="155"/>
        <v>0</v>
      </c>
      <c r="AC167" s="67">
        <f t="shared" si="149"/>
        <v>0</v>
      </c>
      <c r="AD167" s="65">
        <f t="shared" si="168"/>
        <v>0.2</v>
      </c>
      <c r="AE167" s="66">
        <v>5772.53</v>
      </c>
      <c r="AF167" s="67">
        <f t="shared" si="150"/>
        <v>5772.53</v>
      </c>
      <c r="AG167" s="68" t="e">
        <f t="shared" ref="AG167:AG172" si="169">Z167/$N167</f>
        <v>#DIV/0!</v>
      </c>
    </row>
    <row r="168" spans="1:33" x14ac:dyDescent="0.2">
      <c r="A168" s="112" t="s">
        <v>320</v>
      </c>
      <c r="B168" s="1" t="s">
        <v>321</v>
      </c>
      <c r="C168" s="6" t="str">
        <f>VLOOKUP(A168,'[1]Planilha Orçamentaria'!$A:$L,4,0)</f>
        <v>SINAPI</v>
      </c>
      <c r="D168" s="22">
        <f>VLOOKUP(A168,'[1]Planilha Orçamentaria'!$A:$L,3,0)</f>
        <v>89744</v>
      </c>
      <c r="E168" s="23">
        <f>VLOOKUP(A168,'[1]Planilha Orçamentaria'!$A:$L,6,0)</f>
        <v>2</v>
      </c>
      <c r="F168" s="13" t="str">
        <f>VLOOKUP(A168,'[1]Planilha Orçamentaria'!$A:$L,5,0)</f>
        <v>und</v>
      </c>
      <c r="G168" s="32">
        <f t="shared" si="160"/>
        <v>0</v>
      </c>
      <c r="H168" s="7">
        <f t="shared" si="143"/>
        <v>0</v>
      </c>
      <c r="I168" s="61"/>
      <c r="J168" s="62"/>
      <c r="K168" s="63">
        <f t="shared" si="144"/>
        <v>0</v>
      </c>
      <c r="L168" s="81">
        <f t="shared" si="103"/>
        <v>0</v>
      </c>
      <c r="M168" s="62">
        <f t="shared" si="161"/>
        <v>0</v>
      </c>
      <c r="N168" s="63">
        <f t="shared" si="162"/>
        <v>0</v>
      </c>
      <c r="O168" s="82">
        <f t="shared" si="163"/>
        <v>0</v>
      </c>
      <c r="P168" s="83">
        <f t="shared" si="151"/>
        <v>0</v>
      </c>
      <c r="Q168" s="84">
        <f t="shared" si="145"/>
        <v>0</v>
      </c>
      <c r="R168" s="65">
        <f t="shared" si="164"/>
        <v>0.2</v>
      </c>
      <c r="S168" s="66">
        <f t="shared" si="152"/>
        <v>0</v>
      </c>
      <c r="T168" s="67">
        <f t="shared" si="146"/>
        <v>0</v>
      </c>
      <c r="U168" s="65">
        <f t="shared" si="165"/>
        <v>0.2</v>
      </c>
      <c r="V168" s="66">
        <f t="shared" si="153"/>
        <v>0</v>
      </c>
      <c r="W168" s="67">
        <f t="shared" si="147"/>
        <v>0</v>
      </c>
      <c r="X168" s="65">
        <f t="shared" si="166"/>
        <v>0.2</v>
      </c>
      <c r="Y168" s="66">
        <f t="shared" si="154"/>
        <v>0</v>
      </c>
      <c r="Z168" s="67">
        <f t="shared" si="148"/>
        <v>0</v>
      </c>
      <c r="AA168" s="65">
        <f t="shared" si="167"/>
        <v>0.2</v>
      </c>
      <c r="AB168" s="66">
        <f t="shared" si="155"/>
        <v>0</v>
      </c>
      <c r="AC168" s="67">
        <f t="shared" si="149"/>
        <v>0</v>
      </c>
      <c r="AD168" s="65">
        <f t="shared" si="168"/>
        <v>0.2</v>
      </c>
      <c r="AE168" s="66">
        <v>15.07</v>
      </c>
      <c r="AF168" s="67">
        <f t="shared" si="150"/>
        <v>15.07</v>
      </c>
      <c r="AG168" s="68" t="e">
        <f t="shared" si="169"/>
        <v>#DIV/0!</v>
      </c>
    </row>
    <row r="169" spans="1:33" x14ac:dyDescent="0.2">
      <c r="A169" s="112" t="s">
        <v>322</v>
      </c>
      <c r="B169" s="1" t="s">
        <v>323</v>
      </c>
      <c r="C169" s="6" t="str">
        <f>VLOOKUP(A169,'[1]Planilha Orçamentaria'!$A:$L,4,0)</f>
        <v>SINAPI</v>
      </c>
      <c r="D169" s="22">
        <f>VLOOKUP(A169,'[1]Planilha Orçamentaria'!$A:$L,3,0)</f>
        <v>89800</v>
      </c>
      <c r="E169" s="23">
        <f>VLOOKUP(A169,'[1]Planilha Orçamentaria'!$A:$L,6,0)</f>
        <v>2</v>
      </c>
      <c r="F169" s="13" t="str">
        <f>VLOOKUP(A169,'[1]Planilha Orçamentaria'!$A:$L,5,0)</f>
        <v>m</v>
      </c>
      <c r="G169" s="32">
        <f t="shared" si="160"/>
        <v>0</v>
      </c>
      <c r="H169" s="7">
        <f t="shared" si="143"/>
        <v>0</v>
      </c>
      <c r="I169" s="61"/>
      <c r="J169" s="62"/>
      <c r="K169" s="63">
        <f t="shared" si="144"/>
        <v>0</v>
      </c>
      <c r="L169" s="81">
        <f t="shared" si="103"/>
        <v>0</v>
      </c>
      <c r="M169" s="62">
        <f t="shared" si="161"/>
        <v>0</v>
      </c>
      <c r="N169" s="63">
        <f t="shared" si="162"/>
        <v>0</v>
      </c>
      <c r="O169" s="82">
        <f t="shared" si="163"/>
        <v>0</v>
      </c>
      <c r="P169" s="83">
        <f t="shared" si="151"/>
        <v>0</v>
      </c>
      <c r="Q169" s="84">
        <f t="shared" si="145"/>
        <v>0</v>
      </c>
      <c r="R169" s="65">
        <f t="shared" si="164"/>
        <v>0.2</v>
      </c>
      <c r="S169" s="66">
        <f t="shared" si="152"/>
        <v>0</v>
      </c>
      <c r="T169" s="67">
        <f t="shared" si="146"/>
        <v>0</v>
      </c>
      <c r="U169" s="65">
        <f t="shared" si="165"/>
        <v>0.2</v>
      </c>
      <c r="V169" s="66">
        <f t="shared" si="153"/>
        <v>0</v>
      </c>
      <c r="W169" s="67">
        <f t="shared" si="147"/>
        <v>0</v>
      </c>
      <c r="X169" s="65">
        <f t="shared" si="166"/>
        <v>0.2</v>
      </c>
      <c r="Y169" s="66">
        <f t="shared" si="154"/>
        <v>0</v>
      </c>
      <c r="Z169" s="67">
        <f t="shared" si="148"/>
        <v>0</v>
      </c>
      <c r="AA169" s="65">
        <f t="shared" si="167"/>
        <v>0.2</v>
      </c>
      <c r="AB169" s="66">
        <f t="shared" si="155"/>
        <v>0</v>
      </c>
      <c r="AC169" s="67">
        <f t="shared" si="149"/>
        <v>0</v>
      </c>
      <c r="AD169" s="65">
        <f t="shared" si="168"/>
        <v>0.2</v>
      </c>
      <c r="AE169" s="66">
        <v>17.3</v>
      </c>
      <c r="AF169" s="67">
        <f t="shared" si="150"/>
        <v>17.3</v>
      </c>
      <c r="AG169" s="68" t="e">
        <f t="shared" si="169"/>
        <v>#DIV/0!</v>
      </c>
    </row>
    <row r="170" spans="1:33" x14ac:dyDescent="0.2">
      <c r="A170" s="112" t="s">
        <v>324</v>
      </c>
      <c r="B170" s="11" t="s">
        <v>325</v>
      </c>
      <c r="C170" s="6" t="str">
        <f>VLOOKUP(A170,'[1]Planilha Orçamentaria'!$A:$L,4,0)</f>
        <v>SINAPI</v>
      </c>
      <c r="D170" s="22">
        <f>VLOOKUP(A170,'[1]Planilha Orçamentaria'!$A:$L,3,0)</f>
        <v>89707</v>
      </c>
      <c r="E170" s="23">
        <f>VLOOKUP(A170,'[1]Planilha Orçamentaria'!$A:$L,6,0)</f>
        <v>1</v>
      </c>
      <c r="F170" s="13" t="str">
        <f>VLOOKUP(A170,'[1]Planilha Orçamentaria'!$A:$L,5,0)</f>
        <v>und</v>
      </c>
      <c r="G170" s="32">
        <f t="shared" si="160"/>
        <v>0</v>
      </c>
      <c r="H170" s="7">
        <f t="shared" si="143"/>
        <v>0</v>
      </c>
      <c r="I170" s="61"/>
      <c r="J170" s="62"/>
      <c r="K170" s="63">
        <f t="shared" si="144"/>
        <v>0</v>
      </c>
      <c r="L170" s="81">
        <f t="shared" si="103"/>
        <v>0</v>
      </c>
      <c r="M170" s="62">
        <f t="shared" si="161"/>
        <v>0</v>
      </c>
      <c r="N170" s="63">
        <f t="shared" si="162"/>
        <v>0</v>
      </c>
      <c r="O170" s="82">
        <f t="shared" si="163"/>
        <v>0</v>
      </c>
      <c r="P170" s="83">
        <f t="shared" si="151"/>
        <v>0</v>
      </c>
      <c r="Q170" s="84">
        <f t="shared" si="145"/>
        <v>0</v>
      </c>
      <c r="R170" s="65">
        <f t="shared" si="164"/>
        <v>0.2</v>
      </c>
      <c r="S170" s="66">
        <f t="shared" si="152"/>
        <v>0</v>
      </c>
      <c r="T170" s="67">
        <f t="shared" si="146"/>
        <v>0</v>
      </c>
      <c r="U170" s="65">
        <f t="shared" si="165"/>
        <v>0.2</v>
      </c>
      <c r="V170" s="66">
        <f t="shared" si="153"/>
        <v>0</v>
      </c>
      <c r="W170" s="67">
        <f t="shared" si="147"/>
        <v>0</v>
      </c>
      <c r="X170" s="65">
        <f t="shared" si="166"/>
        <v>0.2</v>
      </c>
      <c r="Y170" s="66">
        <f t="shared" si="154"/>
        <v>0</v>
      </c>
      <c r="Z170" s="67">
        <f t="shared" si="148"/>
        <v>0</v>
      </c>
      <c r="AA170" s="65">
        <f t="shared" si="167"/>
        <v>0.2</v>
      </c>
      <c r="AB170" s="66">
        <f t="shared" si="155"/>
        <v>0</v>
      </c>
      <c r="AC170" s="67">
        <f t="shared" si="149"/>
        <v>0</v>
      </c>
      <c r="AD170" s="65">
        <f t="shared" si="168"/>
        <v>0.2</v>
      </c>
      <c r="AE170" s="66">
        <v>13.57</v>
      </c>
      <c r="AF170" s="67">
        <f t="shared" si="150"/>
        <v>13.57</v>
      </c>
      <c r="AG170" s="68" t="e">
        <f t="shared" si="169"/>
        <v>#DIV/0!</v>
      </c>
    </row>
    <row r="171" spans="1:33" ht="38.25" x14ac:dyDescent="0.2">
      <c r="A171" s="112" t="s">
        <v>326</v>
      </c>
      <c r="B171" s="1" t="s">
        <v>327</v>
      </c>
      <c r="C171" s="6" t="str">
        <f>VLOOKUP(A171,'[1]Planilha Orçamentaria'!$A:$L,4,0)</f>
        <v>MERCADO</v>
      </c>
      <c r="D171" s="22" t="str">
        <f>VLOOKUP(A171,'[1]Planilha Orçamentaria'!$A:$L,3,0)</f>
        <v>-</v>
      </c>
      <c r="E171" s="23">
        <f>VLOOKUP(A171,'[1]Planilha Orçamentaria'!$A:$L,6,0)</f>
        <v>1</v>
      </c>
      <c r="F171" s="13" t="str">
        <f>VLOOKUP(A171,'[1]Planilha Orçamentaria'!$A:$L,5,0)</f>
        <v>und</v>
      </c>
      <c r="G171" s="32">
        <f t="shared" si="160"/>
        <v>0</v>
      </c>
      <c r="H171" s="7">
        <f t="shared" ref="H171:H194" si="170">ROUND(G171*E171,2)</f>
        <v>0</v>
      </c>
      <c r="I171" s="61"/>
      <c r="J171" s="62"/>
      <c r="K171" s="63">
        <f t="shared" ref="K171:K194" si="171">ROUND((E171*J171),2)</f>
        <v>0</v>
      </c>
      <c r="L171" s="81">
        <f t="shared" si="103"/>
        <v>0</v>
      </c>
      <c r="M171" s="62">
        <f t="shared" si="161"/>
        <v>0</v>
      </c>
      <c r="N171" s="63">
        <f t="shared" si="162"/>
        <v>0</v>
      </c>
      <c r="O171" s="82">
        <f t="shared" si="163"/>
        <v>0</v>
      </c>
      <c r="P171" s="83">
        <f t="shared" si="151"/>
        <v>0</v>
      </c>
      <c r="Q171" s="84">
        <f t="shared" ref="Q171:Q194" si="172">P171</f>
        <v>0</v>
      </c>
      <c r="R171" s="65">
        <f t="shared" si="164"/>
        <v>0.2</v>
      </c>
      <c r="S171" s="66">
        <f t="shared" si="152"/>
        <v>0</v>
      </c>
      <c r="T171" s="67">
        <f t="shared" ref="T171:T194" si="173">Q171+S171</f>
        <v>0</v>
      </c>
      <c r="U171" s="65">
        <f t="shared" si="165"/>
        <v>0.2</v>
      </c>
      <c r="V171" s="66">
        <f t="shared" si="153"/>
        <v>0</v>
      </c>
      <c r="W171" s="67">
        <f t="shared" ref="W171:W194" si="174">T171+V171</f>
        <v>0</v>
      </c>
      <c r="X171" s="65">
        <f t="shared" si="166"/>
        <v>0.2</v>
      </c>
      <c r="Y171" s="66">
        <f t="shared" si="154"/>
        <v>0</v>
      </c>
      <c r="Z171" s="67">
        <f t="shared" ref="Z171:Z194" si="175">W171+Y171</f>
        <v>0</v>
      </c>
      <c r="AA171" s="65">
        <f t="shared" si="167"/>
        <v>0.2</v>
      </c>
      <c r="AB171" s="66">
        <f t="shared" si="155"/>
        <v>0</v>
      </c>
      <c r="AC171" s="67">
        <f t="shared" ref="AC171:AC194" si="176">Z171+AB171</f>
        <v>0</v>
      </c>
      <c r="AD171" s="65">
        <f t="shared" si="168"/>
        <v>0.2</v>
      </c>
      <c r="AE171" s="66">
        <v>13047.64</v>
      </c>
      <c r="AF171" s="67">
        <f t="shared" ref="AF171:AF194" si="177">AC171+AE171</f>
        <v>13047.64</v>
      </c>
      <c r="AG171" s="68" t="e">
        <f t="shared" si="169"/>
        <v>#DIV/0!</v>
      </c>
    </row>
    <row r="172" spans="1:33" x14ac:dyDescent="0.2">
      <c r="A172" s="112" t="s">
        <v>328</v>
      </c>
      <c r="B172" s="1" t="s">
        <v>329</v>
      </c>
      <c r="C172" s="6" t="str">
        <f>VLOOKUP(A172,'[1]Planilha Orçamentaria'!$A:$L,4,0)</f>
        <v>SINAPI</v>
      </c>
      <c r="D172" s="22">
        <f>VLOOKUP(A172,'[1]Planilha Orçamentaria'!$A:$L,3,0)</f>
        <v>41936</v>
      </c>
      <c r="E172" s="23">
        <f>VLOOKUP(A172,'[1]Planilha Orçamentaria'!$A:$L,6,0)</f>
        <v>6</v>
      </c>
      <c r="F172" s="13" t="str">
        <f>VLOOKUP(A172,'[1]Planilha Orçamentaria'!$A:$L,5,0)</f>
        <v>m</v>
      </c>
      <c r="G172" s="32">
        <f t="shared" si="160"/>
        <v>0</v>
      </c>
      <c r="H172" s="7">
        <f t="shared" si="170"/>
        <v>0</v>
      </c>
      <c r="I172" s="61"/>
      <c r="J172" s="62"/>
      <c r="K172" s="63">
        <f t="shared" si="171"/>
        <v>0</v>
      </c>
      <c r="L172" s="81">
        <f t="shared" si="103"/>
        <v>0</v>
      </c>
      <c r="M172" s="62">
        <f t="shared" si="161"/>
        <v>0</v>
      </c>
      <c r="N172" s="63">
        <f t="shared" si="162"/>
        <v>0</v>
      </c>
      <c r="O172" s="82">
        <f t="shared" si="163"/>
        <v>0</v>
      </c>
      <c r="P172" s="83">
        <f t="shared" ref="P172:P194" si="178">ROUND(O172*$N172,2)</f>
        <v>0</v>
      </c>
      <c r="Q172" s="84">
        <f t="shared" si="172"/>
        <v>0</v>
      </c>
      <c r="R172" s="65">
        <f t="shared" si="164"/>
        <v>0.2</v>
      </c>
      <c r="S172" s="66">
        <f t="shared" ref="S172:S194" si="179">ROUND(R172*$N172,2)</f>
        <v>0</v>
      </c>
      <c r="T172" s="67">
        <f t="shared" si="173"/>
        <v>0</v>
      </c>
      <c r="U172" s="65">
        <f t="shared" si="165"/>
        <v>0.2</v>
      </c>
      <c r="V172" s="66">
        <f t="shared" ref="V172:V194" si="180">ROUND(U172*$N172,2)</f>
        <v>0</v>
      </c>
      <c r="W172" s="67">
        <f t="shared" si="174"/>
        <v>0</v>
      </c>
      <c r="X172" s="65">
        <f t="shared" si="166"/>
        <v>0.2</v>
      </c>
      <c r="Y172" s="66">
        <f t="shared" ref="Y172:Y194" si="181">X172*$N172</f>
        <v>0</v>
      </c>
      <c r="Z172" s="67">
        <f t="shared" si="175"/>
        <v>0</v>
      </c>
      <c r="AA172" s="65">
        <f t="shared" si="167"/>
        <v>0.2</v>
      </c>
      <c r="AB172" s="66">
        <f t="shared" ref="AB172:AB194" si="182">AA172*$N172</f>
        <v>0</v>
      </c>
      <c r="AC172" s="67">
        <f t="shared" si="176"/>
        <v>0</v>
      </c>
      <c r="AD172" s="65">
        <f t="shared" si="168"/>
        <v>0.2</v>
      </c>
      <c r="AE172" s="66">
        <v>120.03</v>
      </c>
      <c r="AF172" s="67">
        <f t="shared" si="177"/>
        <v>120.03</v>
      </c>
      <c r="AG172" s="68" t="e">
        <f t="shared" si="169"/>
        <v>#DIV/0!</v>
      </c>
    </row>
    <row r="173" spans="1:33" x14ac:dyDescent="0.2">
      <c r="A173" s="112" t="s">
        <v>330</v>
      </c>
      <c r="B173" s="21" t="s">
        <v>331</v>
      </c>
      <c r="C173" s="6" t="str">
        <f>VLOOKUP(A173,'[1]Planilha Orçamentaria'!$A:$L,4,0)</f>
        <v>SINAPI</v>
      </c>
      <c r="D173" s="22">
        <f>VLOOKUP(A173,'[1]Planilha Orçamentaria'!$A:$L,3,0)</f>
        <v>1865</v>
      </c>
      <c r="E173" s="23">
        <f>VLOOKUP(A173,'[1]Planilha Orçamentaria'!$A:$L,6,0)</f>
        <v>3</v>
      </c>
      <c r="F173" s="13" t="str">
        <f>VLOOKUP(A173,'[1]Planilha Orçamentaria'!$A:$L,5,0)</f>
        <v>und</v>
      </c>
      <c r="G173" s="32">
        <f t="shared" si="160"/>
        <v>0</v>
      </c>
      <c r="H173" s="7">
        <f t="shared" si="170"/>
        <v>0</v>
      </c>
      <c r="I173" s="61"/>
      <c r="J173" s="62"/>
      <c r="K173" s="63">
        <f t="shared" si="171"/>
        <v>0</v>
      </c>
      <c r="L173" s="81">
        <f t="shared" si="103"/>
        <v>0</v>
      </c>
      <c r="M173" s="62">
        <f t="shared" si="161"/>
        <v>0</v>
      </c>
      <c r="N173" s="63">
        <f t="shared" si="162"/>
        <v>0</v>
      </c>
      <c r="O173" s="82">
        <f t="shared" si="163"/>
        <v>0</v>
      </c>
      <c r="P173" s="83">
        <f t="shared" si="178"/>
        <v>0</v>
      </c>
      <c r="Q173" s="84">
        <f t="shared" si="172"/>
        <v>0</v>
      </c>
      <c r="R173" s="65">
        <f t="shared" si="164"/>
        <v>0.2</v>
      </c>
      <c r="S173" s="66">
        <f t="shared" si="179"/>
        <v>0</v>
      </c>
      <c r="T173" s="67">
        <f t="shared" si="173"/>
        <v>0</v>
      </c>
      <c r="U173" s="65">
        <f t="shared" si="165"/>
        <v>0.2</v>
      </c>
      <c r="V173" s="66">
        <f t="shared" si="180"/>
        <v>0</v>
      </c>
      <c r="W173" s="67">
        <f t="shared" si="174"/>
        <v>0</v>
      </c>
      <c r="X173" s="65">
        <f t="shared" si="166"/>
        <v>0.2</v>
      </c>
      <c r="Y173" s="66">
        <f t="shared" si="181"/>
        <v>0</v>
      </c>
      <c r="Z173" s="67">
        <f t="shared" si="175"/>
        <v>0</v>
      </c>
      <c r="AA173" s="65">
        <f t="shared" si="167"/>
        <v>0.2</v>
      </c>
      <c r="AB173" s="66">
        <f t="shared" si="182"/>
        <v>0</v>
      </c>
      <c r="AC173" s="67">
        <f t="shared" si="176"/>
        <v>0</v>
      </c>
      <c r="AD173" s="65">
        <f t="shared" si="168"/>
        <v>0.2</v>
      </c>
      <c r="AE173" s="66">
        <v>116.14</v>
      </c>
      <c r="AF173" s="67">
        <f t="shared" si="177"/>
        <v>116.14</v>
      </c>
      <c r="AG173" s="68"/>
    </row>
    <row r="174" spans="1:33" ht="38.25" x14ac:dyDescent="0.2">
      <c r="A174" s="112" t="s">
        <v>332</v>
      </c>
      <c r="B174" s="1" t="s">
        <v>333</v>
      </c>
      <c r="C174" s="6" t="str">
        <f>VLOOKUP(A174,'[1]Planilha Orçamentaria'!$A:$L,4,0)</f>
        <v>SABESP</v>
      </c>
      <c r="D174" s="22" t="str">
        <f>VLOOKUP(A174,'[1]Planilha Orçamentaria'!$A:$L,3,0)</f>
        <v>HM06378</v>
      </c>
      <c r="E174" s="23">
        <f>VLOOKUP(A174,'[1]Planilha Orçamentaria'!$A:$L,6,0)</f>
        <v>2</v>
      </c>
      <c r="F174" s="13" t="str">
        <f>VLOOKUP(A174,'[1]Planilha Orçamentaria'!$A:$L,5,0)</f>
        <v>und</v>
      </c>
      <c r="G174" s="32">
        <f t="shared" si="160"/>
        <v>0</v>
      </c>
      <c r="H174" s="7">
        <f t="shared" si="170"/>
        <v>0</v>
      </c>
      <c r="I174" s="61"/>
      <c r="J174" s="62"/>
      <c r="K174" s="63">
        <f t="shared" si="171"/>
        <v>0</v>
      </c>
      <c r="L174" s="81">
        <f t="shared" si="103"/>
        <v>0</v>
      </c>
      <c r="M174" s="62">
        <f t="shared" si="161"/>
        <v>0</v>
      </c>
      <c r="N174" s="63">
        <f t="shared" si="162"/>
        <v>0</v>
      </c>
      <c r="O174" s="82">
        <f t="shared" si="163"/>
        <v>0</v>
      </c>
      <c r="P174" s="83">
        <f t="shared" si="178"/>
        <v>0</v>
      </c>
      <c r="Q174" s="84">
        <f t="shared" si="172"/>
        <v>0</v>
      </c>
      <c r="R174" s="65">
        <f t="shared" si="164"/>
        <v>0.2</v>
      </c>
      <c r="S174" s="66">
        <f t="shared" si="179"/>
        <v>0</v>
      </c>
      <c r="T174" s="67">
        <f t="shared" si="173"/>
        <v>0</v>
      </c>
      <c r="U174" s="65">
        <f t="shared" si="165"/>
        <v>0.2</v>
      </c>
      <c r="V174" s="66">
        <f t="shared" si="180"/>
        <v>0</v>
      </c>
      <c r="W174" s="67">
        <f t="shared" si="174"/>
        <v>0</v>
      </c>
      <c r="X174" s="65">
        <f t="shared" si="166"/>
        <v>0.2</v>
      </c>
      <c r="Y174" s="66">
        <f t="shared" si="181"/>
        <v>0</v>
      </c>
      <c r="Z174" s="67">
        <f t="shared" si="175"/>
        <v>0</v>
      </c>
      <c r="AA174" s="65">
        <f t="shared" si="167"/>
        <v>0.2</v>
      </c>
      <c r="AB174" s="66">
        <f t="shared" si="182"/>
        <v>0</v>
      </c>
      <c r="AC174" s="67">
        <f t="shared" si="176"/>
        <v>0</v>
      </c>
      <c r="AD174" s="65">
        <f t="shared" si="168"/>
        <v>0.2</v>
      </c>
      <c r="AE174" s="66">
        <f t="shared" si="158"/>
        <v>0</v>
      </c>
      <c r="AF174" s="67">
        <f t="shared" si="177"/>
        <v>0</v>
      </c>
      <c r="AG174" s="68" t="e">
        <f>Z174/$N174</f>
        <v>#DIV/0!</v>
      </c>
    </row>
    <row r="175" spans="1:33" x14ac:dyDescent="0.2">
      <c r="A175" s="112" t="s">
        <v>334</v>
      </c>
      <c r="B175" s="1" t="s">
        <v>335</v>
      </c>
      <c r="C175" s="6" t="str">
        <f>VLOOKUP(A175,'[1]Planilha Orçamentaria'!$A:$L,4,0)</f>
        <v>SINAPI</v>
      </c>
      <c r="D175" s="22">
        <f>VLOOKUP(A175,'[1]Planilha Orçamentaria'!$A:$L,3,0)</f>
        <v>36365</v>
      </c>
      <c r="E175" s="23">
        <f>VLOOKUP(A175,'[1]Planilha Orçamentaria'!$A:$L,6,0)</f>
        <v>6</v>
      </c>
      <c r="F175" s="13" t="str">
        <f>VLOOKUP(A175,'[1]Planilha Orçamentaria'!$A:$L,5,0)</f>
        <v>m</v>
      </c>
      <c r="G175" s="32">
        <f t="shared" si="160"/>
        <v>0</v>
      </c>
      <c r="H175" s="7">
        <f t="shared" si="170"/>
        <v>0</v>
      </c>
      <c r="I175" s="61"/>
      <c r="J175" s="62"/>
      <c r="K175" s="63">
        <f t="shared" si="171"/>
        <v>0</v>
      </c>
      <c r="L175" s="81">
        <f t="shared" si="103"/>
        <v>0</v>
      </c>
      <c r="M175" s="62">
        <f t="shared" si="161"/>
        <v>0</v>
      </c>
      <c r="N175" s="63">
        <f t="shared" si="162"/>
        <v>0</v>
      </c>
      <c r="O175" s="82">
        <f t="shared" si="163"/>
        <v>0</v>
      </c>
      <c r="P175" s="83">
        <f t="shared" si="178"/>
        <v>0</v>
      </c>
      <c r="Q175" s="84">
        <f t="shared" si="172"/>
        <v>0</v>
      </c>
      <c r="R175" s="65">
        <f t="shared" si="164"/>
        <v>0.2</v>
      </c>
      <c r="S175" s="66">
        <f t="shared" si="179"/>
        <v>0</v>
      </c>
      <c r="T175" s="67">
        <f t="shared" si="173"/>
        <v>0</v>
      </c>
      <c r="U175" s="65">
        <f t="shared" si="165"/>
        <v>0.2</v>
      </c>
      <c r="V175" s="66">
        <f t="shared" si="180"/>
        <v>0</v>
      </c>
      <c r="W175" s="67">
        <f t="shared" si="174"/>
        <v>0</v>
      </c>
      <c r="X175" s="65">
        <f t="shared" si="166"/>
        <v>0.2</v>
      </c>
      <c r="Y175" s="66">
        <f t="shared" si="181"/>
        <v>0</v>
      </c>
      <c r="Z175" s="67">
        <f t="shared" si="175"/>
        <v>0</v>
      </c>
      <c r="AA175" s="65">
        <f t="shared" si="167"/>
        <v>0.2</v>
      </c>
      <c r="AB175" s="66">
        <f t="shared" si="182"/>
        <v>0</v>
      </c>
      <c r="AC175" s="67">
        <f t="shared" si="176"/>
        <v>0</v>
      </c>
      <c r="AD175" s="65">
        <f t="shared" si="168"/>
        <v>0.2</v>
      </c>
      <c r="AE175" s="66">
        <f t="shared" si="158"/>
        <v>0</v>
      </c>
      <c r="AF175" s="67">
        <f t="shared" si="177"/>
        <v>0</v>
      </c>
      <c r="AG175" s="68" t="e">
        <f>Z175/$N175</f>
        <v>#DIV/0!</v>
      </c>
    </row>
    <row r="176" spans="1:33" ht="25.5" x14ac:dyDescent="0.2">
      <c r="A176" s="112" t="s">
        <v>336</v>
      </c>
      <c r="B176" s="11" t="s">
        <v>337</v>
      </c>
      <c r="C176" s="6" t="str">
        <f>VLOOKUP(A176,'[1]Planilha Orçamentaria'!$A:$L,4,0)</f>
        <v>SINAPI</v>
      </c>
      <c r="D176" s="22">
        <f>VLOOKUP(A176,'[1]Planilha Orçamentaria'!$A:$L,3,0)</f>
        <v>42685</v>
      </c>
      <c r="E176" s="23">
        <f>VLOOKUP(A176,'[1]Planilha Orçamentaria'!$A:$L,6,0)</f>
        <v>2</v>
      </c>
      <c r="F176" s="13" t="str">
        <f>VLOOKUP(A176,'[1]Planilha Orçamentaria'!$A:$L,5,0)</f>
        <v>und</v>
      </c>
      <c r="G176" s="32">
        <f t="shared" si="160"/>
        <v>0</v>
      </c>
      <c r="H176" s="7">
        <f t="shared" si="170"/>
        <v>0</v>
      </c>
      <c r="I176" s="61"/>
      <c r="J176" s="62"/>
      <c r="K176" s="63">
        <f t="shared" si="171"/>
        <v>0</v>
      </c>
      <c r="L176" s="81">
        <f t="shared" si="103"/>
        <v>0</v>
      </c>
      <c r="M176" s="62">
        <f t="shared" si="161"/>
        <v>0</v>
      </c>
      <c r="N176" s="63">
        <f t="shared" si="162"/>
        <v>0</v>
      </c>
      <c r="O176" s="82">
        <f t="shared" si="163"/>
        <v>0</v>
      </c>
      <c r="P176" s="83">
        <f t="shared" si="178"/>
        <v>0</v>
      </c>
      <c r="Q176" s="84">
        <f t="shared" si="172"/>
        <v>0</v>
      </c>
      <c r="R176" s="65">
        <f t="shared" si="164"/>
        <v>0.2</v>
      </c>
      <c r="S176" s="66">
        <f t="shared" si="179"/>
        <v>0</v>
      </c>
      <c r="T176" s="67">
        <f t="shared" si="173"/>
        <v>0</v>
      </c>
      <c r="U176" s="65">
        <f t="shared" si="165"/>
        <v>0.2</v>
      </c>
      <c r="V176" s="66">
        <f t="shared" si="180"/>
        <v>0</v>
      </c>
      <c r="W176" s="67">
        <f t="shared" si="174"/>
        <v>0</v>
      </c>
      <c r="X176" s="65">
        <f t="shared" si="166"/>
        <v>0.2</v>
      </c>
      <c r="Y176" s="66">
        <f t="shared" si="181"/>
        <v>0</v>
      </c>
      <c r="Z176" s="67">
        <f t="shared" si="175"/>
        <v>0</v>
      </c>
      <c r="AA176" s="65">
        <f t="shared" si="167"/>
        <v>0.2</v>
      </c>
      <c r="AB176" s="66">
        <f t="shared" si="182"/>
        <v>0</v>
      </c>
      <c r="AC176" s="67">
        <f t="shared" si="176"/>
        <v>0</v>
      </c>
      <c r="AD176" s="65">
        <f t="shared" si="168"/>
        <v>0.2</v>
      </c>
      <c r="AE176" s="66">
        <f t="shared" si="158"/>
        <v>0</v>
      </c>
      <c r="AF176" s="67">
        <f t="shared" si="177"/>
        <v>0</v>
      </c>
      <c r="AG176" s="68" t="e">
        <f>Z176/$N176</f>
        <v>#DIV/0!</v>
      </c>
    </row>
    <row r="177" spans="1:33" x14ac:dyDescent="0.2">
      <c r="A177" s="112" t="s">
        <v>338</v>
      </c>
      <c r="B177" s="1" t="s">
        <v>339</v>
      </c>
      <c r="C177" s="6" t="str">
        <f>VLOOKUP(A177,'[1]Planilha Orçamentaria'!$A:$L,4,0)</f>
        <v>MERCADO</v>
      </c>
      <c r="D177" s="22" t="str">
        <f>VLOOKUP(A177,'[1]Planilha Orçamentaria'!$A:$L,3,0)</f>
        <v>-</v>
      </c>
      <c r="E177" s="23">
        <f>VLOOKUP(A177,'[1]Planilha Orçamentaria'!$A:$L,6,0)</f>
        <v>1</v>
      </c>
      <c r="F177" s="13" t="str">
        <f>VLOOKUP(A177,'[1]Planilha Orçamentaria'!$A:$L,5,0)</f>
        <v>und</v>
      </c>
      <c r="G177" s="32">
        <f t="shared" si="160"/>
        <v>0</v>
      </c>
      <c r="H177" s="7">
        <f t="shared" si="170"/>
        <v>0</v>
      </c>
      <c r="I177" s="61"/>
      <c r="J177" s="62"/>
      <c r="K177" s="63">
        <f t="shared" si="171"/>
        <v>0</v>
      </c>
      <c r="L177" s="81">
        <f t="shared" si="103"/>
        <v>0</v>
      </c>
      <c r="M177" s="62">
        <f t="shared" si="161"/>
        <v>0</v>
      </c>
      <c r="N177" s="63">
        <f t="shared" si="162"/>
        <v>0</v>
      </c>
      <c r="O177" s="82">
        <f t="shared" si="163"/>
        <v>0</v>
      </c>
      <c r="P177" s="83">
        <f t="shared" si="178"/>
        <v>0</v>
      </c>
      <c r="Q177" s="84">
        <f t="shared" si="172"/>
        <v>0</v>
      </c>
      <c r="R177" s="65">
        <f t="shared" si="164"/>
        <v>0.2</v>
      </c>
      <c r="S177" s="66">
        <f t="shared" si="179"/>
        <v>0</v>
      </c>
      <c r="T177" s="67">
        <f t="shared" si="173"/>
        <v>0</v>
      </c>
      <c r="U177" s="65">
        <f t="shared" si="165"/>
        <v>0.2</v>
      </c>
      <c r="V177" s="66">
        <f t="shared" si="180"/>
        <v>0</v>
      </c>
      <c r="W177" s="67">
        <f t="shared" si="174"/>
        <v>0</v>
      </c>
      <c r="X177" s="65">
        <f t="shared" si="166"/>
        <v>0.2</v>
      </c>
      <c r="Y177" s="66">
        <f t="shared" si="181"/>
        <v>0</v>
      </c>
      <c r="Z177" s="67">
        <f t="shared" si="175"/>
        <v>0</v>
      </c>
      <c r="AA177" s="65">
        <f t="shared" si="167"/>
        <v>0.2</v>
      </c>
      <c r="AB177" s="66">
        <f t="shared" si="182"/>
        <v>0</v>
      </c>
      <c r="AC177" s="67">
        <f t="shared" si="176"/>
        <v>0</v>
      </c>
      <c r="AD177" s="65">
        <f t="shared" si="168"/>
        <v>0.2</v>
      </c>
      <c r="AE177" s="66">
        <v>17.940000000000001</v>
      </c>
      <c r="AF177" s="67">
        <f t="shared" si="177"/>
        <v>17.940000000000001</v>
      </c>
      <c r="AG177" s="68" t="e">
        <f>Z177/$N177</f>
        <v>#DIV/0!</v>
      </c>
    </row>
    <row r="178" spans="1:33" x14ac:dyDescent="0.2">
      <c r="A178" s="112" t="s">
        <v>340</v>
      </c>
      <c r="B178" s="1" t="s">
        <v>341</v>
      </c>
      <c r="C178" s="6" t="str">
        <f>VLOOKUP(A178,'[1]Planilha Orçamentaria'!$A:$L,4,0)</f>
        <v>MERCADO</v>
      </c>
      <c r="D178" s="22" t="str">
        <f>VLOOKUP(A178,'[1]Planilha Orçamentaria'!$A:$L,3,0)</f>
        <v>-</v>
      </c>
      <c r="E178" s="23">
        <f>VLOOKUP(A178,'[1]Planilha Orçamentaria'!$A:$L,6,0)</f>
        <v>1</v>
      </c>
      <c r="F178" s="13" t="str">
        <f>VLOOKUP(A178,'[1]Planilha Orçamentaria'!$A:$L,5,0)</f>
        <v>kg</v>
      </c>
      <c r="G178" s="32">
        <f t="shared" si="160"/>
        <v>0</v>
      </c>
      <c r="H178" s="7">
        <f t="shared" si="170"/>
        <v>0</v>
      </c>
      <c r="I178" s="61"/>
      <c r="J178" s="62"/>
      <c r="K178" s="63">
        <f t="shared" si="171"/>
        <v>0</v>
      </c>
      <c r="L178" s="81">
        <f t="shared" si="103"/>
        <v>0</v>
      </c>
      <c r="M178" s="62">
        <f t="shared" si="161"/>
        <v>0</v>
      </c>
      <c r="N178" s="63">
        <f t="shared" si="162"/>
        <v>0</v>
      </c>
      <c r="O178" s="82">
        <f t="shared" si="163"/>
        <v>0</v>
      </c>
      <c r="P178" s="83">
        <f t="shared" si="178"/>
        <v>0</v>
      </c>
      <c r="Q178" s="84">
        <f t="shared" si="172"/>
        <v>0</v>
      </c>
      <c r="R178" s="65">
        <f t="shared" si="164"/>
        <v>0.2</v>
      </c>
      <c r="S178" s="66">
        <f t="shared" si="179"/>
        <v>0</v>
      </c>
      <c r="T178" s="67">
        <f t="shared" si="173"/>
        <v>0</v>
      </c>
      <c r="U178" s="65">
        <f t="shared" si="165"/>
        <v>0.2</v>
      </c>
      <c r="V178" s="66">
        <f t="shared" si="180"/>
        <v>0</v>
      </c>
      <c r="W178" s="67">
        <f t="shared" si="174"/>
        <v>0</v>
      </c>
      <c r="X178" s="65">
        <f t="shared" si="166"/>
        <v>0.2</v>
      </c>
      <c r="Y178" s="66">
        <f t="shared" si="181"/>
        <v>0</v>
      </c>
      <c r="Z178" s="67">
        <f t="shared" si="175"/>
        <v>0</v>
      </c>
      <c r="AA178" s="65">
        <f t="shared" si="167"/>
        <v>0.2</v>
      </c>
      <c r="AB178" s="66">
        <f t="shared" si="182"/>
        <v>0</v>
      </c>
      <c r="AC178" s="67">
        <f t="shared" si="176"/>
        <v>0</v>
      </c>
      <c r="AD178" s="65">
        <f t="shared" si="168"/>
        <v>0.2</v>
      </c>
      <c r="AE178" s="66">
        <f t="shared" si="158"/>
        <v>0</v>
      </c>
      <c r="AF178" s="67">
        <f t="shared" si="177"/>
        <v>0</v>
      </c>
      <c r="AG178" s="68" t="e">
        <f>Z178/$N178</f>
        <v>#DIV/0!</v>
      </c>
    </row>
    <row r="179" spans="1:33" ht="25.5" x14ac:dyDescent="0.2">
      <c r="A179" s="112" t="s">
        <v>342</v>
      </c>
      <c r="B179" s="21" t="s">
        <v>140</v>
      </c>
      <c r="C179" s="6" t="str">
        <f>VLOOKUP(A179,'[1]Planilha Orçamentaria'!$A:$L,4,0)</f>
        <v>SINAPI</v>
      </c>
      <c r="D179" s="22">
        <f>VLOOKUP(A179,'[1]Planilha Orçamentaria'!$A:$L,3,0)</f>
        <v>406</v>
      </c>
      <c r="E179" s="23">
        <f>VLOOKUP(A179,'[1]Planilha Orçamentaria'!$A:$L,6,0)</f>
        <v>1</v>
      </c>
      <c r="F179" s="13" t="str">
        <f>VLOOKUP(A179,'[1]Planilha Orçamentaria'!$A:$L,5,0)</f>
        <v>und</v>
      </c>
      <c r="G179" s="32">
        <f t="shared" si="160"/>
        <v>0</v>
      </c>
      <c r="H179" s="7">
        <f t="shared" si="170"/>
        <v>0</v>
      </c>
      <c r="I179" s="61"/>
      <c r="J179" s="62"/>
      <c r="K179" s="63">
        <f t="shared" si="171"/>
        <v>0</v>
      </c>
      <c r="L179" s="81">
        <f t="shared" si="103"/>
        <v>0</v>
      </c>
      <c r="M179" s="62">
        <f t="shared" si="161"/>
        <v>0</v>
      </c>
      <c r="N179" s="63">
        <f t="shared" si="162"/>
        <v>0</v>
      </c>
      <c r="O179" s="82">
        <f t="shared" si="163"/>
        <v>0</v>
      </c>
      <c r="P179" s="83">
        <f t="shared" si="178"/>
        <v>0</v>
      </c>
      <c r="Q179" s="84">
        <f t="shared" si="172"/>
        <v>0</v>
      </c>
      <c r="R179" s="65">
        <f t="shared" si="164"/>
        <v>0.2</v>
      </c>
      <c r="S179" s="66">
        <f t="shared" si="179"/>
        <v>0</v>
      </c>
      <c r="T179" s="67">
        <f t="shared" si="173"/>
        <v>0</v>
      </c>
      <c r="U179" s="65">
        <f t="shared" si="165"/>
        <v>0.2</v>
      </c>
      <c r="V179" s="66">
        <f t="shared" si="180"/>
        <v>0</v>
      </c>
      <c r="W179" s="67">
        <f t="shared" si="174"/>
        <v>0</v>
      </c>
      <c r="X179" s="65">
        <f t="shared" si="166"/>
        <v>0.2</v>
      </c>
      <c r="Y179" s="66">
        <f t="shared" si="181"/>
        <v>0</v>
      </c>
      <c r="Z179" s="67">
        <f t="shared" si="175"/>
        <v>0</v>
      </c>
      <c r="AA179" s="65">
        <f t="shared" si="167"/>
        <v>0.2</v>
      </c>
      <c r="AB179" s="66">
        <f t="shared" si="182"/>
        <v>0</v>
      </c>
      <c r="AC179" s="67">
        <f t="shared" si="176"/>
        <v>0</v>
      </c>
      <c r="AD179" s="65">
        <f t="shared" si="168"/>
        <v>0.2</v>
      </c>
      <c r="AE179" s="66">
        <f t="shared" si="158"/>
        <v>0</v>
      </c>
      <c r="AF179" s="67">
        <f t="shared" si="177"/>
        <v>0</v>
      </c>
      <c r="AG179" s="68"/>
    </row>
    <row r="180" spans="1:33" x14ac:dyDescent="0.2">
      <c r="A180" s="112" t="s">
        <v>343</v>
      </c>
      <c r="B180" s="11" t="s">
        <v>344</v>
      </c>
      <c r="C180" s="6" t="str">
        <f>VLOOKUP(A180,'[1]Planilha Orçamentaria'!$A:$L,4,0)</f>
        <v>SABESP</v>
      </c>
      <c r="D180" s="22" t="str">
        <f>VLOOKUP(A180,'[1]Planilha Orçamentaria'!$A:$L,3,0)</f>
        <v>HM06335</v>
      </c>
      <c r="E180" s="23">
        <f>VLOOKUP(A180,'[1]Planilha Orçamentaria'!$A:$L,6,0)</f>
        <v>1</v>
      </c>
      <c r="F180" s="13" t="str">
        <f>VLOOKUP(A180,'[1]Planilha Orçamentaria'!$A:$L,5,0)</f>
        <v>und</v>
      </c>
      <c r="G180" s="32">
        <f t="shared" si="160"/>
        <v>0</v>
      </c>
      <c r="H180" s="7">
        <f t="shared" si="170"/>
        <v>0</v>
      </c>
      <c r="I180" s="61"/>
      <c r="J180" s="62"/>
      <c r="K180" s="63">
        <f t="shared" si="171"/>
        <v>0</v>
      </c>
      <c r="L180" s="81">
        <f t="shared" si="103"/>
        <v>0</v>
      </c>
      <c r="M180" s="62">
        <f t="shared" si="161"/>
        <v>0</v>
      </c>
      <c r="N180" s="63">
        <f t="shared" si="162"/>
        <v>0</v>
      </c>
      <c r="O180" s="82">
        <f t="shared" si="163"/>
        <v>0</v>
      </c>
      <c r="P180" s="83">
        <f t="shared" si="178"/>
        <v>0</v>
      </c>
      <c r="Q180" s="84">
        <f t="shared" si="172"/>
        <v>0</v>
      </c>
      <c r="R180" s="65">
        <f t="shared" si="164"/>
        <v>0.2</v>
      </c>
      <c r="S180" s="66">
        <f t="shared" si="179"/>
        <v>0</v>
      </c>
      <c r="T180" s="67">
        <f t="shared" si="173"/>
        <v>0</v>
      </c>
      <c r="U180" s="65">
        <f t="shared" si="165"/>
        <v>0.2</v>
      </c>
      <c r="V180" s="66">
        <f t="shared" si="180"/>
        <v>0</v>
      </c>
      <c r="W180" s="67">
        <f t="shared" si="174"/>
        <v>0</v>
      </c>
      <c r="X180" s="65">
        <f t="shared" si="166"/>
        <v>0.2</v>
      </c>
      <c r="Y180" s="66">
        <f t="shared" si="181"/>
        <v>0</v>
      </c>
      <c r="Z180" s="67">
        <f t="shared" si="175"/>
        <v>0</v>
      </c>
      <c r="AA180" s="65">
        <f t="shared" si="167"/>
        <v>0.2</v>
      </c>
      <c r="AB180" s="66">
        <f t="shared" si="182"/>
        <v>0</v>
      </c>
      <c r="AC180" s="67">
        <f t="shared" si="176"/>
        <v>0</v>
      </c>
      <c r="AD180" s="65">
        <f t="shared" si="168"/>
        <v>0.2</v>
      </c>
      <c r="AE180" s="66">
        <f t="shared" si="158"/>
        <v>0</v>
      </c>
      <c r="AF180" s="67">
        <f t="shared" si="177"/>
        <v>0</v>
      </c>
      <c r="AG180" s="68" t="e">
        <f>Z180/$N180</f>
        <v>#DIV/0!</v>
      </c>
    </row>
    <row r="181" spans="1:33" ht="25.5" x14ac:dyDescent="0.2">
      <c r="A181" s="112" t="s">
        <v>345</v>
      </c>
      <c r="B181" s="11" t="s">
        <v>346</v>
      </c>
      <c r="C181" s="6" t="str">
        <f>VLOOKUP(A181,'[1]Planilha Orçamentaria'!$A:$L,4,0)</f>
        <v>SABESP</v>
      </c>
      <c r="D181" s="22" t="str">
        <f>VLOOKUP(A181,'[1]Planilha Orçamentaria'!$A:$L,3,0)</f>
        <v>HM06314</v>
      </c>
      <c r="E181" s="23">
        <f>VLOOKUP(A181,'[1]Planilha Orçamentaria'!$A:$L,6,0)</f>
        <v>1</v>
      </c>
      <c r="F181" s="13" t="str">
        <f>VLOOKUP(A181,'[1]Planilha Orçamentaria'!$A:$L,5,0)</f>
        <v>und</v>
      </c>
      <c r="G181" s="32">
        <f t="shared" si="160"/>
        <v>0</v>
      </c>
      <c r="H181" s="7">
        <f t="shared" si="170"/>
        <v>0</v>
      </c>
      <c r="I181" s="61"/>
      <c r="J181" s="62"/>
      <c r="K181" s="63">
        <f t="shared" si="171"/>
        <v>0</v>
      </c>
      <c r="L181" s="81">
        <f t="shared" si="103"/>
        <v>0</v>
      </c>
      <c r="M181" s="62">
        <f t="shared" si="161"/>
        <v>0</v>
      </c>
      <c r="N181" s="63">
        <f t="shared" si="162"/>
        <v>0</v>
      </c>
      <c r="O181" s="82">
        <f t="shared" si="163"/>
        <v>0</v>
      </c>
      <c r="P181" s="83">
        <f t="shared" si="178"/>
        <v>0</v>
      </c>
      <c r="Q181" s="84">
        <f t="shared" si="172"/>
        <v>0</v>
      </c>
      <c r="R181" s="65">
        <f t="shared" si="164"/>
        <v>0.2</v>
      </c>
      <c r="S181" s="66">
        <f t="shared" si="179"/>
        <v>0</v>
      </c>
      <c r="T181" s="67">
        <f t="shared" si="173"/>
        <v>0</v>
      </c>
      <c r="U181" s="65">
        <f t="shared" si="165"/>
        <v>0.2</v>
      </c>
      <c r="V181" s="66">
        <f t="shared" si="180"/>
        <v>0</v>
      </c>
      <c r="W181" s="67">
        <f t="shared" si="174"/>
        <v>0</v>
      </c>
      <c r="X181" s="65">
        <f t="shared" si="166"/>
        <v>0.2</v>
      </c>
      <c r="Y181" s="66">
        <f t="shared" si="181"/>
        <v>0</v>
      </c>
      <c r="Z181" s="67">
        <f t="shared" si="175"/>
        <v>0</v>
      </c>
      <c r="AA181" s="65">
        <f t="shared" si="167"/>
        <v>0.2</v>
      </c>
      <c r="AB181" s="66">
        <f t="shared" si="182"/>
        <v>0</v>
      </c>
      <c r="AC181" s="67">
        <f t="shared" si="176"/>
        <v>0</v>
      </c>
      <c r="AD181" s="65">
        <f t="shared" si="168"/>
        <v>0.2</v>
      </c>
      <c r="AE181" s="66">
        <f t="shared" si="158"/>
        <v>0</v>
      </c>
      <c r="AF181" s="67">
        <f t="shared" si="177"/>
        <v>0</v>
      </c>
      <c r="AG181" s="68" t="e">
        <f t="shared" ref="AG181:AG191" si="183">Z181/$N181</f>
        <v>#DIV/0!</v>
      </c>
    </row>
    <row r="182" spans="1:33" ht="38.25" x14ac:dyDescent="0.2">
      <c r="A182" s="112" t="s">
        <v>347</v>
      </c>
      <c r="B182" s="1" t="s">
        <v>348</v>
      </c>
      <c r="C182" s="6" t="str">
        <f>VLOOKUP(A182,'[1]Planilha Orçamentaria'!$A:$L,4,0)</f>
        <v>MERCADO</v>
      </c>
      <c r="D182" s="22" t="str">
        <f>VLOOKUP(A182,'[1]Planilha Orçamentaria'!$A:$L,3,0)</f>
        <v>-</v>
      </c>
      <c r="E182" s="23">
        <f>VLOOKUP(A182,'[1]Planilha Orçamentaria'!$A:$L,6,0)</f>
        <v>1</v>
      </c>
      <c r="F182" s="13" t="str">
        <f>VLOOKUP(A182,'[1]Planilha Orçamentaria'!$A:$L,5,0)</f>
        <v>und</v>
      </c>
      <c r="G182" s="32">
        <f t="shared" si="160"/>
        <v>0</v>
      </c>
      <c r="H182" s="7">
        <f t="shared" si="170"/>
        <v>0</v>
      </c>
      <c r="I182" s="61"/>
      <c r="J182" s="62"/>
      <c r="K182" s="63">
        <f t="shared" si="171"/>
        <v>0</v>
      </c>
      <c r="L182" s="81">
        <f t="shared" si="103"/>
        <v>0</v>
      </c>
      <c r="M182" s="62">
        <f t="shared" si="161"/>
        <v>0</v>
      </c>
      <c r="N182" s="63">
        <f t="shared" si="162"/>
        <v>0</v>
      </c>
      <c r="O182" s="82">
        <f t="shared" si="163"/>
        <v>0</v>
      </c>
      <c r="P182" s="83">
        <f t="shared" si="178"/>
        <v>0</v>
      </c>
      <c r="Q182" s="84">
        <f t="shared" si="172"/>
        <v>0</v>
      </c>
      <c r="R182" s="65">
        <f t="shared" si="164"/>
        <v>0.2</v>
      </c>
      <c r="S182" s="66">
        <f t="shared" si="179"/>
        <v>0</v>
      </c>
      <c r="T182" s="67">
        <f t="shared" si="173"/>
        <v>0</v>
      </c>
      <c r="U182" s="65">
        <f t="shared" si="165"/>
        <v>0.2</v>
      </c>
      <c r="V182" s="66">
        <f t="shared" si="180"/>
        <v>0</v>
      </c>
      <c r="W182" s="67">
        <f t="shared" si="174"/>
        <v>0</v>
      </c>
      <c r="X182" s="65">
        <f t="shared" si="166"/>
        <v>0.2</v>
      </c>
      <c r="Y182" s="66">
        <f t="shared" si="181"/>
        <v>0</v>
      </c>
      <c r="Z182" s="67">
        <f t="shared" si="175"/>
        <v>0</v>
      </c>
      <c r="AA182" s="65">
        <f t="shared" si="167"/>
        <v>0.2</v>
      </c>
      <c r="AB182" s="66">
        <f t="shared" si="182"/>
        <v>0</v>
      </c>
      <c r="AC182" s="67">
        <f t="shared" si="176"/>
        <v>0</v>
      </c>
      <c r="AD182" s="65">
        <f t="shared" si="168"/>
        <v>0.2</v>
      </c>
      <c r="AE182" s="66">
        <f t="shared" si="158"/>
        <v>0</v>
      </c>
      <c r="AF182" s="67">
        <f t="shared" si="177"/>
        <v>0</v>
      </c>
      <c r="AG182" s="68" t="e">
        <f t="shared" si="183"/>
        <v>#DIV/0!</v>
      </c>
    </row>
    <row r="183" spans="1:33" ht="25.5" x14ac:dyDescent="0.2">
      <c r="A183" s="112" t="s">
        <v>349</v>
      </c>
      <c r="B183" s="1" t="s">
        <v>350</v>
      </c>
      <c r="C183" s="6" t="str">
        <f>VLOOKUP(A183,'[1]Planilha Orçamentaria'!$A:$L,4,0)</f>
        <v>SABESP</v>
      </c>
      <c r="D183" s="22" t="str">
        <f>VLOOKUP(A183,'[1]Planilha Orçamentaria'!$A:$L,3,0)</f>
        <v>HM03247</v>
      </c>
      <c r="E183" s="23">
        <f>VLOOKUP(A183,'[1]Planilha Orçamentaria'!$A:$L,6,0)</f>
        <v>1</v>
      </c>
      <c r="F183" s="13" t="str">
        <f>VLOOKUP(A183,'[1]Planilha Orçamentaria'!$A:$L,5,0)</f>
        <v>und</v>
      </c>
      <c r="G183" s="32">
        <f t="shared" si="160"/>
        <v>0</v>
      </c>
      <c r="H183" s="7">
        <f t="shared" si="170"/>
        <v>0</v>
      </c>
      <c r="I183" s="61"/>
      <c r="J183" s="62"/>
      <c r="K183" s="63">
        <f t="shared" si="171"/>
        <v>0</v>
      </c>
      <c r="L183" s="81">
        <f t="shared" si="103"/>
        <v>0</v>
      </c>
      <c r="M183" s="62">
        <f t="shared" si="161"/>
        <v>0</v>
      </c>
      <c r="N183" s="63">
        <f t="shared" si="162"/>
        <v>0</v>
      </c>
      <c r="O183" s="82">
        <f t="shared" si="163"/>
        <v>0</v>
      </c>
      <c r="P183" s="83">
        <f t="shared" si="178"/>
        <v>0</v>
      </c>
      <c r="Q183" s="84">
        <f t="shared" si="172"/>
        <v>0</v>
      </c>
      <c r="R183" s="65">
        <f t="shared" si="164"/>
        <v>0.2</v>
      </c>
      <c r="S183" s="66">
        <f t="shared" si="179"/>
        <v>0</v>
      </c>
      <c r="T183" s="67">
        <f t="shared" si="173"/>
        <v>0</v>
      </c>
      <c r="U183" s="65">
        <f t="shared" si="165"/>
        <v>0.2</v>
      </c>
      <c r="V183" s="66">
        <f t="shared" si="180"/>
        <v>0</v>
      </c>
      <c r="W183" s="67">
        <f t="shared" si="174"/>
        <v>0</v>
      </c>
      <c r="X183" s="65">
        <f t="shared" si="166"/>
        <v>0.2</v>
      </c>
      <c r="Y183" s="66">
        <f t="shared" si="181"/>
        <v>0</v>
      </c>
      <c r="Z183" s="67">
        <f t="shared" si="175"/>
        <v>0</v>
      </c>
      <c r="AA183" s="65">
        <f t="shared" si="167"/>
        <v>0.2</v>
      </c>
      <c r="AB183" s="66">
        <f t="shared" si="182"/>
        <v>0</v>
      </c>
      <c r="AC183" s="67">
        <f t="shared" si="176"/>
        <v>0</v>
      </c>
      <c r="AD183" s="65">
        <f t="shared" si="168"/>
        <v>0.2</v>
      </c>
      <c r="AE183" s="66">
        <f t="shared" si="158"/>
        <v>0</v>
      </c>
      <c r="AF183" s="67">
        <f t="shared" si="177"/>
        <v>0</v>
      </c>
      <c r="AG183" s="68" t="e">
        <f t="shared" si="183"/>
        <v>#DIV/0!</v>
      </c>
    </row>
    <row r="184" spans="1:33" x14ac:dyDescent="0.2">
      <c r="A184" s="112" t="s">
        <v>351</v>
      </c>
      <c r="B184" s="11" t="s">
        <v>352</v>
      </c>
      <c r="C184" s="6" t="str">
        <f>VLOOKUP(A184,'[1]Planilha Orçamentaria'!$A:$L,4,0)</f>
        <v>SINAPI</v>
      </c>
      <c r="D184" s="22">
        <f>VLOOKUP(A184,'[1]Planilha Orçamentaria'!$A:$L,3,0)</f>
        <v>11296</v>
      </c>
      <c r="E184" s="23">
        <f>VLOOKUP(A184,'[1]Planilha Orçamentaria'!$A:$L,6,0)</f>
        <v>1</v>
      </c>
      <c r="F184" s="13" t="str">
        <f>VLOOKUP(A184,'[1]Planilha Orçamentaria'!$A:$L,5,0)</f>
        <v>und</v>
      </c>
      <c r="G184" s="32">
        <f t="shared" si="160"/>
        <v>0</v>
      </c>
      <c r="H184" s="7">
        <f t="shared" si="170"/>
        <v>0</v>
      </c>
      <c r="I184" s="61"/>
      <c r="J184" s="62"/>
      <c r="K184" s="63">
        <f t="shared" si="171"/>
        <v>0</v>
      </c>
      <c r="L184" s="81">
        <f t="shared" si="103"/>
        <v>0</v>
      </c>
      <c r="M184" s="62">
        <f t="shared" si="161"/>
        <v>0</v>
      </c>
      <c r="N184" s="63">
        <f t="shared" si="162"/>
        <v>0</v>
      </c>
      <c r="O184" s="82">
        <f t="shared" si="163"/>
        <v>0</v>
      </c>
      <c r="P184" s="83">
        <f t="shared" si="178"/>
        <v>0</v>
      </c>
      <c r="Q184" s="84">
        <f t="shared" si="172"/>
        <v>0</v>
      </c>
      <c r="R184" s="65">
        <f t="shared" si="164"/>
        <v>0.2</v>
      </c>
      <c r="S184" s="66">
        <f t="shared" si="179"/>
        <v>0</v>
      </c>
      <c r="T184" s="67">
        <f t="shared" si="173"/>
        <v>0</v>
      </c>
      <c r="U184" s="65">
        <f t="shared" si="165"/>
        <v>0.2</v>
      </c>
      <c r="V184" s="66">
        <f t="shared" si="180"/>
        <v>0</v>
      </c>
      <c r="W184" s="67">
        <f t="shared" si="174"/>
        <v>0</v>
      </c>
      <c r="X184" s="65">
        <f t="shared" si="166"/>
        <v>0.2</v>
      </c>
      <c r="Y184" s="66">
        <f t="shared" si="181"/>
        <v>0</v>
      </c>
      <c r="Z184" s="67">
        <f t="shared" si="175"/>
        <v>0</v>
      </c>
      <c r="AA184" s="65">
        <f t="shared" si="167"/>
        <v>0.2</v>
      </c>
      <c r="AB184" s="66">
        <f t="shared" si="182"/>
        <v>0</v>
      </c>
      <c r="AC184" s="67">
        <f t="shared" si="176"/>
        <v>0</v>
      </c>
      <c r="AD184" s="65">
        <f t="shared" si="168"/>
        <v>0.2</v>
      </c>
      <c r="AE184" s="66">
        <v>368.78</v>
      </c>
      <c r="AF184" s="67">
        <f t="shared" si="177"/>
        <v>368.78</v>
      </c>
      <c r="AG184" s="68" t="e">
        <f t="shared" si="183"/>
        <v>#DIV/0!</v>
      </c>
    </row>
    <row r="185" spans="1:33" ht="25.5" x14ac:dyDescent="0.2">
      <c r="A185" s="112" t="s">
        <v>353</v>
      </c>
      <c r="B185" s="1" t="s">
        <v>354</v>
      </c>
      <c r="C185" s="6" t="str">
        <f>VLOOKUP(A185,'[1]Planilha Orçamentaria'!$A:$L,4,0)</f>
        <v>MERCADO</v>
      </c>
      <c r="D185" s="22" t="str">
        <f>VLOOKUP(A185,'[1]Planilha Orçamentaria'!$A:$L,3,0)</f>
        <v>-</v>
      </c>
      <c r="E185" s="23">
        <f>VLOOKUP(A185,'[1]Planilha Orçamentaria'!$A:$L,6,0)</f>
        <v>112</v>
      </c>
      <c r="F185" s="13" t="str">
        <f>VLOOKUP(A185,'[1]Planilha Orçamentaria'!$A:$L,5,0)</f>
        <v>und</v>
      </c>
      <c r="G185" s="32">
        <f t="shared" si="160"/>
        <v>0</v>
      </c>
      <c r="H185" s="7">
        <f t="shared" si="170"/>
        <v>0</v>
      </c>
      <c r="I185" s="61"/>
      <c r="J185" s="62"/>
      <c r="K185" s="63">
        <f t="shared" si="171"/>
        <v>0</v>
      </c>
      <c r="L185" s="81">
        <f t="shared" si="103"/>
        <v>0</v>
      </c>
      <c r="M185" s="62">
        <f t="shared" si="161"/>
        <v>0</v>
      </c>
      <c r="N185" s="63">
        <f t="shared" si="162"/>
        <v>0</v>
      </c>
      <c r="O185" s="82">
        <f t="shared" si="163"/>
        <v>0</v>
      </c>
      <c r="P185" s="83">
        <f t="shared" si="178"/>
        <v>0</v>
      </c>
      <c r="Q185" s="84">
        <f t="shared" si="172"/>
        <v>0</v>
      </c>
      <c r="R185" s="65">
        <f t="shared" si="164"/>
        <v>0.2</v>
      </c>
      <c r="S185" s="66">
        <f t="shared" si="179"/>
        <v>0</v>
      </c>
      <c r="T185" s="67">
        <f t="shared" si="173"/>
        <v>0</v>
      </c>
      <c r="U185" s="65">
        <f t="shared" si="165"/>
        <v>0.2</v>
      </c>
      <c r="V185" s="66">
        <f t="shared" si="180"/>
        <v>0</v>
      </c>
      <c r="W185" s="67">
        <f t="shared" si="174"/>
        <v>0</v>
      </c>
      <c r="X185" s="65">
        <f t="shared" si="166"/>
        <v>0.2</v>
      </c>
      <c r="Y185" s="66">
        <f t="shared" si="181"/>
        <v>0</v>
      </c>
      <c r="Z185" s="67">
        <f t="shared" si="175"/>
        <v>0</v>
      </c>
      <c r="AA185" s="65">
        <f t="shared" si="167"/>
        <v>0.2</v>
      </c>
      <c r="AB185" s="66">
        <f t="shared" si="182"/>
        <v>0</v>
      </c>
      <c r="AC185" s="67">
        <f t="shared" si="176"/>
        <v>0</v>
      </c>
      <c r="AD185" s="65">
        <f t="shared" si="168"/>
        <v>0.2</v>
      </c>
      <c r="AE185" s="66">
        <f t="shared" si="158"/>
        <v>0</v>
      </c>
      <c r="AF185" s="67">
        <f t="shared" si="177"/>
        <v>0</v>
      </c>
      <c r="AG185" s="68" t="e">
        <f t="shared" si="183"/>
        <v>#DIV/0!</v>
      </c>
    </row>
    <row r="186" spans="1:33" ht="25.5" x14ac:dyDescent="0.2">
      <c r="A186" s="112" t="s">
        <v>355</v>
      </c>
      <c r="B186" s="1" t="s">
        <v>356</v>
      </c>
      <c r="C186" s="6" t="str">
        <f>VLOOKUP(A186,'[1]Planilha Orçamentaria'!$A:$L,4,0)</f>
        <v>MERCADO</v>
      </c>
      <c r="D186" s="22" t="str">
        <f>VLOOKUP(A186,'[1]Planilha Orçamentaria'!$A:$L,3,0)</f>
        <v>-</v>
      </c>
      <c r="E186" s="23">
        <f>VLOOKUP(A186,'[1]Planilha Orçamentaria'!$A:$L,6,0)</f>
        <v>188</v>
      </c>
      <c r="F186" s="13" t="str">
        <f>VLOOKUP(A186,'[1]Planilha Orçamentaria'!$A:$L,5,0)</f>
        <v>und</v>
      </c>
      <c r="G186" s="32">
        <f t="shared" si="160"/>
        <v>0</v>
      </c>
      <c r="H186" s="7">
        <f t="shared" si="170"/>
        <v>0</v>
      </c>
      <c r="I186" s="61"/>
      <c r="J186" s="62"/>
      <c r="K186" s="63">
        <f t="shared" si="171"/>
        <v>0</v>
      </c>
      <c r="L186" s="81">
        <f t="shared" si="103"/>
        <v>0</v>
      </c>
      <c r="M186" s="62">
        <f t="shared" si="161"/>
        <v>0</v>
      </c>
      <c r="N186" s="63">
        <f t="shared" si="162"/>
        <v>0</v>
      </c>
      <c r="O186" s="82">
        <f t="shared" si="163"/>
        <v>0</v>
      </c>
      <c r="P186" s="83">
        <f t="shared" si="178"/>
        <v>0</v>
      </c>
      <c r="Q186" s="84">
        <f t="shared" si="172"/>
        <v>0</v>
      </c>
      <c r="R186" s="65">
        <f t="shared" si="164"/>
        <v>0.2</v>
      </c>
      <c r="S186" s="66">
        <f t="shared" si="179"/>
        <v>0</v>
      </c>
      <c r="T186" s="67">
        <f t="shared" si="173"/>
        <v>0</v>
      </c>
      <c r="U186" s="65">
        <f t="shared" si="165"/>
        <v>0.2</v>
      </c>
      <c r="V186" s="66">
        <f t="shared" si="180"/>
        <v>0</v>
      </c>
      <c r="W186" s="67">
        <f t="shared" si="174"/>
        <v>0</v>
      </c>
      <c r="X186" s="65">
        <f t="shared" si="166"/>
        <v>0.2</v>
      </c>
      <c r="Y186" s="66">
        <f t="shared" si="181"/>
        <v>0</v>
      </c>
      <c r="Z186" s="67">
        <f t="shared" si="175"/>
        <v>0</v>
      </c>
      <c r="AA186" s="65">
        <f t="shared" si="167"/>
        <v>0.2</v>
      </c>
      <c r="AB186" s="66">
        <f t="shared" si="182"/>
        <v>0</v>
      </c>
      <c r="AC186" s="67">
        <f t="shared" si="176"/>
        <v>0</v>
      </c>
      <c r="AD186" s="65">
        <f t="shared" si="168"/>
        <v>0.2</v>
      </c>
      <c r="AE186" s="66">
        <f t="shared" si="158"/>
        <v>0</v>
      </c>
      <c r="AF186" s="67">
        <f t="shared" si="177"/>
        <v>0</v>
      </c>
      <c r="AG186" s="68" t="e">
        <f t="shared" si="183"/>
        <v>#DIV/0!</v>
      </c>
    </row>
    <row r="187" spans="1:33" ht="25.5" x14ac:dyDescent="0.2">
      <c r="A187" s="112" t="s">
        <v>357</v>
      </c>
      <c r="B187" s="1" t="s">
        <v>358</v>
      </c>
      <c r="C187" s="6" t="str">
        <f>VLOOKUP(A187,'[1]Planilha Orçamentaria'!$A:$L,4,0)</f>
        <v>MERCADO</v>
      </c>
      <c r="D187" s="22" t="str">
        <f>VLOOKUP(A187,'[1]Planilha Orçamentaria'!$A:$L,3,0)</f>
        <v>-</v>
      </c>
      <c r="E187" s="23">
        <f>VLOOKUP(A187,'[1]Planilha Orçamentaria'!$A:$L,6,0)</f>
        <v>12</v>
      </c>
      <c r="F187" s="13" t="str">
        <f>VLOOKUP(A187,'[1]Planilha Orçamentaria'!$A:$L,5,0)</f>
        <v>und</v>
      </c>
      <c r="G187" s="32">
        <f t="shared" si="160"/>
        <v>0</v>
      </c>
      <c r="H187" s="7">
        <f t="shared" si="170"/>
        <v>0</v>
      </c>
      <c r="I187" s="61"/>
      <c r="J187" s="62"/>
      <c r="K187" s="63">
        <f t="shared" si="171"/>
        <v>0</v>
      </c>
      <c r="L187" s="81">
        <f t="shared" si="103"/>
        <v>0</v>
      </c>
      <c r="M187" s="62">
        <f t="shared" si="161"/>
        <v>0</v>
      </c>
      <c r="N187" s="63">
        <f t="shared" si="162"/>
        <v>0</v>
      </c>
      <c r="O187" s="82">
        <f t="shared" si="163"/>
        <v>0</v>
      </c>
      <c r="P187" s="83">
        <f t="shared" si="178"/>
        <v>0</v>
      </c>
      <c r="Q187" s="84">
        <f t="shared" si="172"/>
        <v>0</v>
      </c>
      <c r="R187" s="65">
        <f t="shared" si="164"/>
        <v>0.2</v>
      </c>
      <c r="S187" s="66">
        <f t="shared" si="179"/>
        <v>0</v>
      </c>
      <c r="T187" s="67">
        <f t="shared" si="173"/>
        <v>0</v>
      </c>
      <c r="U187" s="65">
        <f t="shared" si="165"/>
        <v>0.2</v>
      </c>
      <c r="V187" s="66">
        <f t="shared" si="180"/>
        <v>0</v>
      </c>
      <c r="W187" s="67">
        <f t="shared" si="174"/>
        <v>0</v>
      </c>
      <c r="X187" s="65">
        <f t="shared" si="166"/>
        <v>0.2</v>
      </c>
      <c r="Y187" s="66">
        <f t="shared" si="181"/>
        <v>0</v>
      </c>
      <c r="Z187" s="67">
        <f t="shared" si="175"/>
        <v>0</v>
      </c>
      <c r="AA187" s="65">
        <f t="shared" si="167"/>
        <v>0.2</v>
      </c>
      <c r="AB187" s="66">
        <f t="shared" si="182"/>
        <v>0</v>
      </c>
      <c r="AC187" s="67">
        <f t="shared" si="176"/>
        <v>0</v>
      </c>
      <c r="AD187" s="65">
        <f t="shared" si="168"/>
        <v>0.2</v>
      </c>
      <c r="AE187" s="66">
        <f t="shared" si="158"/>
        <v>0</v>
      </c>
      <c r="AF187" s="67">
        <f t="shared" si="177"/>
        <v>0</v>
      </c>
      <c r="AG187" s="68" t="e">
        <f t="shared" si="183"/>
        <v>#DIV/0!</v>
      </c>
    </row>
    <row r="188" spans="1:33" x14ac:dyDescent="0.2">
      <c r="A188" s="112" t="s">
        <v>359</v>
      </c>
      <c r="B188" s="1" t="s">
        <v>360</v>
      </c>
      <c r="C188" s="6" t="str">
        <f>VLOOKUP(A188,'[1]Planilha Orçamentaria'!$A:$L,4,0)</f>
        <v>SABESP</v>
      </c>
      <c r="D188" s="22" t="str">
        <f>VLOOKUP(A188,'[1]Planilha Orçamentaria'!$A:$L,3,0)</f>
        <v>HM07301</v>
      </c>
      <c r="E188" s="23">
        <f>VLOOKUP(A188,'[1]Planilha Orçamentaria'!$A:$L,6,0)</f>
        <v>16</v>
      </c>
      <c r="F188" s="13" t="str">
        <f>VLOOKUP(A188,'[1]Planilha Orçamentaria'!$A:$L,5,0)</f>
        <v>und</v>
      </c>
      <c r="G188" s="32">
        <f t="shared" si="160"/>
        <v>0</v>
      </c>
      <c r="H188" s="7">
        <f t="shared" si="170"/>
        <v>0</v>
      </c>
      <c r="I188" s="61"/>
      <c r="J188" s="62"/>
      <c r="K188" s="63">
        <f t="shared" si="171"/>
        <v>0</v>
      </c>
      <c r="L188" s="81">
        <f t="shared" si="103"/>
        <v>0</v>
      </c>
      <c r="M188" s="62">
        <f t="shared" si="161"/>
        <v>0</v>
      </c>
      <c r="N188" s="63">
        <f t="shared" si="162"/>
        <v>0</v>
      </c>
      <c r="O188" s="82">
        <f t="shared" si="163"/>
        <v>0</v>
      </c>
      <c r="P188" s="83">
        <f t="shared" si="178"/>
        <v>0</v>
      </c>
      <c r="Q188" s="84">
        <f t="shared" si="172"/>
        <v>0</v>
      </c>
      <c r="R188" s="65">
        <f t="shared" si="164"/>
        <v>0.2</v>
      </c>
      <c r="S188" s="66">
        <f t="shared" si="179"/>
        <v>0</v>
      </c>
      <c r="T188" s="67">
        <f t="shared" si="173"/>
        <v>0</v>
      </c>
      <c r="U188" s="65">
        <f t="shared" si="165"/>
        <v>0.2</v>
      </c>
      <c r="V188" s="66">
        <f t="shared" si="180"/>
        <v>0</v>
      </c>
      <c r="W188" s="67">
        <f t="shared" si="174"/>
        <v>0</v>
      </c>
      <c r="X188" s="65">
        <f t="shared" si="166"/>
        <v>0.2</v>
      </c>
      <c r="Y188" s="66">
        <f t="shared" si="181"/>
        <v>0</v>
      </c>
      <c r="Z188" s="67">
        <f t="shared" si="175"/>
        <v>0</v>
      </c>
      <c r="AA188" s="65">
        <f t="shared" si="167"/>
        <v>0.2</v>
      </c>
      <c r="AB188" s="66">
        <f t="shared" si="182"/>
        <v>0</v>
      </c>
      <c r="AC188" s="67">
        <f t="shared" si="176"/>
        <v>0</v>
      </c>
      <c r="AD188" s="65">
        <f t="shared" si="168"/>
        <v>0.2</v>
      </c>
      <c r="AE188" s="66">
        <f t="shared" si="158"/>
        <v>0</v>
      </c>
      <c r="AF188" s="67">
        <f t="shared" si="177"/>
        <v>0</v>
      </c>
      <c r="AG188" s="68" t="e">
        <f t="shared" si="183"/>
        <v>#DIV/0!</v>
      </c>
    </row>
    <row r="189" spans="1:33" x14ac:dyDescent="0.2">
      <c r="A189" s="112" t="s">
        <v>361</v>
      </c>
      <c r="B189" s="11" t="s">
        <v>362</v>
      </c>
      <c r="C189" s="6" t="str">
        <f>VLOOKUP(A189,'[1]Planilha Orçamentaria'!$A:$L,4,0)</f>
        <v>SABESP</v>
      </c>
      <c r="D189" s="22" t="str">
        <f>VLOOKUP(A189,'[1]Planilha Orçamentaria'!$A:$L,3,0)</f>
        <v>HM07303</v>
      </c>
      <c r="E189" s="23">
        <f>VLOOKUP(A189,'[1]Planilha Orçamentaria'!$A:$L,6,0)</f>
        <v>25</v>
      </c>
      <c r="F189" s="13" t="str">
        <f>VLOOKUP(A189,'[1]Planilha Orçamentaria'!$A:$L,5,0)</f>
        <v>und</v>
      </c>
      <c r="G189" s="32">
        <f t="shared" si="160"/>
        <v>0</v>
      </c>
      <c r="H189" s="7">
        <f t="shared" si="170"/>
        <v>0</v>
      </c>
      <c r="I189" s="61"/>
      <c r="J189" s="62"/>
      <c r="K189" s="63">
        <f t="shared" si="171"/>
        <v>0</v>
      </c>
      <c r="L189" s="81">
        <f t="shared" si="103"/>
        <v>0</v>
      </c>
      <c r="M189" s="62">
        <f t="shared" si="161"/>
        <v>0</v>
      </c>
      <c r="N189" s="63">
        <f t="shared" si="162"/>
        <v>0</v>
      </c>
      <c r="O189" s="82">
        <f t="shared" si="163"/>
        <v>0</v>
      </c>
      <c r="P189" s="83">
        <f t="shared" si="178"/>
        <v>0</v>
      </c>
      <c r="Q189" s="84">
        <f t="shared" si="172"/>
        <v>0</v>
      </c>
      <c r="R189" s="65">
        <f t="shared" si="164"/>
        <v>0.2</v>
      </c>
      <c r="S189" s="66">
        <f t="shared" si="179"/>
        <v>0</v>
      </c>
      <c r="T189" s="67">
        <f t="shared" si="173"/>
        <v>0</v>
      </c>
      <c r="U189" s="65">
        <f t="shared" si="165"/>
        <v>0.2</v>
      </c>
      <c r="V189" s="66">
        <f t="shared" si="180"/>
        <v>0</v>
      </c>
      <c r="W189" s="67">
        <f t="shared" si="174"/>
        <v>0</v>
      </c>
      <c r="X189" s="65">
        <f t="shared" si="166"/>
        <v>0.2</v>
      </c>
      <c r="Y189" s="66">
        <f t="shared" si="181"/>
        <v>0</v>
      </c>
      <c r="Z189" s="67">
        <f t="shared" si="175"/>
        <v>0</v>
      </c>
      <c r="AA189" s="65">
        <f t="shared" si="167"/>
        <v>0.2</v>
      </c>
      <c r="AB189" s="66">
        <f t="shared" si="182"/>
        <v>0</v>
      </c>
      <c r="AC189" s="67">
        <f t="shared" si="176"/>
        <v>0</v>
      </c>
      <c r="AD189" s="65">
        <f t="shared" si="168"/>
        <v>0.2</v>
      </c>
      <c r="AE189" s="66">
        <f t="shared" si="158"/>
        <v>0</v>
      </c>
      <c r="AF189" s="67">
        <f t="shared" si="177"/>
        <v>0</v>
      </c>
      <c r="AG189" s="68" t="e">
        <f t="shared" si="183"/>
        <v>#DIV/0!</v>
      </c>
    </row>
    <row r="190" spans="1:33" x14ac:dyDescent="0.2">
      <c r="A190" s="112" t="s">
        <v>363</v>
      </c>
      <c r="B190" s="1" t="s">
        <v>364</v>
      </c>
      <c r="C190" s="6" t="str">
        <f>VLOOKUP(A190,'[1]Planilha Orçamentaria'!$A:$L,4,0)</f>
        <v>SABESP</v>
      </c>
      <c r="D190" s="22" t="str">
        <f>VLOOKUP(A190,'[1]Planilha Orçamentaria'!$A:$L,3,0)</f>
        <v>HM07304</v>
      </c>
      <c r="E190" s="23">
        <f>VLOOKUP(A190,'[1]Planilha Orçamentaria'!$A:$L,6,0)</f>
        <v>7</v>
      </c>
      <c r="F190" s="13" t="str">
        <f>VLOOKUP(A190,'[1]Planilha Orçamentaria'!$A:$L,5,0)</f>
        <v>und</v>
      </c>
      <c r="G190" s="32">
        <f t="shared" si="160"/>
        <v>0</v>
      </c>
      <c r="H190" s="7">
        <f t="shared" si="170"/>
        <v>0</v>
      </c>
      <c r="I190" s="61"/>
      <c r="J190" s="62"/>
      <c r="K190" s="63">
        <f t="shared" si="171"/>
        <v>0</v>
      </c>
      <c r="L190" s="81">
        <f t="shared" si="103"/>
        <v>0</v>
      </c>
      <c r="M190" s="62">
        <f t="shared" si="161"/>
        <v>0</v>
      </c>
      <c r="N190" s="63">
        <f t="shared" si="162"/>
        <v>0</v>
      </c>
      <c r="O190" s="82">
        <f t="shared" si="163"/>
        <v>0</v>
      </c>
      <c r="P190" s="83">
        <f t="shared" si="178"/>
        <v>0</v>
      </c>
      <c r="Q190" s="84">
        <f t="shared" si="172"/>
        <v>0</v>
      </c>
      <c r="R190" s="65">
        <f t="shared" si="164"/>
        <v>0.2</v>
      </c>
      <c r="S190" s="66">
        <f t="shared" si="179"/>
        <v>0</v>
      </c>
      <c r="T190" s="67">
        <f t="shared" si="173"/>
        <v>0</v>
      </c>
      <c r="U190" s="65">
        <f t="shared" si="165"/>
        <v>0.2</v>
      </c>
      <c r="V190" s="66">
        <f t="shared" si="180"/>
        <v>0</v>
      </c>
      <c r="W190" s="67">
        <f t="shared" si="174"/>
        <v>0</v>
      </c>
      <c r="X190" s="65">
        <f t="shared" si="166"/>
        <v>0.2</v>
      </c>
      <c r="Y190" s="66">
        <f t="shared" si="181"/>
        <v>0</v>
      </c>
      <c r="Z190" s="67">
        <f t="shared" si="175"/>
        <v>0</v>
      </c>
      <c r="AA190" s="65">
        <f t="shared" si="167"/>
        <v>0.2</v>
      </c>
      <c r="AB190" s="66">
        <f t="shared" si="182"/>
        <v>0</v>
      </c>
      <c r="AC190" s="67">
        <f t="shared" si="176"/>
        <v>0</v>
      </c>
      <c r="AD190" s="65">
        <f t="shared" si="168"/>
        <v>0.2</v>
      </c>
      <c r="AE190" s="66">
        <v>79.64</v>
      </c>
      <c r="AF190" s="67">
        <f t="shared" si="177"/>
        <v>79.64</v>
      </c>
      <c r="AG190" s="68" t="e">
        <f t="shared" si="183"/>
        <v>#DIV/0!</v>
      </c>
    </row>
    <row r="191" spans="1:33" x14ac:dyDescent="0.2">
      <c r="A191" s="112" t="s">
        <v>365</v>
      </c>
      <c r="B191" s="1" t="s">
        <v>366</v>
      </c>
      <c r="C191" s="6" t="str">
        <f>VLOOKUP(A191,'[1]Planilha Orçamentaria'!$A:$L,4,0)</f>
        <v>SABESP</v>
      </c>
      <c r="D191" s="22" t="str">
        <f>VLOOKUP(A191,'[1]Planilha Orçamentaria'!$A:$L,3,0)</f>
        <v>HM07305</v>
      </c>
      <c r="E191" s="23">
        <f>VLOOKUP(A191,'[1]Planilha Orçamentaria'!$A:$L,6,0)</f>
        <v>1</v>
      </c>
      <c r="F191" s="13" t="str">
        <f>VLOOKUP(A191,'[1]Planilha Orçamentaria'!$A:$L,5,0)</f>
        <v>und</v>
      </c>
      <c r="G191" s="32">
        <f t="shared" si="160"/>
        <v>0</v>
      </c>
      <c r="H191" s="7">
        <f t="shared" si="170"/>
        <v>0</v>
      </c>
      <c r="I191" s="61"/>
      <c r="J191" s="62"/>
      <c r="K191" s="63">
        <f t="shared" si="171"/>
        <v>0</v>
      </c>
      <c r="L191" s="81">
        <f t="shared" si="103"/>
        <v>0</v>
      </c>
      <c r="M191" s="62">
        <f t="shared" si="161"/>
        <v>0</v>
      </c>
      <c r="N191" s="63">
        <f t="shared" si="162"/>
        <v>0</v>
      </c>
      <c r="O191" s="82">
        <f t="shared" si="163"/>
        <v>0</v>
      </c>
      <c r="P191" s="83">
        <f t="shared" si="178"/>
        <v>0</v>
      </c>
      <c r="Q191" s="84">
        <f t="shared" si="172"/>
        <v>0</v>
      </c>
      <c r="R191" s="65">
        <f t="shared" si="164"/>
        <v>0.2</v>
      </c>
      <c r="S191" s="66">
        <f t="shared" si="179"/>
        <v>0</v>
      </c>
      <c r="T191" s="67">
        <f t="shared" si="173"/>
        <v>0</v>
      </c>
      <c r="U191" s="65">
        <f t="shared" si="165"/>
        <v>0.2</v>
      </c>
      <c r="V191" s="66">
        <f t="shared" si="180"/>
        <v>0</v>
      </c>
      <c r="W191" s="67">
        <f t="shared" si="174"/>
        <v>0</v>
      </c>
      <c r="X191" s="65">
        <f t="shared" si="166"/>
        <v>0.2</v>
      </c>
      <c r="Y191" s="66">
        <f t="shared" si="181"/>
        <v>0</v>
      </c>
      <c r="Z191" s="67">
        <f t="shared" si="175"/>
        <v>0</v>
      </c>
      <c r="AA191" s="65">
        <f t="shared" si="167"/>
        <v>0.2</v>
      </c>
      <c r="AB191" s="66">
        <f t="shared" si="182"/>
        <v>0</v>
      </c>
      <c r="AC191" s="67">
        <f t="shared" si="176"/>
        <v>0</v>
      </c>
      <c r="AD191" s="65">
        <f t="shared" si="168"/>
        <v>0.2</v>
      </c>
      <c r="AE191" s="66">
        <f t="shared" si="158"/>
        <v>0</v>
      </c>
      <c r="AF191" s="67">
        <f t="shared" si="177"/>
        <v>0</v>
      </c>
      <c r="AG191" s="68" t="e">
        <f t="shared" si="183"/>
        <v>#DIV/0!</v>
      </c>
    </row>
    <row r="192" spans="1:33" ht="25.5" x14ac:dyDescent="0.2">
      <c r="A192" s="112" t="s">
        <v>367</v>
      </c>
      <c r="B192" s="21" t="s">
        <v>368</v>
      </c>
      <c r="C192" s="6" t="str">
        <f>VLOOKUP(A192,'[1]Planilha Orçamentaria'!$A:$L,4,0)</f>
        <v>MERCADO</v>
      </c>
      <c r="D192" s="22" t="str">
        <f>VLOOKUP(A192,'[1]Planilha Orçamentaria'!$A:$L,3,0)</f>
        <v>-</v>
      </c>
      <c r="E192" s="23">
        <f>VLOOKUP(A192,'[1]Planilha Orçamentaria'!$A:$L,6,0)</f>
        <v>8</v>
      </c>
      <c r="F192" s="13" t="str">
        <f>VLOOKUP(A192,'[1]Planilha Orçamentaria'!$A:$L,5,0)</f>
        <v>und</v>
      </c>
      <c r="G192" s="32">
        <f t="shared" si="160"/>
        <v>0</v>
      </c>
      <c r="H192" s="7">
        <f t="shared" si="170"/>
        <v>0</v>
      </c>
      <c r="I192" s="61"/>
      <c r="J192" s="62"/>
      <c r="K192" s="63">
        <f t="shared" si="171"/>
        <v>0</v>
      </c>
      <c r="L192" s="81">
        <f t="shared" si="103"/>
        <v>0</v>
      </c>
      <c r="M192" s="62">
        <f t="shared" si="161"/>
        <v>0</v>
      </c>
      <c r="N192" s="63">
        <f t="shared" si="162"/>
        <v>0</v>
      </c>
      <c r="O192" s="82">
        <f t="shared" si="163"/>
        <v>0</v>
      </c>
      <c r="P192" s="83">
        <f t="shared" si="178"/>
        <v>0</v>
      </c>
      <c r="Q192" s="84">
        <f t="shared" si="172"/>
        <v>0</v>
      </c>
      <c r="R192" s="65">
        <f t="shared" si="164"/>
        <v>0.2</v>
      </c>
      <c r="S192" s="66">
        <f t="shared" si="179"/>
        <v>0</v>
      </c>
      <c r="T192" s="67">
        <f t="shared" si="173"/>
        <v>0</v>
      </c>
      <c r="U192" s="65">
        <f t="shared" si="165"/>
        <v>0.2</v>
      </c>
      <c r="V192" s="66">
        <f t="shared" si="180"/>
        <v>0</v>
      </c>
      <c r="W192" s="67">
        <f t="shared" si="174"/>
        <v>0</v>
      </c>
      <c r="X192" s="65">
        <f t="shared" si="166"/>
        <v>0.2</v>
      </c>
      <c r="Y192" s="66">
        <f t="shared" si="181"/>
        <v>0</v>
      </c>
      <c r="Z192" s="67">
        <f t="shared" si="175"/>
        <v>0</v>
      </c>
      <c r="AA192" s="65">
        <f t="shared" si="167"/>
        <v>0.2</v>
      </c>
      <c r="AB192" s="66">
        <f t="shared" si="182"/>
        <v>0</v>
      </c>
      <c r="AC192" s="67">
        <f t="shared" si="176"/>
        <v>0</v>
      </c>
      <c r="AD192" s="65">
        <f t="shared" si="168"/>
        <v>0.2</v>
      </c>
      <c r="AE192" s="66">
        <f t="shared" si="158"/>
        <v>0</v>
      </c>
      <c r="AF192" s="67">
        <f t="shared" si="177"/>
        <v>0</v>
      </c>
      <c r="AG192" s="68"/>
    </row>
    <row r="193" spans="1:33" x14ac:dyDescent="0.2">
      <c r="A193" s="112" t="s">
        <v>369</v>
      </c>
      <c r="B193" s="11" t="s">
        <v>370</v>
      </c>
      <c r="C193" s="6" t="str">
        <f>VLOOKUP(A193,'[1]Planilha Orçamentaria'!$A:$L,4,0)</f>
        <v>MERCADO</v>
      </c>
      <c r="D193" s="22" t="str">
        <f>VLOOKUP(A193,'[1]Planilha Orçamentaria'!$A:$L,3,0)</f>
        <v>-</v>
      </c>
      <c r="E193" s="23">
        <f>VLOOKUP(A193,'[1]Planilha Orçamentaria'!$A:$L,6,0)</f>
        <v>8</v>
      </c>
      <c r="F193" s="13" t="str">
        <f>VLOOKUP(A193,'[1]Planilha Orçamentaria'!$A:$L,5,0)</f>
        <v>und</v>
      </c>
      <c r="G193" s="32">
        <f t="shared" si="160"/>
        <v>0</v>
      </c>
      <c r="H193" s="7">
        <f t="shared" si="170"/>
        <v>0</v>
      </c>
      <c r="I193" s="61"/>
      <c r="J193" s="62"/>
      <c r="K193" s="63">
        <f t="shared" si="171"/>
        <v>0</v>
      </c>
      <c r="L193" s="81">
        <f t="shared" si="103"/>
        <v>0</v>
      </c>
      <c r="M193" s="62">
        <f t="shared" si="161"/>
        <v>0</v>
      </c>
      <c r="N193" s="63">
        <f t="shared" si="162"/>
        <v>0</v>
      </c>
      <c r="O193" s="82">
        <f t="shared" si="163"/>
        <v>0</v>
      </c>
      <c r="P193" s="83">
        <f t="shared" si="178"/>
        <v>0</v>
      </c>
      <c r="Q193" s="84">
        <f t="shared" si="172"/>
        <v>0</v>
      </c>
      <c r="R193" s="65">
        <f t="shared" si="164"/>
        <v>0.2</v>
      </c>
      <c r="S193" s="66">
        <f t="shared" si="179"/>
        <v>0</v>
      </c>
      <c r="T193" s="67">
        <f t="shared" si="173"/>
        <v>0</v>
      </c>
      <c r="U193" s="65">
        <f t="shared" si="165"/>
        <v>0.2</v>
      </c>
      <c r="V193" s="66">
        <f t="shared" si="180"/>
        <v>0</v>
      </c>
      <c r="W193" s="67">
        <f t="shared" si="174"/>
        <v>0</v>
      </c>
      <c r="X193" s="65">
        <f t="shared" si="166"/>
        <v>0.2</v>
      </c>
      <c r="Y193" s="66">
        <f t="shared" si="181"/>
        <v>0</v>
      </c>
      <c r="Z193" s="67">
        <f t="shared" si="175"/>
        <v>0</v>
      </c>
      <c r="AA193" s="65">
        <f t="shared" si="167"/>
        <v>0.2</v>
      </c>
      <c r="AB193" s="66">
        <f t="shared" si="182"/>
        <v>0</v>
      </c>
      <c r="AC193" s="67">
        <f t="shared" si="176"/>
        <v>0</v>
      </c>
      <c r="AD193" s="65">
        <f t="shared" si="168"/>
        <v>0.2</v>
      </c>
      <c r="AE193" s="66">
        <f t="shared" si="158"/>
        <v>0</v>
      </c>
      <c r="AF193" s="67">
        <f t="shared" si="177"/>
        <v>0</v>
      </c>
      <c r="AG193" s="68" t="e">
        <f t="shared" ref="AG193:AG194" si="184">Z193/$N193</f>
        <v>#DIV/0!</v>
      </c>
    </row>
    <row r="194" spans="1:33" x14ac:dyDescent="0.2">
      <c r="A194" s="112" t="s">
        <v>371</v>
      </c>
      <c r="B194" s="1" t="s">
        <v>372</v>
      </c>
      <c r="C194" s="6" t="str">
        <f>VLOOKUP(A194,'[1]Planilha Orçamentaria'!$A:$L,4,0)</f>
        <v>MERCADO</v>
      </c>
      <c r="D194" s="22" t="str">
        <f>VLOOKUP(A194,'[1]Planilha Orçamentaria'!$A:$L,3,0)</f>
        <v>-</v>
      </c>
      <c r="E194" s="23">
        <f>VLOOKUP(A194,'[1]Planilha Orçamentaria'!$A:$L,6,0)</f>
        <v>9</v>
      </c>
      <c r="F194" s="13" t="str">
        <f>VLOOKUP(A194,'[1]Planilha Orçamentaria'!$A:$L,5,0)</f>
        <v>und</v>
      </c>
      <c r="G194" s="32">
        <f t="shared" si="160"/>
        <v>0</v>
      </c>
      <c r="H194" s="7">
        <f t="shared" si="170"/>
        <v>0</v>
      </c>
      <c r="I194" s="61"/>
      <c r="J194" s="62"/>
      <c r="K194" s="63">
        <f t="shared" si="171"/>
        <v>0</v>
      </c>
      <c r="L194" s="81">
        <f t="shared" si="103"/>
        <v>0</v>
      </c>
      <c r="M194" s="62">
        <f t="shared" si="161"/>
        <v>0</v>
      </c>
      <c r="N194" s="63">
        <f t="shared" si="162"/>
        <v>0</v>
      </c>
      <c r="O194" s="82">
        <f t="shared" si="163"/>
        <v>0</v>
      </c>
      <c r="P194" s="83">
        <f t="shared" si="178"/>
        <v>0</v>
      </c>
      <c r="Q194" s="84">
        <f t="shared" si="172"/>
        <v>0</v>
      </c>
      <c r="R194" s="65">
        <f t="shared" si="164"/>
        <v>0.2</v>
      </c>
      <c r="S194" s="66">
        <f t="shared" si="179"/>
        <v>0</v>
      </c>
      <c r="T194" s="67">
        <f t="shared" si="173"/>
        <v>0</v>
      </c>
      <c r="U194" s="65">
        <f t="shared" si="165"/>
        <v>0.2</v>
      </c>
      <c r="V194" s="66">
        <f t="shared" si="180"/>
        <v>0</v>
      </c>
      <c r="W194" s="67">
        <f t="shared" si="174"/>
        <v>0</v>
      </c>
      <c r="X194" s="65">
        <f t="shared" si="166"/>
        <v>0.2</v>
      </c>
      <c r="Y194" s="66">
        <f t="shared" si="181"/>
        <v>0</v>
      </c>
      <c r="Z194" s="67">
        <f t="shared" si="175"/>
        <v>0</v>
      </c>
      <c r="AA194" s="65">
        <f t="shared" si="167"/>
        <v>0.2</v>
      </c>
      <c r="AB194" s="66">
        <f t="shared" si="182"/>
        <v>0</v>
      </c>
      <c r="AC194" s="67">
        <f t="shared" si="176"/>
        <v>0</v>
      </c>
      <c r="AD194" s="65">
        <f t="shared" si="168"/>
        <v>0.2</v>
      </c>
      <c r="AE194" s="66">
        <v>23.43</v>
      </c>
      <c r="AF194" s="67">
        <f t="shared" si="177"/>
        <v>23.43</v>
      </c>
      <c r="AG194" s="68" t="e">
        <f t="shared" si="184"/>
        <v>#DIV/0!</v>
      </c>
    </row>
    <row r="195" spans="1:33" x14ac:dyDescent="0.2">
      <c r="A195" s="113"/>
      <c r="B195" s="114" t="str">
        <f>"ITEM "&amp;A99</f>
        <v>ITEM 6</v>
      </c>
      <c r="C195" s="35"/>
      <c r="D195" s="36"/>
      <c r="E195" s="36"/>
      <c r="F195" s="36"/>
      <c r="G195" s="36"/>
      <c r="H195" s="115">
        <f>SUM(H99:H194)</f>
        <v>0</v>
      </c>
      <c r="I195" s="147">
        <f>SUM(K99:K194)</f>
        <v>0</v>
      </c>
      <c r="J195" s="148"/>
      <c r="K195" s="149"/>
      <c r="L195" s="147">
        <f>SUM(N99:N194)</f>
        <v>0</v>
      </c>
      <c r="M195" s="148"/>
      <c r="N195" s="149"/>
      <c r="O195" s="85"/>
      <c r="P195" s="72">
        <f>SUM(P99:P194)</f>
        <v>0</v>
      </c>
      <c r="Q195" s="72">
        <f>SUM(Q99:Q194)</f>
        <v>0</v>
      </c>
      <c r="R195" s="85"/>
      <c r="S195" s="72">
        <f>SUM(S99:S194)</f>
        <v>0</v>
      </c>
      <c r="T195" s="72">
        <f t="shared" ref="T195:AF195" si="185">SUM(T99:T194)</f>
        <v>0</v>
      </c>
      <c r="U195" s="72"/>
      <c r="V195" s="72">
        <f t="shared" si="185"/>
        <v>0</v>
      </c>
      <c r="W195" s="72">
        <f t="shared" si="185"/>
        <v>0</v>
      </c>
      <c r="X195" s="72"/>
      <c r="Y195" s="72">
        <f t="shared" si="185"/>
        <v>0</v>
      </c>
      <c r="Z195" s="72">
        <f t="shared" si="185"/>
        <v>0</v>
      </c>
      <c r="AA195" s="72"/>
      <c r="AB195" s="72">
        <f t="shared" si="185"/>
        <v>0</v>
      </c>
      <c r="AC195" s="72">
        <f t="shared" si="185"/>
        <v>0</v>
      </c>
      <c r="AD195" s="72"/>
      <c r="AE195" s="72">
        <f t="shared" si="185"/>
        <v>208530.37</v>
      </c>
      <c r="AF195" s="72">
        <f t="shared" si="185"/>
        <v>208530.37</v>
      </c>
      <c r="AG195" s="68" t="e">
        <f>Z195/$L195</f>
        <v>#DIV/0!</v>
      </c>
    </row>
    <row r="196" spans="1:33" x14ac:dyDescent="0.2">
      <c r="A196" s="111" t="s">
        <v>373</v>
      </c>
      <c r="B196" s="49" t="s">
        <v>142</v>
      </c>
      <c r="C196" s="33" t="s">
        <v>181</v>
      </c>
      <c r="D196" s="33" t="s">
        <v>181</v>
      </c>
      <c r="E196" s="33"/>
      <c r="F196" s="33"/>
      <c r="G196" s="34"/>
      <c r="H196" s="54"/>
      <c r="I196" s="54"/>
      <c r="J196" s="54"/>
      <c r="K196" s="55"/>
      <c r="L196" s="54"/>
      <c r="M196" s="54"/>
      <c r="N196" s="55"/>
      <c r="O196" s="77"/>
      <c r="P196" s="78"/>
      <c r="Q196" s="78"/>
      <c r="R196" s="77"/>
      <c r="S196" s="78"/>
      <c r="T196" s="78"/>
      <c r="U196" s="77"/>
      <c r="V196" s="78"/>
      <c r="W196" s="78"/>
      <c r="X196" s="77"/>
      <c r="Y196" s="78"/>
      <c r="Z196" s="78"/>
      <c r="AA196" s="79"/>
      <c r="AB196" s="79"/>
      <c r="AC196" s="79"/>
      <c r="AD196" s="79"/>
      <c r="AE196" s="79"/>
      <c r="AF196" s="79"/>
      <c r="AG196" s="68"/>
    </row>
    <row r="197" spans="1:33" x14ac:dyDescent="0.2">
      <c r="A197" s="116" t="s">
        <v>374</v>
      </c>
      <c r="B197" s="11" t="s">
        <v>375</v>
      </c>
      <c r="C197" s="6" t="str">
        <f>VLOOKUP(A197,'[1]Planilha Orçamentaria'!$A:$L,4,0)</f>
        <v>SABESP</v>
      </c>
      <c r="D197" s="22">
        <f>VLOOKUP(A197,'[1]Planilha Orçamentaria'!$A:$L,3,0)</f>
        <v>70070046</v>
      </c>
      <c r="E197" s="23">
        <f>VLOOKUP(A197,'[1]Planilha Orçamentaria'!$A:$L,6,0)</f>
        <v>10</v>
      </c>
      <c r="F197" s="13" t="str">
        <f>VLOOKUP(A197,'[1]Planilha Orçamentaria'!$A:$L,5,0)</f>
        <v>m³</v>
      </c>
      <c r="G197" s="32">
        <f t="shared" ref="G197:G220" si="186">J197/(1+I197)</f>
        <v>0</v>
      </c>
      <c r="H197" s="7">
        <f t="shared" ref="H197:H212" si="187">ROUND(G197*E197,2)</f>
        <v>0</v>
      </c>
      <c r="I197" s="61"/>
      <c r="J197" s="62"/>
      <c r="K197" s="63">
        <f t="shared" ref="K197:K212" si="188">ROUND((E197*J197),2)</f>
        <v>0</v>
      </c>
      <c r="L197" s="81">
        <f t="shared" ref="L197:L220" si="189">$L$13</f>
        <v>0</v>
      </c>
      <c r="M197" s="62">
        <f t="shared" ref="M197:M202" si="190">ROUND(J197*(1+L197),2)</f>
        <v>0</v>
      </c>
      <c r="N197" s="63">
        <f t="shared" ref="N197:N202" si="191">ROUND((M197*E197),2)</f>
        <v>0</v>
      </c>
      <c r="O197" s="82">
        <v>0</v>
      </c>
      <c r="P197" s="83">
        <f t="shared" ref="P197:P202" si="192">ROUND(O197*$N197,2)</f>
        <v>0</v>
      </c>
      <c r="Q197" s="84">
        <f t="shared" ref="Q197" si="193">P197</f>
        <v>0</v>
      </c>
      <c r="R197" s="82">
        <v>0</v>
      </c>
      <c r="S197" s="83">
        <f t="shared" ref="S197:S202" si="194">ROUND(R197*$N197,2)</f>
        <v>0</v>
      </c>
      <c r="T197" s="84">
        <f t="shared" ref="T197" si="195">Q197+S197</f>
        <v>0</v>
      </c>
      <c r="U197" s="82">
        <v>0</v>
      </c>
      <c r="V197" s="83">
        <f t="shared" ref="V197:V202" si="196">ROUND(U197*$N197,2)</f>
        <v>0</v>
      </c>
      <c r="W197" s="84">
        <f t="shared" ref="W197" si="197">T197+V197</f>
        <v>0</v>
      </c>
      <c r="X197" s="82">
        <v>0</v>
      </c>
      <c r="Y197" s="83">
        <f>ROUNDDOWN(X197*$N197,2)</f>
        <v>0</v>
      </c>
      <c r="Z197" s="84">
        <f t="shared" ref="Z197" si="198">W197+Y197</f>
        <v>0</v>
      </c>
      <c r="AA197" s="117">
        <v>0.25</v>
      </c>
      <c r="AB197" s="118">
        <f t="shared" ref="AB197" si="199">AA197*$N197</f>
        <v>0</v>
      </c>
      <c r="AC197" s="119">
        <f t="shared" ref="AC197" si="200">Z197+AB197</f>
        <v>0</v>
      </c>
      <c r="AD197" s="117">
        <v>0.75</v>
      </c>
      <c r="AE197" s="118">
        <f t="shared" ref="AE197:AE220" si="201">AD197*$N197</f>
        <v>0</v>
      </c>
      <c r="AF197" s="119">
        <f t="shared" ref="AF197" si="202">AC197+AE197</f>
        <v>0</v>
      </c>
      <c r="AG197" s="68" t="e">
        <f t="shared" ref="AG197:AG202" si="203">Z197/$N197</f>
        <v>#DIV/0!</v>
      </c>
    </row>
    <row r="198" spans="1:33" ht="38.25" x14ac:dyDescent="0.2">
      <c r="A198" s="116" t="s">
        <v>376</v>
      </c>
      <c r="B198" s="11" t="s">
        <v>377</v>
      </c>
      <c r="C198" s="6" t="str">
        <f>VLOOKUP(A198,'[1]Planilha Orçamentaria'!$A:$L,4,0)</f>
        <v>SINAPI</v>
      </c>
      <c r="D198" s="22">
        <f>VLOOKUP(A198,'[1]Planilha Orçamentaria'!$A:$L,3,0)</f>
        <v>37561</v>
      </c>
      <c r="E198" s="23">
        <f>VLOOKUP(A198,'[1]Planilha Orçamentaria'!$A:$L,6,0)</f>
        <v>15</v>
      </c>
      <c r="F198" s="13" t="str">
        <f>VLOOKUP(A198,'[1]Planilha Orçamentaria'!$A:$L,5,0)</f>
        <v>m²</v>
      </c>
      <c r="G198" s="32">
        <f t="shared" si="186"/>
        <v>0</v>
      </c>
      <c r="H198" s="7">
        <f t="shared" si="187"/>
        <v>0</v>
      </c>
      <c r="I198" s="61"/>
      <c r="J198" s="62"/>
      <c r="K198" s="63">
        <f t="shared" si="188"/>
        <v>0</v>
      </c>
      <c r="L198" s="81">
        <f t="shared" si="189"/>
        <v>0</v>
      </c>
      <c r="M198" s="62">
        <f t="shared" si="190"/>
        <v>0</v>
      </c>
      <c r="N198" s="63">
        <f t="shared" si="191"/>
        <v>0</v>
      </c>
      <c r="O198" s="82">
        <f t="shared" ref="O198:O220" si="204">O197</f>
        <v>0</v>
      </c>
      <c r="P198" s="83">
        <f t="shared" si="192"/>
        <v>0</v>
      </c>
      <c r="Q198" s="84">
        <f t="shared" ref="Q198:Q202" si="205">P198</f>
        <v>0</v>
      </c>
      <c r="R198" s="82">
        <f t="shared" ref="R198:R220" si="206">R197</f>
        <v>0</v>
      </c>
      <c r="S198" s="83">
        <f t="shared" si="194"/>
        <v>0</v>
      </c>
      <c r="T198" s="84">
        <f t="shared" ref="T198:T202" si="207">Q198+S198</f>
        <v>0</v>
      </c>
      <c r="U198" s="82">
        <f t="shared" ref="U198:U220" si="208">U197</f>
        <v>0</v>
      </c>
      <c r="V198" s="83">
        <f>ROUNDDOWN(U198*$N198,2)</f>
        <v>0</v>
      </c>
      <c r="W198" s="84">
        <f t="shared" ref="W198:W202" si="209">T198+V198</f>
        <v>0</v>
      </c>
      <c r="X198" s="82">
        <f t="shared" ref="X198:X220" si="210">X197</f>
        <v>0</v>
      </c>
      <c r="Y198" s="83">
        <f t="shared" ref="Y198:Y220" si="211">ROUNDDOWN(X198*$N198,2)</f>
        <v>0</v>
      </c>
      <c r="Z198" s="84">
        <f t="shared" ref="Z198:Z202" si="212">W198+Y198</f>
        <v>0</v>
      </c>
      <c r="AA198" s="120">
        <f t="shared" ref="AA198:AA220" si="213">AA197</f>
        <v>0.25</v>
      </c>
      <c r="AB198" s="118">
        <f t="shared" ref="AB198:AB202" si="214">AA198*$N198</f>
        <v>0</v>
      </c>
      <c r="AC198" s="121">
        <f t="shared" ref="AC198:AC202" si="215">Z198+AB198</f>
        <v>0</v>
      </c>
      <c r="AD198" s="117">
        <f t="shared" ref="AD198:AD220" si="216">AD197</f>
        <v>0.75</v>
      </c>
      <c r="AE198" s="118">
        <f t="shared" si="201"/>
        <v>0</v>
      </c>
      <c r="AF198" s="119">
        <f t="shared" ref="AF198:AF202" si="217">AC198+AE198</f>
        <v>0</v>
      </c>
      <c r="AG198" s="68" t="e">
        <f t="shared" si="203"/>
        <v>#DIV/0!</v>
      </c>
    </row>
    <row r="199" spans="1:33" ht="38.25" x14ac:dyDescent="0.2">
      <c r="A199" s="116" t="s">
        <v>378</v>
      </c>
      <c r="B199" s="1" t="s">
        <v>379</v>
      </c>
      <c r="C199" s="6" t="str">
        <f>VLOOKUP(A199,'[1]Planilha Orçamentaria'!$A:$L,4,0)</f>
        <v>SINAPI</v>
      </c>
      <c r="D199" s="22">
        <f>VLOOKUP(A199,'[1]Planilha Orçamentaria'!$A:$L,3,0)</f>
        <v>37561</v>
      </c>
      <c r="E199" s="23">
        <f>VLOOKUP(A199,'[1]Planilha Orçamentaria'!$A:$L,6,0)</f>
        <v>3</v>
      </c>
      <c r="F199" s="13" t="str">
        <f>VLOOKUP(A199,'[1]Planilha Orçamentaria'!$A:$L,5,0)</f>
        <v>m²</v>
      </c>
      <c r="G199" s="32">
        <f t="shared" si="186"/>
        <v>0</v>
      </c>
      <c r="H199" s="7">
        <f t="shared" si="187"/>
        <v>0</v>
      </c>
      <c r="I199" s="61"/>
      <c r="J199" s="62"/>
      <c r="K199" s="63">
        <f t="shared" si="188"/>
        <v>0</v>
      </c>
      <c r="L199" s="81">
        <f t="shared" si="189"/>
        <v>0</v>
      </c>
      <c r="M199" s="62">
        <f t="shared" si="190"/>
        <v>0</v>
      </c>
      <c r="N199" s="63">
        <f t="shared" si="191"/>
        <v>0</v>
      </c>
      <c r="O199" s="82">
        <f t="shared" si="204"/>
        <v>0</v>
      </c>
      <c r="P199" s="83">
        <f t="shared" si="192"/>
        <v>0</v>
      </c>
      <c r="Q199" s="84">
        <f t="shared" ref="Q199" si="218">P199</f>
        <v>0</v>
      </c>
      <c r="R199" s="82">
        <f t="shared" si="206"/>
        <v>0</v>
      </c>
      <c r="S199" s="83">
        <f t="shared" si="194"/>
        <v>0</v>
      </c>
      <c r="T199" s="84">
        <f t="shared" ref="T199" si="219">Q199+S199</f>
        <v>0</v>
      </c>
      <c r="U199" s="82">
        <f t="shared" si="208"/>
        <v>0</v>
      </c>
      <c r="V199" s="83">
        <f t="shared" si="196"/>
        <v>0</v>
      </c>
      <c r="W199" s="84">
        <f t="shared" ref="W199" si="220">T199+V199</f>
        <v>0</v>
      </c>
      <c r="X199" s="82">
        <f t="shared" si="210"/>
        <v>0</v>
      </c>
      <c r="Y199" s="83">
        <f t="shared" si="211"/>
        <v>0</v>
      </c>
      <c r="Z199" s="84">
        <f t="shared" ref="Z199" si="221">W199+Y199</f>
        <v>0</v>
      </c>
      <c r="AA199" s="120">
        <f t="shared" si="213"/>
        <v>0.25</v>
      </c>
      <c r="AB199" s="118">
        <f t="shared" si="214"/>
        <v>0</v>
      </c>
      <c r="AC199" s="121">
        <f t="shared" ref="AC199" si="222">Z199+AB199</f>
        <v>0</v>
      </c>
      <c r="AD199" s="117">
        <f t="shared" si="216"/>
        <v>0.75</v>
      </c>
      <c r="AE199" s="118">
        <f t="shared" si="201"/>
        <v>0</v>
      </c>
      <c r="AF199" s="119">
        <f t="shared" ref="AF199" si="223">AC199+AE199</f>
        <v>0</v>
      </c>
      <c r="AG199" s="68" t="e">
        <f t="shared" si="203"/>
        <v>#DIV/0!</v>
      </c>
    </row>
    <row r="200" spans="1:33" ht="25.5" x14ac:dyDescent="0.2">
      <c r="A200" s="116" t="s">
        <v>380</v>
      </c>
      <c r="B200" s="1" t="s">
        <v>381</v>
      </c>
      <c r="C200" s="6" t="str">
        <f>VLOOKUP(A200,'[1]Planilha Orçamentaria'!$A:$L,4,0)</f>
        <v>SINAPI</v>
      </c>
      <c r="D200" s="22">
        <f>VLOOKUP(A200,'[1]Planilha Orçamentaria'!$A:$L,3,0)</f>
        <v>89356</v>
      </c>
      <c r="E200" s="23">
        <f>VLOOKUP(A200,'[1]Planilha Orçamentaria'!$A:$L,6,0)</f>
        <v>3</v>
      </c>
      <c r="F200" s="13" t="str">
        <f>VLOOKUP(A200,'[1]Planilha Orçamentaria'!$A:$L,5,0)</f>
        <v>m</v>
      </c>
      <c r="G200" s="32">
        <f t="shared" si="186"/>
        <v>0</v>
      </c>
      <c r="H200" s="7">
        <f t="shared" si="187"/>
        <v>0</v>
      </c>
      <c r="I200" s="61"/>
      <c r="J200" s="62"/>
      <c r="K200" s="63">
        <f t="shared" si="188"/>
        <v>0</v>
      </c>
      <c r="L200" s="81">
        <f t="shared" si="189"/>
        <v>0</v>
      </c>
      <c r="M200" s="62">
        <f t="shared" si="190"/>
        <v>0</v>
      </c>
      <c r="N200" s="63">
        <f t="shared" si="191"/>
        <v>0</v>
      </c>
      <c r="O200" s="82">
        <f t="shared" si="204"/>
        <v>0</v>
      </c>
      <c r="P200" s="83">
        <f t="shared" si="192"/>
        <v>0</v>
      </c>
      <c r="Q200" s="84">
        <f t="shared" si="205"/>
        <v>0</v>
      </c>
      <c r="R200" s="82">
        <f t="shared" si="206"/>
        <v>0</v>
      </c>
      <c r="S200" s="83">
        <f>ROUNDDOWN(R200*$N200,2)</f>
        <v>0</v>
      </c>
      <c r="T200" s="84">
        <f t="shared" si="207"/>
        <v>0</v>
      </c>
      <c r="U200" s="82">
        <f t="shared" si="208"/>
        <v>0</v>
      </c>
      <c r="V200" s="83">
        <f t="shared" si="196"/>
        <v>0</v>
      </c>
      <c r="W200" s="84">
        <f t="shared" si="209"/>
        <v>0</v>
      </c>
      <c r="X200" s="82">
        <f t="shared" si="210"/>
        <v>0</v>
      </c>
      <c r="Y200" s="83">
        <f t="shared" si="211"/>
        <v>0</v>
      </c>
      <c r="Z200" s="84">
        <f>ROUNDDOWN(W200+Y200,2)</f>
        <v>0</v>
      </c>
      <c r="AA200" s="120">
        <f t="shared" si="213"/>
        <v>0.25</v>
      </c>
      <c r="AB200" s="118">
        <f t="shared" si="214"/>
        <v>0</v>
      </c>
      <c r="AC200" s="121">
        <f t="shared" si="215"/>
        <v>0</v>
      </c>
      <c r="AD200" s="117">
        <f t="shared" si="216"/>
        <v>0.75</v>
      </c>
      <c r="AE200" s="118">
        <f t="shared" si="201"/>
        <v>0</v>
      </c>
      <c r="AF200" s="119">
        <f t="shared" si="217"/>
        <v>0</v>
      </c>
      <c r="AG200" s="68" t="e">
        <f t="shared" si="203"/>
        <v>#DIV/0!</v>
      </c>
    </row>
    <row r="201" spans="1:33" ht="25.5" x14ac:dyDescent="0.2">
      <c r="A201" s="116" t="s">
        <v>382</v>
      </c>
      <c r="B201" s="1" t="s">
        <v>383</v>
      </c>
      <c r="C201" s="6" t="str">
        <f>VLOOKUP(A201,'[1]Planilha Orçamentaria'!$A:$L,4,0)</f>
        <v>SINAPI</v>
      </c>
      <c r="D201" s="22">
        <f>VLOOKUP(A201,'[1]Planilha Orçamentaria'!$A:$L,3,0)</f>
        <v>11762</v>
      </c>
      <c r="E201" s="23">
        <f>VLOOKUP(A201,'[1]Planilha Orçamentaria'!$A:$L,6,0)</f>
        <v>1</v>
      </c>
      <c r="F201" s="13" t="str">
        <f>VLOOKUP(A201,'[1]Planilha Orçamentaria'!$A:$L,5,0)</f>
        <v>und</v>
      </c>
      <c r="G201" s="32">
        <f t="shared" si="186"/>
        <v>0</v>
      </c>
      <c r="H201" s="7">
        <f t="shared" si="187"/>
        <v>0</v>
      </c>
      <c r="I201" s="61"/>
      <c r="J201" s="62"/>
      <c r="K201" s="63">
        <f t="shared" si="188"/>
        <v>0</v>
      </c>
      <c r="L201" s="81">
        <f t="shared" si="189"/>
        <v>0</v>
      </c>
      <c r="M201" s="62">
        <f t="shared" si="190"/>
        <v>0</v>
      </c>
      <c r="N201" s="63">
        <f t="shared" si="191"/>
        <v>0</v>
      </c>
      <c r="O201" s="82">
        <f t="shared" si="204"/>
        <v>0</v>
      </c>
      <c r="P201" s="83">
        <f t="shared" si="192"/>
        <v>0</v>
      </c>
      <c r="Q201" s="84">
        <f t="shared" si="205"/>
        <v>0</v>
      </c>
      <c r="R201" s="82">
        <f t="shared" si="206"/>
        <v>0</v>
      </c>
      <c r="S201" s="83">
        <f t="shared" si="194"/>
        <v>0</v>
      </c>
      <c r="T201" s="84">
        <f t="shared" si="207"/>
        <v>0</v>
      </c>
      <c r="U201" s="82">
        <f t="shared" si="208"/>
        <v>0</v>
      </c>
      <c r="V201" s="83">
        <f t="shared" si="196"/>
        <v>0</v>
      </c>
      <c r="W201" s="84">
        <f t="shared" si="209"/>
        <v>0</v>
      </c>
      <c r="X201" s="82">
        <f t="shared" si="210"/>
        <v>0</v>
      </c>
      <c r="Y201" s="83">
        <f t="shared" si="211"/>
        <v>0</v>
      </c>
      <c r="Z201" s="84">
        <f t="shared" si="212"/>
        <v>0</v>
      </c>
      <c r="AA201" s="120">
        <f t="shared" si="213"/>
        <v>0.25</v>
      </c>
      <c r="AB201" s="118">
        <f t="shared" si="214"/>
        <v>0</v>
      </c>
      <c r="AC201" s="121">
        <f t="shared" si="215"/>
        <v>0</v>
      </c>
      <c r="AD201" s="117">
        <f t="shared" si="216"/>
        <v>0.75</v>
      </c>
      <c r="AE201" s="118">
        <f t="shared" si="201"/>
        <v>0</v>
      </c>
      <c r="AF201" s="119">
        <f t="shared" si="217"/>
        <v>0</v>
      </c>
      <c r="AG201" s="68" t="e">
        <f t="shared" si="203"/>
        <v>#DIV/0!</v>
      </c>
    </row>
    <row r="202" spans="1:33" ht="38.25" x14ac:dyDescent="0.2">
      <c r="A202" s="116" t="s">
        <v>384</v>
      </c>
      <c r="B202" s="5" t="s">
        <v>385</v>
      </c>
      <c r="C202" s="6" t="str">
        <f>VLOOKUP(A202,'[1]Planilha Orçamentaria'!$A:$L,4,0)</f>
        <v>SINAPI</v>
      </c>
      <c r="D202" s="22">
        <f>VLOOKUP(A202,'[1]Planilha Orçamentaria'!$A:$L,3,0)</f>
        <v>95635</v>
      </c>
      <c r="E202" s="23">
        <f>VLOOKUP(A202,'[1]Planilha Orçamentaria'!$A:$L,6,0)</f>
        <v>1</v>
      </c>
      <c r="F202" s="13" t="str">
        <f>VLOOKUP(A202,'[1]Planilha Orçamentaria'!$A:$L,5,0)</f>
        <v>und</v>
      </c>
      <c r="G202" s="32">
        <f t="shared" si="186"/>
        <v>0</v>
      </c>
      <c r="H202" s="7">
        <f t="shared" si="187"/>
        <v>0</v>
      </c>
      <c r="I202" s="61"/>
      <c r="J202" s="62"/>
      <c r="K202" s="63">
        <f t="shared" si="188"/>
        <v>0</v>
      </c>
      <c r="L202" s="81">
        <f t="shared" si="189"/>
        <v>0</v>
      </c>
      <c r="M202" s="62">
        <f t="shared" si="190"/>
        <v>0</v>
      </c>
      <c r="N202" s="63">
        <f t="shared" si="191"/>
        <v>0</v>
      </c>
      <c r="O202" s="82">
        <f t="shared" si="204"/>
        <v>0</v>
      </c>
      <c r="P202" s="83">
        <f t="shared" si="192"/>
        <v>0</v>
      </c>
      <c r="Q202" s="84">
        <f t="shared" si="205"/>
        <v>0</v>
      </c>
      <c r="R202" s="82">
        <f t="shared" si="206"/>
        <v>0</v>
      </c>
      <c r="S202" s="83">
        <f t="shared" si="194"/>
        <v>0</v>
      </c>
      <c r="T202" s="84">
        <f t="shared" si="207"/>
        <v>0</v>
      </c>
      <c r="U202" s="82">
        <f t="shared" si="208"/>
        <v>0</v>
      </c>
      <c r="V202" s="83">
        <f t="shared" si="196"/>
        <v>0</v>
      </c>
      <c r="W202" s="84">
        <f t="shared" si="209"/>
        <v>0</v>
      </c>
      <c r="X202" s="82">
        <f t="shared" si="210"/>
        <v>0</v>
      </c>
      <c r="Y202" s="83">
        <f t="shared" si="211"/>
        <v>0</v>
      </c>
      <c r="Z202" s="84">
        <f t="shared" si="212"/>
        <v>0</v>
      </c>
      <c r="AA202" s="120">
        <f t="shared" si="213"/>
        <v>0.25</v>
      </c>
      <c r="AB202" s="118">
        <f t="shared" si="214"/>
        <v>0</v>
      </c>
      <c r="AC202" s="121">
        <f t="shared" si="215"/>
        <v>0</v>
      </c>
      <c r="AD202" s="117">
        <f t="shared" si="216"/>
        <v>0.75</v>
      </c>
      <c r="AE202" s="118">
        <f t="shared" si="201"/>
        <v>0</v>
      </c>
      <c r="AF202" s="119">
        <f t="shared" si="217"/>
        <v>0</v>
      </c>
      <c r="AG202" s="68" t="e">
        <f t="shared" si="203"/>
        <v>#DIV/0!</v>
      </c>
    </row>
    <row r="203" spans="1:33" x14ac:dyDescent="0.2">
      <c r="A203" s="116" t="s">
        <v>386</v>
      </c>
      <c r="B203" s="1" t="s">
        <v>387</v>
      </c>
      <c r="C203" s="6" t="str">
        <f>VLOOKUP(A203,'[1]Planilha Orçamentaria'!$A:$L,4,0)</f>
        <v>SABESP</v>
      </c>
      <c r="D203" s="22">
        <f>VLOOKUP(A203,'[1]Planilha Orçamentaria'!$A:$L,3,0)</f>
        <v>70050006</v>
      </c>
      <c r="E203" s="23">
        <f>VLOOKUP(A203,'[1]Planilha Orçamentaria'!$A:$L,6,0)</f>
        <v>10</v>
      </c>
      <c r="F203" s="13" t="str">
        <f>VLOOKUP(A203,'[1]Planilha Orçamentaria'!$A:$L,5,0)</f>
        <v>m</v>
      </c>
      <c r="G203" s="32">
        <f t="shared" si="186"/>
        <v>0</v>
      </c>
      <c r="H203" s="7">
        <f t="shared" si="187"/>
        <v>0</v>
      </c>
      <c r="I203" s="61"/>
      <c r="J203" s="62"/>
      <c r="K203" s="63">
        <f t="shared" si="188"/>
        <v>0</v>
      </c>
      <c r="L203" s="81">
        <f t="shared" si="189"/>
        <v>0</v>
      </c>
      <c r="M203" s="62">
        <f t="shared" ref="M203:M217" si="224">ROUND(J203*(1+L203),2)</f>
        <v>0</v>
      </c>
      <c r="N203" s="63">
        <f t="shared" ref="N203:N217" si="225">ROUND((M203*E203),2)</f>
        <v>0</v>
      </c>
      <c r="O203" s="82">
        <f t="shared" si="204"/>
        <v>0</v>
      </c>
      <c r="P203" s="83">
        <f t="shared" ref="P203:P207" si="226">ROUND(O203*$N203,2)</f>
        <v>0</v>
      </c>
      <c r="Q203" s="84">
        <f t="shared" ref="Q203:Q206" si="227">P203</f>
        <v>0</v>
      </c>
      <c r="R203" s="82">
        <f t="shared" si="206"/>
        <v>0</v>
      </c>
      <c r="S203" s="83">
        <f t="shared" ref="S203:S207" si="228">ROUND(R203*$N203,2)</f>
        <v>0</v>
      </c>
      <c r="T203" s="84">
        <f t="shared" ref="T203:T206" si="229">Q203+S203</f>
        <v>0</v>
      </c>
      <c r="U203" s="82">
        <f t="shared" si="208"/>
        <v>0</v>
      </c>
      <c r="V203" s="83">
        <f t="shared" ref="V203:V207" si="230">ROUND(U203*$N203,2)</f>
        <v>0</v>
      </c>
      <c r="W203" s="84">
        <f t="shared" ref="W203:W206" si="231">T203+V203</f>
        <v>0</v>
      </c>
      <c r="X203" s="82">
        <f t="shared" si="210"/>
        <v>0</v>
      </c>
      <c r="Y203" s="83">
        <f t="shared" si="211"/>
        <v>0</v>
      </c>
      <c r="Z203" s="84">
        <f t="shared" ref="Z203:Z206" si="232">W203+Y203</f>
        <v>0</v>
      </c>
      <c r="AA203" s="120">
        <f t="shared" si="213"/>
        <v>0.25</v>
      </c>
      <c r="AB203" s="118">
        <f t="shared" ref="AB203:AB207" si="233">AA203*$N203</f>
        <v>0</v>
      </c>
      <c r="AC203" s="121">
        <f t="shared" ref="AC203:AC206" si="234">Z203+AB203</f>
        <v>0</v>
      </c>
      <c r="AD203" s="117">
        <f t="shared" si="216"/>
        <v>0.75</v>
      </c>
      <c r="AE203" s="118">
        <f t="shared" si="201"/>
        <v>0</v>
      </c>
      <c r="AF203" s="119">
        <f t="shared" ref="AF203:AF206" si="235">AC203+AE203</f>
        <v>0</v>
      </c>
      <c r="AG203" s="68" t="e">
        <f t="shared" ref="AG203:AG217" si="236">Z203/$N203</f>
        <v>#DIV/0!</v>
      </c>
    </row>
    <row r="204" spans="1:33" x14ac:dyDescent="0.2">
      <c r="A204" s="116" t="s">
        <v>388</v>
      </c>
      <c r="B204" s="1" t="s">
        <v>389</v>
      </c>
      <c r="C204" s="6" t="str">
        <f>VLOOKUP(A204,'[1]Planilha Orçamentaria'!$A:$L,4,0)</f>
        <v>SABESP</v>
      </c>
      <c r="D204" s="22">
        <f>VLOOKUP(A204,'[1]Planilha Orçamentaria'!$A:$L,3,0)</f>
        <v>70110098</v>
      </c>
      <c r="E204" s="23">
        <f>VLOOKUP(A204,'[1]Planilha Orçamentaria'!$A:$L,6,0)</f>
        <v>3</v>
      </c>
      <c r="F204" s="13" t="str">
        <f>VLOOKUP(A204,'[1]Planilha Orçamentaria'!$A:$L,5,0)</f>
        <v>m²</v>
      </c>
      <c r="G204" s="32">
        <f t="shared" si="186"/>
        <v>0</v>
      </c>
      <c r="H204" s="7">
        <f t="shared" si="187"/>
        <v>0</v>
      </c>
      <c r="I204" s="61"/>
      <c r="J204" s="62"/>
      <c r="K204" s="63">
        <f t="shared" si="188"/>
        <v>0</v>
      </c>
      <c r="L204" s="81">
        <f t="shared" si="189"/>
        <v>0</v>
      </c>
      <c r="M204" s="62">
        <f t="shared" si="224"/>
        <v>0</v>
      </c>
      <c r="N204" s="63">
        <f t="shared" si="225"/>
        <v>0</v>
      </c>
      <c r="O204" s="82">
        <f t="shared" si="204"/>
        <v>0</v>
      </c>
      <c r="P204" s="83">
        <f t="shared" si="226"/>
        <v>0</v>
      </c>
      <c r="Q204" s="84">
        <f t="shared" si="227"/>
        <v>0</v>
      </c>
      <c r="R204" s="82">
        <f t="shared" si="206"/>
        <v>0</v>
      </c>
      <c r="S204" s="83">
        <f t="shared" si="228"/>
        <v>0</v>
      </c>
      <c r="T204" s="84">
        <f t="shared" si="229"/>
        <v>0</v>
      </c>
      <c r="U204" s="82">
        <f t="shared" si="208"/>
        <v>0</v>
      </c>
      <c r="V204" s="83">
        <f t="shared" si="230"/>
        <v>0</v>
      </c>
      <c r="W204" s="84">
        <f t="shared" si="231"/>
        <v>0</v>
      </c>
      <c r="X204" s="82">
        <f t="shared" si="210"/>
        <v>0</v>
      </c>
      <c r="Y204" s="83">
        <f t="shared" si="211"/>
        <v>0</v>
      </c>
      <c r="Z204" s="84">
        <f t="shared" si="232"/>
        <v>0</v>
      </c>
      <c r="AA204" s="120">
        <f t="shared" si="213"/>
        <v>0.25</v>
      </c>
      <c r="AB204" s="118">
        <f t="shared" si="233"/>
        <v>0</v>
      </c>
      <c r="AC204" s="121">
        <f t="shared" si="234"/>
        <v>0</v>
      </c>
      <c r="AD204" s="117">
        <f t="shared" si="216"/>
        <v>0.75</v>
      </c>
      <c r="AE204" s="118">
        <f t="shared" si="201"/>
        <v>0</v>
      </c>
      <c r="AF204" s="119">
        <f t="shared" si="235"/>
        <v>0</v>
      </c>
      <c r="AG204" s="68" t="e">
        <f t="shared" si="236"/>
        <v>#DIV/0!</v>
      </c>
    </row>
    <row r="205" spans="1:33" ht="25.5" x14ac:dyDescent="0.2">
      <c r="A205" s="116" t="s">
        <v>390</v>
      </c>
      <c r="B205" s="1" t="s">
        <v>391</v>
      </c>
      <c r="C205" s="6" t="str">
        <f>VLOOKUP(A205,'[1]Planilha Orçamentaria'!$A:$L,4,0)</f>
        <v>SINAPI</v>
      </c>
      <c r="D205" s="22">
        <f>VLOOKUP(A205,'[1]Planilha Orçamentaria'!$A:$L,3,0)</f>
        <v>97896</v>
      </c>
      <c r="E205" s="23">
        <f>VLOOKUP(A205,'[1]Planilha Orçamentaria'!$A:$L,6,0)</f>
        <v>4</v>
      </c>
      <c r="F205" s="13" t="str">
        <f>VLOOKUP(A205,'[1]Planilha Orçamentaria'!$A:$L,5,0)</f>
        <v>und</v>
      </c>
      <c r="G205" s="32">
        <f t="shared" si="186"/>
        <v>0</v>
      </c>
      <c r="H205" s="7">
        <f t="shared" si="187"/>
        <v>0</v>
      </c>
      <c r="I205" s="61"/>
      <c r="J205" s="62"/>
      <c r="K205" s="63">
        <f t="shared" si="188"/>
        <v>0</v>
      </c>
      <c r="L205" s="81">
        <f t="shared" si="189"/>
        <v>0</v>
      </c>
      <c r="M205" s="62">
        <f t="shared" si="224"/>
        <v>0</v>
      </c>
      <c r="N205" s="63">
        <f t="shared" si="225"/>
        <v>0</v>
      </c>
      <c r="O205" s="82">
        <f t="shared" si="204"/>
        <v>0</v>
      </c>
      <c r="P205" s="83">
        <f t="shared" si="226"/>
        <v>0</v>
      </c>
      <c r="Q205" s="84">
        <f t="shared" ref="Q205" si="237">P205</f>
        <v>0</v>
      </c>
      <c r="R205" s="82">
        <f t="shared" si="206"/>
        <v>0</v>
      </c>
      <c r="S205" s="83">
        <f t="shared" si="228"/>
        <v>0</v>
      </c>
      <c r="T205" s="84">
        <f t="shared" ref="T205" si="238">Q205+S205</f>
        <v>0</v>
      </c>
      <c r="U205" s="82">
        <f t="shared" si="208"/>
        <v>0</v>
      </c>
      <c r="V205" s="83">
        <f t="shared" si="230"/>
        <v>0</v>
      </c>
      <c r="W205" s="84">
        <f t="shared" ref="W205" si="239">T205+V205</f>
        <v>0</v>
      </c>
      <c r="X205" s="82">
        <f t="shared" si="210"/>
        <v>0</v>
      </c>
      <c r="Y205" s="83">
        <f t="shared" si="211"/>
        <v>0</v>
      </c>
      <c r="Z205" s="84">
        <f t="shared" ref="Z205" si="240">W205+Y205</f>
        <v>0</v>
      </c>
      <c r="AA205" s="120">
        <f t="shared" si="213"/>
        <v>0.25</v>
      </c>
      <c r="AB205" s="118">
        <f t="shared" si="233"/>
        <v>0</v>
      </c>
      <c r="AC205" s="121">
        <f t="shared" ref="AC205" si="241">Z205+AB205</f>
        <v>0</v>
      </c>
      <c r="AD205" s="117">
        <f t="shared" si="216"/>
        <v>0.75</v>
      </c>
      <c r="AE205" s="118">
        <f t="shared" si="201"/>
        <v>0</v>
      </c>
      <c r="AF205" s="119">
        <f t="shared" ref="AF205" si="242">AC205+AE205</f>
        <v>0</v>
      </c>
      <c r="AG205" s="68" t="e">
        <f t="shared" si="236"/>
        <v>#DIV/0!</v>
      </c>
    </row>
    <row r="206" spans="1:33" ht="51" x14ac:dyDescent="0.2">
      <c r="A206" s="116" t="s">
        <v>392</v>
      </c>
      <c r="B206" s="1" t="s">
        <v>393</v>
      </c>
      <c r="C206" s="6" t="str">
        <f>VLOOKUP(A206,'[1]Planilha Orçamentaria'!$A:$L,4,0)</f>
        <v>SINAPI</v>
      </c>
      <c r="D206" s="22">
        <f>VLOOKUP(A206,'[1]Planilha Orçamentaria'!$A:$L,3,0)</f>
        <v>92808</v>
      </c>
      <c r="E206" s="23">
        <f>VLOOKUP(A206,'[1]Planilha Orçamentaria'!$A:$L,6,0)</f>
        <v>10</v>
      </c>
      <c r="F206" s="13" t="str">
        <f>VLOOKUP(A206,'[1]Planilha Orçamentaria'!$A:$L,5,0)</f>
        <v>m</v>
      </c>
      <c r="G206" s="32">
        <f t="shared" si="186"/>
        <v>0</v>
      </c>
      <c r="H206" s="7">
        <f t="shared" si="187"/>
        <v>0</v>
      </c>
      <c r="I206" s="61"/>
      <c r="J206" s="62"/>
      <c r="K206" s="63">
        <f t="shared" si="188"/>
        <v>0</v>
      </c>
      <c r="L206" s="81">
        <f t="shared" si="189"/>
        <v>0</v>
      </c>
      <c r="M206" s="62">
        <f t="shared" si="224"/>
        <v>0</v>
      </c>
      <c r="N206" s="63">
        <f t="shared" si="225"/>
        <v>0</v>
      </c>
      <c r="O206" s="82">
        <f t="shared" si="204"/>
        <v>0</v>
      </c>
      <c r="P206" s="83">
        <f t="shared" si="226"/>
        <v>0</v>
      </c>
      <c r="Q206" s="84">
        <f t="shared" si="227"/>
        <v>0</v>
      </c>
      <c r="R206" s="82">
        <f t="shared" si="206"/>
        <v>0</v>
      </c>
      <c r="S206" s="83">
        <f t="shared" si="228"/>
        <v>0</v>
      </c>
      <c r="T206" s="84">
        <f t="shared" si="229"/>
        <v>0</v>
      </c>
      <c r="U206" s="82">
        <f t="shared" si="208"/>
        <v>0</v>
      </c>
      <c r="V206" s="83">
        <f t="shared" si="230"/>
        <v>0</v>
      </c>
      <c r="W206" s="84">
        <f t="shared" si="231"/>
        <v>0</v>
      </c>
      <c r="X206" s="82">
        <f t="shared" si="210"/>
        <v>0</v>
      </c>
      <c r="Y206" s="83">
        <f t="shared" si="211"/>
        <v>0</v>
      </c>
      <c r="Z206" s="84">
        <f t="shared" si="232"/>
        <v>0</v>
      </c>
      <c r="AA206" s="120">
        <f t="shared" si="213"/>
        <v>0.25</v>
      </c>
      <c r="AB206" s="118">
        <f t="shared" si="233"/>
        <v>0</v>
      </c>
      <c r="AC206" s="121">
        <f t="shared" si="234"/>
        <v>0</v>
      </c>
      <c r="AD206" s="117">
        <f t="shared" si="216"/>
        <v>0.75</v>
      </c>
      <c r="AE206" s="118">
        <f t="shared" si="201"/>
        <v>0</v>
      </c>
      <c r="AF206" s="119">
        <f t="shared" si="235"/>
        <v>0</v>
      </c>
      <c r="AG206" s="68" t="e">
        <f t="shared" si="236"/>
        <v>#DIV/0!</v>
      </c>
    </row>
    <row r="207" spans="1:33" ht="38.25" x14ac:dyDescent="0.2">
      <c r="A207" s="116" t="s">
        <v>394</v>
      </c>
      <c r="B207" s="1" t="s">
        <v>395</v>
      </c>
      <c r="C207" s="6" t="str">
        <f>VLOOKUP(A207,'[1]Planilha Orçamentaria'!$A:$L,4,0)</f>
        <v>SINAPI</v>
      </c>
      <c r="D207" s="22">
        <f>VLOOKUP(A207,'[1]Planilha Orçamentaria'!$A:$L,3,0)</f>
        <v>7760</v>
      </c>
      <c r="E207" s="23">
        <f>VLOOKUP(A207,'[1]Planilha Orçamentaria'!$A:$L,6,0)</f>
        <v>10</v>
      </c>
      <c r="F207" s="13" t="str">
        <f>VLOOKUP(A207,'[1]Planilha Orçamentaria'!$A:$L,5,0)</f>
        <v>m</v>
      </c>
      <c r="G207" s="32">
        <f t="shared" si="186"/>
        <v>0</v>
      </c>
      <c r="H207" s="7">
        <f t="shared" si="187"/>
        <v>0</v>
      </c>
      <c r="I207" s="61"/>
      <c r="J207" s="62"/>
      <c r="K207" s="63">
        <f t="shared" si="188"/>
        <v>0</v>
      </c>
      <c r="L207" s="81">
        <f t="shared" si="189"/>
        <v>0</v>
      </c>
      <c r="M207" s="62">
        <f t="shared" si="224"/>
        <v>0</v>
      </c>
      <c r="N207" s="63">
        <f t="shared" si="225"/>
        <v>0</v>
      </c>
      <c r="O207" s="82">
        <f t="shared" si="204"/>
        <v>0</v>
      </c>
      <c r="P207" s="83">
        <f t="shared" si="226"/>
        <v>0</v>
      </c>
      <c r="Q207" s="84">
        <f t="shared" ref="Q207:Q220" si="243">P207</f>
        <v>0</v>
      </c>
      <c r="R207" s="82">
        <f t="shared" si="206"/>
        <v>0</v>
      </c>
      <c r="S207" s="83">
        <f t="shared" si="228"/>
        <v>0</v>
      </c>
      <c r="T207" s="84">
        <f t="shared" ref="T207:T220" si="244">Q207+S207</f>
        <v>0</v>
      </c>
      <c r="U207" s="82">
        <f t="shared" si="208"/>
        <v>0</v>
      </c>
      <c r="V207" s="83">
        <f t="shared" si="230"/>
        <v>0</v>
      </c>
      <c r="W207" s="84">
        <f t="shared" ref="W207:W220" si="245">T207+V207</f>
        <v>0</v>
      </c>
      <c r="X207" s="82">
        <f t="shared" si="210"/>
        <v>0</v>
      </c>
      <c r="Y207" s="83">
        <f t="shared" si="211"/>
        <v>0</v>
      </c>
      <c r="Z207" s="84">
        <f t="shared" ref="Z207:Z214" si="246">W207+Y207</f>
        <v>0</v>
      </c>
      <c r="AA207" s="120">
        <f t="shared" si="213"/>
        <v>0.25</v>
      </c>
      <c r="AB207" s="118">
        <f t="shared" si="233"/>
        <v>0</v>
      </c>
      <c r="AC207" s="121">
        <f t="shared" ref="AC207:AC220" si="247">Z207+AB207</f>
        <v>0</v>
      </c>
      <c r="AD207" s="117">
        <f t="shared" si="216"/>
        <v>0.75</v>
      </c>
      <c r="AE207" s="118">
        <f t="shared" si="201"/>
        <v>0</v>
      </c>
      <c r="AF207" s="119">
        <f t="shared" ref="AF207:AF220" si="248">AC207+AE207</f>
        <v>0</v>
      </c>
      <c r="AG207" s="68" t="e">
        <f t="shared" si="236"/>
        <v>#DIV/0!</v>
      </c>
    </row>
    <row r="208" spans="1:33" ht="25.5" x14ac:dyDescent="0.2">
      <c r="A208" s="112" t="s">
        <v>396</v>
      </c>
      <c r="B208" s="11" t="s">
        <v>397</v>
      </c>
      <c r="C208" s="6" t="str">
        <f>VLOOKUP(A208,'[1]Planilha Orçamentaria'!$A:$L,4,0)</f>
        <v>SABESP</v>
      </c>
      <c r="D208" s="22">
        <f>VLOOKUP(A208,'[1]Planilha Orçamentaria'!$A:$L,3,0)</f>
        <v>70150009</v>
      </c>
      <c r="E208" s="23">
        <f>VLOOKUP(A208,'[1]Planilha Orçamentaria'!$A:$L,6,0)</f>
        <v>64</v>
      </c>
      <c r="F208" s="13" t="str">
        <f>VLOOKUP(A208,'[1]Planilha Orçamentaria'!$A:$L,5,0)</f>
        <v>m</v>
      </c>
      <c r="G208" s="32">
        <f t="shared" si="186"/>
        <v>0</v>
      </c>
      <c r="H208" s="7">
        <f t="shared" si="187"/>
        <v>0</v>
      </c>
      <c r="I208" s="61"/>
      <c r="J208" s="62"/>
      <c r="K208" s="63">
        <f t="shared" si="188"/>
        <v>0</v>
      </c>
      <c r="L208" s="81">
        <f t="shared" si="189"/>
        <v>0</v>
      </c>
      <c r="M208" s="62">
        <f t="shared" si="224"/>
        <v>0</v>
      </c>
      <c r="N208" s="63">
        <f t="shared" si="225"/>
        <v>0</v>
      </c>
      <c r="O208" s="82">
        <f t="shared" si="204"/>
        <v>0</v>
      </c>
      <c r="P208" s="83">
        <f t="shared" ref="P208:P220" si="249">ROUND(O208*$N208,2)</f>
        <v>0</v>
      </c>
      <c r="Q208" s="84">
        <f t="shared" si="243"/>
        <v>0</v>
      </c>
      <c r="R208" s="82">
        <f t="shared" si="206"/>
        <v>0</v>
      </c>
      <c r="S208" s="83">
        <f t="shared" ref="S208:S214" si="250">ROUND(R208*$N208,2)</f>
        <v>0</v>
      </c>
      <c r="T208" s="84">
        <f t="shared" si="244"/>
        <v>0</v>
      </c>
      <c r="U208" s="82">
        <f t="shared" si="208"/>
        <v>0</v>
      </c>
      <c r="V208" s="83">
        <f t="shared" ref="V208:V212" si="251">ROUND(U208*$N208,2)</f>
        <v>0</v>
      </c>
      <c r="W208" s="84">
        <f t="shared" si="245"/>
        <v>0</v>
      </c>
      <c r="X208" s="82">
        <f t="shared" si="210"/>
        <v>0</v>
      </c>
      <c r="Y208" s="83">
        <f t="shared" si="211"/>
        <v>0</v>
      </c>
      <c r="Z208" s="84">
        <f t="shared" si="246"/>
        <v>0</v>
      </c>
      <c r="AA208" s="120">
        <f t="shared" si="213"/>
        <v>0.25</v>
      </c>
      <c r="AB208" s="118">
        <f t="shared" ref="AB208:AB220" si="252">AA208*$N208</f>
        <v>0</v>
      </c>
      <c r="AC208" s="121">
        <f t="shared" si="247"/>
        <v>0</v>
      </c>
      <c r="AD208" s="117">
        <f t="shared" si="216"/>
        <v>0.75</v>
      </c>
      <c r="AE208" s="118">
        <f t="shared" si="201"/>
        <v>0</v>
      </c>
      <c r="AF208" s="119">
        <f t="shared" si="248"/>
        <v>0</v>
      </c>
      <c r="AG208" s="68" t="e">
        <f t="shared" si="236"/>
        <v>#DIV/0!</v>
      </c>
    </row>
    <row r="209" spans="1:35" x14ac:dyDescent="0.2">
      <c r="A209" s="112" t="s">
        <v>398</v>
      </c>
      <c r="B209" s="1" t="s">
        <v>83</v>
      </c>
      <c r="C209" s="6" t="str">
        <f>VLOOKUP(A209,'[1]Planilha Orçamentaria'!$A:$L,4,0)</f>
        <v>SABESP</v>
      </c>
      <c r="D209" s="22">
        <f>VLOOKUP(A209,'[1]Planilha Orçamentaria'!$A:$L,3,0)</f>
        <v>70070322</v>
      </c>
      <c r="E209" s="23">
        <f>VLOOKUP(A209,'[1]Planilha Orçamentaria'!$A:$L,6,0)</f>
        <v>104</v>
      </c>
      <c r="F209" s="13" t="str">
        <f>VLOOKUP(A209,'[1]Planilha Orçamentaria'!$A:$L,5,0)</f>
        <v>m</v>
      </c>
      <c r="G209" s="32">
        <f t="shared" si="186"/>
        <v>0</v>
      </c>
      <c r="H209" s="7">
        <f t="shared" si="187"/>
        <v>0</v>
      </c>
      <c r="I209" s="61"/>
      <c r="J209" s="62"/>
      <c r="K209" s="63">
        <f t="shared" si="188"/>
        <v>0</v>
      </c>
      <c r="L209" s="81">
        <f t="shared" si="189"/>
        <v>0</v>
      </c>
      <c r="M209" s="62">
        <f t="shared" si="224"/>
        <v>0</v>
      </c>
      <c r="N209" s="63">
        <f t="shared" si="225"/>
        <v>0</v>
      </c>
      <c r="O209" s="82">
        <f t="shared" si="204"/>
        <v>0</v>
      </c>
      <c r="P209" s="83">
        <f t="shared" si="249"/>
        <v>0</v>
      </c>
      <c r="Q209" s="84">
        <f t="shared" si="243"/>
        <v>0</v>
      </c>
      <c r="R209" s="82">
        <f t="shared" si="206"/>
        <v>0</v>
      </c>
      <c r="S209" s="83">
        <f t="shared" si="250"/>
        <v>0</v>
      </c>
      <c r="T209" s="84">
        <f t="shared" si="244"/>
        <v>0</v>
      </c>
      <c r="U209" s="82">
        <f t="shared" si="208"/>
        <v>0</v>
      </c>
      <c r="V209" s="83">
        <f t="shared" si="251"/>
        <v>0</v>
      </c>
      <c r="W209" s="84">
        <f t="shared" si="245"/>
        <v>0</v>
      </c>
      <c r="X209" s="82">
        <f t="shared" si="210"/>
        <v>0</v>
      </c>
      <c r="Y209" s="83">
        <f t="shared" si="211"/>
        <v>0</v>
      </c>
      <c r="Z209" s="84">
        <f t="shared" si="246"/>
        <v>0</v>
      </c>
      <c r="AA209" s="120">
        <f t="shared" si="213"/>
        <v>0.25</v>
      </c>
      <c r="AB209" s="118">
        <f t="shared" si="252"/>
        <v>0</v>
      </c>
      <c r="AC209" s="121">
        <f t="shared" si="247"/>
        <v>0</v>
      </c>
      <c r="AD209" s="117">
        <f t="shared" si="216"/>
        <v>0.75</v>
      </c>
      <c r="AE209" s="118">
        <f t="shared" si="201"/>
        <v>0</v>
      </c>
      <c r="AF209" s="119">
        <f t="shared" si="248"/>
        <v>0</v>
      </c>
      <c r="AG209" s="68" t="e">
        <f t="shared" si="236"/>
        <v>#DIV/0!</v>
      </c>
    </row>
    <row r="210" spans="1:35" x14ac:dyDescent="0.2">
      <c r="A210" s="112" t="s">
        <v>399</v>
      </c>
      <c r="B210" s="1" t="s">
        <v>400</v>
      </c>
      <c r="C210" s="6" t="str">
        <f>VLOOKUP(A210,'[1]Planilha Orçamentaria'!$A:$L,4,0)</f>
        <v>SABESP</v>
      </c>
      <c r="D210" s="22">
        <f>VLOOKUP(A210,'[1]Planilha Orçamentaria'!$A:$L,3,0)</f>
        <v>70070126</v>
      </c>
      <c r="E210" s="23">
        <f>VLOOKUP(A210,'[1]Planilha Orçamentaria'!$A:$L,6,0)</f>
        <v>22</v>
      </c>
      <c r="F210" s="13" t="str">
        <f>VLOOKUP(A210,'[1]Planilha Orçamentaria'!$A:$L,5,0)</f>
        <v>m²</v>
      </c>
      <c r="G210" s="32">
        <f t="shared" si="186"/>
        <v>0</v>
      </c>
      <c r="H210" s="7">
        <f t="shared" si="187"/>
        <v>0</v>
      </c>
      <c r="I210" s="61"/>
      <c r="J210" s="62"/>
      <c r="K210" s="63">
        <f t="shared" si="188"/>
        <v>0</v>
      </c>
      <c r="L210" s="81">
        <f t="shared" si="189"/>
        <v>0</v>
      </c>
      <c r="M210" s="62">
        <f t="shared" si="224"/>
        <v>0</v>
      </c>
      <c r="N210" s="63">
        <f t="shared" si="225"/>
        <v>0</v>
      </c>
      <c r="O210" s="82">
        <f t="shared" si="204"/>
        <v>0</v>
      </c>
      <c r="P210" s="83">
        <f t="shared" si="249"/>
        <v>0</v>
      </c>
      <c r="Q210" s="84">
        <f t="shared" si="243"/>
        <v>0</v>
      </c>
      <c r="R210" s="82">
        <f t="shared" si="206"/>
        <v>0</v>
      </c>
      <c r="S210" s="83">
        <f t="shared" si="250"/>
        <v>0</v>
      </c>
      <c r="T210" s="84">
        <f t="shared" si="244"/>
        <v>0</v>
      </c>
      <c r="U210" s="82">
        <f t="shared" si="208"/>
        <v>0</v>
      </c>
      <c r="V210" s="83">
        <f t="shared" si="251"/>
        <v>0</v>
      </c>
      <c r="W210" s="84">
        <f t="shared" si="245"/>
        <v>0</v>
      </c>
      <c r="X210" s="82">
        <f t="shared" si="210"/>
        <v>0</v>
      </c>
      <c r="Y210" s="83">
        <f t="shared" si="211"/>
        <v>0</v>
      </c>
      <c r="Z210" s="84">
        <f t="shared" si="246"/>
        <v>0</v>
      </c>
      <c r="AA210" s="120">
        <f t="shared" si="213"/>
        <v>0.25</v>
      </c>
      <c r="AB210" s="118">
        <f t="shared" si="252"/>
        <v>0</v>
      </c>
      <c r="AC210" s="121">
        <f t="shared" si="247"/>
        <v>0</v>
      </c>
      <c r="AD210" s="117">
        <f t="shared" si="216"/>
        <v>0.75</v>
      </c>
      <c r="AE210" s="118">
        <f t="shared" si="201"/>
        <v>0</v>
      </c>
      <c r="AF210" s="119">
        <f t="shared" si="248"/>
        <v>0</v>
      </c>
      <c r="AG210" s="68" t="e">
        <f t="shared" si="236"/>
        <v>#DIV/0!</v>
      </c>
    </row>
    <row r="211" spans="1:35" x14ac:dyDescent="0.2">
      <c r="A211" s="112" t="s">
        <v>401</v>
      </c>
      <c r="B211" s="11" t="s">
        <v>87</v>
      </c>
      <c r="C211" s="6" t="str">
        <f>VLOOKUP(A211,'[1]Planilha Orçamentaria'!$A:$L,4,0)</f>
        <v>SABESP</v>
      </c>
      <c r="D211" s="22">
        <f>VLOOKUP(A211,'[1]Planilha Orçamentaria'!$A:$L,3,0)</f>
        <v>70070135</v>
      </c>
      <c r="E211" s="23">
        <f>VLOOKUP(A211,'[1]Planilha Orçamentaria'!$A:$L,6,0)</f>
        <v>625</v>
      </c>
      <c r="F211" s="13" t="str">
        <f>VLOOKUP(A211,'[1]Planilha Orçamentaria'!$A:$L,5,0)</f>
        <v>kg</v>
      </c>
      <c r="G211" s="32">
        <f t="shared" si="186"/>
        <v>0</v>
      </c>
      <c r="H211" s="7">
        <f t="shared" si="187"/>
        <v>0</v>
      </c>
      <c r="I211" s="61"/>
      <c r="J211" s="62"/>
      <c r="K211" s="63">
        <f t="shared" si="188"/>
        <v>0</v>
      </c>
      <c r="L211" s="81">
        <f t="shared" si="189"/>
        <v>0</v>
      </c>
      <c r="M211" s="62">
        <f t="shared" si="224"/>
        <v>0</v>
      </c>
      <c r="N211" s="63">
        <f t="shared" si="225"/>
        <v>0</v>
      </c>
      <c r="O211" s="82">
        <f t="shared" si="204"/>
        <v>0</v>
      </c>
      <c r="P211" s="83">
        <f t="shared" si="249"/>
        <v>0</v>
      </c>
      <c r="Q211" s="84">
        <f t="shared" si="243"/>
        <v>0</v>
      </c>
      <c r="R211" s="82">
        <f t="shared" si="206"/>
        <v>0</v>
      </c>
      <c r="S211" s="83">
        <f t="shared" si="250"/>
        <v>0</v>
      </c>
      <c r="T211" s="84">
        <f t="shared" si="244"/>
        <v>0</v>
      </c>
      <c r="U211" s="82">
        <f t="shared" si="208"/>
        <v>0</v>
      </c>
      <c r="V211" s="83">
        <f t="shared" si="251"/>
        <v>0</v>
      </c>
      <c r="W211" s="84">
        <f t="shared" si="245"/>
        <v>0</v>
      </c>
      <c r="X211" s="82">
        <f t="shared" si="210"/>
        <v>0</v>
      </c>
      <c r="Y211" s="83">
        <f t="shared" si="211"/>
        <v>0</v>
      </c>
      <c r="Z211" s="84">
        <f t="shared" si="246"/>
        <v>0</v>
      </c>
      <c r="AA211" s="120">
        <f t="shared" si="213"/>
        <v>0.25</v>
      </c>
      <c r="AB211" s="118">
        <f t="shared" si="252"/>
        <v>0</v>
      </c>
      <c r="AC211" s="121">
        <f t="shared" si="247"/>
        <v>0</v>
      </c>
      <c r="AD211" s="117">
        <f t="shared" si="216"/>
        <v>0.75</v>
      </c>
      <c r="AE211" s="118">
        <f t="shared" si="201"/>
        <v>0</v>
      </c>
      <c r="AF211" s="121">
        <f t="shared" si="248"/>
        <v>0</v>
      </c>
      <c r="AG211" s="68" t="e">
        <f t="shared" si="236"/>
        <v>#DIV/0!</v>
      </c>
    </row>
    <row r="212" spans="1:35" ht="25.5" x14ac:dyDescent="0.2">
      <c r="A212" s="112" t="s">
        <v>402</v>
      </c>
      <c r="B212" s="1" t="s">
        <v>403</v>
      </c>
      <c r="C212" s="6" t="str">
        <f>VLOOKUP(A212,'[1]Planilha Orçamentaria'!$A:$L,4,0)</f>
        <v>SABESP</v>
      </c>
      <c r="D212" s="22">
        <f>VLOOKUP(A212,'[1]Planilha Orçamentaria'!$A:$L,3,0)</f>
        <v>70070146</v>
      </c>
      <c r="E212" s="23">
        <f>VLOOKUP(A212,'[1]Planilha Orçamentaria'!$A:$L,6,0)</f>
        <v>8</v>
      </c>
      <c r="F212" s="13" t="str">
        <f>VLOOKUP(A212,'[1]Planilha Orçamentaria'!$A:$L,5,0)</f>
        <v>m³</v>
      </c>
      <c r="G212" s="32">
        <f t="shared" si="186"/>
        <v>0</v>
      </c>
      <c r="H212" s="7">
        <f t="shared" si="187"/>
        <v>0</v>
      </c>
      <c r="I212" s="61"/>
      <c r="J212" s="62"/>
      <c r="K212" s="63">
        <f t="shared" si="188"/>
        <v>0</v>
      </c>
      <c r="L212" s="81">
        <f t="shared" si="189"/>
        <v>0</v>
      </c>
      <c r="M212" s="62">
        <f t="shared" si="224"/>
        <v>0</v>
      </c>
      <c r="N212" s="63">
        <f t="shared" si="225"/>
        <v>0</v>
      </c>
      <c r="O212" s="82">
        <f t="shared" si="204"/>
        <v>0</v>
      </c>
      <c r="P212" s="83">
        <f t="shared" si="249"/>
        <v>0</v>
      </c>
      <c r="Q212" s="84">
        <f t="shared" si="243"/>
        <v>0</v>
      </c>
      <c r="R212" s="82">
        <f t="shared" si="206"/>
        <v>0</v>
      </c>
      <c r="S212" s="83">
        <f t="shared" si="250"/>
        <v>0</v>
      </c>
      <c r="T212" s="84">
        <f t="shared" si="244"/>
        <v>0</v>
      </c>
      <c r="U212" s="82">
        <f t="shared" si="208"/>
        <v>0</v>
      </c>
      <c r="V212" s="83">
        <f t="shared" si="251"/>
        <v>0</v>
      </c>
      <c r="W212" s="84">
        <f t="shared" si="245"/>
        <v>0</v>
      </c>
      <c r="X212" s="82">
        <f t="shared" si="210"/>
        <v>0</v>
      </c>
      <c r="Y212" s="83">
        <f t="shared" si="211"/>
        <v>0</v>
      </c>
      <c r="Z212" s="84">
        <f t="shared" si="246"/>
        <v>0</v>
      </c>
      <c r="AA212" s="120">
        <f t="shared" si="213"/>
        <v>0.25</v>
      </c>
      <c r="AB212" s="118">
        <f t="shared" si="252"/>
        <v>0</v>
      </c>
      <c r="AC212" s="121">
        <f t="shared" si="247"/>
        <v>0</v>
      </c>
      <c r="AD212" s="117">
        <f t="shared" si="216"/>
        <v>0.75</v>
      </c>
      <c r="AE212" s="118">
        <f t="shared" si="201"/>
        <v>0</v>
      </c>
      <c r="AF212" s="121">
        <f t="shared" si="248"/>
        <v>0</v>
      </c>
      <c r="AG212" s="68" t="e">
        <f t="shared" si="236"/>
        <v>#DIV/0!</v>
      </c>
    </row>
    <row r="213" spans="1:35" ht="25.5" x14ac:dyDescent="0.2">
      <c r="A213" s="116" t="s">
        <v>404</v>
      </c>
      <c r="B213" s="11" t="s">
        <v>405</v>
      </c>
      <c r="C213" s="6" t="str">
        <f>VLOOKUP(A213,'[1]Planilha Orçamentaria'!$A:$L,4,0)</f>
        <v>SABESP</v>
      </c>
      <c r="D213" s="22">
        <f>VLOOKUP(A213,'[1]Planilha Orçamentaria'!$A:$L,3,0)</f>
        <v>70110014</v>
      </c>
      <c r="E213" s="23">
        <f>VLOOKUP(A213,'[1]Planilha Orçamentaria'!$A:$L,6,0)</f>
        <v>173</v>
      </c>
      <c r="F213" s="13" t="str">
        <f>VLOOKUP(A213,'[1]Planilha Orçamentaria'!$A:$L,5,0)</f>
        <v>m²</v>
      </c>
      <c r="G213" s="32">
        <f t="shared" si="186"/>
        <v>0</v>
      </c>
      <c r="H213" s="7">
        <f t="shared" ref="H213:H220" si="253">ROUND(G213*E213,2)</f>
        <v>0</v>
      </c>
      <c r="I213" s="61"/>
      <c r="J213" s="62"/>
      <c r="K213" s="63">
        <f t="shared" ref="K213:K220" si="254">ROUND((E213*J213),2)</f>
        <v>0</v>
      </c>
      <c r="L213" s="81">
        <f t="shared" si="189"/>
        <v>0</v>
      </c>
      <c r="M213" s="62">
        <f t="shared" si="224"/>
        <v>0</v>
      </c>
      <c r="N213" s="63">
        <f t="shared" si="225"/>
        <v>0</v>
      </c>
      <c r="O213" s="82">
        <f t="shared" si="204"/>
        <v>0</v>
      </c>
      <c r="P213" s="83">
        <f t="shared" si="249"/>
        <v>0</v>
      </c>
      <c r="Q213" s="84">
        <f t="shared" si="243"/>
        <v>0</v>
      </c>
      <c r="R213" s="82">
        <f t="shared" si="206"/>
        <v>0</v>
      </c>
      <c r="S213" s="83">
        <f t="shared" si="250"/>
        <v>0</v>
      </c>
      <c r="T213" s="84">
        <f t="shared" si="244"/>
        <v>0</v>
      </c>
      <c r="U213" s="82">
        <f t="shared" si="208"/>
        <v>0</v>
      </c>
      <c r="V213" s="83">
        <f>ROUNDDOWN(U213*$N213,2)</f>
        <v>0</v>
      </c>
      <c r="W213" s="84">
        <f t="shared" si="245"/>
        <v>0</v>
      </c>
      <c r="X213" s="82">
        <f t="shared" si="210"/>
        <v>0</v>
      </c>
      <c r="Y213" s="83">
        <f t="shared" si="211"/>
        <v>0</v>
      </c>
      <c r="Z213" s="84">
        <f t="shared" si="246"/>
        <v>0</v>
      </c>
      <c r="AA213" s="120">
        <f t="shared" si="213"/>
        <v>0.25</v>
      </c>
      <c r="AB213" s="118">
        <f t="shared" si="252"/>
        <v>0</v>
      </c>
      <c r="AC213" s="121">
        <f t="shared" si="247"/>
        <v>0</v>
      </c>
      <c r="AD213" s="117">
        <f t="shared" si="216"/>
        <v>0.75</v>
      </c>
      <c r="AE213" s="118">
        <f t="shared" si="201"/>
        <v>0</v>
      </c>
      <c r="AF213" s="119">
        <f t="shared" si="248"/>
        <v>0</v>
      </c>
      <c r="AG213" s="68" t="e">
        <f t="shared" si="236"/>
        <v>#DIV/0!</v>
      </c>
    </row>
    <row r="214" spans="1:35" x14ac:dyDescent="0.2">
      <c r="A214" s="116" t="s">
        <v>406</v>
      </c>
      <c r="B214" s="1" t="s">
        <v>407</v>
      </c>
      <c r="C214" s="6" t="str">
        <f>VLOOKUP(A214,'[1]Planilha Orçamentaria'!$A:$L,4,0)</f>
        <v>SABESP</v>
      </c>
      <c r="D214" s="22">
        <f>VLOOKUP(A214,'[1]Planilha Orçamentaria'!$A:$L,3,0)</f>
        <v>70120002</v>
      </c>
      <c r="E214" s="23">
        <f>VLOOKUP(A214,'[1]Planilha Orçamentaria'!$A:$L,6,0)</f>
        <v>375</v>
      </c>
      <c r="F214" s="13" t="str">
        <f>VLOOKUP(A214,'[1]Planilha Orçamentaria'!$A:$L,5,0)</f>
        <v>m²</v>
      </c>
      <c r="G214" s="32">
        <f t="shared" si="186"/>
        <v>0</v>
      </c>
      <c r="H214" s="7">
        <f t="shared" si="253"/>
        <v>0</v>
      </c>
      <c r="I214" s="61"/>
      <c r="J214" s="62"/>
      <c r="K214" s="63">
        <f t="shared" si="254"/>
        <v>0</v>
      </c>
      <c r="L214" s="81">
        <f t="shared" si="189"/>
        <v>0</v>
      </c>
      <c r="M214" s="62">
        <f t="shared" si="224"/>
        <v>0</v>
      </c>
      <c r="N214" s="63">
        <f t="shared" si="225"/>
        <v>0</v>
      </c>
      <c r="O214" s="82">
        <f t="shared" si="204"/>
        <v>0</v>
      </c>
      <c r="P214" s="83">
        <f t="shared" si="249"/>
        <v>0</v>
      </c>
      <c r="Q214" s="84">
        <f t="shared" si="243"/>
        <v>0</v>
      </c>
      <c r="R214" s="82">
        <f t="shared" si="206"/>
        <v>0</v>
      </c>
      <c r="S214" s="83">
        <f t="shared" si="250"/>
        <v>0</v>
      </c>
      <c r="T214" s="84">
        <f t="shared" si="244"/>
        <v>0</v>
      </c>
      <c r="U214" s="82">
        <f t="shared" si="208"/>
        <v>0</v>
      </c>
      <c r="V214" s="83">
        <f t="shared" ref="V214:V220" si="255">ROUND(U214*$N214,2)</f>
        <v>0</v>
      </c>
      <c r="W214" s="84">
        <f t="shared" si="245"/>
        <v>0</v>
      </c>
      <c r="X214" s="82">
        <f t="shared" si="210"/>
        <v>0</v>
      </c>
      <c r="Y214" s="83">
        <f t="shared" si="211"/>
        <v>0</v>
      </c>
      <c r="Z214" s="84">
        <f t="shared" si="246"/>
        <v>0</v>
      </c>
      <c r="AA214" s="120">
        <f t="shared" si="213"/>
        <v>0.25</v>
      </c>
      <c r="AB214" s="118">
        <f t="shared" si="252"/>
        <v>0</v>
      </c>
      <c r="AC214" s="121">
        <f t="shared" si="247"/>
        <v>0</v>
      </c>
      <c r="AD214" s="117">
        <f t="shared" si="216"/>
        <v>0.75</v>
      </c>
      <c r="AE214" s="118">
        <f t="shared" si="201"/>
        <v>0</v>
      </c>
      <c r="AF214" s="119">
        <f t="shared" si="248"/>
        <v>0</v>
      </c>
      <c r="AG214" s="68" t="e">
        <f t="shared" si="236"/>
        <v>#DIV/0!</v>
      </c>
    </row>
    <row r="215" spans="1:35" x14ac:dyDescent="0.2">
      <c r="A215" s="116" t="s">
        <v>408</v>
      </c>
      <c r="B215" s="1" t="s">
        <v>409</v>
      </c>
      <c r="C215" s="6" t="str">
        <f>VLOOKUP(A215,'[1]Planilha Orçamentaria'!$A:$L,4,0)</f>
        <v>SABESP</v>
      </c>
      <c r="D215" s="22">
        <f>VLOOKUP(A215,'[1]Planilha Orçamentaria'!$A:$L,3,0)</f>
        <v>70120003</v>
      </c>
      <c r="E215" s="23">
        <f>VLOOKUP(A215,'[1]Planilha Orçamentaria'!$A:$L,6,0)</f>
        <v>375</v>
      </c>
      <c r="F215" s="13" t="str">
        <f>VLOOKUP(A215,'[1]Planilha Orçamentaria'!$A:$L,5,0)</f>
        <v>m²</v>
      </c>
      <c r="G215" s="32">
        <f t="shared" si="186"/>
        <v>0</v>
      </c>
      <c r="H215" s="7">
        <f t="shared" si="253"/>
        <v>0</v>
      </c>
      <c r="I215" s="61"/>
      <c r="J215" s="62"/>
      <c r="K215" s="63">
        <f t="shared" si="254"/>
        <v>0</v>
      </c>
      <c r="L215" s="81">
        <f t="shared" si="189"/>
        <v>0</v>
      </c>
      <c r="M215" s="62">
        <f t="shared" si="224"/>
        <v>0</v>
      </c>
      <c r="N215" s="63">
        <f t="shared" si="225"/>
        <v>0</v>
      </c>
      <c r="O215" s="82">
        <f t="shared" si="204"/>
        <v>0</v>
      </c>
      <c r="P215" s="83">
        <f t="shared" si="249"/>
        <v>0</v>
      </c>
      <c r="Q215" s="84">
        <f t="shared" si="243"/>
        <v>0</v>
      </c>
      <c r="R215" s="82">
        <f t="shared" si="206"/>
        <v>0</v>
      </c>
      <c r="S215" s="83">
        <f>ROUNDDOWN(R215*$N215,2)</f>
        <v>0</v>
      </c>
      <c r="T215" s="84">
        <f t="shared" si="244"/>
        <v>0</v>
      </c>
      <c r="U215" s="82">
        <f t="shared" si="208"/>
        <v>0</v>
      </c>
      <c r="V215" s="83">
        <f t="shared" si="255"/>
        <v>0</v>
      </c>
      <c r="W215" s="84">
        <f t="shared" si="245"/>
        <v>0</v>
      </c>
      <c r="X215" s="82">
        <f t="shared" si="210"/>
        <v>0</v>
      </c>
      <c r="Y215" s="83">
        <f t="shared" si="211"/>
        <v>0</v>
      </c>
      <c r="Z215" s="84">
        <f>ROUNDDOWN(W215+Y215,2)</f>
        <v>0</v>
      </c>
      <c r="AA215" s="120">
        <f t="shared" si="213"/>
        <v>0.25</v>
      </c>
      <c r="AB215" s="118">
        <f t="shared" si="252"/>
        <v>0</v>
      </c>
      <c r="AC215" s="121">
        <f t="shared" si="247"/>
        <v>0</v>
      </c>
      <c r="AD215" s="117">
        <f t="shared" si="216"/>
        <v>0.75</v>
      </c>
      <c r="AE215" s="118">
        <f t="shared" si="201"/>
        <v>0</v>
      </c>
      <c r="AF215" s="119">
        <f t="shared" si="248"/>
        <v>0</v>
      </c>
      <c r="AG215" s="68" t="e">
        <f t="shared" si="236"/>
        <v>#DIV/0!</v>
      </c>
    </row>
    <row r="216" spans="1:35" x14ac:dyDescent="0.2">
      <c r="A216" s="116" t="s">
        <v>410</v>
      </c>
      <c r="B216" s="1" t="s">
        <v>411</v>
      </c>
      <c r="C216" s="6" t="str">
        <f>VLOOKUP(A216,'[1]Planilha Orçamentaria'!$A:$L,4,0)</f>
        <v>SABESP</v>
      </c>
      <c r="D216" s="22">
        <f>VLOOKUP(A216,'[1]Planilha Orçamentaria'!$A:$L,3,0)</f>
        <v>70120004</v>
      </c>
      <c r="E216" s="23">
        <f>VLOOKUP(A216,'[1]Planilha Orçamentaria'!$A:$L,6,0)</f>
        <v>375</v>
      </c>
      <c r="F216" s="13" t="str">
        <f>VLOOKUP(A216,'[1]Planilha Orçamentaria'!$A:$L,5,0)</f>
        <v>m²</v>
      </c>
      <c r="G216" s="32">
        <f t="shared" si="186"/>
        <v>0</v>
      </c>
      <c r="H216" s="7">
        <f t="shared" si="253"/>
        <v>0</v>
      </c>
      <c r="I216" s="61"/>
      <c r="J216" s="62"/>
      <c r="K216" s="63">
        <f t="shared" si="254"/>
        <v>0</v>
      </c>
      <c r="L216" s="81">
        <f t="shared" si="189"/>
        <v>0</v>
      </c>
      <c r="M216" s="62">
        <f t="shared" si="224"/>
        <v>0</v>
      </c>
      <c r="N216" s="63">
        <f t="shared" si="225"/>
        <v>0</v>
      </c>
      <c r="O216" s="82">
        <f t="shared" si="204"/>
        <v>0</v>
      </c>
      <c r="P216" s="83">
        <f t="shared" si="249"/>
        <v>0</v>
      </c>
      <c r="Q216" s="84">
        <f t="shared" si="243"/>
        <v>0</v>
      </c>
      <c r="R216" s="82">
        <f t="shared" si="206"/>
        <v>0</v>
      </c>
      <c r="S216" s="83">
        <f t="shared" ref="S216:S220" si="256">ROUND(R216*$N216,2)</f>
        <v>0</v>
      </c>
      <c r="T216" s="84">
        <f t="shared" si="244"/>
        <v>0</v>
      </c>
      <c r="U216" s="82">
        <f t="shared" si="208"/>
        <v>0</v>
      </c>
      <c r="V216" s="83">
        <f t="shared" si="255"/>
        <v>0</v>
      </c>
      <c r="W216" s="84">
        <f t="shared" si="245"/>
        <v>0</v>
      </c>
      <c r="X216" s="82">
        <f t="shared" si="210"/>
        <v>0</v>
      </c>
      <c r="Y216" s="83">
        <f t="shared" si="211"/>
        <v>0</v>
      </c>
      <c r="Z216" s="84">
        <f t="shared" ref="Z216:Z220" si="257">W216+Y216</f>
        <v>0</v>
      </c>
      <c r="AA216" s="120">
        <f t="shared" si="213"/>
        <v>0.25</v>
      </c>
      <c r="AB216" s="118">
        <f t="shared" si="252"/>
        <v>0</v>
      </c>
      <c r="AC216" s="121">
        <f t="shared" si="247"/>
        <v>0</v>
      </c>
      <c r="AD216" s="117">
        <f t="shared" si="216"/>
        <v>0.75</v>
      </c>
      <c r="AE216" s="118">
        <f t="shared" si="201"/>
        <v>0</v>
      </c>
      <c r="AF216" s="119">
        <f t="shared" si="248"/>
        <v>0</v>
      </c>
      <c r="AG216" s="68" t="e">
        <f t="shared" si="236"/>
        <v>#DIV/0!</v>
      </c>
    </row>
    <row r="217" spans="1:35" ht="25.5" x14ac:dyDescent="0.2">
      <c r="A217" s="116" t="s">
        <v>412</v>
      </c>
      <c r="B217" s="5" t="s">
        <v>413</v>
      </c>
      <c r="C217" s="6" t="str">
        <f>VLOOKUP(A217,'[1]Planilha Orçamentaria'!$A:$L,4,0)</f>
        <v>SINAPI</v>
      </c>
      <c r="D217" s="22">
        <f>VLOOKUP(A217,'[1]Planilha Orçamentaria'!$A:$L,3,0)</f>
        <v>88485</v>
      </c>
      <c r="E217" s="23">
        <f>VLOOKUP(A217,'[1]Planilha Orçamentaria'!$A:$L,6,0)</f>
        <v>375</v>
      </c>
      <c r="F217" s="13" t="str">
        <f>VLOOKUP(A217,'[1]Planilha Orçamentaria'!$A:$L,5,0)</f>
        <v>m²</v>
      </c>
      <c r="G217" s="32">
        <f t="shared" si="186"/>
        <v>0</v>
      </c>
      <c r="H217" s="7">
        <f t="shared" si="253"/>
        <v>0</v>
      </c>
      <c r="I217" s="61"/>
      <c r="J217" s="62"/>
      <c r="K217" s="63">
        <f t="shared" si="254"/>
        <v>0</v>
      </c>
      <c r="L217" s="81">
        <f t="shared" si="189"/>
        <v>0</v>
      </c>
      <c r="M217" s="62">
        <f t="shared" si="224"/>
        <v>0</v>
      </c>
      <c r="N217" s="63">
        <f t="shared" si="225"/>
        <v>0</v>
      </c>
      <c r="O217" s="82">
        <f t="shared" si="204"/>
        <v>0</v>
      </c>
      <c r="P217" s="83">
        <f t="shared" si="249"/>
        <v>0</v>
      </c>
      <c r="Q217" s="84">
        <f t="shared" si="243"/>
        <v>0</v>
      </c>
      <c r="R217" s="82">
        <f t="shared" si="206"/>
        <v>0</v>
      </c>
      <c r="S217" s="83">
        <f t="shared" si="256"/>
        <v>0</v>
      </c>
      <c r="T217" s="84">
        <f t="shared" si="244"/>
        <v>0</v>
      </c>
      <c r="U217" s="82">
        <f t="shared" si="208"/>
        <v>0</v>
      </c>
      <c r="V217" s="83">
        <f t="shared" si="255"/>
        <v>0</v>
      </c>
      <c r="W217" s="84">
        <f t="shared" si="245"/>
        <v>0</v>
      </c>
      <c r="X217" s="82">
        <f t="shared" si="210"/>
        <v>0</v>
      </c>
      <c r="Y217" s="83">
        <f t="shared" si="211"/>
        <v>0</v>
      </c>
      <c r="Z217" s="84">
        <f t="shared" si="257"/>
        <v>0</v>
      </c>
      <c r="AA217" s="120">
        <f t="shared" si="213"/>
        <v>0.25</v>
      </c>
      <c r="AB217" s="118">
        <f t="shared" si="252"/>
        <v>0</v>
      </c>
      <c r="AC217" s="121">
        <f t="shared" si="247"/>
        <v>0</v>
      </c>
      <c r="AD217" s="117">
        <f t="shared" si="216"/>
        <v>0.75</v>
      </c>
      <c r="AE217" s="118">
        <f t="shared" si="201"/>
        <v>0</v>
      </c>
      <c r="AF217" s="119">
        <f t="shared" si="248"/>
        <v>0</v>
      </c>
      <c r="AG217" s="68" t="e">
        <f t="shared" si="236"/>
        <v>#DIV/0!</v>
      </c>
    </row>
    <row r="218" spans="1:35" ht="25.5" x14ac:dyDescent="0.2">
      <c r="A218" s="116" t="s">
        <v>414</v>
      </c>
      <c r="B218" s="1" t="s">
        <v>415</v>
      </c>
      <c r="C218" s="6" t="str">
        <f>VLOOKUP(A218,'[1]Planilha Orçamentaria'!$A:$L,4,0)</f>
        <v>SINAPI</v>
      </c>
      <c r="D218" s="22">
        <f>VLOOKUP(A218,'[1]Planilha Orçamentaria'!$A:$L,3,0)</f>
        <v>88489</v>
      </c>
      <c r="E218" s="23">
        <f>VLOOKUP(A218,'[1]Planilha Orçamentaria'!$A:$L,6,0)</f>
        <v>375</v>
      </c>
      <c r="F218" s="13" t="str">
        <f>VLOOKUP(A218,'[1]Planilha Orçamentaria'!$A:$L,5,0)</f>
        <v>m²</v>
      </c>
      <c r="G218" s="32">
        <f t="shared" si="186"/>
        <v>0</v>
      </c>
      <c r="H218" s="7">
        <f t="shared" si="253"/>
        <v>0</v>
      </c>
      <c r="I218" s="61"/>
      <c r="J218" s="62"/>
      <c r="K218" s="63">
        <f t="shared" si="254"/>
        <v>0</v>
      </c>
      <c r="L218" s="81">
        <f t="shared" si="189"/>
        <v>0</v>
      </c>
      <c r="M218" s="62">
        <f t="shared" ref="M218:M220" si="258">ROUND(J218*(1+L218),2)</f>
        <v>0</v>
      </c>
      <c r="N218" s="63">
        <f t="shared" ref="N218:N220" si="259">ROUND((M218*E218),2)</f>
        <v>0</v>
      </c>
      <c r="O218" s="82">
        <f t="shared" si="204"/>
        <v>0</v>
      </c>
      <c r="P218" s="83">
        <f t="shared" si="249"/>
        <v>0</v>
      </c>
      <c r="Q218" s="84">
        <f t="shared" si="243"/>
        <v>0</v>
      </c>
      <c r="R218" s="82">
        <f t="shared" si="206"/>
        <v>0</v>
      </c>
      <c r="S218" s="83">
        <f t="shared" si="256"/>
        <v>0</v>
      </c>
      <c r="T218" s="84">
        <f t="shared" si="244"/>
        <v>0</v>
      </c>
      <c r="U218" s="82">
        <f t="shared" si="208"/>
        <v>0</v>
      </c>
      <c r="V218" s="83">
        <f t="shared" si="255"/>
        <v>0</v>
      </c>
      <c r="W218" s="84">
        <f t="shared" si="245"/>
        <v>0</v>
      </c>
      <c r="X218" s="82">
        <f t="shared" si="210"/>
        <v>0</v>
      </c>
      <c r="Y218" s="83">
        <f t="shared" si="211"/>
        <v>0</v>
      </c>
      <c r="Z218" s="84">
        <f t="shared" si="257"/>
        <v>0</v>
      </c>
      <c r="AA218" s="120">
        <f t="shared" si="213"/>
        <v>0.25</v>
      </c>
      <c r="AB218" s="118">
        <f t="shared" si="252"/>
        <v>0</v>
      </c>
      <c r="AC218" s="121">
        <f t="shared" si="247"/>
        <v>0</v>
      </c>
      <c r="AD218" s="117">
        <f t="shared" si="216"/>
        <v>0.75</v>
      </c>
      <c r="AE218" s="118">
        <f t="shared" si="201"/>
        <v>0</v>
      </c>
      <c r="AF218" s="119">
        <f t="shared" si="248"/>
        <v>0</v>
      </c>
      <c r="AG218" s="68" t="e">
        <f t="shared" ref="AG218:AG220" si="260">Z218/$N218</f>
        <v>#DIV/0!</v>
      </c>
    </row>
    <row r="219" spans="1:35" ht="25.5" x14ac:dyDescent="0.2">
      <c r="A219" s="116" t="s">
        <v>416</v>
      </c>
      <c r="B219" s="1" t="s">
        <v>157</v>
      </c>
      <c r="C219" s="6" t="str">
        <f>VLOOKUP(A219,'[1]Planilha Orçamentaria'!$A:$L,4,0)</f>
        <v>COMPOSIÇÃO</v>
      </c>
      <c r="D219" s="22" t="str">
        <f>VLOOKUP(A219,'[1]Planilha Orçamentaria'!$A:$L,3,0)</f>
        <v>COMPOSIÇÃO
ILUEXTERNA</v>
      </c>
      <c r="E219" s="23">
        <f>VLOOKUP(A219,'[1]Planilha Orçamentaria'!$A:$L,6,0)</f>
        <v>1</v>
      </c>
      <c r="F219" s="13" t="str">
        <f>VLOOKUP(A219,'[1]Planilha Orçamentaria'!$A:$L,5,0)</f>
        <v>und</v>
      </c>
      <c r="G219" s="32">
        <f t="shared" si="186"/>
        <v>0</v>
      </c>
      <c r="H219" s="7">
        <f t="shared" si="253"/>
        <v>0</v>
      </c>
      <c r="I219" s="61"/>
      <c r="J219" s="62"/>
      <c r="K219" s="63">
        <f t="shared" si="254"/>
        <v>0</v>
      </c>
      <c r="L219" s="81">
        <f t="shared" si="189"/>
        <v>0</v>
      </c>
      <c r="M219" s="62">
        <f t="shared" si="258"/>
        <v>0</v>
      </c>
      <c r="N219" s="63">
        <f t="shared" si="259"/>
        <v>0</v>
      </c>
      <c r="O219" s="82">
        <f t="shared" si="204"/>
        <v>0</v>
      </c>
      <c r="P219" s="83">
        <f t="shared" si="249"/>
        <v>0</v>
      </c>
      <c r="Q219" s="84">
        <f t="shared" si="243"/>
        <v>0</v>
      </c>
      <c r="R219" s="82">
        <f t="shared" si="206"/>
        <v>0</v>
      </c>
      <c r="S219" s="83">
        <f t="shared" si="256"/>
        <v>0</v>
      </c>
      <c r="T219" s="84">
        <f t="shared" si="244"/>
        <v>0</v>
      </c>
      <c r="U219" s="82">
        <f t="shared" si="208"/>
        <v>0</v>
      </c>
      <c r="V219" s="83">
        <f t="shared" si="255"/>
        <v>0</v>
      </c>
      <c r="W219" s="84">
        <f t="shared" si="245"/>
        <v>0</v>
      </c>
      <c r="X219" s="82">
        <f t="shared" si="210"/>
        <v>0</v>
      </c>
      <c r="Y219" s="83">
        <f t="shared" si="211"/>
        <v>0</v>
      </c>
      <c r="Z219" s="84">
        <f t="shared" si="257"/>
        <v>0</v>
      </c>
      <c r="AA219" s="120">
        <f t="shared" si="213"/>
        <v>0.25</v>
      </c>
      <c r="AB219" s="118">
        <f t="shared" si="252"/>
        <v>0</v>
      </c>
      <c r="AC219" s="121">
        <f t="shared" si="247"/>
        <v>0</v>
      </c>
      <c r="AD219" s="117">
        <f t="shared" si="216"/>
        <v>0.75</v>
      </c>
      <c r="AE219" s="118">
        <f t="shared" si="201"/>
        <v>0</v>
      </c>
      <c r="AF219" s="119">
        <f t="shared" si="248"/>
        <v>0</v>
      </c>
      <c r="AG219" s="68" t="e">
        <f t="shared" si="260"/>
        <v>#DIV/0!</v>
      </c>
    </row>
    <row r="220" spans="1:35" ht="38.25" x14ac:dyDescent="0.2">
      <c r="A220" s="116" t="s">
        <v>417</v>
      </c>
      <c r="B220" s="1" t="s">
        <v>418</v>
      </c>
      <c r="C220" s="6" t="str">
        <f>VLOOKUP(A220,'[1]Planilha Orçamentaria'!$A:$L,4,0)</f>
        <v>COMPOSIÇÃO</v>
      </c>
      <c r="D220" s="22" t="str">
        <f>VLOOKUP(A220,'[1]Planilha Orçamentaria'!$A:$L,3,0)</f>
        <v>COMPOSIÇÃO
ATERRAMENTO</v>
      </c>
      <c r="E220" s="23">
        <f>VLOOKUP(A220,'[1]Planilha Orçamentaria'!$A:$L,6,0)</f>
        <v>1</v>
      </c>
      <c r="F220" s="13" t="str">
        <f>VLOOKUP(A220,'[1]Planilha Orçamentaria'!$A:$L,5,0)</f>
        <v>und</v>
      </c>
      <c r="G220" s="32">
        <f t="shared" si="186"/>
        <v>0</v>
      </c>
      <c r="H220" s="7">
        <f t="shared" si="253"/>
        <v>0</v>
      </c>
      <c r="I220" s="61"/>
      <c r="J220" s="62"/>
      <c r="K220" s="63">
        <f t="shared" si="254"/>
        <v>0</v>
      </c>
      <c r="L220" s="81">
        <f t="shared" si="189"/>
        <v>0</v>
      </c>
      <c r="M220" s="62">
        <f t="shared" si="258"/>
        <v>0</v>
      </c>
      <c r="N220" s="63">
        <f t="shared" si="259"/>
        <v>0</v>
      </c>
      <c r="O220" s="82">
        <f t="shared" si="204"/>
        <v>0</v>
      </c>
      <c r="P220" s="83">
        <f t="shared" si="249"/>
        <v>0</v>
      </c>
      <c r="Q220" s="84">
        <f t="shared" si="243"/>
        <v>0</v>
      </c>
      <c r="R220" s="82">
        <f t="shared" si="206"/>
        <v>0</v>
      </c>
      <c r="S220" s="83">
        <f t="shared" si="256"/>
        <v>0</v>
      </c>
      <c r="T220" s="84">
        <f t="shared" si="244"/>
        <v>0</v>
      </c>
      <c r="U220" s="82">
        <f t="shared" si="208"/>
        <v>0</v>
      </c>
      <c r="V220" s="83">
        <f t="shared" si="255"/>
        <v>0</v>
      </c>
      <c r="W220" s="84">
        <f t="shared" si="245"/>
        <v>0</v>
      </c>
      <c r="X220" s="82">
        <f t="shared" si="210"/>
        <v>0</v>
      </c>
      <c r="Y220" s="83">
        <f t="shared" si="211"/>
        <v>0</v>
      </c>
      <c r="Z220" s="84">
        <f t="shared" si="257"/>
        <v>0</v>
      </c>
      <c r="AA220" s="120">
        <f t="shared" si="213"/>
        <v>0.25</v>
      </c>
      <c r="AB220" s="118">
        <f t="shared" si="252"/>
        <v>0</v>
      </c>
      <c r="AC220" s="121">
        <f t="shared" si="247"/>
        <v>0</v>
      </c>
      <c r="AD220" s="117">
        <f t="shared" si="216"/>
        <v>0.75</v>
      </c>
      <c r="AE220" s="118">
        <f t="shared" si="201"/>
        <v>0</v>
      </c>
      <c r="AF220" s="119">
        <f t="shared" si="248"/>
        <v>0</v>
      </c>
      <c r="AG220" s="68" t="e">
        <f t="shared" si="260"/>
        <v>#DIV/0!</v>
      </c>
    </row>
    <row r="221" spans="1:35" x14ac:dyDescent="0.2">
      <c r="A221" s="113"/>
      <c r="B221" s="114" t="str">
        <f>"ITEM "&amp;A196</f>
        <v>ITEM 7</v>
      </c>
      <c r="C221" s="35"/>
      <c r="D221" s="36"/>
      <c r="E221" s="36"/>
      <c r="F221" s="36"/>
      <c r="G221" s="36"/>
      <c r="H221" s="115">
        <f>SUM(H197:H220)</f>
        <v>0</v>
      </c>
      <c r="I221" s="153">
        <f>SUM(K197:K220)</f>
        <v>0</v>
      </c>
      <c r="J221" s="153"/>
      <c r="K221" s="153"/>
      <c r="L221" s="147">
        <f>SUM(N197:N220)</f>
        <v>0</v>
      </c>
      <c r="M221" s="148"/>
      <c r="N221" s="149"/>
      <c r="O221" s="85"/>
      <c r="P221" s="72">
        <f>SUM(P197:P220)</f>
        <v>0</v>
      </c>
      <c r="Q221" s="72">
        <f t="shared" ref="Q221:AF221" si="261">SUM(Q197:Q220)</f>
        <v>0</v>
      </c>
      <c r="R221" s="72"/>
      <c r="S221" s="72">
        <f t="shared" si="261"/>
        <v>0</v>
      </c>
      <c r="T221" s="72">
        <f t="shared" si="261"/>
        <v>0</v>
      </c>
      <c r="U221" s="72"/>
      <c r="V221" s="72">
        <f t="shared" si="261"/>
        <v>0</v>
      </c>
      <c r="W221" s="72">
        <f t="shared" si="261"/>
        <v>0</v>
      </c>
      <c r="X221" s="72"/>
      <c r="Y221" s="72">
        <f t="shared" si="261"/>
        <v>0</v>
      </c>
      <c r="Z221" s="72">
        <f t="shared" si="261"/>
        <v>0</v>
      </c>
      <c r="AA221" s="72"/>
      <c r="AB221" s="72">
        <f t="shared" si="261"/>
        <v>0</v>
      </c>
      <c r="AC221" s="72">
        <f t="shared" si="261"/>
        <v>0</v>
      </c>
      <c r="AD221" s="72"/>
      <c r="AE221" s="72">
        <f t="shared" si="261"/>
        <v>0</v>
      </c>
      <c r="AF221" s="72">
        <f t="shared" si="261"/>
        <v>0</v>
      </c>
      <c r="AG221" s="68" t="e">
        <f>Z221/$L221</f>
        <v>#DIV/0!</v>
      </c>
    </row>
    <row r="222" spans="1:35" x14ac:dyDescent="0.2">
      <c r="A222" s="122"/>
      <c r="B222" s="123" t="str">
        <f>"SOMA DO ITEM "&amp;A12&amp;" AO "&amp;A196</f>
        <v>SOMA DO ITEM 1 AO 7</v>
      </c>
      <c r="C222" s="124"/>
      <c r="D222" s="125"/>
      <c r="E222" s="126"/>
      <c r="F222" s="127"/>
      <c r="G222" s="128"/>
      <c r="H222" s="129">
        <f>H14+H18+H39+H65+H98+H195+H221</f>
        <v>0</v>
      </c>
      <c r="I222" s="150">
        <f>I14+I18+I39+I65+I98+I195+I221</f>
        <v>0</v>
      </c>
      <c r="J222" s="151"/>
      <c r="K222" s="152"/>
      <c r="L222" s="150">
        <f>L14+L18+L39+L65+L98+L195+L221</f>
        <v>0</v>
      </c>
      <c r="M222" s="151"/>
      <c r="N222" s="152"/>
      <c r="O222" s="130"/>
      <c r="P222" s="129">
        <f>P14+P18+P39+P65+P98+P195+P221</f>
        <v>0</v>
      </c>
      <c r="Q222" s="129">
        <f>Q14+Q18+Q39+Q65+Q98+Q195+Q221</f>
        <v>0</v>
      </c>
      <c r="R222" s="129"/>
      <c r="S222" s="129">
        <f>S14+S18+S39+S65+S98+S195+S221</f>
        <v>0</v>
      </c>
      <c r="T222" s="129">
        <f>T14+T18+T39+T65+T98+T195+T221</f>
        <v>0</v>
      </c>
      <c r="U222" s="129"/>
      <c r="V222" s="129">
        <f>V14+V18+V39+V65+V98+V195+V221</f>
        <v>0</v>
      </c>
      <c r="W222" s="129">
        <f>W14+W18+W39+W65+W98+W195+W221</f>
        <v>0</v>
      </c>
      <c r="X222" s="129"/>
      <c r="Y222" s="129">
        <f>Y14+Y18+Y39+Y65+Y98+Y195+Y221</f>
        <v>0</v>
      </c>
      <c r="Z222" s="129">
        <f>Z14+Z18+Z39+Z65+Z98+Z195+Z221</f>
        <v>0</v>
      </c>
      <c r="AA222" s="129"/>
      <c r="AB222" s="129">
        <f>AB14+AB18+AB39+AB65+AB98+AB195+AB221</f>
        <v>0</v>
      </c>
      <c r="AC222" s="129">
        <f>AC14+AC18+AC39+AC65+AC98+AC195+AC221</f>
        <v>0</v>
      </c>
      <c r="AD222" s="129"/>
      <c r="AE222" s="129">
        <f>AE14+AE18+AE39+AE65+AE98+AE195+AE221</f>
        <v>318443.58999999997</v>
      </c>
      <c r="AF222" s="129">
        <f>AF14+AF18+AF39+AF65+AF98+AF195+AF221</f>
        <v>318443.58999999997</v>
      </c>
      <c r="AG222" s="68" t="e">
        <f>Z222/$L222</f>
        <v>#DIV/0!</v>
      </c>
    </row>
    <row r="223" spans="1:35" x14ac:dyDescent="0.2">
      <c r="A223" s="131"/>
      <c r="B223" s="131"/>
      <c r="C223" s="124"/>
      <c r="D223" s="125"/>
      <c r="E223" s="126"/>
      <c r="F223" s="127"/>
      <c r="G223" s="128"/>
      <c r="H223" s="132"/>
      <c r="I223" s="133"/>
      <c r="J223" s="133"/>
      <c r="K223" s="133"/>
      <c r="L223" s="133"/>
      <c r="M223" s="133"/>
      <c r="N223" s="133"/>
      <c r="O223" s="133"/>
      <c r="P223" s="131"/>
      <c r="Q223" s="131"/>
      <c r="R223" s="127"/>
      <c r="S223" s="131"/>
      <c r="T223" s="131"/>
      <c r="U223" s="127"/>
      <c r="V223" s="131"/>
      <c r="W223" s="131"/>
      <c r="X223" s="127"/>
      <c r="Y223" s="131"/>
      <c r="Z223" s="131"/>
      <c r="AA223" s="127"/>
      <c r="AB223" s="131"/>
      <c r="AC223" s="131"/>
      <c r="AD223" s="127"/>
      <c r="AE223" s="131"/>
      <c r="AF223" s="131"/>
      <c r="AG223" s="134"/>
    </row>
    <row r="224" spans="1:35" x14ac:dyDescent="0.2">
      <c r="A224" s="131"/>
      <c r="B224" s="131"/>
      <c r="C224" s="124"/>
      <c r="D224" s="125"/>
      <c r="E224" s="126"/>
      <c r="F224" s="127"/>
      <c r="G224" s="128"/>
      <c r="H224" s="132"/>
      <c r="I224" s="133"/>
      <c r="J224" s="133"/>
      <c r="K224" s="133"/>
      <c r="L224" s="133"/>
      <c r="M224" s="133"/>
      <c r="N224" s="133"/>
      <c r="O224" s="133"/>
      <c r="P224" s="133"/>
      <c r="Q224" s="133"/>
      <c r="R224" s="133"/>
      <c r="S224" s="133"/>
      <c r="T224" s="133"/>
      <c r="U224" s="133"/>
      <c r="V224" s="133"/>
      <c r="W224" s="133"/>
      <c r="X224" s="133"/>
      <c r="Y224" s="133"/>
      <c r="Z224" s="133"/>
      <c r="AA224" s="133"/>
      <c r="AB224" s="133"/>
      <c r="AC224" s="133"/>
      <c r="AD224" s="133"/>
      <c r="AE224" s="133"/>
      <c r="AF224" s="133"/>
      <c r="AG224" s="133"/>
      <c r="AH224" s="133"/>
      <c r="AI224" s="133"/>
    </row>
    <row r="225" spans="1:35" x14ac:dyDescent="0.2">
      <c r="A225" s="131"/>
      <c r="B225" s="131"/>
      <c r="C225" s="124"/>
      <c r="D225" s="125"/>
      <c r="E225" s="126"/>
      <c r="F225" s="127"/>
      <c r="G225" s="128"/>
      <c r="H225" s="132"/>
      <c r="I225" s="133"/>
      <c r="J225" s="133"/>
      <c r="K225" s="133"/>
      <c r="L225" s="133"/>
      <c r="M225" s="133"/>
      <c r="N225" s="133"/>
      <c r="O225" s="133"/>
      <c r="P225" s="133"/>
      <c r="Q225" s="133"/>
      <c r="R225" s="133"/>
      <c r="S225" s="133"/>
      <c r="T225" s="133"/>
      <c r="U225" s="133"/>
      <c r="V225" s="133"/>
      <c r="W225" s="133"/>
      <c r="X225" s="133"/>
      <c r="Y225" s="133"/>
      <c r="Z225" s="133"/>
      <c r="AA225" s="133"/>
      <c r="AB225" s="133"/>
      <c r="AC225" s="133"/>
      <c r="AD225" s="133"/>
      <c r="AE225" s="133"/>
      <c r="AF225" s="133"/>
      <c r="AG225" s="133"/>
      <c r="AH225" s="133"/>
      <c r="AI225" s="133"/>
    </row>
    <row r="226" spans="1:35" x14ac:dyDescent="0.2">
      <c r="A226" s="131"/>
      <c r="B226" s="124"/>
      <c r="C226" s="124"/>
      <c r="D226" s="125"/>
      <c r="E226" s="126"/>
      <c r="F226" s="127"/>
      <c r="G226" s="128"/>
      <c r="H226" s="132"/>
      <c r="I226" s="133"/>
      <c r="J226" s="133"/>
      <c r="K226" s="135"/>
      <c r="L226" s="133"/>
      <c r="M226" s="133"/>
      <c r="N226" s="135"/>
      <c r="O226" s="133"/>
      <c r="P226" s="131"/>
      <c r="Q226" s="131"/>
      <c r="R226" s="127"/>
      <c r="S226" s="131"/>
      <c r="T226" s="131"/>
      <c r="U226" s="127"/>
      <c r="V226" s="131"/>
      <c r="W226" s="131"/>
      <c r="X226" s="127"/>
      <c r="Y226" s="131"/>
      <c r="Z226" s="131"/>
      <c r="AA226" s="127"/>
      <c r="AB226" s="131"/>
      <c r="AC226" s="131"/>
      <c r="AD226" s="127"/>
      <c r="AE226" s="131"/>
      <c r="AF226" s="131"/>
      <c r="AG226" s="134"/>
    </row>
    <row r="227" spans="1:35" x14ac:dyDescent="0.2">
      <c r="A227" s="131"/>
      <c r="B227" s="124"/>
      <c r="C227" s="124"/>
      <c r="D227" s="125"/>
      <c r="E227" s="126"/>
      <c r="F227" s="127"/>
      <c r="G227" s="128"/>
      <c r="H227" s="132"/>
      <c r="I227" s="133"/>
      <c r="J227" s="133"/>
      <c r="K227" s="133"/>
      <c r="L227" s="133"/>
      <c r="M227" s="133"/>
      <c r="N227" s="135"/>
      <c r="O227" s="133"/>
      <c r="P227" s="131"/>
      <c r="Q227" s="131"/>
      <c r="R227" s="127"/>
      <c r="S227" s="131"/>
      <c r="T227" s="131"/>
      <c r="U227" s="127"/>
      <c r="V227" s="131"/>
      <c r="W227" s="131"/>
      <c r="X227" s="127"/>
      <c r="Y227" s="131"/>
      <c r="Z227" s="131"/>
      <c r="AA227" s="127"/>
      <c r="AB227" s="131"/>
      <c r="AC227" s="131"/>
      <c r="AD227" s="127"/>
      <c r="AE227" s="131"/>
      <c r="AF227" s="131"/>
      <c r="AG227" s="134"/>
    </row>
    <row r="228" spans="1:35" x14ac:dyDescent="0.2">
      <c r="A228" s="131"/>
      <c r="B228" s="124"/>
      <c r="C228" s="124"/>
      <c r="D228" s="125"/>
      <c r="E228" s="126"/>
      <c r="F228" s="127"/>
      <c r="G228" s="128"/>
      <c r="H228" s="132"/>
      <c r="I228" s="133"/>
      <c r="J228" s="133"/>
      <c r="K228" s="133"/>
      <c r="L228" s="133"/>
      <c r="M228" s="133"/>
      <c r="N228" s="133"/>
      <c r="O228" s="133"/>
      <c r="P228" s="131"/>
      <c r="Q228" s="131"/>
      <c r="R228" s="127"/>
      <c r="S228" s="131"/>
      <c r="T228" s="131"/>
      <c r="U228" s="127"/>
      <c r="V228" s="131"/>
      <c r="W228" s="131"/>
      <c r="X228" s="127"/>
      <c r="Y228" s="131"/>
      <c r="Z228" s="131"/>
      <c r="AA228" s="127"/>
      <c r="AB228" s="131"/>
      <c r="AC228" s="131"/>
      <c r="AD228" s="127"/>
      <c r="AE228" s="131"/>
      <c r="AF228" s="131"/>
      <c r="AG228" s="134"/>
    </row>
    <row r="229" spans="1:35" x14ac:dyDescent="0.2">
      <c r="A229" s="131"/>
      <c r="B229" s="124"/>
      <c r="C229" s="124"/>
      <c r="D229" s="125"/>
      <c r="E229" s="126"/>
      <c r="F229" s="127"/>
      <c r="G229" s="128"/>
      <c r="H229" s="132"/>
      <c r="I229" s="133"/>
      <c r="J229" s="133"/>
      <c r="K229" s="133"/>
      <c r="L229" s="133"/>
      <c r="M229" s="133"/>
      <c r="N229" s="133"/>
      <c r="O229" s="133"/>
      <c r="P229" s="131"/>
      <c r="Q229" s="131"/>
      <c r="R229" s="127"/>
      <c r="S229" s="131"/>
      <c r="T229" s="131"/>
      <c r="U229" s="127"/>
      <c r="V229" s="131"/>
      <c r="W229" s="131"/>
      <c r="X229" s="127"/>
      <c r="Y229" s="131"/>
      <c r="Z229" s="131"/>
      <c r="AA229" s="127"/>
      <c r="AB229" s="131"/>
      <c r="AC229" s="131"/>
      <c r="AD229" s="127"/>
      <c r="AE229" s="131"/>
      <c r="AF229" s="131"/>
      <c r="AG229" s="134"/>
    </row>
    <row r="230" spans="1:35" x14ac:dyDescent="0.2">
      <c r="A230" s="131"/>
      <c r="B230" s="124"/>
      <c r="C230" s="124"/>
      <c r="D230" s="125"/>
      <c r="E230" s="126"/>
      <c r="F230" s="127"/>
      <c r="G230" s="128"/>
      <c r="H230" s="132"/>
      <c r="I230" s="133"/>
      <c r="J230" s="133"/>
      <c r="K230" s="133"/>
      <c r="L230" s="133"/>
      <c r="M230" s="133"/>
      <c r="N230" s="133"/>
      <c r="O230" s="133"/>
      <c r="P230" s="131"/>
      <c r="Q230" s="131"/>
      <c r="R230" s="127"/>
      <c r="S230" s="131"/>
      <c r="T230" s="131"/>
      <c r="U230" s="127"/>
      <c r="V230" s="131"/>
      <c r="W230" s="131"/>
      <c r="X230" s="127"/>
      <c r="Y230" s="131"/>
      <c r="Z230" s="131"/>
      <c r="AA230" s="127"/>
      <c r="AB230" s="131"/>
      <c r="AC230" s="131"/>
      <c r="AD230" s="127"/>
      <c r="AE230" s="131"/>
      <c r="AF230" s="131"/>
      <c r="AG230" s="134"/>
    </row>
    <row r="231" spans="1:35" x14ac:dyDescent="0.2">
      <c r="A231" s="131"/>
      <c r="B231" s="124"/>
      <c r="C231" s="124"/>
      <c r="D231" s="125"/>
      <c r="E231" s="126"/>
      <c r="F231" s="127"/>
      <c r="G231" s="128"/>
      <c r="H231" s="132"/>
      <c r="I231" s="133"/>
      <c r="J231" s="133"/>
      <c r="K231" s="133"/>
      <c r="L231" s="133"/>
      <c r="M231" s="133"/>
      <c r="N231" s="133"/>
      <c r="O231" s="133"/>
      <c r="P231" s="131"/>
      <c r="Q231" s="131"/>
      <c r="R231" s="127"/>
      <c r="S231" s="131"/>
      <c r="T231" s="131"/>
      <c r="U231" s="127"/>
      <c r="V231" s="131"/>
      <c r="W231" s="131"/>
      <c r="X231" s="127"/>
      <c r="Y231" s="131"/>
      <c r="Z231" s="131"/>
      <c r="AA231" s="127"/>
      <c r="AB231" s="131"/>
      <c r="AC231" s="131"/>
      <c r="AD231" s="127"/>
      <c r="AE231" s="131"/>
      <c r="AF231" s="131"/>
      <c r="AG231" s="134"/>
    </row>
    <row r="232" spans="1:35" x14ac:dyDescent="0.2">
      <c r="A232" s="131"/>
      <c r="B232" s="124"/>
      <c r="C232" s="124"/>
      <c r="D232" s="125"/>
      <c r="E232" s="126"/>
      <c r="F232" s="127"/>
      <c r="G232" s="128"/>
      <c r="H232" s="132"/>
      <c r="I232" s="133"/>
      <c r="J232" s="133"/>
      <c r="K232" s="133"/>
      <c r="L232" s="133"/>
      <c r="M232" s="133"/>
      <c r="N232" s="133"/>
      <c r="O232" s="133"/>
      <c r="P232" s="131"/>
      <c r="Q232" s="131"/>
      <c r="R232" s="127"/>
      <c r="S232" s="131"/>
      <c r="T232" s="131"/>
      <c r="U232" s="127"/>
      <c r="V232" s="131"/>
      <c r="W232" s="131"/>
      <c r="X232" s="127"/>
      <c r="Y232" s="131"/>
      <c r="Z232" s="131"/>
      <c r="AA232" s="127"/>
      <c r="AB232" s="131"/>
      <c r="AC232" s="131"/>
      <c r="AD232" s="127"/>
      <c r="AE232" s="131"/>
      <c r="AF232" s="131"/>
      <c r="AG232" s="134"/>
    </row>
    <row r="233" spans="1:35" x14ac:dyDescent="0.2">
      <c r="A233" s="131"/>
      <c r="B233" s="124"/>
      <c r="C233" s="124"/>
      <c r="D233" s="125"/>
      <c r="E233" s="126"/>
      <c r="F233" s="127"/>
      <c r="G233" s="128"/>
      <c r="H233" s="132"/>
      <c r="I233" s="133"/>
      <c r="J233" s="133"/>
      <c r="K233" s="133"/>
      <c r="L233" s="133"/>
      <c r="M233" s="133"/>
      <c r="N233" s="133"/>
      <c r="O233" s="133"/>
      <c r="P233" s="131"/>
      <c r="Q233" s="131"/>
      <c r="R233" s="127"/>
      <c r="S233" s="131"/>
      <c r="T233" s="131"/>
      <c r="U233" s="127"/>
      <c r="V233" s="131"/>
      <c r="W233" s="131"/>
      <c r="X233" s="127"/>
      <c r="Y233" s="131"/>
      <c r="Z233" s="131"/>
      <c r="AA233" s="127"/>
      <c r="AB233" s="131"/>
      <c r="AC233" s="131"/>
      <c r="AD233" s="127"/>
      <c r="AE233" s="131"/>
      <c r="AF233" s="131"/>
      <c r="AG233" s="134"/>
    </row>
    <row r="234" spans="1:35" x14ac:dyDescent="0.2">
      <c r="A234" s="131"/>
      <c r="B234" s="131"/>
      <c r="C234" s="124"/>
      <c r="D234" s="125"/>
      <c r="E234" s="126"/>
      <c r="F234" s="127"/>
      <c r="G234" s="128"/>
      <c r="H234" s="132"/>
      <c r="I234" s="133"/>
      <c r="J234" s="133"/>
      <c r="K234" s="133"/>
      <c r="L234" s="133"/>
      <c r="M234" s="133"/>
      <c r="N234" s="133"/>
      <c r="O234" s="133"/>
      <c r="P234" s="131"/>
      <c r="Q234" s="131"/>
      <c r="R234" s="127"/>
      <c r="S234" s="131"/>
      <c r="T234" s="131"/>
      <c r="U234" s="127"/>
      <c r="V234" s="131"/>
      <c r="W234" s="131"/>
      <c r="X234" s="127"/>
      <c r="Y234" s="131"/>
      <c r="Z234" s="131"/>
      <c r="AA234" s="127"/>
      <c r="AB234" s="131"/>
      <c r="AC234" s="131"/>
      <c r="AD234" s="127"/>
      <c r="AE234" s="131"/>
      <c r="AF234" s="131"/>
      <c r="AG234" s="134"/>
    </row>
    <row r="235" spans="1:35" x14ac:dyDescent="0.2">
      <c r="A235" s="131"/>
      <c r="B235" s="131"/>
      <c r="C235" s="124"/>
      <c r="D235" s="125"/>
      <c r="E235" s="126"/>
      <c r="F235" s="127"/>
      <c r="G235" s="128"/>
      <c r="H235" s="132"/>
      <c r="I235" s="133"/>
      <c r="J235" s="133"/>
      <c r="K235" s="133"/>
      <c r="L235" s="133"/>
      <c r="M235" s="133"/>
      <c r="N235" s="133"/>
      <c r="O235" s="133"/>
      <c r="P235" s="131"/>
      <c r="Q235" s="131"/>
      <c r="R235" s="127"/>
      <c r="S235" s="131"/>
      <c r="T235" s="131"/>
      <c r="U235" s="127"/>
      <c r="V235" s="131"/>
      <c r="W235" s="131"/>
      <c r="X235" s="127"/>
      <c r="Y235" s="131"/>
      <c r="Z235" s="131"/>
      <c r="AA235" s="127"/>
      <c r="AB235" s="131"/>
      <c r="AC235" s="131"/>
      <c r="AD235" s="127"/>
      <c r="AE235" s="131"/>
      <c r="AF235" s="131"/>
      <c r="AG235" s="134"/>
    </row>
    <row r="236" spans="1:35" x14ac:dyDescent="0.2">
      <c r="A236" s="131"/>
      <c r="B236" s="131"/>
      <c r="C236" s="124"/>
      <c r="D236" s="125"/>
      <c r="E236" s="126"/>
      <c r="F236" s="127"/>
      <c r="G236" s="128"/>
      <c r="H236" s="132"/>
      <c r="I236" s="133"/>
      <c r="J236" s="133"/>
      <c r="K236" s="133"/>
      <c r="L236" s="133"/>
      <c r="M236" s="133"/>
      <c r="N236" s="133"/>
      <c r="O236" s="133"/>
      <c r="P236" s="131"/>
      <c r="Q236" s="131"/>
      <c r="R236" s="127"/>
      <c r="S236" s="131"/>
      <c r="T236" s="131"/>
      <c r="U236" s="127"/>
      <c r="V236" s="131"/>
      <c r="W236" s="131"/>
      <c r="X236" s="127"/>
      <c r="Y236" s="131"/>
      <c r="Z236" s="131"/>
      <c r="AA236" s="127"/>
      <c r="AB236" s="131"/>
      <c r="AC236" s="131"/>
      <c r="AD236" s="127"/>
      <c r="AE236" s="131"/>
      <c r="AF236" s="131"/>
      <c r="AG236" s="134"/>
    </row>
    <row r="237" spans="1:35" x14ac:dyDescent="0.2">
      <c r="A237" s="131"/>
      <c r="B237" s="131"/>
      <c r="C237" s="124"/>
      <c r="D237" s="125"/>
      <c r="E237" s="126"/>
      <c r="F237" s="127"/>
      <c r="G237" s="128"/>
      <c r="H237" s="132"/>
      <c r="I237" s="133"/>
      <c r="J237" s="133"/>
      <c r="K237" s="133"/>
      <c r="L237" s="133"/>
      <c r="M237" s="133"/>
      <c r="N237" s="133"/>
      <c r="O237" s="133"/>
      <c r="P237" s="131"/>
      <c r="Q237" s="131"/>
      <c r="R237" s="127"/>
      <c r="S237" s="131"/>
      <c r="T237" s="131"/>
      <c r="U237" s="127"/>
      <c r="V237" s="131"/>
      <c r="W237" s="131"/>
      <c r="X237" s="127"/>
      <c r="Y237" s="131"/>
      <c r="Z237" s="131"/>
      <c r="AA237" s="127"/>
      <c r="AB237" s="131"/>
      <c r="AC237" s="131"/>
      <c r="AD237" s="127"/>
      <c r="AE237" s="131"/>
      <c r="AF237" s="131"/>
      <c r="AG237" s="134"/>
    </row>
    <row r="238" spans="1:35" x14ac:dyDescent="0.2">
      <c r="A238" s="131"/>
      <c r="B238" s="131"/>
      <c r="C238" s="124"/>
      <c r="D238" s="125"/>
      <c r="E238" s="126"/>
      <c r="F238" s="127"/>
      <c r="G238" s="128"/>
      <c r="H238" s="132"/>
      <c r="I238" s="133"/>
      <c r="J238" s="133"/>
      <c r="K238" s="133"/>
      <c r="L238" s="133"/>
      <c r="M238" s="133"/>
      <c r="N238" s="133"/>
      <c r="O238" s="133"/>
      <c r="P238" s="131"/>
      <c r="Q238" s="131"/>
      <c r="R238" s="127"/>
      <c r="S238" s="131"/>
      <c r="T238" s="131"/>
      <c r="U238" s="127"/>
      <c r="V238" s="131"/>
      <c r="W238" s="131"/>
      <c r="X238" s="127"/>
      <c r="Y238" s="131"/>
      <c r="Z238" s="131"/>
      <c r="AA238" s="127"/>
      <c r="AB238" s="131"/>
      <c r="AC238" s="131"/>
      <c r="AD238" s="127"/>
      <c r="AE238" s="131"/>
      <c r="AF238" s="131"/>
      <c r="AG238" s="134"/>
    </row>
    <row r="239" spans="1:35" x14ac:dyDescent="0.2">
      <c r="A239" s="131"/>
      <c r="B239" s="131"/>
      <c r="C239" s="124"/>
      <c r="D239" s="125"/>
      <c r="E239" s="126"/>
      <c r="F239" s="127"/>
      <c r="G239" s="128"/>
      <c r="H239" s="132"/>
      <c r="I239" s="133"/>
      <c r="J239" s="133"/>
      <c r="K239" s="133"/>
      <c r="L239" s="133"/>
      <c r="M239" s="133"/>
      <c r="N239" s="133"/>
      <c r="O239" s="133"/>
      <c r="P239" s="131"/>
      <c r="Q239" s="131"/>
      <c r="R239" s="127"/>
      <c r="S239" s="131"/>
      <c r="T239" s="131"/>
      <c r="U239" s="127"/>
      <c r="V239" s="131"/>
      <c r="W239" s="131"/>
      <c r="X239" s="127"/>
      <c r="Y239" s="131"/>
      <c r="Z239" s="131"/>
      <c r="AA239" s="127"/>
      <c r="AB239" s="131"/>
      <c r="AC239" s="131"/>
      <c r="AD239" s="127"/>
      <c r="AE239" s="131"/>
      <c r="AF239" s="131"/>
      <c r="AG239" s="134"/>
    </row>
    <row r="240" spans="1:35" x14ac:dyDescent="0.2">
      <c r="A240" s="131"/>
      <c r="B240" s="131"/>
      <c r="C240" s="124"/>
      <c r="D240" s="125"/>
      <c r="E240" s="126"/>
      <c r="F240" s="127"/>
      <c r="G240" s="128"/>
      <c r="H240" s="132"/>
      <c r="I240" s="133"/>
      <c r="J240" s="133"/>
      <c r="K240" s="133"/>
      <c r="L240" s="133"/>
      <c r="M240" s="133"/>
      <c r="N240" s="133"/>
      <c r="O240" s="133"/>
      <c r="P240" s="131"/>
      <c r="Q240" s="131"/>
      <c r="R240" s="127"/>
      <c r="S240" s="131"/>
      <c r="T240" s="131"/>
      <c r="U240" s="127"/>
      <c r="V240" s="131"/>
      <c r="W240" s="131"/>
      <c r="X240" s="127"/>
      <c r="Y240" s="131"/>
      <c r="Z240" s="131"/>
      <c r="AA240" s="127"/>
      <c r="AB240" s="131"/>
      <c r="AC240" s="131"/>
      <c r="AD240" s="127"/>
      <c r="AE240" s="131"/>
      <c r="AF240" s="131"/>
      <c r="AG240" s="134"/>
    </row>
    <row r="241" spans="1:33" x14ac:dyDescent="0.2">
      <c r="A241" s="131"/>
      <c r="B241" s="131"/>
      <c r="C241" s="124"/>
      <c r="D241" s="125"/>
      <c r="E241" s="126"/>
      <c r="F241" s="127"/>
      <c r="G241" s="128"/>
      <c r="H241" s="132"/>
      <c r="I241" s="133"/>
      <c r="J241" s="133"/>
      <c r="K241" s="133"/>
      <c r="L241" s="133"/>
      <c r="M241" s="133"/>
      <c r="N241" s="133"/>
      <c r="O241" s="133"/>
      <c r="P241" s="131"/>
      <c r="Q241" s="131"/>
      <c r="R241" s="127"/>
      <c r="S241" s="131"/>
      <c r="T241" s="131"/>
      <c r="U241" s="127"/>
      <c r="V241" s="131"/>
      <c r="W241" s="131"/>
      <c r="X241" s="127"/>
      <c r="Y241" s="131"/>
      <c r="Z241" s="131"/>
      <c r="AA241" s="127"/>
      <c r="AB241" s="131"/>
      <c r="AC241" s="131"/>
      <c r="AD241" s="127"/>
      <c r="AE241" s="131"/>
      <c r="AF241" s="131"/>
      <c r="AG241" s="134"/>
    </row>
    <row r="242" spans="1:33" x14ac:dyDescent="0.2">
      <c r="A242" s="131"/>
      <c r="B242" s="131"/>
      <c r="C242" s="124"/>
      <c r="D242" s="125"/>
      <c r="E242" s="126"/>
      <c r="F242" s="127"/>
      <c r="G242" s="128"/>
      <c r="H242" s="132"/>
      <c r="I242" s="133"/>
      <c r="J242" s="133"/>
      <c r="K242" s="133"/>
      <c r="L242" s="133"/>
      <c r="M242" s="133"/>
      <c r="N242" s="133"/>
      <c r="O242" s="133"/>
      <c r="P242" s="131"/>
      <c r="Q242" s="131"/>
      <c r="R242" s="127"/>
      <c r="S242" s="131"/>
      <c r="T242" s="131"/>
      <c r="U242" s="127"/>
      <c r="V242" s="131"/>
      <c r="W242" s="131"/>
      <c r="X242" s="127"/>
      <c r="Y242" s="131"/>
      <c r="Z242" s="131"/>
      <c r="AA242" s="127"/>
      <c r="AB242" s="131"/>
      <c r="AC242" s="131"/>
      <c r="AD242" s="127"/>
      <c r="AE242" s="131"/>
      <c r="AF242" s="131"/>
      <c r="AG242" s="134"/>
    </row>
    <row r="243" spans="1:33" x14ac:dyDescent="0.2">
      <c r="A243" s="131"/>
      <c r="B243" s="131"/>
      <c r="C243" s="124"/>
      <c r="D243" s="125"/>
      <c r="E243" s="126"/>
      <c r="F243" s="127"/>
      <c r="G243" s="128"/>
      <c r="H243" s="132"/>
      <c r="I243" s="133"/>
      <c r="J243" s="133"/>
      <c r="K243" s="133"/>
      <c r="L243" s="133"/>
      <c r="M243" s="133"/>
      <c r="N243" s="133"/>
      <c r="O243" s="133"/>
      <c r="P243" s="131"/>
      <c r="Q243" s="131"/>
      <c r="R243" s="127"/>
      <c r="S243" s="131"/>
      <c r="T243" s="131"/>
      <c r="U243" s="127"/>
      <c r="V243" s="131"/>
      <c r="W243" s="131"/>
      <c r="X243" s="127"/>
      <c r="Y243" s="131"/>
      <c r="Z243" s="131"/>
      <c r="AA243" s="127"/>
      <c r="AB243" s="131"/>
      <c r="AC243" s="131"/>
      <c r="AD243" s="127"/>
      <c r="AE243" s="131"/>
      <c r="AF243" s="131"/>
      <c r="AG243" s="134"/>
    </row>
    <row r="244" spans="1:33" x14ac:dyDescent="0.2">
      <c r="A244" s="131"/>
      <c r="B244" s="131"/>
      <c r="C244" s="124"/>
      <c r="D244" s="125"/>
      <c r="E244" s="126"/>
      <c r="F244" s="127"/>
      <c r="G244" s="128"/>
      <c r="H244" s="132"/>
      <c r="I244" s="133"/>
      <c r="J244" s="133"/>
      <c r="K244" s="133"/>
      <c r="L244" s="133"/>
      <c r="M244" s="133"/>
      <c r="N244" s="133"/>
      <c r="O244" s="133"/>
      <c r="P244" s="131"/>
      <c r="Q244" s="131"/>
      <c r="R244" s="127"/>
      <c r="S244" s="131"/>
      <c r="T244" s="131"/>
      <c r="U244" s="127"/>
      <c r="V244" s="131"/>
      <c r="W244" s="131"/>
      <c r="X244" s="127"/>
      <c r="Y244" s="131"/>
      <c r="Z244" s="131"/>
      <c r="AA244" s="127"/>
      <c r="AB244" s="131"/>
      <c r="AC244" s="131"/>
      <c r="AD244" s="127"/>
      <c r="AE244" s="131"/>
      <c r="AF244" s="131"/>
      <c r="AG244" s="134"/>
    </row>
    <row r="245" spans="1:33" x14ac:dyDescent="0.2">
      <c r="A245" s="131"/>
      <c r="B245" s="131"/>
      <c r="C245" s="124"/>
      <c r="D245" s="125"/>
      <c r="E245" s="126"/>
      <c r="F245" s="127"/>
      <c r="G245" s="128"/>
      <c r="H245" s="132"/>
      <c r="I245" s="133"/>
      <c r="J245" s="133"/>
      <c r="K245" s="133"/>
      <c r="L245" s="133"/>
      <c r="M245" s="133"/>
      <c r="N245" s="133"/>
      <c r="O245" s="133"/>
      <c r="P245" s="131"/>
      <c r="Q245" s="131"/>
      <c r="R245" s="127"/>
      <c r="S245" s="131"/>
      <c r="T245" s="131"/>
      <c r="U245" s="127"/>
      <c r="V245" s="131"/>
      <c r="W245" s="131"/>
      <c r="X245" s="127"/>
      <c r="Y245" s="131"/>
      <c r="Z245" s="131"/>
      <c r="AA245" s="127"/>
      <c r="AB245" s="131"/>
      <c r="AC245" s="131"/>
      <c r="AD245" s="127"/>
      <c r="AE245" s="131"/>
      <c r="AF245" s="131"/>
      <c r="AG245" s="134"/>
    </row>
    <row r="246" spans="1:33" x14ac:dyDescent="0.2">
      <c r="A246" s="131"/>
      <c r="B246" s="131"/>
      <c r="C246" s="124"/>
      <c r="D246" s="125"/>
      <c r="E246" s="126"/>
      <c r="F246" s="127"/>
      <c r="G246" s="128"/>
      <c r="H246" s="132"/>
      <c r="I246" s="133"/>
      <c r="J246" s="133"/>
      <c r="K246" s="133"/>
      <c r="L246" s="133"/>
      <c r="M246" s="133"/>
      <c r="N246" s="133"/>
      <c r="O246" s="133"/>
      <c r="P246" s="131"/>
      <c r="Q246" s="131"/>
      <c r="R246" s="127"/>
      <c r="S246" s="131"/>
      <c r="T246" s="131"/>
      <c r="U246" s="127"/>
      <c r="V246" s="131"/>
      <c r="W246" s="131"/>
      <c r="X246" s="127"/>
      <c r="Y246" s="131"/>
      <c r="Z246" s="131"/>
      <c r="AA246" s="127"/>
      <c r="AB246" s="131"/>
      <c r="AC246" s="131"/>
      <c r="AD246" s="127"/>
      <c r="AE246" s="131"/>
      <c r="AF246" s="131"/>
      <c r="AG246" s="134"/>
    </row>
    <row r="247" spans="1:33" x14ac:dyDescent="0.2">
      <c r="A247" s="131"/>
      <c r="B247" s="131"/>
      <c r="C247" s="124"/>
      <c r="D247" s="125"/>
      <c r="E247" s="126"/>
      <c r="F247" s="127"/>
      <c r="G247" s="128"/>
      <c r="H247" s="132"/>
      <c r="I247" s="133"/>
      <c r="J247" s="133"/>
      <c r="K247" s="133"/>
      <c r="L247" s="133"/>
      <c r="M247" s="133"/>
      <c r="N247" s="133"/>
      <c r="O247" s="133"/>
      <c r="P247" s="131"/>
      <c r="Q247" s="131"/>
      <c r="R247" s="127"/>
      <c r="S247" s="131"/>
      <c r="T247" s="131"/>
      <c r="U247" s="127"/>
      <c r="V247" s="131"/>
      <c r="W247" s="131"/>
      <c r="X247" s="127"/>
      <c r="Y247" s="131"/>
      <c r="Z247" s="131"/>
      <c r="AA247" s="127"/>
      <c r="AB247" s="131"/>
      <c r="AC247" s="131"/>
      <c r="AD247" s="127"/>
      <c r="AE247" s="131"/>
      <c r="AF247" s="131"/>
      <c r="AG247" s="134"/>
    </row>
    <row r="248" spans="1:33" x14ac:dyDescent="0.2">
      <c r="A248" s="131"/>
      <c r="B248" s="131"/>
      <c r="C248" s="124"/>
      <c r="D248" s="125"/>
      <c r="E248" s="126"/>
      <c r="F248" s="127"/>
      <c r="G248" s="128"/>
      <c r="H248" s="132"/>
      <c r="I248" s="133"/>
      <c r="J248" s="133"/>
      <c r="K248" s="133"/>
      <c r="L248" s="133"/>
      <c r="M248" s="133"/>
      <c r="N248" s="133"/>
      <c r="O248" s="133"/>
      <c r="P248" s="131"/>
      <c r="Q248" s="131"/>
      <c r="R248" s="127"/>
      <c r="S248" s="131"/>
      <c r="T248" s="131"/>
      <c r="U248" s="127"/>
      <c r="V248" s="131"/>
      <c r="W248" s="131"/>
      <c r="X248" s="127"/>
      <c r="Y248" s="131"/>
      <c r="Z248" s="131"/>
      <c r="AA248" s="127"/>
      <c r="AB248" s="131"/>
      <c r="AC248" s="131"/>
      <c r="AD248" s="127"/>
      <c r="AE248" s="131"/>
      <c r="AF248" s="131"/>
      <c r="AG248" s="134"/>
    </row>
    <row r="249" spans="1:33" x14ac:dyDescent="0.2">
      <c r="A249" s="131"/>
      <c r="B249" s="131"/>
      <c r="C249" s="124"/>
      <c r="D249" s="125"/>
      <c r="E249" s="126"/>
      <c r="F249" s="127"/>
      <c r="G249" s="128"/>
      <c r="H249" s="132"/>
      <c r="I249" s="133"/>
      <c r="J249" s="133"/>
      <c r="K249" s="133"/>
      <c r="L249" s="133"/>
      <c r="M249" s="133"/>
      <c r="N249" s="133"/>
      <c r="O249" s="133"/>
      <c r="P249" s="131"/>
      <c r="Q249" s="131"/>
      <c r="R249" s="127"/>
      <c r="S249" s="131"/>
      <c r="T249" s="131"/>
      <c r="U249" s="127"/>
      <c r="V249" s="131"/>
      <c r="W249" s="131"/>
      <c r="X249" s="127"/>
      <c r="Y249" s="131"/>
      <c r="Z249" s="131"/>
      <c r="AA249" s="127"/>
      <c r="AB249" s="131"/>
      <c r="AC249" s="131"/>
      <c r="AD249" s="127"/>
      <c r="AE249" s="131"/>
      <c r="AF249" s="131"/>
      <c r="AG249" s="134"/>
    </row>
    <row r="250" spans="1:33" x14ac:dyDescent="0.2">
      <c r="A250" s="131"/>
      <c r="B250" s="131"/>
      <c r="C250" s="124"/>
      <c r="D250" s="125"/>
      <c r="E250" s="126"/>
      <c r="F250" s="127"/>
      <c r="G250" s="128"/>
      <c r="H250" s="132"/>
      <c r="I250" s="133"/>
      <c r="J250" s="133"/>
      <c r="K250" s="133"/>
      <c r="L250" s="133"/>
      <c r="M250" s="133"/>
      <c r="N250" s="133"/>
      <c r="O250" s="133"/>
      <c r="P250" s="131"/>
      <c r="Q250" s="131"/>
      <c r="R250" s="127"/>
      <c r="S250" s="131"/>
      <c r="T250" s="131"/>
      <c r="U250" s="127"/>
      <c r="V250" s="131"/>
      <c r="W250" s="131"/>
      <c r="X250" s="127"/>
      <c r="Y250" s="131"/>
      <c r="Z250" s="131"/>
      <c r="AA250" s="127"/>
      <c r="AB250" s="131"/>
      <c r="AC250" s="131"/>
      <c r="AD250" s="127"/>
      <c r="AE250" s="131"/>
      <c r="AF250" s="131"/>
      <c r="AG250" s="134"/>
    </row>
    <row r="251" spans="1:33" x14ac:dyDescent="0.2">
      <c r="A251" s="131"/>
      <c r="B251" s="131"/>
      <c r="C251" s="124"/>
      <c r="D251" s="125"/>
      <c r="E251" s="126"/>
      <c r="F251" s="127"/>
      <c r="G251" s="128"/>
      <c r="H251" s="132"/>
      <c r="I251" s="133"/>
      <c r="J251" s="133"/>
      <c r="K251" s="133"/>
      <c r="L251" s="133"/>
      <c r="M251" s="133"/>
      <c r="N251" s="133"/>
      <c r="O251" s="133"/>
      <c r="P251" s="131"/>
      <c r="Q251" s="131"/>
      <c r="R251" s="127"/>
      <c r="S251" s="131"/>
      <c r="T251" s="131"/>
      <c r="U251" s="127"/>
      <c r="V251" s="131"/>
      <c r="W251" s="131"/>
      <c r="X251" s="127"/>
      <c r="Y251" s="131"/>
      <c r="Z251" s="131"/>
      <c r="AA251" s="127"/>
      <c r="AB251" s="131"/>
      <c r="AC251" s="131"/>
      <c r="AD251" s="127"/>
      <c r="AE251" s="131"/>
      <c r="AF251" s="131"/>
      <c r="AG251" s="134"/>
    </row>
    <row r="252" spans="1:33" x14ac:dyDescent="0.2">
      <c r="A252" s="131"/>
      <c r="B252" s="131"/>
      <c r="C252" s="124"/>
      <c r="D252" s="125"/>
      <c r="E252" s="126"/>
      <c r="F252" s="127"/>
      <c r="G252" s="128"/>
      <c r="H252" s="132"/>
      <c r="I252" s="133"/>
      <c r="J252" s="133"/>
      <c r="K252" s="133"/>
      <c r="L252" s="133"/>
      <c r="M252" s="133"/>
      <c r="N252" s="133"/>
      <c r="O252" s="133"/>
      <c r="P252" s="131"/>
      <c r="Q252" s="131"/>
      <c r="R252" s="127"/>
      <c r="S252" s="131"/>
      <c r="T252" s="131"/>
      <c r="U252" s="127"/>
      <c r="V252" s="131"/>
      <c r="W252" s="131"/>
      <c r="X252" s="127"/>
      <c r="Y252" s="131"/>
      <c r="Z252" s="131"/>
      <c r="AA252" s="127"/>
      <c r="AB252" s="131"/>
      <c r="AC252" s="131"/>
      <c r="AD252" s="127"/>
      <c r="AE252" s="131"/>
      <c r="AF252" s="131"/>
      <c r="AG252" s="134"/>
    </row>
    <row r="253" spans="1:33" x14ac:dyDescent="0.2">
      <c r="A253" s="131"/>
      <c r="B253" s="131"/>
      <c r="C253" s="124"/>
      <c r="D253" s="125"/>
      <c r="E253" s="126"/>
      <c r="F253" s="127"/>
      <c r="G253" s="128"/>
      <c r="H253" s="132"/>
      <c r="I253" s="133"/>
      <c r="J253" s="133"/>
      <c r="K253" s="133"/>
      <c r="L253" s="133"/>
      <c r="M253" s="133"/>
      <c r="N253" s="133"/>
      <c r="O253" s="133"/>
      <c r="P253" s="131"/>
      <c r="Q253" s="131"/>
      <c r="R253" s="127"/>
      <c r="S253" s="131"/>
      <c r="T253" s="131"/>
      <c r="U253" s="127"/>
      <c r="V253" s="131"/>
      <c r="W253" s="131"/>
      <c r="X253" s="127"/>
      <c r="Y253" s="131"/>
      <c r="Z253" s="131"/>
      <c r="AA253" s="127"/>
      <c r="AB253" s="131"/>
      <c r="AC253" s="131"/>
      <c r="AD253" s="127"/>
      <c r="AE253" s="131"/>
      <c r="AF253" s="131"/>
      <c r="AG253" s="134"/>
    </row>
    <row r="254" spans="1:33" x14ac:dyDescent="0.2">
      <c r="A254" s="131"/>
      <c r="B254" s="131"/>
      <c r="C254" s="124"/>
      <c r="D254" s="125"/>
      <c r="E254" s="126"/>
      <c r="F254" s="127"/>
      <c r="G254" s="128"/>
      <c r="H254" s="132"/>
      <c r="I254" s="133"/>
      <c r="J254" s="133"/>
      <c r="K254" s="133"/>
      <c r="L254" s="133"/>
      <c r="M254" s="133"/>
      <c r="N254" s="133"/>
      <c r="O254" s="133"/>
      <c r="P254" s="131"/>
      <c r="Q254" s="131"/>
      <c r="R254" s="127"/>
      <c r="S254" s="131"/>
      <c r="T254" s="131"/>
      <c r="U254" s="127"/>
      <c r="V254" s="131"/>
      <c r="W254" s="131"/>
      <c r="X254" s="127"/>
      <c r="Y254" s="131"/>
      <c r="Z254" s="131"/>
      <c r="AA254" s="127"/>
      <c r="AB254" s="131"/>
      <c r="AC254" s="131"/>
      <c r="AD254" s="127"/>
      <c r="AE254" s="131"/>
      <c r="AF254" s="131"/>
      <c r="AG254" s="134"/>
    </row>
    <row r="255" spans="1:33" x14ac:dyDescent="0.2">
      <c r="A255" s="131"/>
      <c r="B255" s="131"/>
      <c r="C255" s="124"/>
      <c r="D255" s="125"/>
      <c r="E255" s="126"/>
      <c r="F255" s="127"/>
      <c r="G255" s="128"/>
      <c r="H255" s="132"/>
      <c r="I255" s="133"/>
      <c r="J255" s="133"/>
      <c r="K255" s="133"/>
      <c r="L255" s="133"/>
      <c r="M255" s="133"/>
      <c r="N255" s="133"/>
      <c r="O255" s="133"/>
      <c r="P255" s="131"/>
      <c r="Q255" s="131"/>
      <c r="R255" s="127"/>
      <c r="S255" s="131"/>
      <c r="T255" s="131"/>
      <c r="U255" s="127"/>
      <c r="V255" s="131"/>
      <c r="W255" s="131"/>
      <c r="X255" s="127"/>
      <c r="Y255" s="131"/>
      <c r="Z255" s="131"/>
      <c r="AA255" s="127"/>
      <c r="AB255" s="131"/>
      <c r="AC255" s="131"/>
      <c r="AD255" s="127"/>
      <c r="AE255" s="131"/>
      <c r="AF255" s="131"/>
      <c r="AG255" s="134"/>
    </row>
    <row r="256" spans="1:33" x14ac:dyDescent="0.2">
      <c r="A256" s="131"/>
      <c r="B256" s="131"/>
      <c r="C256" s="124"/>
      <c r="D256" s="125"/>
      <c r="E256" s="126"/>
      <c r="F256" s="127"/>
      <c r="G256" s="128"/>
      <c r="H256" s="132"/>
      <c r="I256" s="133"/>
      <c r="J256" s="133"/>
      <c r="K256" s="133"/>
      <c r="L256" s="133"/>
      <c r="M256" s="133"/>
      <c r="N256" s="133"/>
      <c r="O256" s="133"/>
      <c r="P256" s="131"/>
      <c r="Q256" s="131"/>
      <c r="R256" s="127"/>
      <c r="S256" s="131"/>
      <c r="T256" s="131"/>
      <c r="U256" s="127"/>
      <c r="V256" s="131"/>
      <c r="W256" s="131"/>
      <c r="X256" s="127"/>
      <c r="Y256" s="131"/>
      <c r="Z256" s="131"/>
      <c r="AA256" s="127"/>
      <c r="AB256" s="131"/>
      <c r="AC256" s="131"/>
      <c r="AD256" s="127"/>
      <c r="AE256" s="131"/>
      <c r="AF256" s="131"/>
      <c r="AG256" s="134"/>
    </row>
    <row r="257" spans="1:33" x14ac:dyDescent="0.2">
      <c r="A257" s="131"/>
      <c r="B257" s="131"/>
      <c r="C257" s="124"/>
      <c r="D257" s="125"/>
      <c r="E257" s="126"/>
      <c r="F257" s="127"/>
      <c r="G257" s="128"/>
      <c r="H257" s="132"/>
      <c r="I257" s="133"/>
      <c r="J257" s="133"/>
      <c r="K257" s="133"/>
      <c r="L257" s="133"/>
      <c r="M257" s="133"/>
      <c r="N257" s="133"/>
      <c r="O257" s="133"/>
      <c r="P257" s="131"/>
      <c r="Q257" s="131"/>
      <c r="R257" s="127"/>
      <c r="S257" s="131"/>
      <c r="T257" s="131"/>
      <c r="U257" s="127"/>
      <c r="V257" s="131"/>
      <c r="W257" s="131"/>
      <c r="X257" s="127"/>
      <c r="Y257" s="131"/>
      <c r="Z257" s="131"/>
      <c r="AA257" s="127"/>
      <c r="AB257" s="131"/>
      <c r="AC257" s="131"/>
      <c r="AD257" s="127"/>
      <c r="AE257" s="131"/>
      <c r="AF257" s="131"/>
      <c r="AG257" s="134"/>
    </row>
    <row r="258" spans="1:33" x14ac:dyDescent="0.2">
      <c r="A258" s="131"/>
      <c r="B258" s="131"/>
      <c r="C258" s="124"/>
      <c r="D258" s="125"/>
      <c r="E258" s="126"/>
      <c r="F258" s="127"/>
      <c r="G258" s="128"/>
      <c r="H258" s="132"/>
      <c r="I258" s="133"/>
      <c r="J258" s="133"/>
      <c r="K258" s="133"/>
      <c r="L258" s="133"/>
      <c r="M258" s="133"/>
      <c r="N258" s="133"/>
      <c r="O258" s="133"/>
      <c r="P258" s="131"/>
      <c r="Q258" s="131"/>
      <c r="R258" s="127"/>
      <c r="S258" s="131"/>
      <c r="T258" s="131"/>
      <c r="U258" s="127"/>
      <c r="V258" s="131"/>
      <c r="W258" s="131"/>
      <c r="X258" s="127"/>
      <c r="Y258" s="131"/>
      <c r="Z258" s="131"/>
      <c r="AA258" s="127"/>
      <c r="AB258" s="131"/>
      <c r="AC258" s="131"/>
      <c r="AD258" s="127"/>
      <c r="AE258" s="131"/>
      <c r="AF258" s="131"/>
      <c r="AG258" s="134"/>
    </row>
    <row r="259" spans="1:33" x14ac:dyDescent="0.2">
      <c r="A259" s="131"/>
      <c r="B259" s="131"/>
      <c r="C259" s="124"/>
      <c r="D259" s="125"/>
      <c r="E259" s="126"/>
      <c r="F259" s="127"/>
      <c r="G259" s="128"/>
      <c r="H259" s="132"/>
      <c r="I259" s="133"/>
      <c r="J259" s="133"/>
      <c r="K259" s="133"/>
      <c r="L259" s="133"/>
      <c r="M259" s="133"/>
      <c r="N259" s="133"/>
      <c r="O259" s="133"/>
      <c r="P259" s="131"/>
      <c r="Q259" s="131"/>
      <c r="R259" s="127"/>
      <c r="S259" s="131"/>
      <c r="T259" s="131"/>
      <c r="U259" s="127"/>
      <c r="V259" s="131"/>
      <c r="W259" s="131"/>
      <c r="X259" s="127"/>
      <c r="Y259" s="131"/>
      <c r="Z259" s="131"/>
      <c r="AA259" s="127"/>
      <c r="AB259" s="131"/>
      <c r="AC259" s="131"/>
      <c r="AD259" s="127"/>
      <c r="AE259" s="131"/>
      <c r="AF259" s="131"/>
      <c r="AG259" s="134"/>
    </row>
    <row r="260" spans="1:33" x14ac:dyDescent="0.2">
      <c r="A260" s="131"/>
      <c r="B260" s="131"/>
      <c r="C260" s="124"/>
      <c r="D260" s="125"/>
      <c r="E260" s="126"/>
      <c r="F260" s="127"/>
      <c r="G260" s="128"/>
      <c r="H260" s="132"/>
      <c r="I260" s="133"/>
      <c r="J260" s="133"/>
      <c r="K260" s="133"/>
      <c r="L260" s="133"/>
      <c r="M260" s="133"/>
      <c r="N260" s="133"/>
      <c r="O260" s="133"/>
      <c r="P260" s="131"/>
      <c r="Q260" s="131"/>
      <c r="R260" s="127"/>
      <c r="S260" s="131"/>
      <c r="T260" s="131"/>
      <c r="U260" s="127"/>
      <c r="V260" s="131"/>
      <c r="W260" s="131"/>
      <c r="X260" s="127"/>
      <c r="Y260" s="131"/>
      <c r="Z260" s="131"/>
      <c r="AA260" s="127"/>
      <c r="AB260" s="131"/>
      <c r="AC260" s="131"/>
      <c r="AD260" s="127"/>
      <c r="AE260" s="131"/>
      <c r="AF260" s="131"/>
      <c r="AG260" s="134"/>
    </row>
    <row r="261" spans="1:33" x14ac:dyDescent="0.2">
      <c r="A261" s="131"/>
      <c r="B261" s="131"/>
      <c r="C261" s="124"/>
      <c r="D261" s="125"/>
      <c r="E261" s="126"/>
      <c r="F261" s="127"/>
      <c r="G261" s="128"/>
      <c r="H261" s="132"/>
      <c r="I261" s="133"/>
      <c r="J261" s="133"/>
      <c r="K261" s="133"/>
      <c r="L261" s="133"/>
      <c r="M261" s="133"/>
      <c r="N261" s="133"/>
      <c r="O261" s="133"/>
      <c r="P261" s="131"/>
      <c r="Q261" s="131"/>
      <c r="R261" s="127"/>
      <c r="S261" s="131"/>
      <c r="T261" s="131"/>
      <c r="U261" s="127"/>
      <c r="V261" s="131"/>
      <c r="W261" s="131"/>
      <c r="X261" s="127"/>
      <c r="Y261" s="131"/>
      <c r="Z261" s="131"/>
      <c r="AA261" s="127"/>
      <c r="AB261" s="131"/>
      <c r="AC261" s="131"/>
      <c r="AD261" s="127"/>
      <c r="AE261" s="131"/>
      <c r="AF261" s="131"/>
      <c r="AG261" s="134"/>
    </row>
    <row r="262" spans="1:33" x14ac:dyDescent="0.2">
      <c r="A262" s="131"/>
      <c r="B262" s="131"/>
      <c r="C262" s="124"/>
      <c r="D262" s="125"/>
      <c r="E262" s="126"/>
      <c r="F262" s="127"/>
      <c r="G262" s="128"/>
      <c r="H262" s="132"/>
      <c r="I262" s="133"/>
      <c r="J262" s="133"/>
      <c r="K262" s="133"/>
      <c r="L262" s="133"/>
      <c r="M262" s="133"/>
      <c r="N262" s="133"/>
      <c r="O262" s="133"/>
      <c r="P262" s="131"/>
      <c r="Q262" s="131"/>
      <c r="R262" s="127"/>
      <c r="S262" s="131"/>
      <c r="T262" s="131"/>
      <c r="U262" s="127"/>
      <c r="V262" s="131"/>
      <c r="W262" s="131"/>
      <c r="X262" s="127"/>
      <c r="Y262" s="131"/>
      <c r="Z262" s="131"/>
      <c r="AA262" s="127"/>
      <c r="AB262" s="131"/>
      <c r="AC262" s="131"/>
      <c r="AD262" s="127"/>
      <c r="AE262" s="131"/>
      <c r="AF262" s="131"/>
      <c r="AG262" s="134"/>
    </row>
    <row r="263" spans="1:33" x14ac:dyDescent="0.2">
      <c r="A263" s="131"/>
      <c r="B263" s="131"/>
      <c r="C263" s="124"/>
      <c r="D263" s="125"/>
      <c r="E263" s="126"/>
      <c r="F263" s="127"/>
      <c r="G263" s="128"/>
      <c r="H263" s="132"/>
      <c r="I263" s="133"/>
      <c r="J263" s="133"/>
      <c r="K263" s="133"/>
      <c r="L263" s="133"/>
      <c r="M263" s="133"/>
      <c r="N263" s="133"/>
      <c r="O263" s="133"/>
      <c r="P263" s="131"/>
      <c r="Q263" s="131"/>
      <c r="R263" s="127"/>
      <c r="S263" s="131"/>
      <c r="T263" s="131"/>
      <c r="U263" s="127"/>
      <c r="V263" s="131"/>
      <c r="W263" s="131"/>
      <c r="X263" s="127"/>
      <c r="Y263" s="131"/>
      <c r="Z263" s="131"/>
      <c r="AA263" s="127"/>
      <c r="AB263" s="131"/>
      <c r="AC263" s="131"/>
      <c r="AD263" s="127"/>
      <c r="AE263" s="131"/>
      <c r="AF263" s="131"/>
      <c r="AG263" s="134"/>
    </row>
    <row r="264" spans="1:33" x14ac:dyDescent="0.2">
      <c r="A264" s="131"/>
      <c r="B264" s="131"/>
      <c r="C264" s="124"/>
      <c r="D264" s="125"/>
      <c r="E264" s="126"/>
      <c r="F264" s="127"/>
      <c r="G264" s="128"/>
      <c r="H264" s="132"/>
      <c r="I264" s="133"/>
      <c r="J264" s="133"/>
      <c r="K264" s="133"/>
      <c r="L264" s="133"/>
      <c r="M264" s="133"/>
      <c r="N264" s="133"/>
      <c r="O264" s="133"/>
      <c r="P264" s="131"/>
      <c r="Q264" s="131"/>
      <c r="R264" s="127"/>
      <c r="S264" s="131"/>
      <c r="T264" s="131"/>
      <c r="U264" s="127"/>
      <c r="V264" s="131"/>
      <c r="W264" s="131"/>
      <c r="X264" s="127"/>
      <c r="Y264" s="131"/>
      <c r="Z264" s="131"/>
      <c r="AA264" s="127"/>
      <c r="AB264" s="131"/>
      <c r="AC264" s="131"/>
      <c r="AD264" s="127"/>
      <c r="AE264" s="131"/>
      <c r="AF264" s="131"/>
      <c r="AG264" s="134"/>
    </row>
    <row r="265" spans="1:33" x14ac:dyDescent="0.2">
      <c r="A265" s="131"/>
      <c r="B265" s="131"/>
      <c r="C265" s="124"/>
      <c r="D265" s="125"/>
      <c r="E265" s="126"/>
      <c r="F265" s="127"/>
      <c r="G265" s="128"/>
      <c r="H265" s="132"/>
      <c r="I265" s="133"/>
      <c r="J265" s="133"/>
      <c r="K265" s="133"/>
      <c r="L265" s="133"/>
      <c r="M265" s="133"/>
      <c r="N265" s="133"/>
      <c r="O265" s="133"/>
      <c r="P265" s="131"/>
      <c r="Q265" s="131"/>
      <c r="R265" s="127"/>
      <c r="S265" s="131"/>
      <c r="T265" s="131"/>
      <c r="U265" s="127"/>
      <c r="V265" s="131"/>
      <c r="W265" s="131"/>
      <c r="X265" s="127"/>
      <c r="Y265" s="131"/>
      <c r="Z265" s="131"/>
      <c r="AA265" s="127"/>
      <c r="AB265" s="131"/>
      <c r="AC265" s="131"/>
      <c r="AD265" s="127"/>
      <c r="AE265" s="131"/>
      <c r="AF265" s="131"/>
      <c r="AG265" s="134"/>
    </row>
    <row r="266" spans="1:33" x14ac:dyDescent="0.2">
      <c r="A266" s="131"/>
      <c r="B266" s="131"/>
      <c r="C266" s="124"/>
      <c r="D266" s="125"/>
      <c r="E266" s="126"/>
      <c r="F266" s="127"/>
      <c r="G266" s="128"/>
      <c r="H266" s="132"/>
      <c r="I266" s="133"/>
      <c r="J266" s="133"/>
      <c r="K266" s="133"/>
      <c r="L266" s="133"/>
      <c r="M266" s="133"/>
      <c r="N266" s="133"/>
      <c r="O266" s="133"/>
      <c r="P266" s="131"/>
      <c r="Q266" s="131"/>
      <c r="R266" s="127"/>
      <c r="S266" s="131"/>
      <c r="T266" s="131"/>
      <c r="U266" s="127"/>
      <c r="V266" s="131"/>
      <c r="W266" s="131"/>
      <c r="X266" s="127"/>
      <c r="Y266" s="131"/>
      <c r="Z266" s="131"/>
      <c r="AA266" s="127"/>
      <c r="AB266" s="131"/>
      <c r="AC266" s="131"/>
      <c r="AD266" s="127"/>
      <c r="AE266" s="131"/>
      <c r="AF266" s="131"/>
      <c r="AG266" s="134"/>
    </row>
    <row r="267" spans="1:33" x14ac:dyDescent="0.2">
      <c r="A267" s="131"/>
      <c r="B267" s="131"/>
      <c r="C267" s="124"/>
      <c r="D267" s="125"/>
      <c r="E267" s="126"/>
      <c r="F267" s="127"/>
      <c r="G267" s="128"/>
      <c r="H267" s="132"/>
      <c r="I267" s="133"/>
      <c r="J267" s="133"/>
      <c r="K267" s="133"/>
      <c r="L267" s="133"/>
      <c r="M267" s="133"/>
      <c r="N267" s="133"/>
      <c r="O267" s="133"/>
      <c r="P267" s="131"/>
      <c r="Q267" s="131"/>
      <c r="R267" s="127"/>
      <c r="S267" s="131"/>
      <c r="T267" s="131"/>
      <c r="U267" s="127"/>
      <c r="V267" s="131"/>
      <c r="W267" s="131"/>
      <c r="X267" s="127"/>
      <c r="Y267" s="131"/>
      <c r="Z267" s="131"/>
      <c r="AA267" s="127"/>
      <c r="AB267" s="131"/>
      <c r="AC267" s="131"/>
      <c r="AD267" s="127"/>
      <c r="AE267" s="131"/>
      <c r="AF267" s="131"/>
      <c r="AG267" s="134"/>
    </row>
    <row r="268" spans="1:33" x14ac:dyDescent="0.2">
      <c r="A268" s="131"/>
      <c r="B268" s="131"/>
      <c r="C268" s="124"/>
      <c r="D268" s="125"/>
      <c r="E268" s="126"/>
      <c r="F268" s="127"/>
      <c r="G268" s="128"/>
      <c r="H268" s="132"/>
      <c r="I268" s="133"/>
      <c r="J268" s="133"/>
      <c r="K268" s="133"/>
      <c r="L268" s="133"/>
      <c r="M268" s="133"/>
      <c r="N268" s="133"/>
      <c r="O268" s="133"/>
      <c r="P268" s="131"/>
      <c r="Q268" s="131"/>
      <c r="R268" s="127"/>
      <c r="S268" s="131"/>
      <c r="T268" s="131"/>
      <c r="U268" s="127"/>
      <c r="V268" s="131"/>
      <c r="W268" s="131"/>
      <c r="X268" s="127"/>
      <c r="Y268" s="131"/>
      <c r="Z268" s="131"/>
      <c r="AA268" s="127"/>
      <c r="AB268" s="131"/>
      <c r="AC268" s="131"/>
      <c r="AD268" s="127"/>
      <c r="AE268" s="131"/>
      <c r="AF268" s="131"/>
      <c r="AG268" s="134"/>
    </row>
    <row r="269" spans="1:33" x14ac:dyDescent="0.2">
      <c r="A269" s="131"/>
      <c r="B269" s="131"/>
      <c r="C269" s="124"/>
      <c r="D269" s="125"/>
      <c r="E269" s="126"/>
      <c r="F269" s="127"/>
      <c r="G269" s="128"/>
      <c r="H269" s="132"/>
      <c r="I269" s="133"/>
      <c r="J269" s="133"/>
      <c r="K269" s="133"/>
      <c r="L269" s="133"/>
      <c r="M269" s="133"/>
      <c r="N269" s="133"/>
      <c r="O269" s="133"/>
      <c r="P269" s="131"/>
      <c r="Q269" s="131"/>
      <c r="R269" s="127"/>
      <c r="S269" s="131"/>
      <c r="T269" s="131"/>
      <c r="U269" s="127"/>
      <c r="V269" s="131"/>
      <c r="W269" s="131"/>
      <c r="X269" s="127"/>
      <c r="Y269" s="131"/>
      <c r="Z269" s="131"/>
      <c r="AA269" s="127"/>
      <c r="AB269" s="131"/>
      <c r="AC269" s="131"/>
      <c r="AD269" s="127"/>
      <c r="AE269" s="131"/>
      <c r="AF269" s="131"/>
      <c r="AG269" s="134"/>
    </row>
    <row r="270" spans="1:33" x14ac:dyDescent="0.2">
      <c r="A270" s="131"/>
      <c r="B270" s="131"/>
      <c r="C270" s="124"/>
      <c r="D270" s="125"/>
      <c r="E270" s="126"/>
      <c r="F270" s="127"/>
      <c r="G270" s="128"/>
      <c r="H270" s="132"/>
      <c r="I270" s="133"/>
      <c r="J270" s="133"/>
      <c r="K270" s="133"/>
      <c r="L270" s="133"/>
      <c r="M270" s="133"/>
      <c r="N270" s="133"/>
      <c r="O270" s="133"/>
      <c r="P270" s="131"/>
      <c r="Q270" s="131"/>
      <c r="R270" s="127"/>
      <c r="S270" s="131"/>
      <c r="T270" s="131"/>
      <c r="U270" s="127"/>
      <c r="V270" s="131"/>
      <c r="W270" s="131"/>
      <c r="X270" s="127"/>
      <c r="Y270" s="131"/>
      <c r="Z270" s="131"/>
      <c r="AA270" s="127"/>
      <c r="AB270" s="131"/>
      <c r="AC270" s="131"/>
      <c r="AD270" s="127"/>
      <c r="AE270" s="131"/>
      <c r="AF270" s="131"/>
      <c r="AG270" s="134"/>
    </row>
    <row r="271" spans="1:33" x14ac:dyDescent="0.2">
      <c r="A271" s="131"/>
      <c r="B271" s="131"/>
      <c r="C271" s="124"/>
      <c r="D271" s="125"/>
      <c r="E271" s="126"/>
      <c r="F271" s="127"/>
      <c r="G271" s="128"/>
      <c r="H271" s="132"/>
      <c r="I271" s="133"/>
      <c r="J271" s="133"/>
      <c r="K271" s="133"/>
      <c r="L271" s="133"/>
      <c r="M271" s="133"/>
      <c r="N271" s="133"/>
      <c r="O271" s="133"/>
      <c r="P271" s="131"/>
      <c r="Q271" s="131"/>
      <c r="R271" s="127"/>
      <c r="S271" s="131"/>
      <c r="T271" s="131"/>
      <c r="U271" s="127"/>
      <c r="V271" s="131"/>
      <c r="W271" s="131"/>
      <c r="X271" s="127"/>
      <c r="Y271" s="131"/>
      <c r="Z271" s="131"/>
      <c r="AA271" s="127"/>
      <c r="AB271" s="131"/>
      <c r="AC271" s="131"/>
      <c r="AD271" s="127"/>
      <c r="AE271" s="131"/>
      <c r="AF271" s="131"/>
      <c r="AG271" s="134"/>
    </row>
    <row r="272" spans="1:33" x14ac:dyDescent="0.2">
      <c r="A272" s="131"/>
      <c r="B272" s="131"/>
      <c r="C272" s="124"/>
      <c r="D272" s="125"/>
      <c r="E272" s="126"/>
      <c r="F272" s="127"/>
      <c r="G272" s="128"/>
      <c r="H272" s="132"/>
      <c r="I272" s="133"/>
      <c r="J272" s="133"/>
      <c r="K272" s="133"/>
      <c r="L272" s="133"/>
      <c r="M272" s="133"/>
      <c r="N272" s="133"/>
      <c r="O272" s="133"/>
      <c r="P272" s="131"/>
      <c r="Q272" s="131"/>
      <c r="R272" s="127"/>
      <c r="S272" s="131"/>
      <c r="T272" s="131"/>
      <c r="U272" s="127"/>
      <c r="V272" s="131"/>
      <c r="W272" s="131"/>
      <c r="X272" s="127"/>
      <c r="Y272" s="131"/>
      <c r="Z272" s="131"/>
      <c r="AA272" s="127"/>
      <c r="AB272" s="131"/>
      <c r="AC272" s="131"/>
      <c r="AD272" s="127"/>
      <c r="AE272" s="131"/>
      <c r="AF272" s="131"/>
      <c r="AG272" s="134"/>
    </row>
    <row r="273" spans="1:33" x14ac:dyDescent="0.2">
      <c r="A273" s="131"/>
      <c r="B273" s="131"/>
      <c r="C273" s="124"/>
      <c r="D273" s="125"/>
      <c r="E273" s="126"/>
      <c r="F273" s="127"/>
      <c r="G273" s="128"/>
      <c r="H273" s="132"/>
      <c r="I273" s="133"/>
      <c r="J273" s="133"/>
      <c r="K273" s="133"/>
      <c r="L273" s="133"/>
      <c r="M273" s="133"/>
      <c r="N273" s="133"/>
      <c r="O273" s="133"/>
      <c r="P273" s="131"/>
      <c r="Q273" s="131"/>
      <c r="R273" s="127"/>
      <c r="S273" s="131"/>
      <c r="T273" s="131"/>
      <c r="U273" s="127"/>
      <c r="V273" s="131"/>
      <c r="W273" s="131"/>
      <c r="X273" s="127"/>
      <c r="Y273" s="131"/>
      <c r="Z273" s="131"/>
      <c r="AA273" s="127"/>
      <c r="AB273" s="131"/>
      <c r="AC273" s="131"/>
      <c r="AD273" s="127"/>
      <c r="AE273" s="131"/>
      <c r="AF273" s="131"/>
      <c r="AG273" s="134"/>
    </row>
    <row r="274" spans="1:33" x14ac:dyDescent="0.2">
      <c r="A274" s="131"/>
      <c r="B274" s="131"/>
      <c r="C274" s="124"/>
      <c r="D274" s="125"/>
      <c r="E274" s="126"/>
      <c r="F274" s="127"/>
      <c r="G274" s="128"/>
      <c r="H274" s="132"/>
      <c r="I274" s="133"/>
      <c r="J274" s="133"/>
      <c r="K274" s="133"/>
      <c r="L274" s="133"/>
      <c r="M274" s="133"/>
      <c r="N274" s="133"/>
      <c r="O274" s="133"/>
      <c r="P274" s="131"/>
      <c r="Q274" s="131"/>
      <c r="R274" s="127"/>
      <c r="S274" s="131"/>
      <c r="T274" s="131"/>
      <c r="U274" s="127"/>
      <c r="V274" s="131"/>
      <c r="W274" s="131"/>
      <c r="X274" s="127"/>
      <c r="Y274" s="131"/>
      <c r="Z274" s="131"/>
      <c r="AA274" s="127"/>
      <c r="AB274" s="131"/>
      <c r="AC274" s="131"/>
      <c r="AD274" s="127"/>
      <c r="AE274" s="131"/>
      <c r="AF274" s="131"/>
      <c r="AG274" s="134"/>
    </row>
    <row r="275" spans="1:33" x14ac:dyDescent="0.2">
      <c r="A275" s="131"/>
      <c r="B275" s="131"/>
      <c r="C275" s="124"/>
      <c r="D275" s="125"/>
      <c r="E275" s="126"/>
      <c r="F275" s="127"/>
      <c r="G275" s="128"/>
      <c r="H275" s="132"/>
      <c r="I275" s="133"/>
      <c r="J275" s="133"/>
      <c r="K275" s="133"/>
      <c r="L275" s="133"/>
      <c r="M275" s="133"/>
      <c r="N275" s="133"/>
      <c r="O275" s="133"/>
      <c r="P275" s="131"/>
      <c r="Q275" s="131"/>
      <c r="R275" s="127"/>
      <c r="S275" s="131"/>
      <c r="T275" s="131"/>
      <c r="U275" s="127"/>
      <c r="V275" s="131"/>
      <c r="W275" s="131"/>
      <c r="X275" s="127"/>
      <c r="Y275" s="131"/>
      <c r="Z275" s="131"/>
      <c r="AA275" s="127"/>
      <c r="AB275" s="131"/>
      <c r="AC275" s="131"/>
      <c r="AD275" s="127"/>
      <c r="AE275" s="131"/>
      <c r="AF275" s="131"/>
      <c r="AG275" s="134"/>
    </row>
    <row r="276" spans="1:33" x14ac:dyDescent="0.2">
      <c r="A276" s="131"/>
      <c r="B276" s="131"/>
      <c r="C276" s="124"/>
      <c r="D276" s="125"/>
      <c r="E276" s="126"/>
      <c r="F276" s="127"/>
      <c r="G276" s="128"/>
      <c r="H276" s="132"/>
      <c r="I276" s="133"/>
      <c r="J276" s="133"/>
      <c r="K276" s="133"/>
      <c r="L276" s="133"/>
      <c r="M276" s="133"/>
      <c r="N276" s="133"/>
      <c r="O276" s="133"/>
      <c r="P276" s="131"/>
      <c r="Q276" s="131"/>
      <c r="R276" s="127"/>
      <c r="S276" s="131"/>
      <c r="T276" s="131"/>
      <c r="U276" s="127"/>
      <c r="V276" s="131"/>
      <c r="W276" s="131"/>
      <c r="X276" s="127"/>
      <c r="Y276" s="131"/>
      <c r="Z276" s="131"/>
      <c r="AA276" s="127"/>
      <c r="AB276" s="131"/>
      <c r="AC276" s="131"/>
      <c r="AD276" s="127"/>
      <c r="AE276" s="131"/>
      <c r="AF276" s="131"/>
      <c r="AG276" s="134"/>
    </row>
    <row r="277" spans="1:33" x14ac:dyDescent="0.2">
      <c r="A277" s="131"/>
      <c r="B277" s="131"/>
      <c r="C277" s="124"/>
      <c r="D277" s="125"/>
      <c r="E277" s="126"/>
      <c r="F277" s="127"/>
      <c r="G277" s="128"/>
      <c r="H277" s="132"/>
      <c r="I277" s="133"/>
      <c r="J277" s="133"/>
      <c r="K277" s="133"/>
      <c r="L277" s="133"/>
      <c r="M277" s="133"/>
      <c r="N277" s="133"/>
      <c r="O277" s="133"/>
      <c r="P277" s="131"/>
      <c r="Q277" s="131"/>
      <c r="R277" s="127"/>
      <c r="S277" s="131"/>
      <c r="T277" s="131"/>
      <c r="U277" s="127"/>
      <c r="V277" s="131"/>
      <c r="W277" s="131"/>
      <c r="X277" s="127"/>
      <c r="Y277" s="131"/>
      <c r="Z277" s="131"/>
      <c r="AA277" s="127"/>
      <c r="AB277" s="131"/>
      <c r="AC277" s="131"/>
      <c r="AD277" s="127"/>
      <c r="AE277" s="131"/>
      <c r="AF277" s="131"/>
      <c r="AG277" s="134"/>
    </row>
    <row r="278" spans="1:33" x14ac:dyDescent="0.2">
      <c r="A278" s="131"/>
      <c r="B278" s="131"/>
      <c r="C278" s="124"/>
      <c r="D278" s="125"/>
      <c r="E278" s="126"/>
      <c r="F278" s="127"/>
      <c r="G278" s="128"/>
      <c r="H278" s="132"/>
      <c r="I278" s="133"/>
      <c r="J278" s="133"/>
      <c r="K278" s="133"/>
      <c r="L278" s="133"/>
      <c r="M278" s="133"/>
      <c r="N278" s="133"/>
      <c r="O278" s="133"/>
      <c r="P278" s="131"/>
      <c r="Q278" s="131"/>
      <c r="R278" s="127"/>
      <c r="S278" s="131"/>
      <c r="T278" s="131"/>
      <c r="U278" s="127"/>
      <c r="V278" s="131"/>
      <c r="W278" s="131"/>
      <c r="X278" s="127"/>
      <c r="Y278" s="131"/>
      <c r="Z278" s="131"/>
      <c r="AA278" s="127"/>
      <c r="AB278" s="131"/>
      <c r="AC278" s="131"/>
      <c r="AD278" s="127"/>
      <c r="AE278" s="131"/>
      <c r="AF278" s="131"/>
      <c r="AG278" s="134"/>
    </row>
    <row r="279" spans="1:33" x14ac:dyDescent="0.2">
      <c r="A279" s="131"/>
      <c r="B279" s="131"/>
      <c r="C279" s="124"/>
      <c r="D279" s="125"/>
      <c r="E279" s="126"/>
      <c r="F279" s="127"/>
      <c r="G279" s="128"/>
      <c r="H279" s="132"/>
      <c r="I279" s="133"/>
      <c r="J279" s="133"/>
      <c r="K279" s="133"/>
      <c r="L279" s="133"/>
      <c r="M279" s="133"/>
      <c r="N279" s="133"/>
      <c r="O279" s="133"/>
      <c r="P279" s="131"/>
      <c r="Q279" s="131"/>
      <c r="R279" s="127"/>
      <c r="S279" s="131"/>
      <c r="T279" s="131"/>
      <c r="U279" s="127"/>
      <c r="V279" s="131"/>
      <c r="W279" s="131"/>
      <c r="X279" s="127"/>
      <c r="Y279" s="131"/>
      <c r="Z279" s="131"/>
      <c r="AA279" s="127"/>
      <c r="AB279" s="131"/>
      <c r="AC279" s="131"/>
      <c r="AD279" s="127"/>
      <c r="AE279" s="131"/>
      <c r="AF279" s="131"/>
      <c r="AG279" s="134"/>
    </row>
    <row r="280" spans="1:33" x14ac:dyDescent="0.2">
      <c r="A280" s="131"/>
      <c r="B280" s="131"/>
      <c r="C280" s="124"/>
      <c r="D280" s="125"/>
      <c r="E280" s="126"/>
      <c r="F280" s="127"/>
      <c r="G280" s="128"/>
      <c r="H280" s="132"/>
      <c r="I280" s="133"/>
      <c r="J280" s="133"/>
      <c r="K280" s="133"/>
      <c r="L280" s="133"/>
      <c r="M280" s="133"/>
      <c r="N280" s="133"/>
      <c r="O280" s="133"/>
      <c r="P280" s="131"/>
      <c r="Q280" s="131"/>
      <c r="R280" s="127"/>
      <c r="S280" s="131"/>
      <c r="T280" s="131"/>
      <c r="U280" s="127"/>
      <c r="V280" s="131"/>
      <c r="W280" s="131"/>
      <c r="X280" s="127"/>
      <c r="Y280" s="131"/>
      <c r="Z280" s="131"/>
      <c r="AA280" s="127"/>
      <c r="AB280" s="131"/>
      <c r="AC280" s="131"/>
      <c r="AD280" s="127"/>
      <c r="AE280" s="131"/>
      <c r="AF280" s="131"/>
      <c r="AG280" s="134"/>
    </row>
    <row r="281" spans="1:33" x14ac:dyDescent="0.2">
      <c r="A281" s="131"/>
      <c r="B281" s="131"/>
      <c r="C281" s="124"/>
      <c r="D281" s="125"/>
      <c r="E281" s="126"/>
      <c r="F281" s="127"/>
      <c r="G281" s="128"/>
      <c r="H281" s="132"/>
      <c r="I281" s="133"/>
      <c r="J281" s="133"/>
      <c r="K281" s="133"/>
      <c r="L281" s="133"/>
      <c r="M281" s="133"/>
      <c r="N281" s="133"/>
      <c r="O281" s="133"/>
      <c r="P281" s="131"/>
      <c r="Q281" s="131"/>
      <c r="R281" s="127"/>
      <c r="S281" s="131"/>
      <c r="T281" s="131"/>
      <c r="U281" s="127"/>
      <c r="V281" s="131"/>
      <c r="W281" s="131"/>
      <c r="X281" s="127"/>
      <c r="Y281" s="131"/>
      <c r="Z281" s="131"/>
      <c r="AA281" s="127"/>
      <c r="AB281" s="131"/>
      <c r="AC281" s="131"/>
      <c r="AD281" s="127"/>
      <c r="AE281" s="131"/>
      <c r="AF281" s="131"/>
      <c r="AG281" s="134"/>
    </row>
    <row r="282" spans="1:33" x14ac:dyDescent="0.2">
      <c r="A282" s="131"/>
      <c r="B282" s="131"/>
      <c r="C282" s="124"/>
      <c r="D282" s="125"/>
      <c r="E282" s="126"/>
      <c r="F282" s="127"/>
      <c r="G282" s="128"/>
      <c r="H282" s="132"/>
      <c r="I282" s="133"/>
      <c r="J282" s="133"/>
      <c r="K282" s="133"/>
      <c r="L282" s="133"/>
      <c r="M282" s="133"/>
      <c r="N282" s="133"/>
      <c r="O282" s="133"/>
      <c r="P282" s="131"/>
      <c r="Q282" s="131"/>
      <c r="R282" s="127"/>
      <c r="S282" s="131"/>
      <c r="T282" s="131"/>
      <c r="U282" s="127"/>
      <c r="V282" s="131"/>
      <c r="W282" s="131"/>
      <c r="X282" s="127"/>
      <c r="Y282" s="131"/>
      <c r="Z282" s="131"/>
      <c r="AA282" s="127"/>
      <c r="AB282" s="131"/>
      <c r="AC282" s="131"/>
      <c r="AD282" s="127"/>
      <c r="AE282" s="131"/>
      <c r="AF282" s="131"/>
      <c r="AG282" s="134"/>
    </row>
    <row r="283" spans="1:33" x14ac:dyDescent="0.2">
      <c r="A283" s="131"/>
      <c r="B283" s="131"/>
      <c r="C283" s="124"/>
      <c r="D283" s="125"/>
      <c r="E283" s="126"/>
      <c r="F283" s="127"/>
      <c r="G283" s="128"/>
      <c r="H283" s="132"/>
      <c r="I283" s="133"/>
      <c r="J283" s="133"/>
      <c r="K283" s="133"/>
      <c r="L283" s="133"/>
      <c r="M283" s="133"/>
      <c r="N283" s="133"/>
      <c r="O283" s="133"/>
      <c r="P283" s="131"/>
      <c r="Q283" s="131"/>
      <c r="R283" s="127"/>
      <c r="S283" s="131"/>
      <c r="T283" s="131"/>
      <c r="U283" s="127"/>
      <c r="V283" s="131"/>
      <c r="W283" s="131"/>
      <c r="X283" s="127"/>
      <c r="Y283" s="131"/>
      <c r="Z283" s="131"/>
      <c r="AA283" s="127"/>
      <c r="AB283" s="131"/>
      <c r="AC283" s="131"/>
      <c r="AD283" s="127"/>
      <c r="AE283" s="131"/>
      <c r="AF283" s="131"/>
      <c r="AG283" s="134"/>
    </row>
    <row r="284" spans="1:33" x14ac:dyDescent="0.2">
      <c r="A284" s="131"/>
      <c r="B284" s="131"/>
      <c r="C284" s="124"/>
      <c r="D284" s="125"/>
      <c r="E284" s="126"/>
      <c r="F284" s="127"/>
      <c r="G284" s="128"/>
      <c r="H284" s="132"/>
      <c r="I284" s="133"/>
      <c r="J284" s="133"/>
      <c r="K284" s="133"/>
      <c r="L284" s="133"/>
      <c r="M284" s="133"/>
      <c r="N284" s="133"/>
      <c r="O284" s="133"/>
      <c r="P284" s="131"/>
      <c r="Q284" s="131"/>
      <c r="R284" s="127"/>
      <c r="S284" s="131"/>
      <c r="T284" s="131"/>
      <c r="U284" s="127"/>
      <c r="V284" s="131"/>
      <c r="W284" s="131"/>
      <c r="X284" s="127"/>
      <c r="Y284" s="131"/>
      <c r="Z284" s="131"/>
      <c r="AA284" s="127"/>
      <c r="AB284" s="131"/>
      <c r="AC284" s="131"/>
      <c r="AD284" s="127"/>
      <c r="AE284" s="131"/>
      <c r="AF284" s="131"/>
      <c r="AG284" s="134"/>
    </row>
    <row r="285" spans="1:33" x14ac:dyDescent="0.2">
      <c r="A285" s="131"/>
      <c r="B285" s="131"/>
      <c r="C285" s="124"/>
      <c r="D285" s="125"/>
      <c r="E285" s="126"/>
      <c r="F285" s="127"/>
      <c r="G285" s="128"/>
      <c r="H285" s="132"/>
      <c r="I285" s="133"/>
      <c r="J285" s="133"/>
      <c r="K285" s="133"/>
      <c r="L285" s="133"/>
      <c r="M285" s="133"/>
      <c r="N285" s="133"/>
      <c r="O285" s="133"/>
      <c r="P285" s="131"/>
      <c r="Q285" s="131"/>
      <c r="R285" s="127"/>
      <c r="S285" s="131"/>
      <c r="T285" s="131"/>
      <c r="U285" s="127"/>
      <c r="V285" s="131"/>
      <c r="W285" s="131"/>
      <c r="X285" s="127"/>
      <c r="Y285" s="131"/>
      <c r="Z285" s="131"/>
      <c r="AA285" s="127"/>
      <c r="AB285" s="131"/>
      <c r="AC285" s="131"/>
      <c r="AD285" s="127"/>
      <c r="AE285" s="131"/>
      <c r="AF285" s="131"/>
      <c r="AG285" s="134"/>
    </row>
    <row r="286" spans="1:33" x14ac:dyDescent="0.2">
      <c r="A286" s="131"/>
      <c r="B286" s="131"/>
      <c r="C286" s="124"/>
      <c r="D286" s="125"/>
      <c r="E286" s="126"/>
      <c r="F286" s="127"/>
      <c r="G286" s="128"/>
      <c r="H286" s="132"/>
      <c r="I286" s="133"/>
      <c r="J286" s="133"/>
      <c r="K286" s="133"/>
      <c r="L286" s="133"/>
      <c r="M286" s="133"/>
      <c r="N286" s="133"/>
      <c r="O286" s="133"/>
      <c r="P286" s="131"/>
      <c r="Q286" s="131"/>
      <c r="R286" s="127"/>
      <c r="S286" s="131"/>
      <c r="T286" s="131"/>
      <c r="U286" s="127"/>
      <c r="V286" s="131"/>
      <c r="W286" s="131"/>
      <c r="X286" s="127"/>
      <c r="Y286" s="131"/>
      <c r="Z286" s="131"/>
      <c r="AA286" s="127"/>
      <c r="AB286" s="131"/>
      <c r="AC286" s="131"/>
      <c r="AD286" s="127"/>
      <c r="AE286" s="131"/>
      <c r="AF286" s="131"/>
      <c r="AG286" s="134"/>
    </row>
    <row r="287" spans="1:33" x14ac:dyDescent="0.2">
      <c r="A287" s="131"/>
      <c r="B287" s="131"/>
      <c r="C287" s="124"/>
      <c r="D287" s="125"/>
      <c r="E287" s="126"/>
      <c r="F287" s="127"/>
      <c r="G287" s="128"/>
      <c r="H287" s="132"/>
      <c r="I287" s="133"/>
      <c r="J287" s="133"/>
      <c r="K287" s="133"/>
      <c r="L287" s="133"/>
      <c r="M287" s="133"/>
      <c r="N287" s="133"/>
      <c r="O287" s="133"/>
      <c r="P287" s="131"/>
      <c r="Q287" s="131"/>
      <c r="R287" s="127"/>
      <c r="S287" s="131"/>
      <c r="T287" s="131"/>
      <c r="U287" s="127"/>
      <c r="V287" s="131"/>
      <c r="W287" s="131"/>
      <c r="X287" s="127"/>
      <c r="Y287" s="131"/>
      <c r="Z287" s="131"/>
      <c r="AA287" s="127"/>
      <c r="AB287" s="131"/>
      <c r="AC287" s="131"/>
      <c r="AD287" s="127"/>
      <c r="AE287" s="131"/>
      <c r="AF287" s="131"/>
      <c r="AG287" s="134"/>
    </row>
    <row r="288" spans="1:33" x14ac:dyDescent="0.2">
      <c r="A288" s="131"/>
      <c r="B288" s="131"/>
      <c r="C288" s="124"/>
      <c r="D288" s="125"/>
      <c r="E288" s="126"/>
      <c r="F288" s="127"/>
      <c r="G288" s="128"/>
      <c r="H288" s="132"/>
      <c r="I288" s="133"/>
      <c r="J288" s="133"/>
      <c r="K288" s="133"/>
      <c r="L288" s="133"/>
      <c r="M288" s="133"/>
      <c r="N288" s="133"/>
      <c r="O288" s="133"/>
      <c r="P288" s="131"/>
      <c r="Q288" s="131"/>
      <c r="R288" s="127"/>
      <c r="S288" s="131"/>
      <c r="T288" s="131"/>
      <c r="U288" s="127"/>
      <c r="V288" s="131"/>
      <c r="W288" s="131"/>
      <c r="X288" s="127"/>
      <c r="Y288" s="131"/>
      <c r="Z288" s="131"/>
      <c r="AA288" s="127"/>
      <c r="AB288" s="131"/>
      <c r="AC288" s="131"/>
      <c r="AD288" s="127"/>
      <c r="AE288" s="131"/>
      <c r="AF288" s="131"/>
      <c r="AG288" s="134"/>
    </row>
    <row r="289" spans="1:33" x14ac:dyDescent="0.2">
      <c r="A289" s="131"/>
      <c r="B289" s="131"/>
      <c r="C289" s="124"/>
      <c r="D289" s="125"/>
      <c r="E289" s="126"/>
      <c r="F289" s="127"/>
      <c r="G289" s="128"/>
      <c r="H289" s="132"/>
      <c r="I289" s="133"/>
      <c r="J289" s="133"/>
      <c r="K289" s="133"/>
      <c r="L289" s="133"/>
      <c r="M289" s="133"/>
      <c r="N289" s="133"/>
      <c r="O289" s="133"/>
      <c r="P289" s="131"/>
      <c r="Q289" s="131"/>
      <c r="R289" s="127"/>
      <c r="S289" s="131"/>
      <c r="T289" s="131"/>
      <c r="U289" s="127"/>
      <c r="V289" s="131"/>
      <c r="W289" s="131"/>
      <c r="X289" s="127"/>
      <c r="Y289" s="131"/>
      <c r="Z289" s="131"/>
      <c r="AA289" s="127"/>
      <c r="AB289" s="131"/>
      <c r="AC289" s="131"/>
      <c r="AD289" s="127"/>
      <c r="AE289" s="131"/>
      <c r="AF289" s="131"/>
      <c r="AG289" s="134"/>
    </row>
    <row r="290" spans="1:33" x14ac:dyDescent="0.2">
      <c r="A290" s="131"/>
      <c r="B290" s="131"/>
      <c r="C290" s="124"/>
      <c r="D290" s="125"/>
      <c r="E290" s="126"/>
      <c r="F290" s="127"/>
      <c r="G290" s="128"/>
      <c r="H290" s="132"/>
      <c r="I290" s="133"/>
      <c r="J290" s="133"/>
      <c r="K290" s="133"/>
      <c r="L290" s="133"/>
      <c r="M290" s="133"/>
      <c r="N290" s="133"/>
      <c r="O290" s="133"/>
      <c r="P290" s="131"/>
      <c r="Q290" s="131"/>
      <c r="R290" s="127"/>
      <c r="S290" s="131"/>
      <c r="T290" s="131"/>
      <c r="U290" s="127"/>
      <c r="V290" s="131"/>
      <c r="W290" s="131"/>
      <c r="X290" s="127"/>
      <c r="Y290" s="131"/>
      <c r="Z290" s="131"/>
      <c r="AA290" s="127"/>
      <c r="AB290" s="131"/>
      <c r="AC290" s="131"/>
      <c r="AD290" s="127"/>
      <c r="AE290" s="131"/>
      <c r="AF290" s="131"/>
      <c r="AG290" s="134"/>
    </row>
    <row r="291" spans="1:33" x14ac:dyDescent="0.2">
      <c r="A291" s="131"/>
      <c r="B291" s="131"/>
      <c r="C291" s="124"/>
      <c r="D291" s="125"/>
      <c r="E291" s="126"/>
      <c r="F291" s="127"/>
      <c r="G291" s="128"/>
      <c r="H291" s="132"/>
      <c r="I291" s="133"/>
      <c r="J291" s="133"/>
      <c r="K291" s="133"/>
      <c r="L291" s="133"/>
      <c r="M291" s="133"/>
      <c r="N291" s="133"/>
      <c r="O291" s="133"/>
      <c r="P291" s="131"/>
      <c r="Q291" s="131"/>
      <c r="R291" s="127"/>
      <c r="S291" s="131"/>
      <c r="T291" s="131"/>
      <c r="U291" s="127"/>
      <c r="V291" s="131"/>
      <c r="W291" s="131"/>
      <c r="X291" s="127"/>
      <c r="Y291" s="131"/>
      <c r="Z291" s="131"/>
      <c r="AA291" s="127"/>
      <c r="AB291" s="131"/>
      <c r="AC291" s="131"/>
      <c r="AD291" s="127"/>
      <c r="AE291" s="131"/>
      <c r="AF291" s="131"/>
      <c r="AG291" s="134"/>
    </row>
    <row r="292" spans="1:33" x14ac:dyDescent="0.2">
      <c r="A292" s="131"/>
      <c r="B292" s="131"/>
      <c r="C292" s="124"/>
      <c r="D292" s="125"/>
      <c r="E292" s="126"/>
      <c r="F292" s="127"/>
      <c r="G292" s="128"/>
      <c r="H292" s="132"/>
      <c r="I292" s="133"/>
      <c r="J292" s="133"/>
      <c r="K292" s="133"/>
      <c r="L292" s="133"/>
      <c r="M292" s="133"/>
      <c r="N292" s="133"/>
      <c r="O292" s="133"/>
      <c r="P292" s="131"/>
      <c r="Q292" s="131"/>
      <c r="R292" s="127"/>
      <c r="S292" s="131"/>
      <c r="T292" s="131"/>
      <c r="U292" s="127"/>
      <c r="V292" s="131"/>
      <c r="W292" s="131"/>
      <c r="X292" s="127"/>
      <c r="Y292" s="131"/>
      <c r="Z292" s="131"/>
      <c r="AA292" s="127"/>
      <c r="AB292" s="131"/>
      <c r="AC292" s="131"/>
      <c r="AD292" s="127"/>
      <c r="AE292" s="131"/>
      <c r="AF292" s="131"/>
      <c r="AG292" s="134"/>
    </row>
    <row r="293" spans="1:33" x14ac:dyDescent="0.2">
      <c r="A293" s="131"/>
      <c r="B293" s="131"/>
      <c r="C293" s="124"/>
      <c r="D293" s="125"/>
      <c r="E293" s="126"/>
      <c r="F293" s="127"/>
      <c r="G293" s="128"/>
      <c r="H293" s="132"/>
      <c r="I293" s="133"/>
      <c r="J293" s="133"/>
      <c r="K293" s="133"/>
      <c r="L293" s="133"/>
      <c r="M293" s="133"/>
      <c r="N293" s="133"/>
      <c r="O293" s="133"/>
      <c r="P293" s="131"/>
      <c r="Q293" s="131"/>
      <c r="R293" s="127"/>
      <c r="S293" s="131"/>
      <c r="T293" s="131"/>
      <c r="U293" s="127"/>
      <c r="V293" s="131"/>
      <c r="W293" s="131"/>
      <c r="X293" s="127"/>
      <c r="Y293" s="131"/>
      <c r="Z293" s="131"/>
      <c r="AA293" s="127"/>
      <c r="AB293" s="131"/>
      <c r="AC293" s="131"/>
      <c r="AD293" s="127"/>
      <c r="AE293" s="131"/>
      <c r="AF293" s="131"/>
      <c r="AG293" s="134"/>
    </row>
    <row r="294" spans="1:33" x14ac:dyDescent="0.2">
      <c r="A294" s="131"/>
      <c r="B294" s="131"/>
      <c r="C294" s="124"/>
      <c r="D294" s="125"/>
      <c r="E294" s="126"/>
      <c r="F294" s="127"/>
      <c r="G294" s="128"/>
      <c r="H294" s="132"/>
      <c r="I294" s="133"/>
      <c r="J294" s="133"/>
      <c r="K294" s="133"/>
      <c r="L294" s="133"/>
      <c r="M294" s="133"/>
      <c r="N294" s="133"/>
      <c r="O294" s="133"/>
      <c r="P294" s="131"/>
      <c r="Q294" s="131"/>
      <c r="R294" s="127"/>
      <c r="S294" s="131"/>
      <c r="T294" s="131"/>
      <c r="U294" s="127"/>
      <c r="V294" s="131"/>
      <c r="W294" s="131"/>
      <c r="X294" s="127"/>
      <c r="Y294" s="131"/>
      <c r="Z294" s="131"/>
      <c r="AA294" s="127"/>
      <c r="AB294" s="131"/>
      <c r="AC294" s="131"/>
      <c r="AD294" s="127"/>
      <c r="AE294" s="131"/>
      <c r="AF294" s="131"/>
      <c r="AG294" s="134"/>
    </row>
    <row r="295" spans="1:33" x14ac:dyDescent="0.2">
      <c r="A295" s="131"/>
      <c r="B295" s="131"/>
      <c r="C295" s="124"/>
      <c r="D295" s="125"/>
      <c r="E295" s="126"/>
      <c r="F295" s="127"/>
      <c r="G295" s="128"/>
      <c r="H295" s="132"/>
      <c r="I295" s="133"/>
      <c r="J295" s="133"/>
      <c r="K295" s="133"/>
      <c r="L295" s="133"/>
      <c r="M295" s="133"/>
      <c r="N295" s="133"/>
      <c r="O295" s="133"/>
      <c r="P295" s="131"/>
      <c r="Q295" s="131"/>
      <c r="R295" s="127"/>
      <c r="S295" s="131"/>
      <c r="T295" s="131"/>
      <c r="U295" s="127"/>
      <c r="V295" s="131"/>
      <c r="W295" s="131"/>
      <c r="X295" s="127"/>
      <c r="Y295" s="131"/>
      <c r="Z295" s="131"/>
      <c r="AA295" s="127"/>
      <c r="AB295" s="131"/>
      <c r="AC295" s="131"/>
      <c r="AD295" s="127"/>
      <c r="AE295" s="131"/>
      <c r="AF295" s="131"/>
      <c r="AG295" s="134"/>
    </row>
    <row r="296" spans="1:33" x14ac:dyDescent="0.2">
      <c r="A296" s="131"/>
      <c r="B296" s="131"/>
      <c r="C296" s="124"/>
      <c r="D296" s="125"/>
      <c r="E296" s="126"/>
      <c r="F296" s="127"/>
      <c r="G296" s="128"/>
      <c r="H296" s="132"/>
      <c r="I296" s="133"/>
      <c r="J296" s="133"/>
      <c r="K296" s="133"/>
      <c r="L296" s="133"/>
      <c r="M296" s="133"/>
      <c r="N296" s="133"/>
      <c r="O296" s="133"/>
      <c r="P296" s="131"/>
      <c r="Q296" s="131"/>
      <c r="R296" s="127"/>
      <c r="S296" s="131"/>
      <c r="T296" s="131"/>
      <c r="U296" s="127"/>
      <c r="V296" s="131"/>
      <c r="W296" s="131"/>
      <c r="X296" s="127"/>
      <c r="Y296" s="131"/>
      <c r="Z296" s="131"/>
      <c r="AA296" s="127"/>
      <c r="AB296" s="131"/>
      <c r="AC296" s="131"/>
      <c r="AD296" s="127"/>
      <c r="AE296" s="131"/>
      <c r="AF296" s="131"/>
      <c r="AG296" s="134"/>
    </row>
    <row r="297" spans="1:33" x14ac:dyDescent="0.2">
      <c r="A297" s="131"/>
      <c r="B297" s="131"/>
      <c r="C297" s="124"/>
      <c r="D297" s="125"/>
      <c r="E297" s="126"/>
      <c r="F297" s="127"/>
      <c r="G297" s="128"/>
      <c r="H297" s="132"/>
      <c r="I297" s="133"/>
      <c r="J297" s="133"/>
      <c r="K297" s="133"/>
      <c r="L297" s="133"/>
      <c r="M297" s="133"/>
      <c r="N297" s="133"/>
      <c r="O297" s="133"/>
      <c r="P297" s="131"/>
      <c r="Q297" s="131"/>
      <c r="R297" s="127"/>
      <c r="S297" s="131"/>
      <c r="T297" s="131"/>
      <c r="U297" s="127"/>
      <c r="V297" s="131"/>
      <c r="W297" s="131"/>
      <c r="X297" s="127"/>
      <c r="Y297" s="131"/>
      <c r="Z297" s="131"/>
      <c r="AA297" s="127"/>
      <c r="AB297" s="131"/>
      <c r="AC297" s="131"/>
      <c r="AD297" s="127"/>
      <c r="AE297" s="131"/>
      <c r="AF297" s="131"/>
      <c r="AG297" s="134"/>
    </row>
    <row r="298" spans="1:33" x14ac:dyDescent="0.2">
      <c r="A298" s="131"/>
      <c r="B298" s="131"/>
      <c r="C298" s="124"/>
      <c r="D298" s="125"/>
      <c r="E298" s="126"/>
      <c r="F298" s="127"/>
      <c r="G298" s="128"/>
      <c r="H298" s="132"/>
      <c r="I298" s="133"/>
      <c r="J298" s="133"/>
      <c r="K298" s="133"/>
      <c r="L298" s="133"/>
      <c r="M298" s="133"/>
      <c r="N298" s="133"/>
      <c r="O298" s="133"/>
      <c r="P298" s="131"/>
      <c r="Q298" s="131"/>
      <c r="R298" s="127"/>
      <c r="S298" s="131"/>
      <c r="T298" s="131"/>
      <c r="U298" s="127"/>
      <c r="V298" s="131"/>
      <c r="W298" s="131"/>
      <c r="X298" s="127"/>
      <c r="Y298" s="131"/>
      <c r="Z298" s="131"/>
      <c r="AA298" s="127"/>
      <c r="AB298" s="131"/>
      <c r="AC298" s="131"/>
      <c r="AD298" s="127"/>
      <c r="AE298" s="131"/>
      <c r="AF298" s="131"/>
      <c r="AG298" s="134"/>
    </row>
    <row r="299" spans="1:33" x14ac:dyDescent="0.2">
      <c r="A299" s="131"/>
      <c r="B299" s="131"/>
      <c r="C299" s="124"/>
      <c r="D299" s="125"/>
      <c r="E299" s="126"/>
      <c r="F299" s="127"/>
      <c r="G299" s="128"/>
      <c r="H299" s="132"/>
      <c r="I299" s="133"/>
      <c r="J299" s="133"/>
      <c r="K299" s="133"/>
      <c r="L299" s="133"/>
      <c r="M299" s="133"/>
      <c r="N299" s="133"/>
      <c r="O299" s="133"/>
      <c r="P299" s="131"/>
      <c r="Q299" s="131"/>
      <c r="R299" s="127"/>
      <c r="S299" s="131"/>
      <c r="T299" s="131"/>
      <c r="U299" s="127"/>
      <c r="V299" s="131"/>
      <c r="W299" s="131"/>
      <c r="X299" s="127"/>
      <c r="Y299" s="131"/>
      <c r="Z299" s="131"/>
      <c r="AA299" s="127"/>
      <c r="AB299" s="131"/>
      <c r="AC299" s="131"/>
      <c r="AD299" s="127"/>
      <c r="AE299" s="131"/>
      <c r="AF299" s="131"/>
      <c r="AG299" s="134"/>
    </row>
    <row r="300" spans="1:33" x14ac:dyDescent="0.2">
      <c r="A300" s="131"/>
      <c r="B300" s="131"/>
      <c r="C300" s="124"/>
      <c r="D300" s="125"/>
      <c r="E300" s="126"/>
      <c r="F300" s="127"/>
      <c r="G300" s="128"/>
      <c r="H300" s="132"/>
      <c r="I300" s="133"/>
      <c r="J300" s="133"/>
      <c r="K300" s="133"/>
      <c r="L300" s="133"/>
      <c r="M300" s="133"/>
      <c r="N300" s="133"/>
      <c r="O300" s="133"/>
      <c r="P300" s="131"/>
      <c r="Q300" s="131"/>
      <c r="R300" s="127"/>
      <c r="S300" s="131"/>
      <c r="T300" s="131"/>
      <c r="U300" s="127"/>
      <c r="V300" s="131"/>
      <c r="W300" s="131"/>
      <c r="X300" s="127"/>
      <c r="Y300" s="131"/>
      <c r="Z300" s="131"/>
      <c r="AA300" s="127"/>
      <c r="AB300" s="131"/>
      <c r="AC300" s="131"/>
      <c r="AD300" s="127"/>
      <c r="AE300" s="131"/>
      <c r="AF300" s="131"/>
      <c r="AG300" s="134"/>
    </row>
    <row r="301" spans="1:33" x14ac:dyDescent="0.2">
      <c r="A301" s="131"/>
      <c r="B301" s="131"/>
      <c r="C301" s="124"/>
      <c r="D301" s="125"/>
      <c r="E301" s="126"/>
      <c r="F301" s="127"/>
      <c r="G301" s="128"/>
      <c r="H301" s="132"/>
      <c r="I301" s="133"/>
      <c r="J301" s="133"/>
      <c r="K301" s="133"/>
      <c r="L301" s="133"/>
      <c r="M301" s="133"/>
      <c r="N301" s="133"/>
      <c r="O301" s="133"/>
      <c r="P301" s="131"/>
      <c r="Q301" s="131"/>
      <c r="R301" s="127"/>
      <c r="S301" s="131"/>
      <c r="T301" s="131"/>
      <c r="U301" s="127"/>
      <c r="V301" s="131"/>
      <c r="W301" s="131"/>
      <c r="X301" s="127"/>
      <c r="Y301" s="131"/>
      <c r="Z301" s="131"/>
      <c r="AA301" s="127"/>
      <c r="AB301" s="131"/>
      <c r="AC301" s="131"/>
      <c r="AD301" s="127"/>
      <c r="AE301" s="131"/>
      <c r="AF301" s="131"/>
      <c r="AG301" s="134"/>
    </row>
    <row r="302" spans="1:33" x14ac:dyDescent="0.2">
      <c r="A302" s="131"/>
      <c r="B302" s="131"/>
      <c r="C302" s="124"/>
      <c r="D302" s="125"/>
      <c r="E302" s="126"/>
      <c r="F302" s="127"/>
      <c r="G302" s="128"/>
      <c r="H302" s="132"/>
      <c r="I302" s="133"/>
      <c r="J302" s="133"/>
      <c r="K302" s="133"/>
      <c r="L302" s="133"/>
      <c r="M302" s="133"/>
      <c r="N302" s="133"/>
      <c r="O302" s="133"/>
      <c r="P302" s="131"/>
      <c r="Q302" s="131"/>
      <c r="R302" s="127"/>
      <c r="S302" s="131"/>
      <c r="T302" s="131"/>
      <c r="U302" s="127"/>
      <c r="V302" s="131"/>
      <c r="W302" s="131"/>
      <c r="X302" s="127"/>
      <c r="Y302" s="131"/>
      <c r="Z302" s="131"/>
      <c r="AA302" s="127"/>
      <c r="AB302" s="131"/>
      <c r="AC302" s="131"/>
      <c r="AD302" s="127"/>
      <c r="AE302" s="131"/>
      <c r="AF302" s="131"/>
      <c r="AG302" s="134"/>
    </row>
    <row r="303" spans="1:33" x14ac:dyDescent="0.2">
      <c r="A303" s="131"/>
      <c r="B303" s="131"/>
      <c r="C303" s="124"/>
      <c r="D303" s="125"/>
      <c r="E303" s="126"/>
      <c r="F303" s="127"/>
      <c r="G303" s="128"/>
      <c r="H303" s="132"/>
      <c r="I303" s="133"/>
      <c r="J303" s="133"/>
      <c r="K303" s="133"/>
      <c r="L303" s="133"/>
      <c r="M303" s="133"/>
      <c r="N303" s="133"/>
      <c r="O303" s="133"/>
      <c r="P303" s="131"/>
      <c r="Q303" s="131"/>
      <c r="R303" s="127"/>
      <c r="S303" s="131"/>
      <c r="T303" s="131"/>
      <c r="U303" s="127"/>
      <c r="V303" s="131"/>
      <c r="W303" s="131"/>
      <c r="X303" s="127"/>
      <c r="Y303" s="131"/>
      <c r="Z303" s="131"/>
      <c r="AA303" s="127"/>
      <c r="AB303" s="131"/>
      <c r="AC303" s="131"/>
      <c r="AD303" s="127"/>
      <c r="AE303" s="131"/>
      <c r="AF303" s="131"/>
      <c r="AG303" s="134"/>
    </row>
    <row r="304" spans="1:33" x14ac:dyDescent="0.2">
      <c r="A304" s="131"/>
      <c r="B304" s="131"/>
      <c r="C304" s="124"/>
      <c r="D304" s="125"/>
      <c r="E304" s="126"/>
      <c r="F304" s="127"/>
      <c r="G304" s="128"/>
      <c r="H304" s="132"/>
      <c r="I304" s="133"/>
      <c r="J304" s="133"/>
      <c r="K304" s="133"/>
      <c r="L304" s="133"/>
      <c r="M304" s="133"/>
      <c r="N304" s="133"/>
      <c r="O304" s="133"/>
      <c r="P304" s="131"/>
      <c r="Q304" s="131"/>
      <c r="R304" s="127"/>
      <c r="S304" s="131"/>
      <c r="T304" s="131"/>
      <c r="U304" s="127"/>
      <c r="V304" s="131"/>
      <c r="W304" s="131"/>
      <c r="X304" s="127"/>
      <c r="Y304" s="131"/>
      <c r="Z304" s="131"/>
      <c r="AA304" s="127"/>
      <c r="AB304" s="131"/>
      <c r="AC304" s="131"/>
      <c r="AD304" s="127"/>
      <c r="AE304" s="131"/>
      <c r="AF304" s="131"/>
      <c r="AG304" s="134"/>
    </row>
    <row r="305" spans="1:33" x14ac:dyDescent="0.2">
      <c r="A305" s="131"/>
      <c r="B305" s="131"/>
      <c r="C305" s="124"/>
      <c r="D305" s="125"/>
      <c r="E305" s="126"/>
      <c r="F305" s="127"/>
      <c r="G305" s="128"/>
      <c r="H305" s="132"/>
      <c r="I305" s="133"/>
      <c r="J305" s="133"/>
      <c r="K305" s="133"/>
      <c r="L305" s="133"/>
      <c r="M305" s="133"/>
      <c r="N305" s="133"/>
      <c r="O305" s="133"/>
      <c r="P305" s="131"/>
      <c r="Q305" s="131"/>
      <c r="R305" s="127"/>
      <c r="S305" s="131"/>
      <c r="T305" s="131"/>
      <c r="U305" s="127"/>
      <c r="V305" s="131"/>
      <c r="W305" s="131"/>
      <c r="X305" s="127"/>
      <c r="Y305" s="131"/>
      <c r="Z305" s="131"/>
      <c r="AA305" s="127"/>
      <c r="AB305" s="131"/>
      <c r="AC305" s="131"/>
      <c r="AD305" s="127"/>
      <c r="AE305" s="131"/>
      <c r="AF305" s="131"/>
      <c r="AG305" s="134"/>
    </row>
    <row r="306" spans="1:33" x14ac:dyDescent="0.2">
      <c r="A306" s="131"/>
      <c r="B306" s="131"/>
      <c r="C306" s="124"/>
      <c r="D306" s="125"/>
      <c r="E306" s="126"/>
      <c r="F306" s="127"/>
      <c r="G306" s="128"/>
      <c r="H306" s="132"/>
      <c r="I306" s="133"/>
      <c r="J306" s="133"/>
      <c r="K306" s="133"/>
      <c r="L306" s="133"/>
      <c r="M306" s="133"/>
      <c r="N306" s="133"/>
      <c r="O306" s="133"/>
      <c r="P306" s="131"/>
      <c r="Q306" s="131"/>
      <c r="R306" s="127"/>
      <c r="S306" s="131"/>
      <c r="T306" s="131"/>
      <c r="U306" s="127"/>
      <c r="V306" s="131"/>
      <c r="W306" s="131"/>
      <c r="X306" s="127"/>
      <c r="Y306" s="131"/>
      <c r="Z306" s="131"/>
      <c r="AA306" s="127"/>
      <c r="AB306" s="131"/>
      <c r="AC306" s="131"/>
      <c r="AD306" s="127"/>
      <c r="AE306" s="131"/>
      <c r="AF306" s="131"/>
      <c r="AG306" s="134"/>
    </row>
    <row r="307" spans="1:33" x14ac:dyDescent="0.2">
      <c r="A307" s="131"/>
      <c r="B307" s="131"/>
      <c r="C307" s="124"/>
      <c r="D307" s="125"/>
      <c r="E307" s="126"/>
      <c r="F307" s="127"/>
      <c r="G307" s="128"/>
      <c r="H307" s="132"/>
      <c r="I307" s="133"/>
      <c r="J307" s="133"/>
      <c r="K307" s="133"/>
      <c r="L307" s="133"/>
      <c r="M307" s="133"/>
      <c r="N307" s="133"/>
      <c r="O307" s="133"/>
      <c r="P307" s="131"/>
      <c r="Q307" s="131"/>
      <c r="R307" s="127"/>
      <c r="S307" s="131"/>
      <c r="T307" s="131"/>
      <c r="U307" s="127"/>
      <c r="V307" s="131"/>
      <c r="W307" s="131"/>
      <c r="X307" s="127"/>
      <c r="Y307" s="131"/>
      <c r="Z307" s="131"/>
      <c r="AA307" s="127"/>
      <c r="AB307" s="131"/>
      <c r="AC307" s="131"/>
      <c r="AD307" s="127"/>
      <c r="AE307" s="131"/>
      <c r="AF307" s="131"/>
      <c r="AG307" s="134"/>
    </row>
    <row r="308" spans="1:33" x14ac:dyDescent="0.2">
      <c r="A308" s="131"/>
      <c r="B308" s="131"/>
      <c r="C308" s="124"/>
      <c r="D308" s="125"/>
      <c r="E308" s="126"/>
      <c r="F308" s="127"/>
      <c r="G308" s="128"/>
      <c r="H308" s="132"/>
      <c r="I308" s="133"/>
      <c r="J308" s="133"/>
      <c r="K308" s="133"/>
      <c r="L308" s="133"/>
      <c r="M308" s="133"/>
      <c r="N308" s="133"/>
      <c r="O308" s="133"/>
      <c r="P308" s="131"/>
      <c r="Q308" s="131"/>
      <c r="R308" s="127"/>
      <c r="S308" s="131"/>
      <c r="T308" s="131"/>
      <c r="U308" s="127"/>
      <c r="V308" s="131"/>
      <c r="W308" s="131"/>
      <c r="X308" s="127"/>
      <c r="Y308" s="131"/>
      <c r="Z308" s="131"/>
      <c r="AA308" s="127"/>
      <c r="AB308" s="131"/>
      <c r="AC308" s="131"/>
      <c r="AD308" s="127"/>
      <c r="AE308" s="131"/>
      <c r="AF308" s="131"/>
      <c r="AG308" s="134"/>
    </row>
    <row r="309" spans="1:33" x14ac:dyDescent="0.2">
      <c r="A309" s="131"/>
      <c r="B309" s="131"/>
      <c r="C309" s="124"/>
      <c r="D309" s="125"/>
      <c r="E309" s="126"/>
      <c r="F309" s="127"/>
      <c r="G309" s="128"/>
      <c r="H309" s="132"/>
      <c r="I309" s="133"/>
      <c r="J309" s="133"/>
      <c r="K309" s="133"/>
      <c r="L309" s="133"/>
      <c r="M309" s="133"/>
      <c r="N309" s="133"/>
      <c r="O309" s="133"/>
      <c r="P309" s="131"/>
      <c r="Q309" s="131"/>
      <c r="R309" s="127"/>
      <c r="S309" s="131"/>
      <c r="T309" s="131"/>
      <c r="U309" s="127"/>
      <c r="V309" s="131"/>
      <c r="W309" s="131"/>
      <c r="X309" s="127"/>
      <c r="Y309" s="131"/>
      <c r="Z309" s="131"/>
      <c r="AA309" s="127"/>
      <c r="AB309" s="131"/>
      <c r="AC309" s="131"/>
      <c r="AD309" s="127"/>
      <c r="AE309" s="131"/>
      <c r="AF309" s="131"/>
      <c r="AG309" s="134"/>
    </row>
    <row r="310" spans="1:33" x14ac:dyDescent="0.2">
      <c r="A310" s="131"/>
      <c r="B310" s="131"/>
      <c r="C310" s="124"/>
      <c r="D310" s="125"/>
      <c r="E310" s="126"/>
      <c r="F310" s="127"/>
      <c r="G310" s="128"/>
      <c r="H310" s="132"/>
      <c r="I310" s="133"/>
      <c r="J310" s="133"/>
      <c r="K310" s="133"/>
      <c r="L310" s="133"/>
      <c r="M310" s="133"/>
      <c r="N310" s="133"/>
      <c r="O310" s="133"/>
      <c r="P310" s="131"/>
      <c r="Q310" s="131"/>
      <c r="R310" s="127"/>
      <c r="S310" s="131"/>
      <c r="T310" s="131"/>
      <c r="U310" s="127"/>
      <c r="V310" s="131"/>
      <c r="W310" s="131"/>
      <c r="X310" s="127"/>
      <c r="Y310" s="131"/>
      <c r="Z310" s="131"/>
      <c r="AA310" s="127"/>
      <c r="AB310" s="131"/>
      <c r="AC310" s="131"/>
      <c r="AD310" s="127"/>
      <c r="AE310" s="131"/>
      <c r="AF310" s="131"/>
      <c r="AG310" s="134"/>
    </row>
    <row r="311" spans="1:33" x14ac:dyDescent="0.2">
      <c r="A311" s="131"/>
      <c r="B311" s="131"/>
      <c r="C311" s="124"/>
      <c r="D311" s="125"/>
      <c r="E311" s="126"/>
      <c r="F311" s="127"/>
      <c r="G311" s="128"/>
      <c r="H311" s="132"/>
      <c r="I311" s="133"/>
      <c r="J311" s="133"/>
      <c r="K311" s="133"/>
      <c r="L311" s="133"/>
      <c r="M311" s="133"/>
      <c r="N311" s="133"/>
      <c r="O311" s="133"/>
      <c r="P311" s="131"/>
      <c r="Q311" s="131"/>
      <c r="R311" s="127"/>
      <c r="S311" s="131"/>
      <c r="T311" s="131"/>
      <c r="U311" s="127"/>
      <c r="V311" s="131"/>
      <c r="W311" s="131"/>
      <c r="X311" s="127"/>
      <c r="Y311" s="131"/>
      <c r="Z311" s="131"/>
      <c r="AA311" s="127"/>
      <c r="AB311" s="131"/>
      <c r="AC311" s="131"/>
      <c r="AD311" s="127"/>
      <c r="AE311" s="131"/>
      <c r="AF311" s="131"/>
      <c r="AG311" s="134"/>
    </row>
    <row r="312" spans="1:33" x14ac:dyDescent="0.2">
      <c r="A312" s="131"/>
      <c r="B312" s="131"/>
      <c r="C312" s="124"/>
      <c r="D312" s="125"/>
      <c r="E312" s="126"/>
      <c r="F312" s="127"/>
      <c r="G312" s="128"/>
      <c r="H312" s="132"/>
      <c r="I312" s="133"/>
      <c r="J312" s="133"/>
      <c r="K312" s="133"/>
      <c r="L312" s="133"/>
      <c r="M312" s="133"/>
      <c r="N312" s="133"/>
      <c r="O312" s="133"/>
      <c r="P312" s="131"/>
      <c r="Q312" s="131"/>
      <c r="R312" s="127"/>
      <c r="S312" s="131"/>
      <c r="T312" s="131"/>
      <c r="U312" s="127"/>
      <c r="V312" s="131"/>
      <c r="W312" s="131"/>
      <c r="X312" s="127"/>
      <c r="Y312" s="131"/>
      <c r="Z312" s="131"/>
      <c r="AA312" s="127"/>
      <c r="AB312" s="131"/>
      <c r="AC312" s="131"/>
      <c r="AD312" s="127"/>
      <c r="AE312" s="131"/>
      <c r="AF312" s="131"/>
      <c r="AG312" s="134"/>
    </row>
    <row r="313" spans="1:33" x14ac:dyDescent="0.2">
      <c r="A313" s="131"/>
      <c r="B313" s="131"/>
      <c r="C313" s="124"/>
      <c r="D313" s="125"/>
      <c r="E313" s="126"/>
      <c r="F313" s="127"/>
      <c r="G313" s="128"/>
      <c r="H313" s="132"/>
      <c r="I313" s="133"/>
      <c r="J313" s="133"/>
      <c r="K313" s="133"/>
      <c r="L313" s="133"/>
      <c r="M313" s="133"/>
      <c r="N313" s="133"/>
      <c r="O313" s="133"/>
      <c r="P313" s="131"/>
      <c r="Q313" s="131"/>
      <c r="R313" s="127"/>
      <c r="S313" s="131"/>
      <c r="T313" s="131"/>
      <c r="U313" s="127"/>
      <c r="V313" s="131"/>
      <c r="W313" s="131"/>
      <c r="X313" s="127"/>
      <c r="Y313" s="131"/>
      <c r="Z313" s="131"/>
      <c r="AA313" s="127"/>
      <c r="AB313" s="131"/>
      <c r="AC313" s="131"/>
      <c r="AD313" s="127"/>
      <c r="AE313" s="131"/>
      <c r="AF313" s="131"/>
      <c r="AG313" s="134"/>
    </row>
    <row r="314" spans="1:33" x14ac:dyDescent="0.2">
      <c r="A314" s="131"/>
      <c r="B314" s="131"/>
      <c r="C314" s="124"/>
      <c r="D314" s="125"/>
      <c r="E314" s="126"/>
      <c r="F314" s="127"/>
      <c r="G314" s="128"/>
      <c r="H314" s="132"/>
      <c r="I314" s="133"/>
      <c r="J314" s="133"/>
      <c r="K314" s="133"/>
      <c r="L314" s="133"/>
      <c r="M314" s="133"/>
      <c r="N314" s="133"/>
      <c r="O314" s="133"/>
      <c r="P314" s="131"/>
      <c r="Q314" s="131"/>
      <c r="R314" s="127"/>
      <c r="S314" s="131"/>
      <c r="T314" s="131"/>
      <c r="U314" s="127"/>
      <c r="V314" s="131"/>
      <c r="W314" s="131"/>
      <c r="X314" s="127"/>
      <c r="Y314" s="131"/>
      <c r="Z314" s="131"/>
      <c r="AA314" s="127"/>
      <c r="AB314" s="131"/>
      <c r="AC314" s="131"/>
      <c r="AD314" s="127"/>
      <c r="AE314" s="131"/>
      <c r="AF314" s="131"/>
      <c r="AG314" s="134"/>
    </row>
    <row r="315" spans="1:33" x14ac:dyDescent="0.2">
      <c r="A315" s="131"/>
      <c r="B315" s="131"/>
      <c r="C315" s="124"/>
      <c r="D315" s="125"/>
      <c r="E315" s="126"/>
      <c r="F315" s="127"/>
      <c r="G315" s="128"/>
      <c r="H315" s="132"/>
      <c r="I315" s="133"/>
      <c r="J315" s="133"/>
      <c r="K315" s="133"/>
      <c r="L315" s="133"/>
      <c r="M315" s="133"/>
      <c r="N315" s="133"/>
      <c r="O315" s="133"/>
      <c r="P315" s="131"/>
      <c r="Q315" s="131"/>
      <c r="R315" s="127"/>
      <c r="S315" s="131"/>
      <c r="T315" s="131"/>
      <c r="U315" s="127"/>
      <c r="V315" s="131"/>
      <c r="W315" s="131"/>
      <c r="X315" s="127"/>
      <c r="Y315" s="131"/>
      <c r="Z315" s="131"/>
      <c r="AA315" s="127"/>
      <c r="AB315" s="131"/>
      <c r="AC315" s="131"/>
      <c r="AD315" s="127"/>
      <c r="AE315" s="131"/>
      <c r="AF315" s="131"/>
      <c r="AG315" s="134"/>
    </row>
    <row r="316" spans="1:33" x14ac:dyDescent="0.2">
      <c r="A316" s="131"/>
      <c r="B316" s="131"/>
      <c r="C316" s="124"/>
      <c r="D316" s="125"/>
      <c r="E316" s="126"/>
      <c r="F316" s="127"/>
      <c r="G316" s="128"/>
      <c r="H316" s="132"/>
      <c r="I316" s="133"/>
      <c r="J316" s="133"/>
      <c r="K316" s="133"/>
      <c r="L316" s="133"/>
      <c r="M316" s="133"/>
      <c r="N316" s="133"/>
      <c r="O316" s="133"/>
      <c r="P316" s="131"/>
      <c r="Q316" s="131"/>
      <c r="R316" s="127"/>
      <c r="S316" s="131"/>
      <c r="T316" s="131"/>
      <c r="U316" s="127"/>
      <c r="V316" s="131"/>
      <c r="W316" s="131"/>
      <c r="X316" s="127"/>
      <c r="Y316" s="131"/>
      <c r="Z316" s="131"/>
      <c r="AA316" s="127"/>
      <c r="AB316" s="131"/>
      <c r="AC316" s="131"/>
      <c r="AD316" s="127"/>
      <c r="AE316" s="131"/>
      <c r="AF316" s="131"/>
      <c r="AG316" s="134"/>
    </row>
    <row r="317" spans="1:33" x14ac:dyDescent="0.2">
      <c r="A317" s="131"/>
      <c r="B317" s="131"/>
      <c r="C317" s="124"/>
      <c r="D317" s="125"/>
      <c r="E317" s="126"/>
      <c r="F317" s="127"/>
      <c r="G317" s="128"/>
      <c r="H317" s="132"/>
      <c r="I317" s="133"/>
      <c r="J317" s="133"/>
      <c r="K317" s="133"/>
      <c r="L317" s="133"/>
      <c r="M317" s="133"/>
      <c r="N317" s="133"/>
      <c r="O317" s="133"/>
      <c r="P317" s="131"/>
      <c r="Q317" s="131"/>
      <c r="R317" s="127"/>
      <c r="S317" s="131"/>
      <c r="T317" s="131"/>
      <c r="U317" s="127"/>
      <c r="V317" s="131"/>
      <c r="W317" s="131"/>
      <c r="X317" s="127"/>
      <c r="Y317" s="131"/>
      <c r="Z317" s="131"/>
      <c r="AA317" s="127"/>
      <c r="AB317" s="131"/>
      <c r="AC317" s="131"/>
      <c r="AD317" s="127"/>
      <c r="AE317" s="131"/>
      <c r="AF317" s="131"/>
      <c r="AG317" s="134"/>
    </row>
    <row r="318" spans="1:33" x14ac:dyDescent="0.2">
      <c r="A318" s="131"/>
      <c r="B318" s="131"/>
      <c r="C318" s="124"/>
      <c r="D318" s="125"/>
      <c r="E318" s="126"/>
      <c r="F318" s="127"/>
      <c r="G318" s="128"/>
      <c r="H318" s="132"/>
      <c r="I318" s="133"/>
      <c r="J318" s="133"/>
      <c r="K318" s="133"/>
      <c r="L318" s="133"/>
      <c r="M318" s="133"/>
      <c r="N318" s="133"/>
      <c r="O318" s="133"/>
      <c r="P318" s="131"/>
      <c r="Q318" s="131"/>
      <c r="R318" s="127"/>
      <c r="S318" s="131"/>
      <c r="T318" s="131"/>
      <c r="U318" s="127"/>
      <c r="V318" s="131"/>
      <c r="W318" s="131"/>
      <c r="X318" s="127"/>
      <c r="Y318" s="131"/>
      <c r="Z318" s="131"/>
      <c r="AA318" s="127"/>
      <c r="AB318" s="131"/>
      <c r="AC318" s="131"/>
      <c r="AD318" s="127"/>
      <c r="AE318" s="131"/>
      <c r="AF318" s="131"/>
      <c r="AG318" s="134"/>
    </row>
    <row r="319" spans="1:33" x14ac:dyDescent="0.2">
      <c r="A319" s="131"/>
      <c r="B319" s="131"/>
      <c r="C319" s="124"/>
      <c r="D319" s="125"/>
      <c r="E319" s="126"/>
      <c r="F319" s="127"/>
      <c r="G319" s="128"/>
      <c r="H319" s="132"/>
      <c r="I319" s="133"/>
      <c r="J319" s="133"/>
      <c r="K319" s="133"/>
      <c r="L319" s="133"/>
      <c r="M319" s="133"/>
      <c r="N319" s="133"/>
      <c r="O319" s="133"/>
      <c r="P319" s="131"/>
      <c r="Q319" s="131"/>
      <c r="R319" s="127"/>
      <c r="S319" s="131"/>
      <c r="T319" s="131"/>
      <c r="U319" s="127"/>
      <c r="V319" s="131"/>
      <c r="W319" s="131"/>
      <c r="X319" s="127"/>
      <c r="Y319" s="131"/>
      <c r="Z319" s="131"/>
      <c r="AA319" s="127"/>
      <c r="AB319" s="131"/>
      <c r="AC319" s="131"/>
      <c r="AD319" s="127"/>
      <c r="AE319" s="131"/>
      <c r="AF319" s="131"/>
      <c r="AG319" s="134"/>
    </row>
    <row r="320" spans="1:33" x14ac:dyDescent="0.2">
      <c r="A320" s="131"/>
      <c r="B320" s="131"/>
      <c r="C320" s="124"/>
      <c r="D320" s="125"/>
      <c r="E320" s="126"/>
      <c r="F320" s="127"/>
      <c r="G320" s="128"/>
      <c r="H320" s="132"/>
      <c r="I320" s="133"/>
      <c r="J320" s="133"/>
      <c r="K320" s="133"/>
      <c r="L320" s="133"/>
      <c r="M320" s="133"/>
      <c r="N320" s="133"/>
      <c r="O320" s="133"/>
      <c r="P320" s="131"/>
      <c r="Q320" s="131"/>
      <c r="R320" s="127"/>
      <c r="S320" s="131"/>
      <c r="T320" s="131"/>
      <c r="U320" s="127"/>
      <c r="V320" s="131"/>
      <c r="W320" s="131"/>
      <c r="X320" s="127"/>
      <c r="Y320" s="131"/>
      <c r="Z320" s="131"/>
      <c r="AA320" s="127"/>
      <c r="AB320" s="131"/>
      <c r="AC320" s="131"/>
      <c r="AD320" s="127"/>
      <c r="AE320" s="131"/>
      <c r="AF320" s="131"/>
      <c r="AG320" s="134"/>
    </row>
    <row r="321" spans="1:33" x14ac:dyDescent="0.2">
      <c r="A321" s="131"/>
      <c r="B321" s="131"/>
      <c r="C321" s="124"/>
      <c r="D321" s="125"/>
      <c r="E321" s="126"/>
      <c r="F321" s="127"/>
      <c r="G321" s="128"/>
      <c r="H321" s="132"/>
      <c r="I321" s="133"/>
      <c r="J321" s="133"/>
      <c r="K321" s="133"/>
      <c r="L321" s="133"/>
      <c r="M321" s="133"/>
      <c r="N321" s="133"/>
      <c r="O321" s="133"/>
      <c r="P321" s="131"/>
      <c r="Q321" s="131"/>
      <c r="R321" s="127"/>
      <c r="S321" s="131"/>
      <c r="T321" s="131"/>
      <c r="U321" s="127"/>
      <c r="V321" s="131"/>
      <c r="W321" s="131"/>
      <c r="X321" s="127"/>
      <c r="Y321" s="131"/>
      <c r="Z321" s="131"/>
      <c r="AA321" s="127"/>
      <c r="AB321" s="131"/>
      <c r="AC321" s="131"/>
      <c r="AD321" s="127"/>
      <c r="AE321" s="131"/>
      <c r="AF321" s="131"/>
      <c r="AG321" s="134"/>
    </row>
    <row r="322" spans="1:33" x14ac:dyDescent="0.2">
      <c r="A322" s="131"/>
      <c r="B322" s="131"/>
      <c r="C322" s="124"/>
      <c r="D322" s="125"/>
      <c r="E322" s="126"/>
      <c r="F322" s="127"/>
      <c r="G322" s="128"/>
      <c r="H322" s="132"/>
      <c r="I322" s="133"/>
      <c r="J322" s="133"/>
      <c r="K322" s="133"/>
      <c r="L322" s="133"/>
      <c r="M322" s="133"/>
      <c r="N322" s="133"/>
      <c r="O322" s="133"/>
      <c r="P322" s="131"/>
      <c r="Q322" s="131"/>
      <c r="R322" s="127"/>
      <c r="S322" s="131"/>
      <c r="T322" s="131"/>
      <c r="U322" s="127"/>
      <c r="V322" s="131"/>
      <c r="W322" s="131"/>
      <c r="X322" s="127"/>
      <c r="Y322" s="131"/>
      <c r="Z322" s="131"/>
      <c r="AA322" s="127"/>
      <c r="AB322" s="131"/>
      <c r="AC322" s="131"/>
      <c r="AD322" s="127"/>
      <c r="AE322" s="131"/>
      <c r="AF322" s="131"/>
      <c r="AG322" s="134"/>
    </row>
    <row r="323" spans="1:33" x14ac:dyDescent="0.2">
      <c r="A323" s="131"/>
      <c r="B323" s="131"/>
      <c r="C323" s="124"/>
      <c r="D323" s="125"/>
      <c r="E323" s="126"/>
      <c r="F323" s="127"/>
      <c r="G323" s="128"/>
      <c r="H323" s="132"/>
      <c r="I323" s="133"/>
      <c r="J323" s="133"/>
      <c r="K323" s="133"/>
      <c r="L323" s="133"/>
      <c r="M323" s="133"/>
      <c r="N323" s="133"/>
      <c r="O323" s="133"/>
      <c r="P323" s="131"/>
      <c r="Q323" s="131"/>
      <c r="R323" s="127"/>
      <c r="S323" s="131"/>
      <c r="T323" s="131"/>
      <c r="U323" s="127"/>
      <c r="V323" s="131"/>
      <c r="W323" s="131"/>
      <c r="X323" s="127"/>
      <c r="Y323" s="131"/>
      <c r="Z323" s="131"/>
      <c r="AA323" s="127"/>
      <c r="AB323" s="131"/>
      <c r="AC323" s="131"/>
      <c r="AD323" s="127"/>
      <c r="AE323" s="131"/>
      <c r="AF323" s="131"/>
      <c r="AG323" s="134"/>
    </row>
    <row r="324" spans="1:33" x14ac:dyDescent="0.2">
      <c r="A324" s="131"/>
      <c r="B324" s="131"/>
      <c r="C324" s="124"/>
      <c r="D324" s="125"/>
      <c r="E324" s="126"/>
      <c r="F324" s="127"/>
      <c r="G324" s="128"/>
      <c r="H324" s="132"/>
      <c r="I324" s="133"/>
      <c r="J324" s="133"/>
      <c r="K324" s="133"/>
      <c r="L324" s="133"/>
      <c r="M324" s="133"/>
      <c r="N324" s="133"/>
      <c r="O324" s="133"/>
      <c r="P324" s="131"/>
      <c r="Q324" s="131"/>
      <c r="R324" s="127"/>
      <c r="S324" s="131"/>
      <c r="T324" s="131"/>
      <c r="U324" s="127"/>
      <c r="V324" s="131"/>
      <c r="W324" s="131"/>
      <c r="X324" s="127"/>
      <c r="Y324" s="131"/>
      <c r="Z324" s="131"/>
      <c r="AA324" s="127"/>
      <c r="AB324" s="131"/>
      <c r="AC324" s="131"/>
      <c r="AD324" s="127"/>
      <c r="AE324" s="131"/>
      <c r="AF324" s="131"/>
      <c r="AG324" s="134"/>
    </row>
    <row r="325" spans="1:33" x14ac:dyDescent="0.2">
      <c r="A325" s="131"/>
      <c r="B325" s="131"/>
      <c r="C325" s="124"/>
      <c r="D325" s="125"/>
      <c r="E325" s="126"/>
      <c r="F325" s="127"/>
      <c r="G325" s="128"/>
      <c r="H325" s="132"/>
      <c r="I325" s="133"/>
      <c r="J325" s="133"/>
      <c r="K325" s="133"/>
      <c r="L325" s="133"/>
      <c r="M325" s="133"/>
      <c r="N325" s="133"/>
      <c r="O325" s="133"/>
      <c r="P325" s="131"/>
      <c r="Q325" s="131"/>
      <c r="R325" s="127"/>
      <c r="S325" s="131"/>
      <c r="T325" s="131"/>
      <c r="U325" s="127"/>
      <c r="V325" s="131"/>
      <c r="W325" s="131"/>
      <c r="X325" s="127"/>
      <c r="Y325" s="131"/>
      <c r="Z325" s="131"/>
      <c r="AA325" s="127"/>
      <c r="AB325" s="131"/>
      <c r="AC325" s="131"/>
      <c r="AD325" s="127"/>
      <c r="AE325" s="131"/>
      <c r="AF325" s="131"/>
      <c r="AG325" s="134"/>
    </row>
    <row r="326" spans="1:33" x14ac:dyDescent="0.2">
      <c r="A326" s="131"/>
      <c r="B326" s="131"/>
      <c r="C326" s="124"/>
      <c r="D326" s="125"/>
      <c r="E326" s="126"/>
      <c r="F326" s="127"/>
      <c r="G326" s="128"/>
      <c r="H326" s="132"/>
      <c r="I326" s="133"/>
      <c r="J326" s="133"/>
      <c r="K326" s="133"/>
      <c r="L326" s="133"/>
      <c r="M326" s="133"/>
      <c r="N326" s="133"/>
      <c r="O326" s="133"/>
      <c r="P326" s="131"/>
      <c r="Q326" s="131"/>
      <c r="R326" s="127"/>
      <c r="S326" s="131"/>
      <c r="T326" s="131"/>
      <c r="U326" s="127"/>
      <c r="V326" s="131"/>
      <c r="W326" s="131"/>
      <c r="X326" s="127"/>
      <c r="Y326" s="131"/>
      <c r="Z326" s="131"/>
      <c r="AA326" s="127"/>
      <c r="AB326" s="131"/>
      <c r="AC326" s="131"/>
      <c r="AD326" s="127"/>
      <c r="AE326" s="131"/>
      <c r="AF326" s="131"/>
      <c r="AG326" s="134"/>
    </row>
    <row r="327" spans="1:33" x14ac:dyDescent="0.2">
      <c r="A327" s="131"/>
      <c r="B327" s="131"/>
      <c r="C327" s="124"/>
      <c r="D327" s="125"/>
      <c r="E327" s="126"/>
      <c r="F327" s="127"/>
      <c r="G327" s="128"/>
      <c r="H327" s="132"/>
      <c r="I327" s="133"/>
      <c r="J327" s="133"/>
      <c r="K327" s="133"/>
      <c r="L327" s="133"/>
      <c r="M327" s="133"/>
      <c r="N327" s="133"/>
      <c r="O327" s="133"/>
      <c r="P327" s="131"/>
      <c r="Q327" s="131"/>
      <c r="R327" s="127"/>
      <c r="S327" s="131"/>
      <c r="T327" s="131"/>
      <c r="U327" s="127"/>
      <c r="V327" s="131"/>
      <c r="W327" s="131"/>
      <c r="X327" s="127"/>
      <c r="Y327" s="131"/>
      <c r="Z327" s="131"/>
      <c r="AA327" s="127"/>
      <c r="AB327" s="131"/>
      <c r="AC327" s="131"/>
      <c r="AD327" s="127"/>
      <c r="AE327" s="131"/>
      <c r="AF327" s="131"/>
      <c r="AG327" s="134"/>
    </row>
    <row r="328" spans="1:33" x14ac:dyDescent="0.2">
      <c r="A328" s="131"/>
      <c r="B328" s="131"/>
      <c r="C328" s="124"/>
      <c r="D328" s="125"/>
      <c r="E328" s="126"/>
      <c r="F328" s="127"/>
      <c r="G328" s="128"/>
      <c r="H328" s="132"/>
      <c r="I328" s="133"/>
      <c r="J328" s="133"/>
      <c r="K328" s="133"/>
      <c r="L328" s="133"/>
      <c r="M328" s="133"/>
      <c r="N328" s="133"/>
      <c r="O328" s="133"/>
      <c r="P328" s="131"/>
      <c r="Q328" s="131"/>
      <c r="R328" s="127"/>
      <c r="S328" s="131"/>
      <c r="T328" s="131"/>
      <c r="U328" s="127"/>
      <c r="V328" s="131"/>
      <c r="W328" s="131"/>
      <c r="X328" s="127"/>
      <c r="Y328" s="131"/>
      <c r="Z328" s="131"/>
      <c r="AA328" s="127"/>
      <c r="AB328" s="131"/>
      <c r="AC328" s="131"/>
      <c r="AD328" s="127"/>
      <c r="AE328" s="131"/>
      <c r="AF328" s="131"/>
      <c r="AG328" s="134"/>
    </row>
    <row r="329" spans="1:33" x14ac:dyDescent="0.2">
      <c r="A329" s="131"/>
      <c r="B329" s="131"/>
      <c r="C329" s="124"/>
      <c r="D329" s="125"/>
      <c r="E329" s="126"/>
      <c r="F329" s="127"/>
      <c r="G329" s="128"/>
      <c r="H329" s="132"/>
      <c r="I329" s="133"/>
      <c r="J329" s="133"/>
      <c r="K329" s="133"/>
      <c r="L329" s="133"/>
      <c r="M329" s="133"/>
      <c r="N329" s="133"/>
      <c r="O329" s="133"/>
      <c r="P329" s="131"/>
      <c r="Q329" s="131"/>
      <c r="R329" s="127"/>
      <c r="S329" s="131"/>
      <c r="T329" s="131"/>
      <c r="U329" s="127"/>
      <c r="V329" s="131"/>
      <c r="W329" s="131"/>
      <c r="X329" s="127"/>
      <c r="Y329" s="131"/>
      <c r="Z329" s="131"/>
      <c r="AA329" s="127"/>
      <c r="AB329" s="131"/>
      <c r="AC329" s="131"/>
      <c r="AD329" s="127"/>
      <c r="AE329" s="131"/>
      <c r="AF329" s="131"/>
      <c r="AG329" s="134"/>
    </row>
    <row r="330" spans="1:33" x14ac:dyDescent="0.2">
      <c r="A330" s="131"/>
      <c r="B330" s="131"/>
      <c r="C330" s="124"/>
      <c r="D330" s="125"/>
      <c r="E330" s="126"/>
      <c r="F330" s="127"/>
      <c r="G330" s="128"/>
      <c r="H330" s="132"/>
      <c r="I330" s="133"/>
      <c r="J330" s="133"/>
      <c r="K330" s="133"/>
      <c r="L330" s="133"/>
      <c r="M330" s="133"/>
      <c r="N330" s="133"/>
      <c r="O330" s="133"/>
      <c r="P330" s="131"/>
      <c r="Q330" s="131"/>
      <c r="R330" s="127"/>
      <c r="S330" s="131"/>
      <c r="T330" s="131"/>
      <c r="U330" s="127"/>
      <c r="V330" s="131"/>
      <c r="W330" s="131"/>
      <c r="X330" s="127"/>
      <c r="Y330" s="131"/>
      <c r="Z330" s="131"/>
      <c r="AA330" s="127"/>
      <c r="AB330" s="131"/>
      <c r="AC330" s="131"/>
      <c r="AD330" s="127"/>
      <c r="AE330" s="131"/>
      <c r="AF330" s="131"/>
      <c r="AG330" s="134"/>
    </row>
    <row r="331" spans="1:33" x14ac:dyDescent="0.2">
      <c r="A331" s="131"/>
      <c r="B331" s="131"/>
      <c r="C331" s="124"/>
      <c r="D331" s="125"/>
      <c r="E331" s="126"/>
      <c r="F331" s="127"/>
      <c r="G331" s="128"/>
      <c r="H331" s="132"/>
      <c r="I331" s="133"/>
      <c r="J331" s="133"/>
      <c r="K331" s="133"/>
      <c r="L331" s="133"/>
      <c r="M331" s="133"/>
      <c r="N331" s="133"/>
      <c r="O331" s="133"/>
      <c r="P331" s="131"/>
      <c r="Q331" s="131"/>
      <c r="R331" s="127"/>
      <c r="S331" s="131"/>
      <c r="T331" s="131"/>
      <c r="U331" s="127"/>
      <c r="V331" s="131"/>
      <c r="W331" s="131"/>
      <c r="X331" s="127"/>
      <c r="Y331" s="131"/>
      <c r="Z331" s="131"/>
      <c r="AA331" s="127"/>
      <c r="AB331" s="131"/>
      <c r="AC331" s="131"/>
      <c r="AD331" s="127"/>
      <c r="AE331" s="131"/>
      <c r="AF331" s="131"/>
      <c r="AG331" s="134"/>
    </row>
    <row r="332" spans="1:33" x14ac:dyDescent="0.2">
      <c r="A332" s="131"/>
      <c r="B332" s="131"/>
      <c r="C332" s="124"/>
      <c r="D332" s="125"/>
      <c r="E332" s="126"/>
      <c r="F332" s="127"/>
      <c r="G332" s="128"/>
      <c r="H332" s="132"/>
      <c r="I332" s="133"/>
      <c r="J332" s="133"/>
      <c r="K332" s="133"/>
      <c r="L332" s="133"/>
      <c r="M332" s="133"/>
      <c r="N332" s="133"/>
      <c r="O332" s="133"/>
      <c r="P332" s="131"/>
      <c r="Q332" s="131"/>
      <c r="R332" s="127"/>
      <c r="S332" s="131"/>
      <c r="T332" s="131"/>
      <c r="U332" s="127"/>
      <c r="V332" s="131"/>
      <c r="W332" s="131"/>
      <c r="X332" s="127"/>
      <c r="Y332" s="131"/>
      <c r="Z332" s="131"/>
      <c r="AA332" s="127"/>
      <c r="AB332" s="131"/>
      <c r="AC332" s="131"/>
      <c r="AD332" s="127"/>
      <c r="AE332" s="131"/>
      <c r="AF332" s="131"/>
      <c r="AG332" s="134"/>
    </row>
    <row r="333" spans="1:33" x14ac:dyDescent="0.2">
      <c r="A333" s="131"/>
      <c r="B333" s="131"/>
      <c r="C333" s="124"/>
      <c r="D333" s="125"/>
      <c r="E333" s="126"/>
      <c r="F333" s="127"/>
      <c r="G333" s="128"/>
      <c r="H333" s="132"/>
      <c r="I333" s="133"/>
      <c r="J333" s="133"/>
      <c r="K333" s="133"/>
      <c r="L333" s="133"/>
      <c r="M333" s="133"/>
      <c r="N333" s="133"/>
      <c r="O333" s="133"/>
      <c r="P333" s="131"/>
      <c r="Q333" s="131"/>
      <c r="R333" s="127"/>
      <c r="S333" s="131"/>
      <c r="T333" s="131"/>
      <c r="U333" s="127"/>
      <c r="V333" s="131"/>
      <c r="W333" s="131"/>
      <c r="X333" s="127"/>
      <c r="Y333" s="131"/>
      <c r="Z333" s="131"/>
      <c r="AA333" s="127"/>
      <c r="AB333" s="131"/>
      <c r="AC333" s="131"/>
      <c r="AD333" s="127"/>
      <c r="AE333" s="131"/>
      <c r="AF333" s="131"/>
      <c r="AG333" s="134"/>
    </row>
    <row r="334" spans="1:33" x14ac:dyDescent="0.2">
      <c r="A334" s="131"/>
      <c r="B334" s="131"/>
      <c r="C334" s="124"/>
      <c r="D334" s="125"/>
      <c r="E334" s="126"/>
      <c r="F334" s="127"/>
      <c r="G334" s="128"/>
      <c r="H334" s="132"/>
      <c r="I334" s="133"/>
      <c r="J334" s="133"/>
      <c r="K334" s="133"/>
      <c r="L334" s="133"/>
      <c r="M334" s="133"/>
      <c r="N334" s="133"/>
      <c r="O334" s="133"/>
      <c r="P334" s="131"/>
      <c r="Q334" s="131"/>
      <c r="R334" s="127"/>
      <c r="S334" s="131"/>
      <c r="T334" s="131"/>
      <c r="U334" s="127"/>
      <c r="V334" s="131"/>
      <c r="W334" s="131"/>
      <c r="X334" s="127"/>
      <c r="Y334" s="131"/>
      <c r="Z334" s="131"/>
      <c r="AA334" s="127"/>
      <c r="AB334" s="131"/>
      <c r="AC334" s="131"/>
      <c r="AD334" s="127"/>
      <c r="AE334" s="131"/>
      <c r="AF334" s="131"/>
      <c r="AG334" s="134"/>
    </row>
    <row r="335" spans="1:33" x14ac:dyDescent="0.2">
      <c r="A335" s="131"/>
      <c r="B335" s="131"/>
      <c r="C335" s="124"/>
      <c r="D335" s="125"/>
      <c r="E335" s="126"/>
      <c r="F335" s="127"/>
      <c r="G335" s="128"/>
      <c r="H335" s="132"/>
      <c r="I335" s="133"/>
      <c r="J335" s="133"/>
      <c r="K335" s="133"/>
      <c r="L335" s="133"/>
      <c r="M335" s="133"/>
      <c r="N335" s="133"/>
      <c r="O335" s="133"/>
      <c r="P335" s="131"/>
      <c r="Q335" s="131"/>
      <c r="R335" s="127"/>
      <c r="S335" s="131"/>
      <c r="T335" s="131"/>
      <c r="U335" s="127"/>
      <c r="V335" s="131"/>
      <c r="W335" s="131"/>
      <c r="X335" s="127"/>
      <c r="Y335" s="131"/>
      <c r="Z335" s="131"/>
      <c r="AA335" s="127"/>
      <c r="AB335" s="131"/>
      <c r="AC335" s="131"/>
      <c r="AD335" s="127"/>
      <c r="AE335" s="131"/>
      <c r="AF335" s="131"/>
      <c r="AG335" s="134"/>
    </row>
    <row r="336" spans="1:33" x14ac:dyDescent="0.2">
      <c r="A336" s="131"/>
      <c r="B336" s="131"/>
      <c r="C336" s="124"/>
      <c r="D336" s="125"/>
      <c r="E336" s="126"/>
      <c r="F336" s="127"/>
      <c r="G336" s="128"/>
      <c r="H336" s="132"/>
      <c r="I336" s="133"/>
      <c r="J336" s="133"/>
      <c r="K336" s="133"/>
      <c r="L336" s="133"/>
      <c r="M336" s="133"/>
      <c r="N336" s="133"/>
      <c r="O336" s="133"/>
      <c r="P336" s="131"/>
      <c r="Q336" s="131"/>
      <c r="R336" s="127"/>
      <c r="S336" s="131"/>
      <c r="T336" s="131"/>
      <c r="U336" s="127"/>
      <c r="V336" s="131"/>
      <c r="W336" s="131"/>
      <c r="X336" s="127"/>
      <c r="Y336" s="131"/>
      <c r="Z336" s="131"/>
      <c r="AA336" s="127"/>
      <c r="AB336" s="131"/>
      <c r="AC336" s="131"/>
      <c r="AD336" s="127"/>
      <c r="AE336" s="131"/>
      <c r="AF336" s="131"/>
      <c r="AG336" s="134"/>
    </row>
    <row r="337" spans="1:33" x14ac:dyDescent="0.2">
      <c r="A337" s="131"/>
      <c r="B337" s="131"/>
      <c r="C337" s="124"/>
      <c r="D337" s="125"/>
      <c r="E337" s="126"/>
      <c r="F337" s="127"/>
      <c r="G337" s="128"/>
      <c r="H337" s="132"/>
      <c r="I337" s="133"/>
      <c r="J337" s="133"/>
      <c r="K337" s="133"/>
      <c r="L337" s="133"/>
      <c r="M337" s="133"/>
      <c r="N337" s="133"/>
      <c r="O337" s="133"/>
      <c r="P337" s="131"/>
      <c r="Q337" s="131"/>
      <c r="R337" s="127"/>
      <c r="S337" s="131"/>
      <c r="T337" s="131"/>
      <c r="U337" s="127"/>
      <c r="V337" s="131"/>
      <c r="W337" s="131"/>
      <c r="X337" s="127"/>
      <c r="Y337" s="131"/>
      <c r="Z337" s="131"/>
      <c r="AA337" s="127"/>
      <c r="AB337" s="131"/>
      <c r="AC337" s="131"/>
      <c r="AD337" s="127"/>
      <c r="AE337" s="131"/>
      <c r="AF337" s="131"/>
      <c r="AG337" s="134"/>
    </row>
    <row r="338" spans="1:33" x14ac:dyDescent="0.2">
      <c r="A338" s="131"/>
      <c r="B338" s="131"/>
      <c r="C338" s="124"/>
      <c r="D338" s="125"/>
      <c r="E338" s="126"/>
      <c r="F338" s="127"/>
      <c r="G338" s="128"/>
      <c r="H338" s="132"/>
      <c r="I338" s="133"/>
      <c r="J338" s="133"/>
      <c r="K338" s="133"/>
      <c r="L338" s="133"/>
      <c r="M338" s="133"/>
      <c r="N338" s="133"/>
      <c r="O338" s="133"/>
      <c r="P338" s="131"/>
      <c r="Q338" s="131"/>
      <c r="R338" s="127"/>
      <c r="S338" s="131"/>
      <c r="T338" s="131"/>
      <c r="U338" s="127"/>
      <c r="V338" s="131"/>
      <c r="W338" s="131"/>
      <c r="X338" s="127"/>
      <c r="Y338" s="131"/>
      <c r="Z338" s="131"/>
      <c r="AA338" s="127"/>
      <c r="AB338" s="131"/>
      <c r="AC338" s="131"/>
      <c r="AD338" s="127"/>
      <c r="AE338" s="131"/>
      <c r="AF338" s="131"/>
      <c r="AG338" s="134"/>
    </row>
    <row r="339" spans="1:33" x14ac:dyDescent="0.2">
      <c r="A339" s="131"/>
      <c r="B339" s="131"/>
      <c r="C339" s="124"/>
      <c r="D339" s="125"/>
      <c r="E339" s="126"/>
      <c r="F339" s="127"/>
      <c r="G339" s="128"/>
      <c r="H339" s="132"/>
      <c r="I339" s="133"/>
      <c r="J339" s="133"/>
      <c r="K339" s="133"/>
      <c r="L339" s="133"/>
      <c r="M339" s="133"/>
      <c r="N339" s="133"/>
      <c r="O339" s="133"/>
      <c r="P339" s="131"/>
      <c r="Q339" s="131"/>
      <c r="R339" s="127"/>
      <c r="S339" s="131"/>
      <c r="T339" s="131"/>
      <c r="U339" s="127"/>
      <c r="V339" s="131"/>
      <c r="W339" s="131"/>
      <c r="X339" s="127"/>
      <c r="Y339" s="131"/>
      <c r="Z339" s="131"/>
      <c r="AA339" s="127"/>
      <c r="AB339" s="131"/>
      <c r="AC339" s="131"/>
      <c r="AD339" s="127"/>
      <c r="AE339" s="131"/>
      <c r="AF339" s="131"/>
      <c r="AG339" s="134"/>
    </row>
    <row r="340" spans="1:33" x14ac:dyDescent="0.2">
      <c r="A340" s="131"/>
      <c r="B340" s="131"/>
      <c r="C340" s="124"/>
      <c r="D340" s="125"/>
      <c r="E340" s="126"/>
      <c r="F340" s="127"/>
      <c r="G340" s="128"/>
      <c r="H340" s="132"/>
      <c r="I340" s="133"/>
      <c r="J340" s="133"/>
      <c r="K340" s="133"/>
      <c r="L340" s="133"/>
      <c r="M340" s="133"/>
      <c r="N340" s="133"/>
      <c r="O340" s="133"/>
      <c r="P340" s="131"/>
      <c r="Q340" s="131"/>
      <c r="R340" s="127"/>
      <c r="S340" s="131"/>
      <c r="T340" s="131"/>
      <c r="U340" s="127"/>
      <c r="V340" s="131"/>
      <c r="W340" s="131"/>
      <c r="X340" s="127"/>
      <c r="Y340" s="131"/>
      <c r="Z340" s="131"/>
      <c r="AA340" s="127"/>
      <c r="AB340" s="131"/>
      <c r="AC340" s="131"/>
      <c r="AD340" s="127"/>
      <c r="AE340" s="131"/>
      <c r="AF340" s="131"/>
      <c r="AG340" s="134"/>
    </row>
    <row r="341" spans="1:33" x14ac:dyDescent="0.2">
      <c r="A341" s="131"/>
      <c r="B341" s="131"/>
      <c r="C341" s="124"/>
      <c r="D341" s="125"/>
      <c r="E341" s="126"/>
      <c r="F341" s="127"/>
      <c r="G341" s="128"/>
      <c r="H341" s="132"/>
      <c r="I341" s="133"/>
      <c r="J341" s="133"/>
      <c r="K341" s="133"/>
      <c r="L341" s="133"/>
      <c r="M341" s="133"/>
      <c r="N341" s="133"/>
      <c r="O341" s="133"/>
      <c r="P341" s="131"/>
      <c r="Q341" s="131"/>
      <c r="R341" s="127"/>
      <c r="S341" s="131"/>
      <c r="T341" s="131"/>
      <c r="U341" s="127"/>
      <c r="V341" s="131"/>
      <c r="W341" s="131"/>
      <c r="X341" s="127"/>
      <c r="Y341" s="131"/>
      <c r="Z341" s="131"/>
      <c r="AA341" s="127"/>
      <c r="AB341" s="131"/>
      <c r="AC341" s="131"/>
      <c r="AD341" s="127"/>
      <c r="AE341" s="131"/>
      <c r="AF341" s="131"/>
      <c r="AG341" s="134"/>
    </row>
    <row r="342" spans="1:33" x14ac:dyDescent="0.2">
      <c r="A342" s="131"/>
      <c r="B342" s="131"/>
      <c r="C342" s="124"/>
      <c r="D342" s="125"/>
      <c r="E342" s="126"/>
      <c r="F342" s="127"/>
      <c r="G342" s="128"/>
      <c r="H342" s="132"/>
      <c r="I342" s="133"/>
      <c r="J342" s="133"/>
      <c r="K342" s="133"/>
      <c r="L342" s="133"/>
      <c r="M342" s="133"/>
      <c r="N342" s="133"/>
      <c r="O342" s="133"/>
      <c r="P342" s="131"/>
      <c r="Q342" s="131"/>
      <c r="R342" s="127"/>
      <c r="S342" s="131"/>
      <c r="T342" s="131"/>
      <c r="U342" s="127"/>
      <c r="V342" s="131"/>
      <c r="W342" s="131"/>
      <c r="X342" s="127"/>
      <c r="Y342" s="131"/>
      <c r="Z342" s="131"/>
      <c r="AA342" s="127"/>
      <c r="AB342" s="131"/>
      <c r="AC342" s="131"/>
      <c r="AD342" s="127"/>
      <c r="AE342" s="131"/>
      <c r="AF342" s="131"/>
      <c r="AG342" s="134"/>
    </row>
    <row r="343" spans="1:33" x14ac:dyDescent="0.2">
      <c r="A343" s="131"/>
      <c r="B343" s="131"/>
      <c r="C343" s="124"/>
      <c r="D343" s="125"/>
      <c r="E343" s="126"/>
      <c r="F343" s="127"/>
      <c r="G343" s="128"/>
      <c r="H343" s="132"/>
      <c r="I343" s="133"/>
      <c r="J343" s="133"/>
      <c r="K343" s="133"/>
      <c r="L343" s="133"/>
      <c r="M343" s="133"/>
      <c r="N343" s="133"/>
      <c r="O343" s="133"/>
      <c r="P343" s="131"/>
      <c r="Q343" s="131"/>
      <c r="R343" s="127"/>
      <c r="S343" s="131"/>
      <c r="T343" s="131"/>
      <c r="U343" s="127"/>
      <c r="V343" s="131"/>
      <c r="W343" s="131"/>
      <c r="X343" s="127"/>
      <c r="Y343" s="131"/>
      <c r="Z343" s="131"/>
      <c r="AA343" s="127"/>
      <c r="AB343" s="131"/>
      <c r="AC343" s="131"/>
      <c r="AD343" s="127"/>
      <c r="AE343" s="131"/>
      <c r="AF343" s="131"/>
      <c r="AG343" s="134"/>
    </row>
    <row r="344" spans="1:33" x14ac:dyDescent="0.2">
      <c r="A344" s="131"/>
      <c r="B344" s="131"/>
      <c r="C344" s="124"/>
      <c r="D344" s="125"/>
      <c r="E344" s="126"/>
      <c r="F344" s="127"/>
      <c r="G344" s="128"/>
      <c r="H344" s="132"/>
      <c r="I344" s="133"/>
      <c r="J344" s="133"/>
      <c r="K344" s="133"/>
      <c r="L344" s="133"/>
      <c r="M344" s="133"/>
      <c r="N344" s="133"/>
      <c r="O344" s="133"/>
      <c r="P344" s="131"/>
      <c r="Q344" s="131"/>
      <c r="R344" s="127"/>
      <c r="S344" s="131"/>
      <c r="T344" s="131"/>
      <c r="U344" s="127"/>
      <c r="V344" s="131"/>
      <c r="W344" s="131"/>
      <c r="X344" s="127"/>
      <c r="Y344" s="131"/>
      <c r="Z344" s="131"/>
      <c r="AA344" s="127"/>
      <c r="AB344" s="131"/>
      <c r="AC344" s="131"/>
      <c r="AD344" s="127"/>
      <c r="AE344" s="131"/>
      <c r="AF344" s="131"/>
      <c r="AG344" s="134"/>
    </row>
    <row r="345" spans="1:33" x14ac:dyDescent="0.2">
      <c r="A345" s="131"/>
      <c r="B345" s="131"/>
      <c r="C345" s="124"/>
      <c r="D345" s="125"/>
      <c r="E345" s="126"/>
      <c r="F345" s="127"/>
      <c r="G345" s="128"/>
      <c r="H345" s="132"/>
      <c r="I345" s="133"/>
      <c r="J345" s="133"/>
      <c r="K345" s="133"/>
      <c r="L345" s="133"/>
      <c r="M345" s="133"/>
      <c r="N345" s="133"/>
      <c r="O345" s="133"/>
      <c r="P345" s="131"/>
      <c r="Q345" s="131"/>
      <c r="R345" s="127"/>
      <c r="S345" s="131"/>
      <c r="T345" s="131"/>
      <c r="U345" s="127"/>
      <c r="V345" s="131"/>
      <c r="W345" s="131"/>
      <c r="X345" s="127"/>
      <c r="Y345" s="131"/>
      <c r="Z345" s="131"/>
      <c r="AA345" s="127"/>
      <c r="AB345" s="131"/>
      <c r="AC345" s="131"/>
      <c r="AD345" s="127"/>
      <c r="AE345" s="131"/>
      <c r="AF345" s="131"/>
      <c r="AG345" s="134"/>
    </row>
    <row r="346" spans="1:33" x14ac:dyDescent="0.2">
      <c r="A346" s="131"/>
      <c r="B346" s="131"/>
      <c r="C346" s="124"/>
      <c r="D346" s="125"/>
      <c r="E346" s="126"/>
      <c r="F346" s="127"/>
      <c r="G346" s="128"/>
      <c r="H346" s="132"/>
      <c r="I346" s="133"/>
      <c r="J346" s="133"/>
      <c r="K346" s="133"/>
      <c r="L346" s="133"/>
      <c r="M346" s="133"/>
      <c r="N346" s="133"/>
      <c r="O346" s="133"/>
      <c r="P346" s="131"/>
      <c r="Q346" s="131"/>
      <c r="R346" s="127"/>
      <c r="S346" s="131"/>
      <c r="T346" s="131"/>
      <c r="U346" s="127"/>
      <c r="V346" s="131"/>
      <c r="W346" s="131"/>
      <c r="X346" s="127"/>
      <c r="Y346" s="131"/>
      <c r="Z346" s="131"/>
      <c r="AA346" s="127"/>
      <c r="AB346" s="131"/>
      <c r="AC346" s="131"/>
      <c r="AD346" s="127"/>
      <c r="AE346" s="131"/>
      <c r="AF346" s="131"/>
      <c r="AG346" s="134"/>
    </row>
    <row r="347" spans="1:33" x14ac:dyDescent="0.2">
      <c r="A347" s="131"/>
      <c r="B347" s="131"/>
      <c r="C347" s="124"/>
      <c r="D347" s="125"/>
      <c r="E347" s="126"/>
      <c r="F347" s="127"/>
      <c r="G347" s="128"/>
      <c r="H347" s="132"/>
      <c r="I347" s="133"/>
      <c r="J347" s="133"/>
      <c r="K347" s="133"/>
      <c r="L347" s="133"/>
      <c r="M347" s="133"/>
      <c r="N347" s="133"/>
      <c r="O347" s="133"/>
      <c r="P347" s="131"/>
      <c r="Q347" s="131"/>
      <c r="R347" s="127"/>
      <c r="S347" s="131"/>
      <c r="T347" s="131"/>
      <c r="U347" s="127"/>
      <c r="V347" s="131"/>
      <c r="W347" s="131"/>
      <c r="X347" s="127"/>
      <c r="Y347" s="131"/>
      <c r="Z347" s="131"/>
      <c r="AA347" s="127"/>
      <c r="AB347" s="131"/>
      <c r="AC347" s="131"/>
      <c r="AD347" s="127"/>
      <c r="AE347" s="131"/>
      <c r="AF347" s="131"/>
      <c r="AG347" s="134"/>
    </row>
    <row r="348" spans="1:33" x14ac:dyDescent="0.2">
      <c r="A348" s="131"/>
      <c r="B348" s="131"/>
      <c r="C348" s="124"/>
      <c r="D348" s="125"/>
      <c r="E348" s="126"/>
      <c r="F348" s="127"/>
      <c r="G348" s="128"/>
      <c r="H348" s="132"/>
      <c r="I348" s="133"/>
      <c r="J348" s="133"/>
      <c r="K348" s="133"/>
      <c r="L348" s="133"/>
      <c r="M348" s="133"/>
      <c r="N348" s="133"/>
      <c r="O348" s="133"/>
      <c r="P348" s="131"/>
      <c r="Q348" s="131"/>
      <c r="R348" s="127"/>
      <c r="S348" s="131"/>
      <c r="T348" s="131"/>
      <c r="U348" s="127"/>
      <c r="V348" s="131"/>
      <c r="W348" s="131"/>
      <c r="X348" s="127"/>
      <c r="Y348" s="131"/>
      <c r="Z348" s="131"/>
      <c r="AA348" s="127"/>
      <c r="AB348" s="131"/>
      <c r="AC348" s="131"/>
      <c r="AD348" s="127"/>
      <c r="AE348" s="131"/>
      <c r="AF348" s="131"/>
      <c r="AG348" s="134"/>
    </row>
    <row r="349" spans="1:33" x14ac:dyDescent="0.2">
      <c r="A349" s="131"/>
      <c r="B349" s="131"/>
      <c r="C349" s="124"/>
      <c r="D349" s="125"/>
      <c r="E349" s="126"/>
      <c r="F349" s="127"/>
      <c r="G349" s="128"/>
      <c r="H349" s="132"/>
      <c r="I349" s="133"/>
      <c r="J349" s="133"/>
      <c r="K349" s="133"/>
      <c r="L349" s="133"/>
      <c r="M349" s="133"/>
      <c r="N349" s="133"/>
      <c r="O349" s="133"/>
      <c r="P349" s="131"/>
      <c r="Q349" s="131"/>
      <c r="R349" s="127"/>
      <c r="S349" s="131"/>
      <c r="T349" s="131"/>
      <c r="U349" s="127"/>
      <c r="V349" s="131"/>
      <c r="W349" s="131"/>
      <c r="X349" s="127"/>
      <c r="Y349" s="131"/>
      <c r="Z349" s="131"/>
      <c r="AA349" s="127"/>
      <c r="AB349" s="131"/>
      <c r="AC349" s="131"/>
      <c r="AD349" s="127"/>
      <c r="AE349" s="131"/>
      <c r="AF349" s="131"/>
      <c r="AG349" s="134"/>
    </row>
    <row r="350" spans="1:33" x14ac:dyDescent="0.2">
      <c r="A350" s="131"/>
      <c r="B350" s="131"/>
      <c r="C350" s="124"/>
      <c r="D350" s="125"/>
      <c r="E350" s="126"/>
      <c r="F350" s="127"/>
      <c r="G350" s="128"/>
      <c r="H350" s="132"/>
      <c r="I350" s="133"/>
      <c r="J350" s="133"/>
      <c r="K350" s="133"/>
      <c r="L350" s="133"/>
      <c r="M350" s="133"/>
      <c r="N350" s="133"/>
      <c r="O350" s="133"/>
      <c r="P350" s="131"/>
      <c r="Q350" s="131"/>
      <c r="R350" s="127"/>
      <c r="S350" s="131"/>
      <c r="T350" s="131"/>
      <c r="U350" s="127"/>
      <c r="V350" s="131"/>
      <c r="W350" s="131"/>
      <c r="X350" s="127"/>
      <c r="Y350" s="131"/>
      <c r="Z350" s="131"/>
      <c r="AA350" s="127"/>
      <c r="AB350" s="131"/>
      <c r="AC350" s="131"/>
      <c r="AD350" s="127"/>
      <c r="AE350" s="131"/>
      <c r="AF350" s="131"/>
      <c r="AG350" s="134"/>
    </row>
    <row r="351" spans="1:33" x14ac:dyDescent="0.2">
      <c r="A351" s="131"/>
      <c r="B351" s="131"/>
      <c r="C351" s="124"/>
      <c r="D351" s="125"/>
      <c r="E351" s="126"/>
      <c r="F351" s="127"/>
      <c r="G351" s="128"/>
      <c r="H351" s="132"/>
      <c r="I351" s="133"/>
      <c r="J351" s="133"/>
      <c r="K351" s="133"/>
      <c r="L351" s="133"/>
      <c r="M351" s="133"/>
      <c r="N351" s="133"/>
      <c r="O351" s="133"/>
      <c r="P351" s="131"/>
      <c r="Q351" s="131"/>
      <c r="R351" s="127"/>
      <c r="S351" s="131"/>
      <c r="T351" s="131"/>
      <c r="U351" s="127"/>
      <c r="V351" s="131"/>
      <c r="W351" s="131"/>
      <c r="X351" s="127"/>
      <c r="Y351" s="131"/>
      <c r="Z351" s="131"/>
      <c r="AA351" s="127"/>
      <c r="AB351" s="131"/>
      <c r="AC351" s="131"/>
      <c r="AD351" s="127"/>
      <c r="AE351" s="131"/>
      <c r="AF351" s="131"/>
      <c r="AG351" s="134"/>
    </row>
    <row r="352" spans="1:33" x14ac:dyDescent="0.2">
      <c r="A352" s="131"/>
      <c r="B352" s="131"/>
      <c r="C352" s="124"/>
      <c r="D352" s="125"/>
      <c r="E352" s="126"/>
      <c r="F352" s="127"/>
      <c r="G352" s="128"/>
      <c r="H352" s="132"/>
      <c r="I352" s="133"/>
      <c r="J352" s="133"/>
      <c r="K352" s="133"/>
      <c r="L352" s="133"/>
      <c r="M352" s="133"/>
      <c r="N352" s="133"/>
      <c r="O352" s="133"/>
      <c r="P352" s="131"/>
      <c r="Q352" s="131"/>
      <c r="R352" s="127"/>
      <c r="S352" s="131"/>
      <c r="T352" s="131"/>
      <c r="U352" s="127"/>
      <c r="V352" s="131"/>
      <c r="W352" s="131"/>
      <c r="X352" s="127"/>
      <c r="Y352" s="131"/>
      <c r="Z352" s="131"/>
      <c r="AA352" s="127"/>
      <c r="AB352" s="131"/>
      <c r="AC352" s="131"/>
      <c r="AD352" s="127"/>
      <c r="AE352" s="131"/>
      <c r="AF352" s="131"/>
      <c r="AG352" s="134"/>
    </row>
    <row r="353" spans="1:33" x14ac:dyDescent="0.2">
      <c r="A353" s="131"/>
      <c r="B353" s="131"/>
      <c r="C353" s="124"/>
      <c r="D353" s="125"/>
      <c r="E353" s="126"/>
      <c r="F353" s="127"/>
      <c r="G353" s="128"/>
      <c r="H353" s="132"/>
      <c r="I353" s="133"/>
      <c r="J353" s="133"/>
      <c r="K353" s="133"/>
      <c r="L353" s="133"/>
      <c r="M353" s="133"/>
      <c r="N353" s="133"/>
      <c r="O353" s="133"/>
      <c r="P353" s="131"/>
      <c r="Q353" s="131"/>
      <c r="R353" s="127"/>
      <c r="S353" s="131"/>
      <c r="T353" s="131"/>
      <c r="U353" s="127"/>
      <c r="V353" s="131"/>
      <c r="W353" s="131"/>
      <c r="X353" s="127"/>
      <c r="Y353" s="131"/>
      <c r="Z353" s="131"/>
      <c r="AA353" s="127"/>
      <c r="AB353" s="131"/>
      <c r="AC353" s="131"/>
      <c r="AD353" s="127"/>
      <c r="AE353" s="131"/>
      <c r="AF353" s="131"/>
      <c r="AG353" s="134"/>
    </row>
    <row r="354" spans="1:33" x14ac:dyDescent="0.2">
      <c r="A354" s="131"/>
      <c r="B354" s="131"/>
      <c r="C354" s="124"/>
      <c r="D354" s="125"/>
      <c r="E354" s="126"/>
      <c r="F354" s="127"/>
      <c r="G354" s="128"/>
      <c r="H354" s="132"/>
      <c r="I354" s="133"/>
      <c r="J354" s="133"/>
      <c r="K354" s="133"/>
      <c r="L354" s="133"/>
      <c r="M354" s="133"/>
      <c r="N354" s="133"/>
      <c r="O354" s="133"/>
      <c r="P354" s="131"/>
      <c r="Q354" s="131"/>
      <c r="R354" s="127"/>
      <c r="S354" s="131"/>
      <c r="T354" s="131"/>
      <c r="U354" s="127"/>
      <c r="V354" s="131"/>
      <c r="W354" s="131"/>
      <c r="X354" s="127"/>
      <c r="Y354" s="131"/>
      <c r="Z354" s="131"/>
      <c r="AA354" s="127"/>
      <c r="AB354" s="131"/>
      <c r="AC354" s="131"/>
      <c r="AD354" s="127"/>
      <c r="AE354" s="131"/>
      <c r="AF354" s="131"/>
      <c r="AG354" s="134"/>
    </row>
    <row r="355" spans="1:33" x14ac:dyDescent="0.2">
      <c r="A355" s="131"/>
      <c r="B355" s="131"/>
      <c r="C355" s="124"/>
      <c r="D355" s="125"/>
      <c r="E355" s="126"/>
      <c r="F355" s="127"/>
      <c r="G355" s="128"/>
      <c r="H355" s="132"/>
      <c r="I355" s="133"/>
      <c r="J355" s="133"/>
      <c r="K355" s="133"/>
      <c r="L355" s="133"/>
      <c r="M355" s="133"/>
      <c r="N355" s="133"/>
      <c r="O355" s="133"/>
      <c r="P355" s="131"/>
      <c r="Q355" s="131"/>
      <c r="R355" s="127"/>
      <c r="S355" s="131"/>
      <c r="T355" s="131"/>
      <c r="U355" s="127"/>
      <c r="V355" s="131"/>
      <c r="W355" s="131"/>
      <c r="X355" s="127"/>
      <c r="Y355" s="131"/>
      <c r="Z355" s="131"/>
      <c r="AA355" s="127"/>
      <c r="AB355" s="131"/>
      <c r="AC355" s="131"/>
      <c r="AD355" s="127"/>
      <c r="AE355" s="131"/>
      <c r="AF355" s="131"/>
      <c r="AG355" s="134"/>
    </row>
    <row r="356" spans="1:33" x14ac:dyDescent="0.2">
      <c r="A356" s="131"/>
      <c r="B356" s="131"/>
      <c r="C356" s="124"/>
      <c r="D356" s="125"/>
      <c r="E356" s="126"/>
      <c r="F356" s="127"/>
      <c r="G356" s="128"/>
      <c r="H356" s="132"/>
      <c r="I356" s="133"/>
      <c r="J356" s="133"/>
      <c r="K356" s="133"/>
      <c r="L356" s="133"/>
      <c r="M356" s="133"/>
      <c r="N356" s="133"/>
      <c r="O356" s="133"/>
      <c r="P356" s="131"/>
      <c r="Q356" s="131"/>
      <c r="R356" s="127"/>
      <c r="S356" s="131"/>
      <c r="T356" s="131"/>
      <c r="U356" s="127"/>
      <c r="V356" s="131"/>
      <c r="W356" s="131"/>
      <c r="X356" s="127"/>
      <c r="Y356" s="131"/>
      <c r="Z356" s="131"/>
      <c r="AA356" s="127"/>
      <c r="AB356" s="131"/>
      <c r="AC356" s="131"/>
      <c r="AD356" s="127"/>
      <c r="AE356" s="131"/>
      <c r="AF356" s="131"/>
      <c r="AG356" s="134"/>
    </row>
    <row r="357" spans="1:33" x14ac:dyDescent="0.2">
      <c r="A357" s="131"/>
      <c r="B357" s="131"/>
      <c r="C357" s="124"/>
      <c r="D357" s="125"/>
      <c r="E357" s="126"/>
      <c r="F357" s="127"/>
      <c r="G357" s="128"/>
      <c r="H357" s="132"/>
      <c r="I357" s="133"/>
      <c r="J357" s="133"/>
      <c r="K357" s="133"/>
      <c r="L357" s="133"/>
      <c r="M357" s="133"/>
      <c r="N357" s="133"/>
      <c r="O357" s="133"/>
      <c r="P357" s="131"/>
      <c r="Q357" s="131"/>
      <c r="R357" s="127"/>
      <c r="S357" s="131"/>
      <c r="T357" s="131"/>
      <c r="U357" s="127"/>
      <c r="V357" s="131"/>
      <c r="W357" s="131"/>
      <c r="X357" s="127"/>
      <c r="Y357" s="131"/>
      <c r="Z357" s="131"/>
      <c r="AA357" s="127"/>
      <c r="AB357" s="131"/>
      <c r="AC357" s="131"/>
      <c r="AD357" s="127"/>
      <c r="AE357" s="131"/>
      <c r="AF357" s="131"/>
      <c r="AG357" s="134"/>
    </row>
    <row r="358" spans="1:33" x14ac:dyDescent="0.2">
      <c r="A358" s="131"/>
      <c r="B358" s="131"/>
      <c r="C358" s="124"/>
      <c r="D358" s="125"/>
      <c r="E358" s="126"/>
      <c r="F358" s="127"/>
      <c r="G358" s="128"/>
      <c r="H358" s="132"/>
      <c r="I358" s="133"/>
      <c r="J358" s="133"/>
      <c r="K358" s="133"/>
      <c r="L358" s="133"/>
      <c r="M358" s="133"/>
      <c r="N358" s="133"/>
      <c r="O358" s="133"/>
      <c r="P358" s="131"/>
      <c r="Q358" s="131"/>
      <c r="R358" s="127"/>
      <c r="S358" s="131"/>
      <c r="T358" s="131"/>
      <c r="U358" s="127"/>
      <c r="V358" s="131"/>
      <c r="W358" s="131"/>
      <c r="X358" s="127"/>
      <c r="Y358" s="131"/>
      <c r="Z358" s="131"/>
      <c r="AA358" s="127"/>
      <c r="AB358" s="131"/>
      <c r="AC358" s="131"/>
      <c r="AD358" s="127"/>
      <c r="AE358" s="131"/>
      <c r="AF358" s="131"/>
      <c r="AG358" s="134"/>
    </row>
    <row r="359" spans="1:33" x14ac:dyDescent="0.2">
      <c r="A359" s="131"/>
      <c r="B359" s="131"/>
      <c r="C359" s="124"/>
      <c r="D359" s="125"/>
      <c r="E359" s="126"/>
      <c r="F359" s="127"/>
      <c r="G359" s="128"/>
      <c r="H359" s="132"/>
      <c r="I359" s="133"/>
      <c r="J359" s="133"/>
      <c r="K359" s="133"/>
      <c r="L359" s="133"/>
      <c r="M359" s="133"/>
      <c r="N359" s="133"/>
      <c r="O359" s="133"/>
      <c r="P359" s="131"/>
      <c r="Q359" s="131"/>
      <c r="R359" s="127"/>
      <c r="S359" s="131"/>
      <c r="T359" s="131"/>
      <c r="U359" s="127"/>
      <c r="V359" s="131"/>
      <c r="W359" s="131"/>
      <c r="X359" s="127"/>
      <c r="Y359" s="131"/>
      <c r="Z359" s="131"/>
      <c r="AA359" s="127"/>
      <c r="AB359" s="131"/>
      <c r="AC359" s="131"/>
      <c r="AD359" s="127"/>
      <c r="AE359" s="131"/>
      <c r="AF359" s="131"/>
      <c r="AG359" s="134"/>
    </row>
    <row r="360" spans="1:33" x14ac:dyDescent="0.2">
      <c r="A360" s="131"/>
      <c r="B360" s="131"/>
      <c r="C360" s="124"/>
      <c r="D360" s="125"/>
      <c r="E360" s="126"/>
      <c r="F360" s="127"/>
      <c r="G360" s="128"/>
      <c r="H360" s="132"/>
      <c r="I360" s="133"/>
      <c r="J360" s="133"/>
      <c r="K360" s="133"/>
      <c r="L360" s="133"/>
      <c r="M360" s="133"/>
      <c r="N360" s="133"/>
      <c r="O360" s="133"/>
      <c r="P360" s="131"/>
      <c r="Q360" s="131"/>
      <c r="R360" s="127"/>
      <c r="S360" s="131"/>
      <c r="T360" s="131"/>
      <c r="U360" s="127"/>
      <c r="V360" s="131"/>
      <c r="W360" s="131"/>
      <c r="X360" s="127"/>
      <c r="Y360" s="131"/>
      <c r="Z360" s="131"/>
      <c r="AA360" s="127"/>
      <c r="AB360" s="131"/>
      <c r="AC360" s="131"/>
      <c r="AD360" s="127"/>
      <c r="AE360" s="131"/>
      <c r="AF360" s="131"/>
      <c r="AG360" s="134"/>
    </row>
    <row r="361" spans="1:33" x14ac:dyDescent="0.2">
      <c r="A361" s="131"/>
      <c r="B361" s="131"/>
      <c r="C361" s="124"/>
      <c r="D361" s="125"/>
      <c r="E361" s="126"/>
      <c r="F361" s="127"/>
      <c r="G361" s="128"/>
      <c r="H361" s="132"/>
      <c r="I361" s="133"/>
      <c r="J361" s="133"/>
      <c r="K361" s="133"/>
      <c r="L361" s="133"/>
      <c r="M361" s="133"/>
      <c r="N361" s="133"/>
      <c r="O361" s="133"/>
      <c r="P361" s="131"/>
      <c r="Q361" s="131"/>
      <c r="R361" s="127"/>
      <c r="S361" s="131"/>
      <c r="T361" s="131"/>
      <c r="U361" s="127"/>
      <c r="V361" s="131"/>
      <c r="W361" s="131"/>
      <c r="X361" s="127"/>
      <c r="Y361" s="131"/>
      <c r="Z361" s="131"/>
      <c r="AA361" s="127"/>
      <c r="AB361" s="131"/>
      <c r="AC361" s="131"/>
      <c r="AD361" s="127"/>
      <c r="AE361" s="131"/>
      <c r="AF361" s="131"/>
      <c r="AG361" s="134"/>
    </row>
    <row r="362" spans="1:33" x14ac:dyDescent="0.2">
      <c r="A362" s="131"/>
      <c r="B362" s="131"/>
      <c r="C362" s="124"/>
      <c r="D362" s="125"/>
      <c r="E362" s="126"/>
      <c r="F362" s="127"/>
      <c r="G362" s="128"/>
      <c r="H362" s="132"/>
      <c r="I362" s="133"/>
      <c r="J362" s="133"/>
      <c r="K362" s="133"/>
      <c r="L362" s="133"/>
      <c r="M362" s="133"/>
      <c r="N362" s="133"/>
      <c r="O362" s="133"/>
      <c r="P362" s="131"/>
      <c r="Q362" s="131"/>
      <c r="R362" s="127"/>
      <c r="S362" s="131"/>
      <c r="T362" s="131"/>
      <c r="U362" s="127"/>
      <c r="V362" s="131"/>
      <c r="W362" s="131"/>
      <c r="X362" s="127"/>
      <c r="Y362" s="131"/>
      <c r="Z362" s="131"/>
      <c r="AA362" s="127"/>
      <c r="AB362" s="131"/>
      <c r="AC362" s="131"/>
      <c r="AD362" s="127"/>
      <c r="AE362" s="131"/>
      <c r="AF362" s="131"/>
      <c r="AG362" s="134"/>
    </row>
    <row r="363" spans="1:33" x14ac:dyDescent="0.2">
      <c r="A363" s="131"/>
      <c r="B363" s="131"/>
      <c r="C363" s="124"/>
      <c r="D363" s="125"/>
      <c r="E363" s="126"/>
      <c r="F363" s="127"/>
      <c r="G363" s="128"/>
      <c r="H363" s="132"/>
      <c r="I363" s="133"/>
      <c r="J363" s="133"/>
      <c r="K363" s="133"/>
      <c r="L363" s="133"/>
      <c r="M363" s="133"/>
      <c r="N363" s="133"/>
      <c r="O363" s="133"/>
      <c r="P363" s="131"/>
      <c r="Q363" s="131"/>
      <c r="R363" s="127"/>
      <c r="S363" s="131"/>
      <c r="T363" s="131"/>
      <c r="U363" s="127"/>
      <c r="V363" s="131"/>
      <c r="W363" s="131"/>
      <c r="X363" s="127"/>
      <c r="Y363" s="131"/>
      <c r="Z363" s="131"/>
      <c r="AA363" s="127"/>
      <c r="AB363" s="131"/>
      <c r="AC363" s="131"/>
      <c r="AD363" s="127"/>
      <c r="AE363" s="131"/>
      <c r="AF363" s="131"/>
      <c r="AG363" s="134"/>
    </row>
    <row r="364" spans="1:33" x14ac:dyDescent="0.2">
      <c r="A364" s="131"/>
      <c r="B364" s="131"/>
      <c r="C364" s="124"/>
      <c r="D364" s="125"/>
      <c r="E364" s="126"/>
      <c r="F364" s="127"/>
      <c r="G364" s="128"/>
      <c r="H364" s="132"/>
      <c r="I364" s="133"/>
      <c r="J364" s="133"/>
      <c r="K364" s="133"/>
      <c r="L364" s="133"/>
      <c r="M364" s="133"/>
      <c r="N364" s="133"/>
      <c r="O364" s="133"/>
      <c r="P364" s="131"/>
      <c r="Q364" s="131"/>
      <c r="R364" s="127"/>
      <c r="S364" s="131"/>
      <c r="T364" s="131"/>
      <c r="U364" s="127"/>
      <c r="V364" s="131"/>
      <c r="W364" s="131"/>
      <c r="X364" s="127"/>
      <c r="Y364" s="131"/>
      <c r="Z364" s="131"/>
      <c r="AA364" s="127"/>
      <c r="AB364" s="131"/>
      <c r="AC364" s="131"/>
      <c r="AD364" s="127"/>
      <c r="AE364" s="131"/>
      <c r="AF364" s="131"/>
      <c r="AG364" s="134"/>
    </row>
    <row r="365" spans="1:33" x14ac:dyDescent="0.2">
      <c r="A365" s="131"/>
      <c r="B365" s="131"/>
      <c r="C365" s="124"/>
      <c r="D365" s="125"/>
      <c r="E365" s="126"/>
      <c r="F365" s="127"/>
      <c r="G365" s="128"/>
      <c r="H365" s="132"/>
      <c r="I365" s="133"/>
      <c r="J365" s="133"/>
      <c r="K365" s="133"/>
      <c r="L365" s="133"/>
      <c r="M365" s="133"/>
      <c r="N365" s="133"/>
      <c r="O365" s="133"/>
      <c r="P365" s="131"/>
      <c r="Q365" s="131"/>
      <c r="R365" s="127"/>
      <c r="S365" s="131"/>
      <c r="T365" s="131"/>
      <c r="U365" s="127"/>
      <c r="V365" s="131"/>
      <c r="W365" s="131"/>
      <c r="X365" s="127"/>
      <c r="Y365" s="131"/>
      <c r="Z365" s="131"/>
      <c r="AA365" s="127"/>
      <c r="AB365" s="131"/>
      <c r="AC365" s="131"/>
      <c r="AD365" s="127"/>
      <c r="AE365" s="131"/>
      <c r="AF365" s="131"/>
      <c r="AG365" s="134"/>
    </row>
    <row r="366" spans="1:33" x14ac:dyDescent="0.2">
      <c r="A366" s="131"/>
      <c r="B366" s="131"/>
      <c r="C366" s="124"/>
      <c r="D366" s="125"/>
      <c r="E366" s="126"/>
      <c r="F366" s="127"/>
      <c r="G366" s="128"/>
      <c r="H366" s="132"/>
      <c r="I366" s="133"/>
      <c r="J366" s="133"/>
      <c r="K366" s="133"/>
      <c r="L366" s="133"/>
      <c r="M366" s="133"/>
      <c r="N366" s="133"/>
      <c r="O366" s="133"/>
      <c r="P366" s="131"/>
      <c r="Q366" s="131"/>
      <c r="R366" s="127"/>
      <c r="S366" s="131"/>
      <c r="T366" s="131"/>
      <c r="U366" s="127"/>
      <c r="V366" s="131"/>
      <c r="W366" s="131"/>
      <c r="X366" s="127"/>
      <c r="Y366" s="131"/>
      <c r="Z366" s="131"/>
      <c r="AA366" s="127"/>
      <c r="AB366" s="131"/>
      <c r="AC366" s="131"/>
      <c r="AD366" s="127"/>
      <c r="AE366" s="131"/>
      <c r="AF366" s="131"/>
      <c r="AG366" s="134"/>
    </row>
    <row r="367" spans="1:33" x14ac:dyDescent="0.2">
      <c r="A367" s="131"/>
      <c r="B367" s="131"/>
      <c r="C367" s="124"/>
      <c r="D367" s="125"/>
      <c r="E367" s="126"/>
      <c r="F367" s="127"/>
      <c r="G367" s="128"/>
      <c r="H367" s="132"/>
      <c r="I367" s="133"/>
      <c r="J367" s="133"/>
      <c r="K367" s="133"/>
      <c r="L367" s="133"/>
      <c r="M367" s="133"/>
      <c r="N367" s="133"/>
      <c r="O367" s="133"/>
      <c r="P367" s="131"/>
      <c r="Q367" s="131"/>
      <c r="R367" s="127"/>
      <c r="S367" s="131"/>
      <c r="T367" s="131"/>
      <c r="U367" s="127"/>
      <c r="V367" s="131"/>
      <c r="W367" s="131"/>
      <c r="X367" s="127"/>
      <c r="Y367" s="131"/>
      <c r="Z367" s="131"/>
      <c r="AA367" s="127"/>
      <c r="AB367" s="131"/>
      <c r="AC367" s="131"/>
      <c r="AD367" s="127"/>
      <c r="AE367" s="131"/>
      <c r="AF367" s="131"/>
      <c r="AG367" s="134"/>
    </row>
    <row r="368" spans="1:33" x14ac:dyDescent="0.2">
      <c r="A368" s="131"/>
      <c r="B368" s="131"/>
      <c r="C368" s="124"/>
      <c r="D368" s="125"/>
      <c r="E368" s="126"/>
      <c r="F368" s="127"/>
      <c r="G368" s="128"/>
      <c r="H368" s="132"/>
      <c r="I368" s="133"/>
      <c r="J368" s="133"/>
      <c r="K368" s="133"/>
      <c r="L368" s="133"/>
      <c r="M368" s="133"/>
      <c r="N368" s="133"/>
      <c r="O368" s="133"/>
      <c r="P368" s="131"/>
      <c r="Q368" s="131"/>
      <c r="R368" s="127"/>
      <c r="S368" s="131"/>
      <c r="T368" s="131"/>
      <c r="U368" s="127"/>
      <c r="V368" s="131"/>
      <c r="W368" s="131"/>
      <c r="X368" s="127"/>
      <c r="Y368" s="131"/>
      <c r="Z368" s="131"/>
      <c r="AA368" s="127"/>
      <c r="AB368" s="131"/>
      <c r="AC368" s="131"/>
      <c r="AD368" s="127"/>
      <c r="AE368" s="131"/>
      <c r="AF368" s="131"/>
      <c r="AG368" s="134"/>
    </row>
    <row r="369" spans="1:33" x14ac:dyDescent="0.2">
      <c r="A369" s="131"/>
      <c r="B369" s="131"/>
      <c r="C369" s="124"/>
      <c r="D369" s="125"/>
      <c r="E369" s="126"/>
      <c r="F369" s="127"/>
      <c r="G369" s="128"/>
      <c r="H369" s="132"/>
      <c r="I369" s="133"/>
      <c r="J369" s="133"/>
      <c r="K369" s="133"/>
      <c r="L369" s="133"/>
      <c r="M369" s="133"/>
      <c r="N369" s="133"/>
      <c r="O369" s="133"/>
      <c r="P369" s="131"/>
      <c r="Q369" s="131"/>
      <c r="R369" s="127"/>
      <c r="S369" s="131"/>
      <c r="T369" s="131"/>
      <c r="U369" s="127"/>
      <c r="V369" s="131"/>
      <c r="W369" s="131"/>
      <c r="X369" s="127"/>
      <c r="Y369" s="131"/>
      <c r="Z369" s="131"/>
      <c r="AA369" s="127"/>
      <c r="AB369" s="131"/>
      <c r="AC369" s="131"/>
      <c r="AD369" s="127"/>
      <c r="AE369" s="131"/>
      <c r="AF369" s="131"/>
      <c r="AG369" s="134"/>
    </row>
    <row r="370" spans="1:33" x14ac:dyDescent="0.2">
      <c r="A370" s="131"/>
      <c r="B370" s="131"/>
      <c r="C370" s="124"/>
      <c r="D370" s="125"/>
      <c r="E370" s="126"/>
      <c r="F370" s="127"/>
      <c r="G370" s="128"/>
      <c r="H370" s="132"/>
      <c r="I370" s="133"/>
      <c r="J370" s="133"/>
      <c r="K370" s="133"/>
      <c r="L370" s="133"/>
      <c r="M370" s="133"/>
      <c r="N370" s="133"/>
      <c r="O370" s="133"/>
      <c r="P370" s="131"/>
      <c r="Q370" s="131"/>
      <c r="R370" s="127"/>
      <c r="S370" s="131"/>
      <c r="T370" s="131"/>
      <c r="U370" s="127"/>
      <c r="V370" s="131"/>
      <c r="W370" s="131"/>
      <c r="X370" s="127"/>
      <c r="Y370" s="131"/>
      <c r="Z370" s="131"/>
      <c r="AA370" s="127"/>
      <c r="AB370" s="131"/>
      <c r="AC370" s="131"/>
      <c r="AD370" s="127"/>
      <c r="AE370" s="131"/>
      <c r="AF370" s="131"/>
      <c r="AG370" s="134"/>
    </row>
    <row r="371" spans="1:33" x14ac:dyDescent="0.2">
      <c r="A371" s="131"/>
      <c r="B371" s="131"/>
      <c r="C371" s="124"/>
      <c r="D371" s="125"/>
      <c r="E371" s="126"/>
      <c r="F371" s="127"/>
      <c r="G371" s="128"/>
      <c r="H371" s="132"/>
      <c r="I371" s="133"/>
      <c r="J371" s="133"/>
      <c r="K371" s="133"/>
      <c r="L371" s="133"/>
      <c r="M371" s="133"/>
      <c r="N371" s="133"/>
      <c r="O371" s="133"/>
      <c r="P371" s="131"/>
      <c r="Q371" s="131"/>
      <c r="R371" s="127"/>
      <c r="S371" s="131"/>
      <c r="T371" s="131"/>
      <c r="U371" s="127"/>
      <c r="V371" s="131"/>
      <c r="W371" s="131"/>
      <c r="X371" s="127"/>
      <c r="Y371" s="131"/>
      <c r="Z371" s="131"/>
      <c r="AA371" s="127"/>
      <c r="AB371" s="131"/>
      <c r="AC371" s="131"/>
      <c r="AD371" s="127"/>
      <c r="AE371" s="131"/>
      <c r="AF371" s="131"/>
      <c r="AG371" s="134"/>
    </row>
    <row r="372" spans="1:33" x14ac:dyDescent="0.2">
      <c r="A372" s="131"/>
      <c r="B372" s="131"/>
      <c r="C372" s="124"/>
      <c r="D372" s="125"/>
      <c r="E372" s="126"/>
      <c r="F372" s="127"/>
      <c r="G372" s="128"/>
      <c r="H372" s="132"/>
      <c r="I372" s="133"/>
      <c r="J372" s="133"/>
      <c r="K372" s="133"/>
      <c r="L372" s="133"/>
      <c r="M372" s="133"/>
      <c r="N372" s="133"/>
      <c r="O372" s="133"/>
      <c r="P372" s="131"/>
      <c r="Q372" s="131"/>
      <c r="R372" s="127"/>
      <c r="S372" s="131"/>
      <c r="T372" s="131"/>
      <c r="U372" s="127"/>
      <c r="V372" s="131"/>
      <c r="W372" s="131"/>
      <c r="X372" s="127"/>
      <c r="Y372" s="131"/>
      <c r="Z372" s="131"/>
      <c r="AA372" s="127"/>
      <c r="AB372" s="131"/>
      <c r="AC372" s="131"/>
      <c r="AD372" s="127"/>
      <c r="AE372" s="131"/>
      <c r="AF372" s="131"/>
      <c r="AG372" s="134"/>
    </row>
    <row r="373" spans="1:33" x14ac:dyDescent="0.2">
      <c r="A373" s="131"/>
      <c r="B373" s="131"/>
      <c r="C373" s="124"/>
      <c r="D373" s="125"/>
      <c r="E373" s="126"/>
      <c r="F373" s="127"/>
      <c r="G373" s="128"/>
      <c r="H373" s="132"/>
      <c r="I373" s="133"/>
      <c r="J373" s="133"/>
      <c r="K373" s="133"/>
      <c r="L373" s="133"/>
      <c r="M373" s="133"/>
      <c r="N373" s="133"/>
      <c r="O373" s="133"/>
      <c r="P373" s="131"/>
      <c r="Q373" s="131"/>
      <c r="R373" s="127"/>
      <c r="S373" s="131"/>
      <c r="T373" s="131"/>
      <c r="U373" s="127"/>
      <c r="V373" s="131"/>
      <c r="W373" s="131"/>
      <c r="X373" s="127"/>
      <c r="Y373" s="131"/>
      <c r="Z373" s="131"/>
      <c r="AA373" s="127"/>
      <c r="AB373" s="131"/>
      <c r="AC373" s="131"/>
      <c r="AD373" s="127"/>
      <c r="AE373" s="131"/>
      <c r="AF373" s="131"/>
      <c r="AG373" s="134"/>
    </row>
    <row r="374" spans="1:33" x14ac:dyDescent="0.2">
      <c r="A374" s="131"/>
      <c r="B374" s="131"/>
      <c r="C374" s="124"/>
      <c r="D374" s="125"/>
      <c r="E374" s="126"/>
      <c r="F374" s="127"/>
      <c r="G374" s="128"/>
      <c r="H374" s="132"/>
      <c r="I374" s="133"/>
      <c r="J374" s="133"/>
      <c r="K374" s="133"/>
      <c r="L374" s="133"/>
      <c r="M374" s="133"/>
      <c r="N374" s="133"/>
      <c r="O374" s="133"/>
      <c r="P374" s="131"/>
      <c r="Q374" s="131"/>
      <c r="R374" s="127"/>
      <c r="S374" s="131"/>
      <c r="T374" s="131"/>
      <c r="U374" s="127"/>
      <c r="V374" s="131"/>
      <c r="W374" s="131"/>
      <c r="X374" s="127"/>
      <c r="Y374" s="131"/>
      <c r="Z374" s="131"/>
      <c r="AA374" s="127"/>
      <c r="AB374" s="131"/>
      <c r="AC374" s="131"/>
      <c r="AD374" s="127"/>
      <c r="AE374" s="131"/>
      <c r="AF374" s="131"/>
      <c r="AG374" s="134"/>
    </row>
    <row r="375" spans="1:33" x14ac:dyDescent="0.2">
      <c r="A375" s="131"/>
      <c r="B375" s="131"/>
      <c r="C375" s="124"/>
      <c r="D375" s="125"/>
      <c r="E375" s="126"/>
      <c r="F375" s="127"/>
      <c r="G375" s="128"/>
      <c r="H375" s="132"/>
      <c r="I375" s="133"/>
      <c r="J375" s="133"/>
      <c r="K375" s="133"/>
      <c r="L375" s="133"/>
      <c r="M375" s="133"/>
      <c r="N375" s="133"/>
      <c r="O375" s="133"/>
      <c r="P375" s="131"/>
      <c r="Q375" s="131"/>
      <c r="R375" s="127"/>
      <c r="S375" s="131"/>
      <c r="T375" s="131"/>
      <c r="U375" s="127"/>
      <c r="V375" s="131"/>
      <c r="W375" s="131"/>
      <c r="X375" s="127"/>
      <c r="Y375" s="131"/>
      <c r="Z375" s="131"/>
      <c r="AA375" s="127"/>
      <c r="AB375" s="131"/>
      <c r="AC375" s="131"/>
      <c r="AD375" s="127"/>
      <c r="AE375" s="131"/>
      <c r="AF375" s="131"/>
      <c r="AG375" s="134"/>
    </row>
    <row r="376" spans="1:33" x14ac:dyDescent="0.2">
      <c r="A376" s="131"/>
      <c r="B376" s="131"/>
      <c r="C376" s="124"/>
      <c r="D376" s="125"/>
      <c r="E376" s="126"/>
      <c r="F376" s="127"/>
      <c r="G376" s="128"/>
      <c r="H376" s="132"/>
      <c r="I376" s="133"/>
      <c r="J376" s="133"/>
      <c r="K376" s="133"/>
      <c r="L376" s="133"/>
      <c r="M376" s="133"/>
      <c r="N376" s="133"/>
      <c r="O376" s="133"/>
      <c r="P376" s="131"/>
      <c r="Q376" s="131"/>
      <c r="R376" s="127"/>
      <c r="S376" s="131"/>
      <c r="T376" s="131"/>
      <c r="U376" s="127"/>
      <c r="V376" s="131"/>
      <c r="W376" s="131"/>
      <c r="X376" s="127"/>
      <c r="Y376" s="131"/>
      <c r="Z376" s="131"/>
      <c r="AA376" s="127"/>
      <c r="AB376" s="131"/>
      <c r="AC376" s="131"/>
      <c r="AD376" s="127"/>
      <c r="AE376" s="131"/>
      <c r="AF376" s="131"/>
      <c r="AG376" s="134"/>
    </row>
    <row r="377" spans="1:33" x14ac:dyDescent="0.2">
      <c r="A377" s="131"/>
      <c r="B377" s="131"/>
      <c r="C377" s="124"/>
      <c r="D377" s="125"/>
      <c r="E377" s="126"/>
      <c r="F377" s="127"/>
      <c r="G377" s="128"/>
      <c r="H377" s="132"/>
      <c r="I377" s="133"/>
      <c r="J377" s="133"/>
      <c r="K377" s="133"/>
      <c r="L377" s="133"/>
      <c r="M377" s="133"/>
      <c r="N377" s="133"/>
      <c r="O377" s="133"/>
      <c r="P377" s="131"/>
      <c r="Q377" s="131"/>
      <c r="R377" s="127"/>
      <c r="S377" s="131"/>
      <c r="T377" s="131"/>
      <c r="U377" s="127"/>
      <c r="V377" s="131"/>
      <c r="W377" s="131"/>
      <c r="X377" s="127"/>
      <c r="Y377" s="131"/>
      <c r="Z377" s="131"/>
      <c r="AA377" s="127"/>
      <c r="AB377" s="131"/>
      <c r="AC377" s="131"/>
      <c r="AD377" s="127"/>
      <c r="AE377" s="131"/>
      <c r="AF377" s="131"/>
      <c r="AG377" s="134"/>
    </row>
    <row r="378" spans="1:33" x14ac:dyDescent="0.2">
      <c r="A378" s="131"/>
      <c r="B378" s="131"/>
      <c r="C378" s="124"/>
      <c r="D378" s="125"/>
      <c r="E378" s="126"/>
      <c r="F378" s="127"/>
      <c r="G378" s="128"/>
      <c r="H378" s="132"/>
      <c r="I378" s="133"/>
      <c r="J378" s="133"/>
      <c r="K378" s="133"/>
      <c r="L378" s="133"/>
      <c r="M378" s="133"/>
      <c r="N378" s="133"/>
      <c r="O378" s="133"/>
      <c r="P378" s="131"/>
      <c r="Q378" s="131"/>
      <c r="R378" s="127"/>
      <c r="S378" s="131"/>
      <c r="T378" s="131"/>
      <c r="U378" s="127"/>
      <c r="V378" s="131"/>
      <c r="W378" s="131"/>
      <c r="X378" s="127"/>
      <c r="Y378" s="131"/>
      <c r="Z378" s="131"/>
      <c r="AA378" s="127"/>
      <c r="AB378" s="131"/>
      <c r="AC378" s="131"/>
      <c r="AD378" s="127"/>
      <c r="AE378" s="131"/>
      <c r="AF378" s="131"/>
      <c r="AG378" s="134"/>
    </row>
    <row r="379" spans="1:33" x14ac:dyDescent="0.2">
      <c r="A379" s="131"/>
      <c r="B379" s="131"/>
      <c r="C379" s="124"/>
      <c r="D379" s="125"/>
      <c r="E379" s="126"/>
      <c r="F379" s="127"/>
      <c r="G379" s="128"/>
      <c r="H379" s="132"/>
      <c r="I379" s="133"/>
      <c r="J379" s="133"/>
      <c r="K379" s="133"/>
      <c r="L379" s="133"/>
      <c r="M379" s="133"/>
      <c r="N379" s="133"/>
      <c r="O379" s="133"/>
      <c r="P379" s="131"/>
      <c r="Q379" s="131"/>
      <c r="R379" s="127"/>
      <c r="S379" s="131"/>
      <c r="T379" s="131"/>
      <c r="U379" s="127"/>
      <c r="V379" s="131"/>
      <c r="W379" s="131"/>
      <c r="X379" s="127"/>
      <c r="Y379" s="131"/>
      <c r="Z379" s="131"/>
      <c r="AA379" s="127"/>
      <c r="AB379" s="131"/>
      <c r="AC379" s="131"/>
      <c r="AD379" s="127"/>
      <c r="AE379" s="131"/>
      <c r="AF379" s="131"/>
      <c r="AG379" s="134"/>
    </row>
    <row r="380" spans="1:33" x14ac:dyDescent="0.2">
      <c r="A380" s="131"/>
      <c r="B380" s="131"/>
      <c r="C380" s="124"/>
      <c r="D380" s="125"/>
      <c r="E380" s="126"/>
      <c r="F380" s="127"/>
      <c r="G380" s="128"/>
      <c r="H380" s="132"/>
      <c r="I380" s="133"/>
      <c r="J380" s="133"/>
      <c r="K380" s="133"/>
      <c r="L380" s="133"/>
      <c r="M380" s="133"/>
      <c r="N380" s="133"/>
      <c r="O380" s="133"/>
      <c r="P380" s="131"/>
      <c r="Q380" s="131"/>
      <c r="R380" s="127"/>
      <c r="S380" s="131"/>
      <c r="T380" s="131"/>
      <c r="U380" s="127"/>
      <c r="V380" s="131"/>
      <c r="W380" s="131"/>
      <c r="X380" s="127"/>
      <c r="Y380" s="131"/>
      <c r="Z380" s="131"/>
      <c r="AA380" s="127"/>
      <c r="AB380" s="131"/>
      <c r="AC380" s="131"/>
      <c r="AD380" s="127"/>
      <c r="AE380" s="131"/>
      <c r="AF380" s="131"/>
      <c r="AG380" s="134"/>
    </row>
    <row r="381" spans="1:33" x14ac:dyDescent="0.2">
      <c r="A381" s="131"/>
      <c r="B381" s="131"/>
      <c r="C381" s="124"/>
      <c r="D381" s="125"/>
      <c r="E381" s="126"/>
      <c r="F381" s="127"/>
      <c r="G381" s="128"/>
      <c r="H381" s="132"/>
      <c r="I381" s="133"/>
      <c r="J381" s="133"/>
      <c r="K381" s="133"/>
      <c r="L381" s="133"/>
      <c r="M381" s="133"/>
      <c r="N381" s="133"/>
      <c r="O381" s="133"/>
      <c r="P381" s="131"/>
      <c r="Q381" s="131"/>
      <c r="R381" s="127"/>
      <c r="S381" s="131"/>
      <c r="T381" s="131"/>
      <c r="U381" s="127"/>
      <c r="V381" s="131"/>
      <c r="W381" s="131"/>
      <c r="X381" s="127"/>
      <c r="Y381" s="131"/>
      <c r="Z381" s="131"/>
      <c r="AA381" s="127"/>
      <c r="AB381" s="131"/>
      <c r="AC381" s="131"/>
      <c r="AD381" s="127"/>
      <c r="AE381" s="131"/>
      <c r="AF381" s="131"/>
      <c r="AG381" s="134"/>
    </row>
    <row r="382" spans="1:33" x14ac:dyDescent="0.2">
      <c r="A382" s="131"/>
      <c r="B382" s="131"/>
      <c r="C382" s="124"/>
      <c r="D382" s="125"/>
      <c r="E382" s="126"/>
      <c r="F382" s="127"/>
      <c r="G382" s="128"/>
      <c r="H382" s="132"/>
      <c r="I382" s="133"/>
      <c r="J382" s="133"/>
      <c r="K382" s="133"/>
      <c r="L382" s="133"/>
      <c r="M382" s="133"/>
      <c r="N382" s="133"/>
      <c r="O382" s="133"/>
      <c r="P382" s="131"/>
      <c r="Q382" s="131"/>
      <c r="R382" s="127"/>
      <c r="S382" s="131"/>
      <c r="T382" s="131"/>
      <c r="U382" s="127"/>
      <c r="V382" s="131"/>
      <c r="W382" s="131"/>
      <c r="X382" s="127"/>
      <c r="Y382" s="131"/>
      <c r="Z382" s="131"/>
      <c r="AA382" s="127"/>
      <c r="AB382" s="131"/>
      <c r="AC382" s="131"/>
      <c r="AD382" s="127"/>
      <c r="AE382" s="131"/>
      <c r="AF382" s="131"/>
      <c r="AG382" s="134"/>
    </row>
    <row r="383" spans="1:33" x14ac:dyDescent="0.2">
      <c r="A383" s="131"/>
      <c r="B383" s="131"/>
      <c r="C383" s="124"/>
      <c r="D383" s="125"/>
      <c r="E383" s="126"/>
      <c r="F383" s="127"/>
      <c r="G383" s="128"/>
      <c r="H383" s="132"/>
      <c r="I383" s="133"/>
      <c r="J383" s="133"/>
      <c r="K383" s="133"/>
      <c r="L383" s="133"/>
      <c r="M383" s="133"/>
      <c r="N383" s="133"/>
      <c r="O383" s="133"/>
      <c r="P383" s="131"/>
      <c r="Q383" s="131"/>
      <c r="R383" s="127"/>
      <c r="S383" s="131"/>
      <c r="T383" s="131"/>
      <c r="U383" s="127"/>
      <c r="V383" s="131"/>
      <c r="W383" s="131"/>
      <c r="X383" s="127"/>
      <c r="Y383" s="131"/>
      <c r="Z383" s="131"/>
      <c r="AA383" s="127"/>
      <c r="AB383" s="131"/>
      <c r="AC383" s="131"/>
      <c r="AD383" s="127"/>
      <c r="AE383" s="131"/>
      <c r="AF383" s="131"/>
      <c r="AG383" s="134"/>
    </row>
    <row r="384" spans="1:33" x14ac:dyDescent="0.2">
      <c r="A384" s="131"/>
      <c r="B384" s="131"/>
      <c r="C384" s="124"/>
      <c r="D384" s="125"/>
      <c r="E384" s="126"/>
      <c r="F384" s="127"/>
      <c r="G384" s="128"/>
      <c r="H384" s="132"/>
      <c r="I384" s="133"/>
      <c r="J384" s="133"/>
      <c r="K384" s="133"/>
      <c r="L384" s="133"/>
      <c r="M384" s="133"/>
      <c r="N384" s="133"/>
      <c r="O384" s="133"/>
      <c r="P384" s="131"/>
      <c r="Q384" s="131"/>
      <c r="R384" s="127"/>
      <c r="S384" s="131"/>
      <c r="T384" s="131"/>
      <c r="U384" s="127"/>
      <c r="V384" s="131"/>
      <c r="W384" s="131"/>
      <c r="X384" s="127"/>
      <c r="Y384" s="131"/>
      <c r="Z384" s="131"/>
      <c r="AA384" s="127"/>
      <c r="AB384" s="131"/>
      <c r="AC384" s="131"/>
      <c r="AD384" s="127"/>
      <c r="AE384" s="131"/>
      <c r="AF384" s="131"/>
      <c r="AG384" s="134"/>
    </row>
    <row r="385" spans="1:33" x14ac:dyDescent="0.2">
      <c r="A385" s="131"/>
      <c r="B385" s="131"/>
      <c r="C385" s="124"/>
      <c r="D385" s="125"/>
      <c r="E385" s="126"/>
      <c r="F385" s="127"/>
      <c r="G385" s="128"/>
      <c r="H385" s="132"/>
      <c r="I385" s="133"/>
      <c r="J385" s="133"/>
      <c r="K385" s="133"/>
      <c r="L385" s="133"/>
      <c r="M385" s="133"/>
      <c r="N385" s="133"/>
      <c r="O385" s="133"/>
      <c r="P385" s="131"/>
      <c r="Q385" s="131"/>
      <c r="R385" s="127"/>
      <c r="S385" s="131"/>
      <c r="T385" s="131"/>
      <c r="U385" s="127"/>
      <c r="V385" s="131"/>
      <c r="W385" s="131"/>
      <c r="X385" s="127"/>
      <c r="Y385" s="131"/>
      <c r="Z385" s="131"/>
      <c r="AA385" s="127"/>
      <c r="AB385" s="131"/>
      <c r="AC385" s="131"/>
      <c r="AD385" s="127"/>
      <c r="AE385" s="131"/>
      <c r="AF385" s="131"/>
      <c r="AG385" s="134"/>
    </row>
    <row r="386" spans="1:33" x14ac:dyDescent="0.2">
      <c r="A386" s="131"/>
      <c r="B386" s="131"/>
      <c r="C386" s="124"/>
      <c r="D386" s="125"/>
      <c r="E386" s="126"/>
      <c r="F386" s="127"/>
      <c r="G386" s="128"/>
      <c r="H386" s="132"/>
      <c r="I386" s="133"/>
      <c r="J386" s="133"/>
      <c r="K386" s="133"/>
      <c r="L386" s="133"/>
      <c r="M386" s="133"/>
      <c r="N386" s="133"/>
      <c r="O386" s="133"/>
      <c r="P386" s="131"/>
      <c r="Q386" s="131"/>
      <c r="R386" s="127"/>
      <c r="S386" s="131"/>
      <c r="T386" s="131"/>
      <c r="U386" s="127"/>
      <c r="V386" s="131"/>
      <c r="W386" s="131"/>
      <c r="X386" s="127"/>
      <c r="Y386" s="131"/>
      <c r="Z386" s="131"/>
      <c r="AA386" s="127"/>
      <c r="AB386" s="131"/>
      <c r="AC386" s="131"/>
      <c r="AD386" s="127"/>
      <c r="AE386" s="131"/>
      <c r="AF386" s="131"/>
      <c r="AG386" s="134"/>
    </row>
    <row r="387" spans="1:33" x14ac:dyDescent="0.2">
      <c r="A387" s="131"/>
      <c r="B387" s="131"/>
      <c r="C387" s="124"/>
      <c r="D387" s="125"/>
      <c r="E387" s="126"/>
      <c r="F387" s="127"/>
      <c r="G387" s="128"/>
      <c r="H387" s="132"/>
      <c r="I387" s="133"/>
      <c r="J387" s="133"/>
      <c r="K387" s="133"/>
      <c r="L387" s="133"/>
      <c r="M387" s="133"/>
      <c r="N387" s="133"/>
      <c r="O387" s="133"/>
      <c r="P387" s="131"/>
      <c r="Q387" s="131"/>
      <c r="R387" s="127"/>
      <c r="S387" s="131"/>
      <c r="T387" s="131"/>
      <c r="U387" s="127"/>
      <c r="V387" s="131"/>
      <c r="W387" s="131"/>
      <c r="X387" s="127"/>
      <c r="Y387" s="131"/>
      <c r="Z387" s="131"/>
      <c r="AA387" s="127"/>
      <c r="AB387" s="131"/>
      <c r="AC387" s="131"/>
      <c r="AD387" s="127"/>
      <c r="AE387" s="131"/>
      <c r="AF387" s="131"/>
      <c r="AG387" s="134"/>
    </row>
    <row r="388" spans="1:33" x14ac:dyDescent="0.2">
      <c r="A388" s="131"/>
      <c r="B388" s="131"/>
      <c r="C388" s="124"/>
      <c r="D388" s="125"/>
      <c r="E388" s="126"/>
      <c r="F388" s="127"/>
      <c r="G388" s="128"/>
      <c r="H388" s="132"/>
      <c r="I388" s="133"/>
      <c r="J388" s="133"/>
      <c r="K388" s="133"/>
      <c r="L388" s="133"/>
      <c r="M388" s="133"/>
      <c r="N388" s="133"/>
      <c r="O388" s="133"/>
      <c r="P388" s="131"/>
      <c r="Q388" s="131"/>
      <c r="R388" s="127"/>
      <c r="S388" s="131"/>
      <c r="T388" s="131"/>
      <c r="U388" s="127"/>
      <c r="V388" s="131"/>
      <c r="W388" s="131"/>
      <c r="X388" s="127"/>
      <c r="Y388" s="131"/>
      <c r="Z388" s="131"/>
      <c r="AA388" s="127"/>
      <c r="AB388" s="131"/>
      <c r="AC388" s="131"/>
      <c r="AD388" s="127"/>
      <c r="AE388" s="131"/>
      <c r="AF388" s="131"/>
      <c r="AG388" s="134"/>
    </row>
    <row r="389" spans="1:33" x14ac:dyDescent="0.2">
      <c r="A389" s="131"/>
      <c r="B389" s="131"/>
      <c r="C389" s="124"/>
      <c r="D389" s="125"/>
      <c r="E389" s="126"/>
      <c r="F389" s="127"/>
      <c r="G389" s="128"/>
      <c r="H389" s="132"/>
      <c r="I389" s="133"/>
      <c r="J389" s="133"/>
      <c r="K389" s="133"/>
      <c r="L389" s="133"/>
      <c r="M389" s="133"/>
      <c r="N389" s="133"/>
      <c r="O389" s="133"/>
      <c r="P389" s="131"/>
      <c r="Q389" s="131"/>
      <c r="R389" s="127"/>
      <c r="S389" s="131"/>
      <c r="T389" s="131"/>
      <c r="U389" s="127"/>
      <c r="V389" s="131"/>
      <c r="W389" s="131"/>
      <c r="X389" s="127"/>
      <c r="Y389" s="131"/>
      <c r="Z389" s="131"/>
      <c r="AA389" s="127"/>
      <c r="AB389" s="131"/>
      <c r="AC389" s="131"/>
      <c r="AD389" s="127"/>
      <c r="AE389" s="131"/>
      <c r="AF389" s="131"/>
      <c r="AG389" s="134"/>
    </row>
    <row r="390" spans="1:33" x14ac:dyDescent="0.2">
      <c r="A390" s="131"/>
      <c r="B390" s="131"/>
      <c r="C390" s="124"/>
      <c r="D390" s="125"/>
      <c r="E390" s="126"/>
      <c r="F390" s="127"/>
      <c r="G390" s="128"/>
      <c r="H390" s="132"/>
      <c r="I390" s="133"/>
      <c r="J390" s="133"/>
      <c r="K390" s="133"/>
      <c r="L390" s="133"/>
      <c r="M390" s="133"/>
      <c r="N390" s="133"/>
      <c r="O390" s="133"/>
      <c r="P390" s="131"/>
      <c r="Q390" s="131"/>
      <c r="R390" s="127"/>
      <c r="S390" s="131"/>
      <c r="T390" s="131"/>
      <c r="U390" s="127"/>
      <c r="V390" s="131"/>
      <c r="W390" s="131"/>
      <c r="X390" s="127"/>
      <c r="Y390" s="131"/>
      <c r="Z390" s="131"/>
      <c r="AA390" s="127"/>
      <c r="AB390" s="131"/>
      <c r="AC390" s="131"/>
      <c r="AD390" s="127"/>
      <c r="AE390" s="131"/>
      <c r="AF390" s="131"/>
      <c r="AG390" s="134"/>
    </row>
    <row r="391" spans="1:33" x14ac:dyDescent="0.2">
      <c r="A391" s="131"/>
      <c r="B391" s="131"/>
      <c r="C391" s="124"/>
      <c r="D391" s="125"/>
      <c r="E391" s="126"/>
      <c r="F391" s="127"/>
      <c r="G391" s="128"/>
      <c r="H391" s="132"/>
      <c r="I391" s="133"/>
      <c r="J391" s="133"/>
      <c r="K391" s="133"/>
      <c r="L391" s="133"/>
      <c r="M391" s="133"/>
      <c r="N391" s="133"/>
      <c r="O391" s="133"/>
      <c r="P391" s="131"/>
      <c r="Q391" s="131"/>
      <c r="R391" s="127"/>
      <c r="S391" s="131"/>
      <c r="T391" s="131"/>
      <c r="U391" s="127"/>
      <c r="V391" s="131"/>
      <c r="W391" s="131"/>
      <c r="X391" s="127"/>
      <c r="Y391" s="131"/>
      <c r="Z391" s="131"/>
      <c r="AA391" s="127"/>
      <c r="AB391" s="131"/>
      <c r="AC391" s="131"/>
      <c r="AD391" s="127"/>
      <c r="AE391" s="131"/>
      <c r="AF391" s="131"/>
      <c r="AG391" s="134"/>
    </row>
    <row r="392" spans="1:33" x14ac:dyDescent="0.2">
      <c r="A392" s="131"/>
      <c r="B392" s="131"/>
      <c r="C392" s="124"/>
      <c r="D392" s="125"/>
      <c r="E392" s="126"/>
      <c r="F392" s="127"/>
      <c r="G392" s="128"/>
      <c r="H392" s="132"/>
      <c r="I392" s="133"/>
      <c r="J392" s="133"/>
      <c r="K392" s="133"/>
      <c r="L392" s="133"/>
      <c r="M392" s="133"/>
      <c r="N392" s="133"/>
      <c r="O392" s="133"/>
      <c r="P392" s="131"/>
      <c r="Q392" s="131"/>
      <c r="R392" s="127"/>
      <c r="S392" s="131"/>
      <c r="T392" s="131"/>
      <c r="U392" s="127"/>
      <c r="V392" s="131"/>
      <c r="W392" s="131"/>
      <c r="X392" s="127"/>
      <c r="Y392" s="131"/>
      <c r="Z392" s="131"/>
      <c r="AA392" s="127"/>
      <c r="AB392" s="131"/>
      <c r="AC392" s="131"/>
      <c r="AD392" s="127"/>
      <c r="AE392" s="131"/>
      <c r="AF392" s="131"/>
      <c r="AG392" s="134"/>
    </row>
    <row r="393" spans="1:33" x14ac:dyDescent="0.2">
      <c r="A393" s="131"/>
      <c r="B393" s="131"/>
      <c r="C393" s="124"/>
      <c r="D393" s="125"/>
      <c r="E393" s="126"/>
      <c r="F393" s="127"/>
      <c r="G393" s="128"/>
      <c r="H393" s="132"/>
      <c r="I393" s="133"/>
      <c r="J393" s="133"/>
      <c r="K393" s="133"/>
      <c r="L393" s="133"/>
      <c r="M393" s="133"/>
      <c r="N393" s="133"/>
      <c r="O393" s="133"/>
      <c r="P393" s="131"/>
      <c r="Q393" s="131"/>
      <c r="R393" s="127"/>
      <c r="S393" s="131"/>
      <c r="T393" s="131"/>
      <c r="U393" s="127"/>
      <c r="V393" s="131"/>
      <c r="W393" s="131"/>
      <c r="X393" s="127"/>
      <c r="Y393" s="131"/>
      <c r="Z393" s="131"/>
      <c r="AA393" s="127"/>
      <c r="AB393" s="131"/>
      <c r="AC393" s="131"/>
      <c r="AD393" s="127"/>
      <c r="AE393" s="131"/>
      <c r="AF393" s="131"/>
      <c r="AG393" s="134"/>
    </row>
    <row r="394" spans="1:33" x14ac:dyDescent="0.2">
      <c r="A394" s="131"/>
      <c r="B394" s="131"/>
      <c r="C394" s="124"/>
      <c r="D394" s="125"/>
      <c r="E394" s="126"/>
      <c r="F394" s="127"/>
      <c r="G394" s="128"/>
      <c r="H394" s="132"/>
      <c r="I394" s="133"/>
      <c r="J394" s="133"/>
      <c r="K394" s="133"/>
      <c r="L394" s="133"/>
      <c r="M394" s="133"/>
      <c r="N394" s="133"/>
      <c r="O394" s="133"/>
      <c r="P394" s="131"/>
      <c r="Q394" s="131"/>
      <c r="R394" s="127"/>
      <c r="S394" s="131"/>
      <c r="T394" s="131"/>
      <c r="U394" s="127"/>
      <c r="V394" s="131"/>
      <c r="W394" s="131"/>
      <c r="X394" s="127"/>
      <c r="Y394" s="131"/>
      <c r="Z394" s="131"/>
      <c r="AA394" s="127"/>
      <c r="AB394" s="131"/>
      <c r="AC394" s="131"/>
      <c r="AD394" s="127"/>
      <c r="AE394" s="131"/>
      <c r="AF394" s="131"/>
      <c r="AG394" s="134"/>
    </row>
    <row r="395" spans="1:33" x14ac:dyDescent="0.2">
      <c r="A395" s="131"/>
      <c r="B395" s="131"/>
      <c r="C395" s="124"/>
      <c r="D395" s="125"/>
      <c r="E395" s="126"/>
      <c r="F395" s="127"/>
      <c r="G395" s="128"/>
      <c r="H395" s="132"/>
      <c r="I395" s="133"/>
      <c r="J395" s="133"/>
      <c r="K395" s="133"/>
      <c r="L395" s="133"/>
      <c r="M395" s="133"/>
      <c r="N395" s="133"/>
      <c r="O395" s="133"/>
      <c r="P395" s="131"/>
      <c r="Q395" s="131"/>
      <c r="R395" s="127"/>
      <c r="S395" s="131"/>
      <c r="T395" s="131"/>
      <c r="U395" s="127"/>
      <c r="V395" s="131"/>
      <c r="W395" s="131"/>
      <c r="X395" s="127"/>
      <c r="Y395" s="131"/>
      <c r="Z395" s="131"/>
      <c r="AA395" s="127"/>
      <c r="AB395" s="131"/>
      <c r="AC395" s="131"/>
      <c r="AD395" s="127"/>
      <c r="AE395" s="131"/>
      <c r="AF395" s="131"/>
      <c r="AG395" s="134"/>
    </row>
    <row r="396" spans="1:33" x14ac:dyDescent="0.2">
      <c r="A396" s="131"/>
      <c r="B396" s="131"/>
      <c r="C396" s="124"/>
      <c r="D396" s="125"/>
      <c r="E396" s="126"/>
      <c r="F396" s="127"/>
      <c r="G396" s="128"/>
      <c r="H396" s="132"/>
      <c r="I396" s="133"/>
      <c r="J396" s="133"/>
      <c r="K396" s="133"/>
      <c r="L396" s="133"/>
      <c r="M396" s="133"/>
      <c r="N396" s="133"/>
      <c r="O396" s="133"/>
      <c r="P396" s="131"/>
      <c r="Q396" s="131"/>
      <c r="R396" s="127"/>
      <c r="S396" s="131"/>
      <c r="T396" s="131"/>
      <c r="U396" s="127"/>
      <c r="V396" s="131"/>
      <c r="W396" s="131"/>
      <c r="X396" s="127"/>
      <c r="Y396" s="131"/>
      <c r="Z396" s="131"/>
      <c r="AA396" s="127"/>
      <c r="AB396" s="131"/>
      <c r="AC396" s="131"/>
      <c r="AD396" s="127"/>
      <c r="AE396" s="131"/>
      <c r="AF396" s="131"/>
      <c r="AG396" s="134"/>
    </row>
    <row r="397" spans="1:33" x14ac:dyDescent="0.2">
      <c r="A397" s="131"/>
      <c r="B397" s="131"/>
      <c r="C397" s="124"/>
      <c r="D397" s="125"/>
      <c r="E397" s="126"/>
      <c r="F397" s="127"/>
      <c r="G397" s="128"/>
      <c r="H397" s="132"/>
      <c r="I397" s="133"/>
      <c r="J397" s="133"/>
      <c r="K397" s="133"/>
      <c r="L397" s="133"/>
      <c r="M397" s="133"/>
      <c r="N397" s="133"/>
      <c r="O397" s="133"/>
      <c r="P397" s="131"/>
      <c r="Q397" s="131"/>
      <c r="R397" s="127"/>
      <c r="S397" s="131"/>
      <c r="T397" s="131"/>
      <c r="U397" s="127"/>
      <c r="V397" s="131"/>
      <c r="W397" s="131"/>
      <c r="X397" s="127"/>
      <c r="Y397" s="131"/>
      <c r="Z397" s="131"/>
      <c r="AA397" s="127"/>
      <c r="AB397" s="131"/>
      <c r="AC397" s="131"/>
      <c r="AD397" s="127"/>
      <c r="AE397" s="131"/>
      <c r="AF397" s="131"/>
      <c r="AG397" s="134"/>
    </row>
    <row r="398" spans="1:33" x14ac:dyDescent="0.2">
      <c r="A398" s="131"/>
      <c r="B398" s="131"/>
      <c r="C398" s="124"/>
      <c r="D398" s="125"/>
      <c r="E398" s="126"/>
      <c r="F398" s="127"/>
      <c r="G398" s="128"/>
      <c r="H398" s="132"/>
      <c r="I398" s="133"/>
      <c r="J398" s="133"/>
      <c r="K398" s="133"/>
      <c r="L398" s="133"/>
      <c r="M398" s="133"/>
      <c r="N398" s="133"/>
      <c r="O398" s="133"/>
      <c r="P398" s="131"/>
      <c r="Q398" s="131"/>
      <c r="R398" s="127"/>
      <c r="S398" s="131"/>
      <c r="T398" s="131"/>
      <c r="U398" s="127"/>
      <c r="V398" s="131"/>
      <c r="W398" s="131"/>
      <c r="X398" s="127"/>
      <c r="Y398" s="131"/>
      <c r="Z398" s="131"/>
      <c r="AA398" s="127"/>
      <c r="AB398" s="131"/>
      <c r="AC398" s="131"/>
      <c r="AD398" s="127"/>
      <c r="AE398" s="131"/>
      <c r="AF398" s="131"/>
      <c r="AG398" s="134"/>
    </row>
    <row r="399" spans="1:33" x14ac:dyDescent="0.2">
      <c r="A399" s="131"/>
      <c r="B399" s="131"/>
      <c r="C399" s="124"/>
      <c r="D399" s="125"/>
      <c r="E399" s="126"/>
      <c r="F399" s="127"/>
      <c r="G399" s="128"/>
      <c r="H399" s="132"/>
      <c r="I399" s="133"/>
      <c r="J399" s="133"/>
      <c r="K399" s="133"/>
      <c r="L399" s="133"/>
      <c r="M399" s="133"/>
      <c r="N399" s="133"/>
      <c r="O399" s="133"/>
      <c r="P399" s="131"/>
      <c r="Q399" s="131"/>
      <c r="R399" s="127"/>
      <c r="S399" s="131"/>
      <c r="T399" s="131"/>
      <c r="U399" s="127"/>
      <c r="V399" s="131"/>
      <c r="W399" s="131"/>
      <c r="X399" s="127"/>
      <c r="Y399" s="131"/>
      <c r="Z399" s="131"/>
      <c r="AA399" s="127"/>
      <c r="AB399" s="131"/>
      <c r="AC399" s="131"/>
      <c r="AD399" s="127"/>
      <c r="AE399" s="131"/>
      <c r="AF399" s="131"/>
      <c r="AG399" s="134"/>
    </row>
    <row r="400" spans="1:33" x14ac:dyDescent="0.2">
      <c r="A400" s="131"/>
      <c r="B400" s="131"/>
      <c r="H400" s="132"/>
      <c r="I400" s="133"/>
      <c r="J400" s="133"/>
      <c r="K400" s="133"/>
      <c r="L400" s="133"/>
      <c r="M400" s="133"/>
      <c r="N400" s="133"/>
      <c r="O400" s="133"/>
      <c r="P400" s="131"/>
      <c r="Q400" s="131"/>
      <c r="R400" s="127"/>
      <c r="S400" s="131"/>
      <c r="T400" s="131"/>
      <c r="U400" s="127"/>
      <c r="V400" s="131"/>
      <c r="W400" s="131"/>
      <c r="X400" s="127"/>
      <c r="Y400" s="131"/>
      <c r="Z400" s="131"/>
      <c r="AA400" s="127"/>
      <c r="AB400" s="131"/>
      <c r="AC400" s="131"/>
      <c r="AD400" s="127"/>
      <c r="AE400" s="131"/>
      <c r="AF400" s="131"/>
      <c r="AG400" s="134"/>
    </row>
    <row r="401" spans="15:33" x14ac:dyDescent="0.2">
      <c r="O401" s="133"/>
      <c r="P401" s="131"/>
      <c r="Q401" s="131"/>
      <c r="R401" s="127"/>
      <c r="S401" s="131"/>
      <c r="T401" s="131"/>
      <c r="U401" s="127"/>
      <c r="V401" s="131"/>
      <c r="W401" s="131"/>
      <c r="X401" s="127"/>
      <c r="Y401" s="131"/>
      <c r="Z401" s="131"/>
      <c r="AA401" s="127"/>
      <c r="AB401" s="131"/>
      <c r="AC401" s="131"/>
      <c r="AD401" s="127"/>
      <c r="AE401" s="131"/>
      <c r="AF401" s="131"/>
      <c r="AG401" s="134"/>
    </row>
    <row r="402" spans="15:33" x14ac:dyDescent="0.2">
      <c r="O402" s="133"/>
      <c r="P402" s="131"/>
      <c r="Q402" s="131"/>
      <c r="R402" s="127"/>
      <c r="S402" s="131"/>
      <c r="T402" s="131"/>
      <c r="U402" s="127"/>
      <c r="V402" s="131"/>
      <c r="W402" s="131"/>
      <c r="X402" s="127"/>
      <c r="Y402" s="131"/>
      <c r="Z402" s="131"/>
      <c r="AA402" s="127"/>
      <c r="AB402" s="131"/>
      <c r="AC402" s="131"/>
      <c r="AD402" s="127"/>
      <c r="AE402" s="131"/>
      <c r="AF402" s="131"/>
      <c r="AG402" s="134"/>
    </row>
    <row r="403" spans="15:33" x14ac:dyDescent="0.2">
      <c r="O403" s="133"/>
      <c r="P403" s="131"/>
      <c r="Q403" s="131"/>
      <c r="R403" s="127"/>
      <c r="S403" s="131"/>
      <c r="T403" s="131"/>
      <c r="U403" s="127"/>
      <c r="V403" s="131"/>
      <c r="W403" s="131"/>
      <c r="X403" s="127"/>
      <c r="Y403" s="131"/>
      <c r="Z403" s="131"/>
      <c r="AA403" s="127"/>
      <c r="AB403" s="131"/>
      <c r="AC403" s="131"/>
      <c r="AD403" s="127"/>
      <c r="AE403" s="131"/>
      <c r="AF403" s="131"/>
      <c r="AG403" s="134"/>
    </row>
    <row r="404" spans="15:33" x14ac:dyDescent="0.2">
      <c r="O404" s="133"/>
      <c r="P404" s="131"/>
      <c r="Q404" s="131"/>
      <c r="R404" s="127"/>
      <c r="S404" s="131"/>
      <c r="T404" s="131"/>
      <c r="U404" s="127"/>
      <c r="V404" s="131"/>
      <c r="W404" s="131"/>
      <c r="X404" s="127"/>
      <c r="Y404" s="131"/>
      <c r="Z404" s="131"/>
      <c r="AA404" s="127"/>
      <c r="AB404" s="131"/>
      <c r="AC404" s="131"/>
      <c r="AD404" s="127"/>
      <c r="AE404" s="131"/>
      <c r="AF404" s="131"/>
      <c r="AG404" s="134"/>
    </row>
    <row r="405" spans="15:33" x14ac:dyDescent="0.2">
      <c r="O405" s="133"/>
      <c r="P405" s="131"/>
      <c r="Q405" s="131"/>
      <c r="R405" s="127"/>
      <c r="S405" s="131"/>
      <c r="T405" s="131"/>
      <c r="U405" s="127"/>
      <c r="V405" s="131"/>
      <c r="W405" s="131"/>
      <c r="X405" s="127"/>
      <c r="Y405" s="131"/>
      <c r="Z405" s="131"/>
      <c r="AA405" s="127"/>
      <c r="AB405" s="131"/>
      <c r="AC405" s="131"/>
      <c r="AD405" s="127"/>
      <c r="AE405" s="131"/>
      <c r="AF405" s="131"/>
      <c r="AG405" s="134"/>
    </row>
    <row r="406" spans="15:33" x14ac:dyDescent="0.2">
      <c r="O406" s="133"/>
      <c r="P406" s="131"/>
      <c r="Q406" s="131"/>
      <c r="R406" s="127"/>
      <c r="S406" s="131"/>
      <c r="T406" s="131"/>
      <c r="U406" s="127"/>
      <c r="V406" s="131"/>
      <c r="W406" s="131"/>
      <c r="X406" s="127"/>
      <c r="Y406" s="131"/>
      <c r="Z406" s="131"/>
      <c r="AA406" s="127"/>
      <c r="AB406" s="131"/>
      <c r="AC406" s="131"/>
      <c r="AD406" s="127"/>
      <c r="AE406" s="131"/>
      <c r="AF406" s="131"/>
      <c r="AG406" s="134"/>
    </row>
    <row r="407" spans="15:33" x14ac:dyDescent="0.2">
      <c r="O407" s="133"/>
      <c r="P407" s="131"/>
      <c r="Q407" s="131"/>
      <c r="R407" s="127"/>
      <c r="S407" s="131"/>
      <c r="T407" s="131"/>
      <c r="U407" s="127"/>
      <c r="V407" s="131"/>
      <c r="W407" s="131"/>
      <c r="X407" s="127"/>
      <c r="Y407" s="131"/>
      <c r="Z407" s="131"/>
      <c r="AA407" s="127"/>
      <c r="AB407" s="131"/>
      <c r="AC407" s="131"/>
      <c r="AD407" s="127"/>
      <c r="AE407" s="131"/>
      <c r="AF407" s="131"/>
      <c r="AG407" s="134"/>
    </row>
    <row r="408" spans="15:33" x14ac:dyDescent="0.2">
      <c r="O408" s="133"/>
      <c r="P408" s="131"/>
      <c r="Q408" s="131"/>
      <c r="R408" s="127"/>
      <c r="S408" s="131"/>
      <c r="T408" s="131"/>
      <c r="U408" s="127"/>
      <c r="V408" s="131"/>
      <c r="W408" s="131"/>
      <c r="X408" s="127"/>
      <c r="Y408" s="131"/>
      <c r="Z408" s="131"/>
      <c r="AA408" s="127"/>
      <c r="AB408" s="131"/>
      <c r="AC408" s="131"/>
      <c r="AD408" s="127"/>
      <c r="AE408" s="131"/>
      <c r="AF408" s="131"/>
      <c r="AG408" s="134"/>
    </row>
    <row r="409" spans="15:33" x14ac:dyDescent="0.2">
      <c r="O409" s="133"/>
      <c r="P409" s="131"/>
      <c r="Q409" s="131"/>
      <c r="R409" s="127"/>
      <c r="S409" s="131"/>
      <c r="T409" s="131"/>
      <c r="U409" s="127"/>
      <c r="V409" s="131"/>
      <c r="W409" s="131"/>
      <c r="X409" s="127"/>
      <c r="Y409" s="131"/>
      <c r="Z409" s="131"/>
      <c r="AA409" s="127"/>
      <c r="AB409" s="131"/>
      <c r="AC409" s="131"/>
      <c r="AD409" s="127"/>
      <c r="AE409" s="131"/>
      <c r="AF409" s="131"/>
      <c r="AG409" s="134"/>
    </row>
    <row r="410" spans="15:33" x14ac:dyDescent="0.2">
      <c r="O410" s="133"/>
      <c r="P410" s="131"/>
      <c r="Q410" s="131"/>
      <c r="R410" s="127"/>
      <c r="S410" s="131"/>
      <c r="T410" s="131"/>
      <c r="U410" s="127"/>
      <c r="V410" s="131"/>
      <c r="W410" s="131"/>
      <c r="X410" s="127"/>
      <c r="Y410" s="131"/>
      <c r="Z410" s="131"/>
      <c r="AA410" s="127"/>
      <c r="AB410" s="131"/>
      <c r="AC410" s="131"/>
      <c r="AD410" s="127"/>
      <c r="AE410" s="131"/>
      <c r="AF410" s="131"/>
      <c r="AG410" s="134"/>
    </row>
    <row r="411" spans="15:33" x14ac:dyDescent="0.2">
      <c r="O411" s="133"/>
      <c r="P411" s="131"/>
      <c r="Q411" s="131"/>
      <c r="R411" s="127"/>
      <c r="S411" s="131"/>
      <c r="T411" s="131"/>
      <c r="U411" s="127"/>
      <c r="V411" s="131"/>
      <c r="W411" s="131"/>
      <c r="X411" s="127"/>
      <c r="Y411" s="131"/>
      <c r="Z411" s="131"/>
      <c r="AA411" s="127"/>
      <c r="AB411" s="131"/>
      <c r="AC411" s="131"/>
      <c r="AD411" s="127"/>
      <c r="AE411" s="131"/>
      <c r="AF411" s="131"/>
      <c r="AG411" s="134"/>
    </row>
  </sheetData>
  <mergeCells count="55">
    <mergeCell ref="L18:N18"/>
    <mergeCell ref="G6:H10"/>
    <mergeCell ref="C18:G18"/>
    <mergeCell ref="I18:K18"/>
    <mergeCell ref="C14:G14"/>
    <mergeCell ref="I14:K14"/>
    <mergeCell ref="L14:N14"/>
    <mergeCell ref="A1:B5"/>
    <mergeCell ref="O1:AF1"/>
    <mergeCell ref="O2:AF2"/>
    <mergeCell ref="O3:AF3"/>
    <mergeCell ref="O5:Q5"/>
    <mergeCell ref="R5:T5"/>
    <mergeCell ref="C5:N5"/>
    <mergeCell ref="C3:N3"/>
    <mergeCell ref="C2:N2"/>
    <mergeCell ref="C1:N1"/>
    <mergeCell ref="U5:W5"/>
    <mergeCell ref="X5:Z5"/>
    <mergeCell ref="AA5:AC5"/>
    <mergeCell ref="AD5:AF5"/>
    <mergeCell ref="C4:N4"/>
    <mergeCell ref="A6:A10"/>
    <mergeCell ref="B6:B10"/>
    <mergeCell ref="C6:D11"/>
    <mergeCell ref="E6:E11"/>
    <mergeCell ref="F6:F11"/>
    <mergeCell ref="AE6:AF10"/>
    <mergeCell ref="AB6:AC10"/>
    <mergeCell ref="AD6:AD11"/>
    <mergeCell ref="I6:K10"/>
    <mergeCell ref="O6:O11"/>
    <mergeCell ref="P6:Q10"/>
    <mergeCell ref="R6:R11"/>
    <mergeCell ref="S6:T10"/>
    <mergeCell ref="U6:U11"/>
    <mergeCell ref="V6:W10"/>
    <mergeCell ref="X6:X11"/>
    <mergeCell ref="Y6:Z10"/>
    <mergeCell ref="AA6:AA11"/>
    <mergeCell ref="L6:N10"/>
    <mergeCell ref="L222:N222"/>
    <mergeCell ref="I222:K222"/>
    <mergeCell ref="I221:K221"/>
    <mergeCell ref="L221:N221"/>
    <mergeCell ref="C65:G65"/>
    <mergeCell ref="I65:K65"/>
    <mergeCell ref="I195:K195"/>
    <mergeCell ref="I98:K98"/>
    <mergeCell ref="L98:N98"/>
    <mergeCell ref="C39:G39"/>
    <mergeCell ref="I39:K39"/>
    <mergeCell ref="L39:N39"/>
    <mergeCell ref="L65:N65"/>
    <mergeCell ref="L195:N195"/>
  </mergeCells>
  <phoneticPr fontId="19" type="noConversion"/>
  <printOptions horizontalCentered="1"/>
  <pageMargins left="0.25" right="0.25" top="0.75" bottom="0.75" header="0.3" footer="0.3"/>
  <pageSetup paperSize="9" scale="46"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CIS</vt:lpstr>
      <vt:lpstr>CIS!Area_de_impressao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Sayuri Futida Martins</dc:creator>
  <cp:lastModifiedBy>Maria Fernanda Gozzano Spina</cp:lastModifiedBy>
  <cp:lastPrinted>2025-04-08T15:21:50Z</cp:lastPrinted>
  <dcterms:created xsi:type="dcterms:W3CDTF">2019-11-04T13:34:58Z</dcterms:created>
  <dcterms:modified xsi:type="dcterms:W3CDTF">2025-05-28T12:12:17Z</dcterms:modified>
</cp:coreProperties>
</file>