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GDP\PREGAO\1 - JORGE\2024\1 - CONCORRÊNCIA ELETRÔNICA\CE - 006-2024 - PROC. 18.616-24 - TELEGESTÃO\3 - EDITAL\"/>
    </mc:Choice>
  </mc:AlternateContent>
  <bookViews>
    <workbookView xWindow="0" yWindow="0" windowWidth="24000" windowHeight="9735" tabRatio="946"/>
  </bookViews>
  <sheets>
    <sheet name="Planilha Orçamentária" sheetId="67" r:id="rId1"/>
    <sheet name="Planilha de Custo" sheetId="1" r:id="rId2"/>
    <sheet name="C.C.001" sheetId="5" r:id="rId3"/>
    <sheet name="C.C.002" sheetId="61" r:id="rId4"/>
    <sheet name="C.C.003" sheetId="62" r:id="rId5"/>
    <sheet name="C.C.004" sheetId="63" r:id="rId6"/>
    <sheet name="C.C.005" sheetId="65" r:id="rId7"/>
  </sheets>
  <definedNames>
    <definedName name="_xlnm.Print_Area" localSheetId="2">'C.C.001'!$A$1:$I$53</definedName>
    <definedName name="_xlnm.Print_Area" localSheetId="3">'C.C.002'!$A$1:$I$44</definedName>
    <definedName name="_xlnm.Print_Area" localSheetId="4">'C.C.003'!$A$1:$I$53</definedName>
    <definedName name="_xlnm.Print_Area" localSheetId="5">'C.C.004'!$A$1:$I$51</definedName>
    <definedName name="_xlnm.Print_Area" localSheetId="6">'C.C.005'!$A$1:$I$44</definedName>
    <definedName name="_xlnm.Print_Area" localSheetId="1">'Planilha de Custo'!$A$1:$G$15</definedName>
    <definedName name="_xlnm.Print_Area" localSheetId="0">'Planilha Orçamentária'!$B$2:$F$10</definedName>
    <definedName name="_xlnm.Print_Titles" localSheetId="1">'Planilha de Custo'!$6:$6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67" l="1"/>
  <c r="I43" i="5"/>
  <c r="I44" i="65"/>
  <c r="I44" i="61"/>
  <c r="D9" i="67"/>
  <c r="D51" i="5" l="1"/>
  <c r="F15" i="5" s="1"/>
  <c r="H15" i="5" s="1"/>
  <c r="D50" i="62"/>
  <c r="F15" i="62" s="1"/>
  <c r="D50" i="63"/>
  <c r="F15" i="63" s="1"/>
  <c r="H12" i="61"/>
  <c r="H11" i="61"/>
  <c r="H10" i="61"/>
  <c r="H9" i="61"/>
  <c r="H8" i="61"/>
  <c r="F15" i="65"/>
  <c r="I5" i="61" l="1"/>
  <c r="I5" i="62"/>
  <c r="I5" i="63"/>
  <c r="I5" i="65"/>
  <c r="I5" i="5"/>
  <c r="C5" i="61"/>
  <c r="C5" i="62"/>
  <c r="C5" i="63"/>
  <c r="C5" i="65"/>
  <c r="C5" i="5"/>
  <c r="B5" i="61"/>
  <c r="B5" i="62"/>
  <c r="B5" i="63"/>
  <c r="B5" i="65"/>
  <c r="B5" i="5"/>
  <c r="H15" i="65" l="1"/>
  <c r="I15" i="65" s="1"/>
  <c r="H15" i="63" l="1"/>
  <c r="I15" i="63" s="1"/>
  <c r="I26" i="63" s="1"/>
  <c r="I13" i="63" l="1"/>
  <c r="I11" i="61"/>
  <c r="H15" i="62" l="1"/>
  <c r="I15" i="62" s="1"/>
  <c r="I15" i="5" l="1"/>
  <c r="I26" i="65" l="1"/>
  <c r="I37" i="65" s="1"/>
  <c r="I42" i="65" s="1"/>
  <c r="I13" i="65" l="1"/>
  <c r="I33" i="65"/>
  <c r="I38" i="65" s="1"/>
  <c r="I36" i="65" l="1"/>
  <c r="I43" i="65"/>
  <c r="I40" i="65"/>
  <c r="I37" i="63" l="1"/>
  <c r="I32" i="63"/>
  <c r="I26" i="62"/>
  <c r="I26" i="61"/>
  <c r="I37" i="61" s="1"/>
  <c r="H28" i="61"/>
  <c r="I28" i="61" s="1"/>
  <c r="I12" i="61"/>
  <c r="I10" i="61"/>
  <c r="I9" i="61"/>
  <c r="I8" i="61"/>
  <c r="I37" i="62" l="1"/>
  <c r="F11" i="1"/>
  <c r="I33" i="63"/>
  <c r="I36" i="63"/>
  <c r="I13" i="62"/>
  <c r="I36" i="62" s="1"/>
  <c r="I33" i="62"/>
  <c r="I38" i="62" s="1"/>
  <c r="I13" i="61"/>
  <c r="I36" i="61" s="1"/>
  <c r="I33" i="61"/>
  <c r="I26" i="5"/>
  <c r="I37" i="5" s="1"/>
  <c r="I38" i="63" l="1"/>
  <c r="I43" i="63"/>
  <c r="I43" i="62"/>
  <c r="I38" i="61"/>
  <c r="I40" i="61" s="1"/>
  <c r="I43" i="61"/>
  <c r="G11" i="1"/>
  <c r="I41" i="63"/>
  <c r="I42" i="63" s="1"/>
  <c r="I41" i="62"/>
  <c r="I42" i="62" s="1"/>
  <c r="I40" i="63"/>
  <c r="I40" i="62"/>
  <c r="I13" i="5"/>
  <c r="I33" i="5"/>
  <c r="I38" i="5" s="1"/>
  <c r="I44" i="63" l="1"/>
  <c r="F10" i="1" s="1"/>
  <c r="I44" i="62"/>
  <c r="I36" i="5"/>
  <c r="I44" i="5"/>
  <c r="I41" i="61"/>
  <c r="I40" i="5"/>
  <c r="I41" i="5"/>
  <c r="I42" i="5" s="1"/>
  <c r="I42" i="61" l="1"/>
  <c r="F8" i="1" s="1"/>
  <c r="G10" i="1"/>
  <c r="F9" i="1"/>
  <c r="F7" i="1"/>
  <c r="G7" i="1" s="1"/>
  <c r="G13" i="1" s="1"/>
  <c r="G9" i="1" l="1"/>
  <c r="G8" i="1"/>
  <c r="G17" i="1" l="1"/>
  <c r="G18" i="1"/>
  <c r="E9" i="67" l="1"/>
  <c r="F10" i="67" s="1"/>
  <c r="G20" i="1" l="1"/>
  <c r="G23" i="1" s="1"/>
  <c r="G24" i="1" s="1"/>
</calcChain>
</file>

<file path=xl/sharedStrings.xml><?xml version="1.0" encoding="utf-8"?>
<sst xmlns="http://schemas.openxmlformats.org/spreadsheetml/2006/main" count="272" uniqueCount="94">
  <si>
    <t>Item</t>
  </si>
  <si>
    <t>UNID.</t>
  </si>
  <si>
    <t>QUANT.</t>
  </si>
  <si>
    <t>PREÇO UNITÁRIO</t>
  </si>
  <si>
    <t>PREÇO TOTAL</t>
  </si>
  <si>
    <t>PREFEITURA MUNICIPAL DE CARIACICA - ES</t>
  </si>
  <si>
    <t>ITEM</t>
  </si>
  <si>
    <t>Insumo</t>
  </si>
  <si>
    <t>Unid.</t>
  </si>
  <si>
    <t>REF/Código</t>
  </si>
  <si>
    <t>Coefic.</t>
  </si>
  <si>
    <t>C. Prod.</t>
  </si>
  <si>
    <t>Pr. Prod.</t>
  </si>
  <si>
    <t>Pr. Impr.</t>
  </si>
  <si>
    <t>Pr. Unit.</t>
  </si>
  <si>
    <t>Sub-Total</t>
  </si>
  <si>
    <t>Mão-de-Obra (A)</t>
  </si>
  <si>
    <t>Eletricista</t>
  </si>
  <si>
    <t>H</t>
  </si>
  <si>
    <t>Ajudante</t>
  </si>
  <si>
    <t>Motorista Operador de Guindauto</t>
  </si>
  <si>
    <t>Subtotal</t>
  </si>
  <si>
    <t>Materiais (B)</t>
  </si>
  <si>
    <t>Equipamentos (C)</t>
  </si>
  <si>
    <t>RESUMO :</t>
  </si>
  <si>
    <t>Discriminação</t>
  </si>
  <si>
    <t>Taxa (%)</t>
  </si>
  <si>
    <t>Valores</t>
  </si>
  <si>
    <t>Produção da Equipe (D)</t>
  </si>
  <si>
    <t>Custo Horário Total [(A)+(C)]</t>
  </si>
  <si>
    <t>Custo Unitário da Execução [(A)+(C)/(D)]=(E)</t>
  </si>
  <si>
    <t>Custo Direto Total [(B)+(E)]</t>
  </si>
  <si>
    <t>Custo Unitário (adotado)</t>
  </si>
  <si>
    <t>PREFEITURA MUNICIPAL DE CARIACICA</t>
  </si>
  <si>
    <t>COMPOSIÇÃO DE CUSTO UNITÁRIO</t>
  </si>
  <si>
    <t>Unid.:</t>
  </si>
  <si>
    <t>TOTAL SERVIÇOS</t>
  </si>
  <si>
    <t>DESCRIÇÃO DOS SERVIÇOS</t>
  </si>
  <si>
    <t>SECRETARIA MUNICIPAL DE INFRAESTRUTURA</t>
  </si>
  <si>
    <t>BDI:30,9%</t>
  </si>
  <si>
    <t>L.S.: 128,33%</t>
  </si>
  <si>
    <t>COMPOSIÇÃO DE CUSTOS</t>
  </si>
  <si>
    <t>Equipe de Manutenção para Módulos remotos embarcados, redes de dados do sistema de automação</t>
  </si>
  <si>
    <t>Fornecimento e instalaçao de Módulo Transceptor remoto embarcado Tipo 1</t>
  </si>
  <si>
    <t>Fornecimento e instalaçao de Módulo Transceptor remoto embarcado Tipo 2</t>
  </si>
  <si>
    <t>Assinatura de Operadora de telefone móvel para transmissão de dados via GPRS/GSM</t>
  </si>
  <si>
    <t>Mês</t>
  </si>
  <si>
    <t>Peças</t>
  </si>
  <si>
    <t>Cotação de Mercado</t>
  </si>
  <si>
    <t>Software de Telegerenciamento em ambiente Web, com comunicação em tempo real bilateral (via GPRS e Wireless) entre módulos remotos embarcados e servidor de controle.</t>
  </si>
  <si>
    <t>Módulo Tranasceptor remoto embarcado tipo 1</t>
  </si>
  <si>
    <t>Módulo Tranasceptor remoto embarcado tipo 2</t>
  </si>
  <si>
    <t>Assinatura da operadora de telefonia móvel para transmissão de dados via GPRS/GSM9 ( pacote com 200 chips).</t>
  </si>
  <si>
    <t>PÇ</t>
  </si>
  <si>
    <t>1.1</t>
  </si>
  <si>
    <t>1.2</t>
  </si>
  <si>
    <t>1.3</t>
  </si>
  <si>
    <t>1.4</t>
  </si>
  <si>
    <t>COMP. CUSTO</t>
  </si>
  <si>
    <t>SECRETARIA MUNICIPAL DE DE INFRAESTRUTURA</t>
  </si>
  <si>
    <t>Bonificação e Despesas Indiretas- BDI (Serviço - 33,14% / Materiais - 19,03% / Equipamento 12,68%)</t>
  </si>
  <si>
    <t>DER ES/010115</t>
  </si>
  <si>
    <t>DER ES/010285</t>
  </si>
  <si>
    <t>DER ES/010101</t>
  </si>
  <si>
    <t>Engenheiro Eletricista</t>
  </si>
  <si>
    <t>DER ES/920611</t>
  </si>
  <si>
    <t>MÊS</t>
  </si>
  <si>
    <t>Tecnico de 2º Grau</t>
  </si>
  <si>
    <t>DER ES/920610</t>
  </si>
  <si>
    <t>DER ES /081124</t>
  </si>
  <si>
    <t>Guindauto Hidraulico, capacidade máxima de carga 6200 kg, alcance máximo horizontal 9,70 mts</t>
  </si>
  <si>
    <t>Fornecedor</t>
  </si>
  <si>
    <t xml:space="preserve">Descrição </t>
  </si>
  <si>
    <t>Valor</t>
  </si>
  <si>
    <t>Média</t>
  </si>
  <si>
    <t>1.5</t>
  </si>
  <si>
    <t>Descrição</t>
  </si>
  <si>
    <t>Unidade</t>
  </si>
  <si>
    <t>Quantidade</t>
  </si>
  <si>
    <t>Valor Unitário</t>
  </si>
  <si>
    <t>Valor Total</t>
  </si>
  <si>
    <t>PREFEITURA MUNICIPAL DE CARIACICA - ES
SECRETARIA MUNICIPAL DE SERVIÇOS - SEMSERV
COORDENAÇÃO DE ILUMINAÇÃO PÚBLICA - CIP</t>
  </si>
  <si>
    <t>Planilha Orçamentária</t>
  </si>
  <si>
    <r>
      <rPr>
        <b/>
        <sz val="11"/>
        <color theme="1"/>
        <rFont val="Calibri"/>
        <family val="2"/>
        <scheme val="minor"/>
      </rPr>
      <t xml:space="preserve">Objeto: </t>
    </r>
    <r>
      <rPr>
        <sz val="11"/>
        <color theme="1"/>
        <rFont val="Calibri"/>
        <family val="2"/>
        <scheme val="minor"/>
      </rPr>
      <t>Contratação de empresa de engenharia especializada para execução de serviços de manutenção da Telegestão do sistema municipal de iluminação pública do município de Cariacica/es com fornecimento de software e equipamentos sobressalentes.</t>
    </r>
  </si>
  <si>
    <t>Total do Serviços</t>
  </si>
  <si>
    <t>SER</t>
  </si>
  <si>
    <t>TRAJETO</t>
  </si>
  <si>
    <t>GALP</t>
  </si>
  <si>
    <t>Data Base: Abril/2024</t>
  </si>
  <si>
    <t>DATA BASE: Abril/2024</t>
  </si>
  <si>
    <t>Obs: Preço-Base: Abril/2024</t>
  </si>
  <si>
    <t>Serviços de manutenção preventiva e corretiva do sistema de Telegestão do parque de Iluminação Pública do município de Cariacica/ES, com a recuperação de equipamentos, intervenções em campo, replanejamentos de redes, fornecimento de peças e equipamentos sobressalentes</t>
  </si>
  <si>
    <t>sistema de supervisão e controle (ssc)-software do setema conforme especificação em projeto basico</t>
  </si>
  <si>
    <t>Planilha Orçamentária - Lote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</si>
</sst>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_(* #,##0_);_(* \(#,##0\);_(* &quot;-&quot;_);_(@_)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_(&quot;R$ &quot;* #,##0.00_);_(&quot;R$ &quot;* \(#,##0.00\);_(&quot;R$ &quot;* \-??_);_(@_)"/>
    <numFmt numFmtId="169" formatCode="&quot;$&quot;#,##0;\-&quot;$&quot;#,##0"/>
    <numFmt numFmtId="170" formatCode="mmmm\ d\,\ yyyy"/>
    <numFmt numFmtId="171" formatCode="_-* #,##0.00\ [$€]_-;\-* #,##0.00\ [$€]_-;_-* &quot;-&quot;??\ [$€]_-;_-@_-"/>
    <numFmt numFmtId="172" formatCode="_(&quot;R$&quot;* #,##0_);_(&quot;R$&quot;* \(#,##0\);_(&quot;R$&quot;* &quot;-&quot;_);_(@_)"/>
    <numFmt numFmtId="173" formatCode="_(&quot;R$&quot;* #,##0.00_);_(&quot;R$&quot;* \(#,##0.00\);_(&quot;R$&quot;* &quot;-&quot;??_);_(@_)"/>
    <numFmt numFmtId="174" formatCode="_(* #,##0.00_);_(* \(#,##0.00\);_(* \-??_);_(@_)"/>
    <numFmt numFmtId="175" formatCode="_-* #,##0.00_-;\-* #,##0.00_-;_-* \-??_-;_-@_-"/>
    <numFmt numFmtId="176" formatCode="000"/>
    <numFmt numFmtId="177" formatCode="0.000"/>
    <numFmt numFmtId="178" formatCode="#,##0.00000"/>
    <numFmt numFmtId="179" formatCode="#,##0.000000"/>
    <numFmt numFmtId="180" formatCode="_(* #,##0_);_(* \(#,##0\);_(* &quot;-&quot;??_);_(@_)"/>
    <numFmt numFmtId="181" formatCode="#,##0.000"/>
    <numFmt numFmtId="182" formatCode="_-&quot;R$&quot;\ * #,##0.0000_-;\-&quot;R$&quot;\ * #,##0.0000_-;_-&quot;R$&quot;\ * &quot;-&quot;??_-;_-@_-"/>
    <numFmt numFmtId="183" formatCode="_-&quot;R$&quot;\ * #,##0.0000_-;\-&quot;R$&quot;\ * #,##0.0000_-;_-&quot;R$&quot;\ * &quot;-&quot;????_-;_-@_-"/>
    <numFmt numFmtId="184" formatCode="#,##0.0000000"/>
  </numFmts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9"/>
      <name val="LinePrinter"/>
    </font>
    <font>
      <b/>
      <sz val="18"/>
      <name val="Arial"/>
      <family val="2"/>
    </font>
    <font>
      <b/>
      <sz val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2"/>
      <color indexed="10"/>
      <name val="Arial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0"/>
      <name val="Helv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>
        <fgColor indexed="1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gray125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8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" fillId="0" borderId="0">
      <alignment wrapText="1"/>
    </xf>
    <xf numFmtId="0" fontId="2" fillId="0" borderId="0">
      <alignment wrapText="1"/>
    </xf>
    <xf numFmtId="0" fontId="6" fillId="4" borderId="0" applyNumberFormat="0" applyBorder="0" applyAlignment="0" applyProtection="0"/>
    <xf numFmtId="3" fontId="7" fillId="16" borderId="0"/>
    <xf numFmtId="0" fontId="8" fillId="17" borderId="1" applyNumberFormat="0" applyAlignment="0" applyProtection="0"/>
    <xf numFmtId="0" fontId="9" fillId="18" borderId="2" applyNumberFormat="0" applyAlignment="0" applyProtection="0"/>
    <xf numFmtId="0" fontId="10" fillId="0" borderId="3" applyNumberFormat="0" applyFill="0" applyAlignment="0" applyProtection="0"/>
    <xf numFmtId="3" fontId="3" fillId="0" borderId="0" applyFill="0" applyBorder="0" applyAlignment="0" applyProtection="0"/>
    <xf numFmtId="166" fontId="4" fillId="0" borderId="0" applyFont="0" applyFill="0" applyBorder="0" applyAlignment="0" applyProtection="0"/>
    <xf numFmtId="169" fontId="3" fillId="0" borderId="0" applyFill="0" applyBorder="0" applyAlignment="0" applyProtection="0"/>
    <xf numFmtId="170" fontId="3" fillId="0" borderId="0" applyFill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11" fillId="7" borderId="1" applyNumberFormat="0" applyAlignment="0" applyProtection="0"/>
    <xf numFmtId="0" fontId="12" fillId="0" borderId="0"/>
    <xf numFmtId="171" fontId="13" fillId="0" borderId="0" applyFont="0" applyFill="0" applyBorder="0" applyAlignment="0" applyProtection="0"/>
    <xf numFmtId="2" fontId="3" fillId="0" borderId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ill="0" applyBorder="0" applyAlignment="0" applyProtection="0"/>
    <xf numFmtId="168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17" fillId="23" borderId="0" applyNumberFormat="0" applyBorder="0" applyAlignment="0" applyProtection="0"/>
    <xf numFmtId="0" fontId="3" fillId="0" borderId="0"/>
    <xf numFmtId="0" fontId="3" fillId="0" borderId="0"/>
    <xf numFmtId="0" fontId="4" fillId="0" borderId="0"/>
    <xf numFmtId="0" fontId="1" fillId="0" borderId="0"/>
    <xf numFmtId="0" fontId="4" fillId="24" borderId="5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25" borderId="0"/>
    <xf numFmtId="0" fontId="18" fillId="17" borderId="6" applyNumberFormat="0" applyAlignment="0" applyProtection="0"/>
    <xf numFmtId="167" fontId="28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3" fillId="0" borderId="0" applyFill="0" applyBorder="0" applyAlignment="0" applyProtection="0"/>
    <xf numFmtId="175" fontId="4" fillId="0" borderId="0" applyFill="0" applyBorder="0" applyAlignment="0" applyProtection="0"/>
    <xf numFmtId="167" fontId="4" fillId="0" borderId="0" applyFont="0" applyFill="0" applyBorder="0" applyAlignment="0" applyProtection="0"/>
    <xf numFmtId="4" fontId="19" fillId="26" borderId="0" applyFont="0" applyFill="0" applyBorder="0" applyAlignment="0">
      <alignment horizontal="centerContinuous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5" borderId="0"/>
    <xf numFmtId="0" fontId="23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4" applyNumberFormat="0" applyFill="0" applyAlignment="0" applyProtection="0"/>
    <xf numFmtId="0" fontId="2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9" applyNumberFormat="0" applyFill="0" applyAlignment="0" applyProtection="0"/>
    <xf numFmtId="44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0" fontId="4" fillId="0" borderId="0"/>
  </cellStyleXfs>
  <cellXfs count="130">
    <xf numFmtId="0" fontId="0" fillId="0" borderId="0" xfId="0"/>
    <xf numFmtId="0" fontId="29" fillId="0" borderId="0" xfId="52" applyFont="1"/>
    <xf numFmtId="0" fontId="29" fillId="28" borderId="10" xfId="52" applyFont="1" applyFill="1" applyBorder="1" applyAlignment="1">
      <alignment horizontal="center" wrapText="1"/>
    </xf>
    <xf numFmtId="2" fontId="29" fillId="0" borderId="10" xfId="52" applyNumberFormat="1" applyFont="1" applyBorder="1" applyAlignment="1">
      <alignment horizontal="right" wrapText="1"/>
    </xf>
    <xf numFmtId="0" fontId="29" fillId="0" borderId="10" xfId="52" applyFont="1" applyBorder="1" applyAlignment="1">
      <alignment horizontal="center" vertical="center"/>
    </xf>
    <xf numFmtId="2" fontId="29" fillId="0" borderId="10" xfId="52" applyNumberFormat="1" applyFont="1" applyBorder="1"/>
    <xf numFmtId="0" fontId="29" fillId="0" borderId="10" xfId="52" applyFont="1" applyBorder="1" applyAlignment="1">
      <alignment horizontal="center" wrapText="1"/>
    </xf>
    <xf numFmtId="0" fontId="29" fillId="28" borderId="10" xfId="52" applyFont="1" applyFill="1" applyBorder="1" applyAlignment="1">
      <alignment wrapText="1"/>
    </xf>
    <xf numFmtId="2" fontId="29" fillId="28" borderId="10" xfId="52" applyNumberFormat="1" applyFont="1" applyFill="1" applyBorder="1" applyAlignment="1">
      <alignment horizontal="right" wrapText="1"/>
    </xf>
    <xf numFmtId="2" fontId="30" fillId="0" borderId="10" xfId="52" applyNumberFormat="1" applyFont="1" applyBorder="1" applyAlignment="1">
      <alignment horizontal="center" wrapText="1"/>
    </xf>
    <xf numFmtId="2" fontId="29" fillId="0" borderId="10" xfId="52" applyNumberFormat="1" applyFont="1" applyBorder="1" applyAlignment="1">
      <alignment horizontal="center" wrapText="1"/>
    </xf>
    <xf numFmtId="0" fontId="29" fillId="0" borderId="0" xfId="52" applyFont="1" applyAlignment="1">
      <alignment horizontal="center"/>
    </xf>
    <xf numFmtId="2" fontId="29" fillId="0" borderId="0" xfId="52" applyNumberFormat="1" applyFont="1"/>
    <xf numFmtId="2" fontId="30" fillId="0" borderId="10" xfId="52" applyNumberFormat="1" applyFont="1" applyBorder="1" applyAlignment="1">
      <alignment horizontal="right" wrapText="1"/>
    </xf>
    <xf numFmtId="2" fontId="29" fillId="0" borderId="10" xfId="52" applyNumberFormat="1" applyFont="1" applyBorder="1" applyAlignment="1">
      <alignment wrapText="1"/>
    </xf>
    <xf numFmtId="0" fontId="29" fillId="0" borderId="10" xfId="52" applyFont="1" applyBorder="1" applyAlignment="1">
      <alignment wrapText="1"/>
    </xf>
    <xf numFmtId="2" fontId="30" fillId="0" borderId="10" xfId="52" applyNumberFormat="1" applyFont="1" applyBorder="1"/>
    <xf numFmtId="0" fontId="31" fillId="0" borderId="10" xfId="52" applyFont="1" applyBorder="1"/>
    <xf numFmtId="0" fontId="30" fillId="0" borderId="13" xfId="52" applyFont="1" applyBorder="1" applyAlignment="1">
      <alignment vertical="center" wrapText="1"/>
    </xf>
    <xf numFmtId="0" fontId="30" fillId="0" borderId="14" xfId="52" applyFont="1" applyBorder="1" applyAlignment="1">
      <alignment vertical="center" wrapText="1"/>
    </xf>
    <xf numFmtId="176" fontId="30" fillId="0" borderId="13" xfId="52" applyNumberFormat="1" applyFont="1" applyBorder="1" applyAlignment="1">
      <alignment horizontal="left" vertical="center" wrapText="1"/>
    </xf>
    <xf numFmtId="0" fontId="30" fillId="0" borderId="14" xfId="52" applyFont="1" applyBorder="1" applyAlignment="1">
      <alignment vertical="center" wrapText="1" readingOrder="1"/>
    </xf>
    <xf numFmtId="0" fontId="30" fillId="0" borderId="13" xfId="52" applyFont="1" applyBorder="1" applyAlignment="1">
      <alignment horizontal="right" vertical="center" wrapText="1" readingOrder="1"/>
    </xf>
    <xf numFmtId="0" fontId="33" fillId="0" borderId="0" xfId="55" applyFont="1" applyAlignment="1">
      <alignment vertical="center"/>
    </xf>
    <xf numFmtId="0" fontId="33" fillId="0" borderId="0" xfId="55" applyFont="1" applyAlignment="1">
      <alignment horizontal="center" vertical="center"/>
    </xf>
    <xf numFmtId="0" fontId="33" fillId="27" borderId="0" xfId="55" applyFont="1" applyFill="1" applyAlignment="1">
      <alignment vertical="center"/>
    </xf>
    <xf numFmtId="0" fontId="33" fillId="26" borderId="0" xfId="55" applyFont="1" applyFill="1" applyAlignment="1">
      <alignment horizontal="center" vertical="center"/>
    </xf>
    <xf numFmtId="0" fontId="33" fillId="0" borderId="0" xfId="55" applyFont="1" applyAlignment="1">
      <alignment horizontal="justify" vertical="center"/>
    </xf>
    <xf numFmtId="4" fontId="33" fillId="0" borderId="0" xfId="55" applyNumberFormat="1" applyFont="1" applyAlignment="1">
      <alignment horizontal="center" vertical="center"/>
    </xf>
    <xf numFmtId="2" fontId="35" fillId="0" borderId="16" xfId="52" applyNumberFormat="1" applyFont="1" applyBorder="1" applyAlignment="1">
      <alignment horizontal="center" vertical="center" wrapText="1"/>
    </xf>
    <xf numFmtId="44" fontId="35" fillId="0" borderId="16" xfId="80" applyFont="1" applyFill="1" applyBorder="1" applyAlignment="1">
      <alignment horizontal="center" vertical="center" wrapText="1"/>
    </xf>
    <xf numFmtId="44" fontId="36" fillId="0" borderId="18" xfId="80" applyFont="1" applyFill="1" applyBorder="1" applyAlignment="1">
      <alignment horizontal="center" vertical="center" wrapText="1"/>
    </xf>
    <xf numFmtId="177" fontId="30" fillId="0" borderId="10" xfId="52" applyNumberFormat="1" applyFont="1" applyBorder="1" applyAlignment="1">
      <alignment horizontal="right" wrapText="1"/>
    </xf>
    <xf numFmtId="177" fontId="29" fillId="0" borderId="10" xfId="52" applyNumberFormat="1" applyFont="1" applyBorder="1" applyAlignment="1">
      <alignment horizontal="right" wrapText="1"/>
    </xf>
    <xf numFmtId="177" fontId="29" fillId="28" borderId="10" xfId="52" applyNumberFormat="1" applyFont="1" applyFill="1" applyBorder="1" applyAlignment="1">
      <alignment horizontal="right" wrapText="1"/>
    </xf>
    <xf numFmtId="177" fontId="29" fillId="0" borderId="0" xfId="52" applyNumberFormat="1" applyFont="1"/>
    <xf numFmtId="176" fontId="37" fillId="0" borderId="10" xfId="62" applyNumberFormat="1" applyFont="1" applyFill="1" applyBorder="1" applyAlignment="1">
      <alignment horizontal="center" vertical="center"/>
    </xf>
    <xf numFmtId="0" fontId="35" fillId="0" borderId="16" xfId="52" applyFont="1" applyBorder="1" applyAlignment="1">
      <alignment horizontal="center" vertical="center" wrapText="1"/>
    </xf>
    <xf numFmtId="167" fontId="38" fillId="29" borderId="10" xfId="62" applyFont="1" applyFill="1" applyBorder="1" applyAlignment="1">
      <alignment horizontal="center" vertical="center"/>
    </xf>
    <xf numFmtId="0" fontId="38" fillId="29" borderId="10" xfId="55" applyFont="1" applyFill="1" applyBorder="1" applyAlignment="1">
      <alignment horizontal="center" vertical="center" wrapText="1"/>
    </xf>
    <xf numFmtId="4" fontId="38" fillId="29" borderId="10" xfId="55" applyNumberFormat="1" applyFont="1" applyFill="1" applyBorder="1" applyAlignment="1">
      <alignment horizontal="center" vertical="center" wrapText="1"/>
    </xf>
    <xf numFmtId="0" fontId="35" fillId="0" borderId="10" xfId="52" applyFont="1" applyBorder="1" applyAlignment="1">
      <alignment horizontal="left" vertical="top" wrapText="1"/>
    </xf>
    <xf numFmtId="0" fontId="36" fillId="0" borderId="17" xfId="0" applyFont="1" applyBorder="1" applyAlignment="1">
      <alignment horizontal="left" vertical="center" wrapText="1"/>
    </xf>
    <xf numFmtId="0" fontId="36" fillId="0" borderId="17" xfId="0" applyFont="1" applyBorder="1" applyAlignment="1">
      <alignment horizontal="center" vertical="center" wrapText="1"/>
    </xf>
    <xf numFmtId="2" fontId="36" fillId="0" borderId="17" xfId="0" applyNumberFormat="1" applyFont="1" applyBorder="1" applyAlignment="1">
      <alignment horizontal="center" vertical="center" wrapText="1"/>
    </xf>
    <xf numFmtId="0" fontId="30" fillId="0" borderId="10" xfId="52" applyFont="1" applyBorder="1" applyAlignment="1">
      <alignment horizontal="center" vertical="center" wrapText="1"/>
    </xf>
    <xf numFmtId="0" fontId="29" fillId="28" borderId="10" xfId="52" applyFont="1" applyFill="1" applyBorder="1" applyAlignment="1">
      <alignment horizontal="justify" wrapText="1"/>
    </xf>
    <xf numFmtId="0" fontId="29" fillId="0" borderId="10" xfId="82" applyFont="1" applyBorder="1" applyAlignment="1">
      <alignment horizontal="justify"/>
    </xf>
    <xf numFmtId="0" fontId="29" fillId="0" borderId="10" xfId="52" applyFont="1" applyBorder="1" applyAlignment="1">
      <alignment horizontal="justify" wrapText="1"/>
    </xf>
    <xf numFmtId="0" fontId="40" fillId="0" borderId="10" xfId="0" applyFont="1" applyBorder="1" applyAlignment="1">
      <alignment horizontal="center" vertical="center" wrapText="1"/>
    </xf>
    <xf numFmtId="0" fontId="30" fillId="0" borderId="10" xfId="52" applyFont="1" applyBorder="1" applyAlignment="1">
      <alignment horizontal="center" wrapText="1"/>
    </xf>
    <xf numFmtId="0" fontId="30" fillId="0" borderId="10" xfId="52" applyFont="1" applyBorder="1" applyAlignment="1">
      <alignment wrapText="1"/>
    </xf>
    <xf numFmtId="44" fontId="30" fillId="0" borderId="0" xfId="52" applyNumberFormat="1" applyFont="1" applyAlignment="1">
      <alignment horizontal="left" vertical="center" wrapText="1" readingOrder="1"/>
    </xf>
    <xf numFmtId="0" fontId="29" fillId="0" borderId="10" xfId="81" applyFont="1" applyBorder="1" applyAlignment="1">
      <alignment horizontal="justify" wrapText="1"/>
    </xf>
    <xf numFmtId="0" fontId="30" fillId="0" borderId="13" xfId="52" applyFont="1" applyBorder="1" applyAlignment="1">
      <alignment horizontal="center" vertical="center" wrapText="1" readingOrder="1"/>
    </xf>
    <xf numFmtId="2" fontId="30" fillId="0" borderId="11" xfId="52" applyNumberFormat="1" applyFont="1" applyBorder="1"/>
    <xf numFmtId="164" fontId="33" fillId="0" borderId="0" xfId="55" applyNumberFormat="1" applyFont="1" applyAlignment="1">
      <alignment vertical="center"/>
    </xf>
    <xf numFmtId="4" fontId="29" fillId="0" borderId="0" xfId="52" applyNumberFormat="1" applyFont="1"/>
    <xf numFmtId="178" fontId="33" fillId="0" borderId="0" xfId="55" applyNumberFormat="1" applyFont="1" applyAlignment="1">
      <alignment horizontal="center" vertical="center"/>
    </xf>
    <xf numFmtId="179" fontId="33" fillId="0" borderId="0" xfId="55" applyNumberFormat="1" applyFont="1" applyAlignment="1">
      <alignment horizontal="center" vertical="center"/>
    </xf>
    <xf numFmtId="0" fontId="29" fillId="28" borderId="10" xfId="52" applyFont="1" applyFill="1" applyBorder="1" applyAlignment="1">
      <alignment horizontal="center" vertical="center" wrapText="1"/>
    </xf>
    <xf numFmtId="177" fontId="29" fillId="28" borderId="10" xfId="52" applyNumberFormat="1" applyFont="1" applyFill="1" applyBorder="1" applyAlignment="1">
      <alignment horizontal="right" vertical="center" wrapText="1"/>
    </xf>
    <xf numFmtId="2" fontId="29" fillId="28" borderId="10" xfId="52" applyNumberFormat="1" applyFont="1" applyFill="1" applyBorder="1" applyAlignment="1">
      <alignment horizontal="right" vertical="center" wrapText="1"/>
    </xf>
    <xf numFmtId="4" fontId="31" fillId="0" borderId="10" xfId="52" applyNumberFormat="1" applyFont="1" applyBorder="1" applyAlignment="1">
      <alignment vertical="center"/>
    </xf>
    <xf numFmtId="2" fontId="29" fillId="0" borderId="10" xfId="52" applyNumberFormat="1" applyFont="1" applyBorder="1" applyAlignment="1">
      <alignment horizontal="right" vertical="center" wrapText="1"/>
    </xf>
    <xf numFmtId="0" fontId="29" fillId="0" borderId="10" xfId="81" applyFont="1" applyBorder="1" applyAlignment="1">
      <alignment horizontal="center" vertical="center" wrapText="1"/>
    </xf>
    <xf numFmtId="177" fontId="29" fillId="0" borderId="10" xfId="52" applyNumberFormat="1" applyFont="1" applyBorder="1" applyAlignment="1">
      <alignment horizontal="right" vertical="center" wrapText="1"/>
    </xf>
    <xf numFmtId="2" fontId="29" fillId="0" borderId="10" xfId="52" applyNumberFormat="1" applyFont="1" applyBorder="1" applyAlignment="1">
      <alignment vertical="center"/>
    </xf>
    <xf numFmtId="0" fontId="29" fillId="0" borderId="10" xfId="52" applyFont="1" applyBorder="1" applyAlignment="1">
      <alignment horizontal="center" vertical="center" wrapText="1"/>
    </xf>
    <xf numFmtId="2" fontId="29" fillId="0" borderId="10" xfId="52" applyNumberFormat="1" applyFont="1" applyBorder="1" applyAlignment="1">
      <alignment horizontal="center" vertical="center"/>
    </xf>
    <xf numFmtId="2" fontId="29" fillId="0" borderId="10" xfId="52" applyNumberFormat="1" applyFont="1" applyBorder="1" applyAlignment="1">
      <alignment horizontal="center" vertical="center" wrapText="1"/>
    </xf>
    <xf numFmtId="0" fontId="30" fillId="0" borderId="10" xfId="52" applyFont="1" applyBorder="1" applyAlignment="1">
      <alignment horizontal="center"/>
    </xf>
    <xf numFmtId="180" fontId="0" fillId="0" borderId="10" xfId="62" applyNumberFormat="1" applyFont="1" applyBorder="1" applyAlignment="1">
      <alignment vertical="center"/>
    </xf>
    <xf numFmtId="0" fontId="39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181" fontId="33" fillId="0" borderId="0" xfId="55" applyNumberFormat="1" applyFont="1" applyAlignment="1">
      <alignment horizontal="center" vertical="center"/>
    </xf>
    <xf numFmtId="182" fontId="34" fillId="0" borderId="17" xfId="80" applyNumberFormat="1" applyFont="1" applyFill="1" applyBorder="1" applyAlignment="1">
      <alignment horizontal="center" vertical="center" wrapText="1"/>
    </xf>
    <xf numFmtId="182" fontId="39" fillId="0" borderId="17" xfId="80" applyNumberFormat="1" applyFont="1" applyFill="1" applyBorder="1" applyAlignment="1">
      <alignment horizontal="center" vertical="center" wrapText="1"/>
    </xf>
    <xf numFmtId="178" fontId="33" fillId="0" borderId="0" xfId="55" applyNumberFormat="1" applyFont="1" applyAlignment="1">
      <alignment horizontal="right" vertical="center"/>
    </xf>
    <xf numFmtId="182" fontId="39" fillId="0" borderId="10" xfId="0" applyNumberFormat="1" applyFont="1" applyBorder="1"/>
    <xf numFmtId="182" fontId="0" fillId="0" borderId="0" xfId="0" applyNumberFormat="1"/>
    <xf numFmtId="2" fontId="35" fillId="0" borderId="16" xfId="52" applyNumberFormat="1" applyFont="1" applyBorder="1" applyAlignment="1">
      <alignment horizontal="right" vertical="center" wrapText="1"/>
    </xf>
    <xf numFmtId="0" fontId="29" fillId="0" borderId="10" xfId="52" applyFont="1" applyBorder="1" applyAlignment="1">
      <alignment vertical="center" wrapText="1"/>
    </xf>
    <xf numFmtId="0" fontId="0" fillId="0" borderId="10" xfId="0" applyBorder="1" applyAlignment="1">
      <alignment horizontal="justify" vertical="center" wrapText="1"/>
    </xf>
    <xf numFmtId="183" fontId="0" fillId="0" borderId="0" xfId="0" applyNumberFormat="1"/>
    <xf numFmtId="179" fontId="33" fillId="0" borderId="0" xfId="55" applyNumberFormat="1" applyFont="1" applyAlignment="1">
      <alignment horizontal="right" vertical="center"/>
    </xf>
    <xf numFmtId="184" fontId="33" fillId="0" borderId="0" xfId="55" applyNumberFormat="1" applyFont="1" applyAlignment="1">
      <alignment horizontal="right" vertical="center"/>
    </xf>
    <xf numFmtId="44" fontId="0" fillId="0" borderId="10" xfId="0" applyNumberFormat="1" applyBorder="1" applyAlignment="1">
      <alignment vertical="center"/>
    </xf>
    <xf numFmtId="44" fontId="39" fillId="0" borderId="10" xfId="0" applyNumberFormat="1" applyFont="1" applyBorder="1"/>
    <xf numFmtId="0" fontId="3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39" fillId="0" borderId="10" xfId="0" applyFont="1" applyBorder="1" applyAlignment="1">
      <alignment horizontal="center" wrapText="1"/>
    </xf>
    <xf numFmtId="0" fontId="0" fillId="0" borderId="10" xfId="0" applyBorder="1" applyAlignment="1">
      <alignment horizontal="left" wrapText="1"/>
    </xf>
    <xf numFmtId="0" fontId="37" fillId="0" borderId="23" xfId="55" applyFont="1" applyBorder="1" applyAlignment="1">
      <alignment horizontal="center" vertical="center"/>
    </xf>
    <xf numFmtId="0" fontId="37" fillId="0" borderId="24" xfId="55" applyFont="1" applyBorder="1" applyAlignment="1">
      <alignment horizontal="center" vertical="center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15" fillId="0" borderId="11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38" fillId="30" borderId="20" xfId="0" applyFont="1" applyFill="1" applyBorder="1" applyAlignment="1" applyProtection="1">
      <alignment horizontal="left" vertical="center" wrapText="1"/>
      <protection locked="0"/>
    </xf>
    <xf numFmtId="0" fontId="38" fillId="30" borderId="21" xfId="0" applyFont="1" applyFill="1" applyBorder="1" applyAlignment="1" applyProtection="1">
      <alignment horizontal="left" vertical="center" wrapText="1"/>
      <protection locked="0"/>
    </xf>
    <xf numFmtId="0" fontId="38" fillId="30" borderId="0" xfId="0" applyFont="1" applyFill="1" applyAlignment="1" applyProtection="1">
      <alignment horizontal="left" vertical="center" wrapText="1"/>
      <protection locked="0"/>
    </xf>
    <xf numFmtId="0" fontId="38" fillId="30" borderId="15" xfId="0" applyFont="1" applyFill="1" applyBorder="1" applyAlignment="1" applyProtection="1">
      <alignment horizontal="left" vertical="center" wrapText="1"/>
      <protection locked="0"/>
    </xf>
    <xf numFmtId="177" fontId="30" fillId="0" borderId="10" xfId="52" applyNumberFormat="1" applyFont="1" applyBorder="1" applyAlignment="1">
      <alignment horizontal="center"/>
    </xf>
    <xf numFmtId="0" fontId="29" fillId="0" borderId="10" xfId="52" applyFont="1" applyBorder="1" applyAlignment="1">
      <alignment horizontal="center" vertical="center"/>
    </xf>
    <xf numFmtId="44" fontId="29" fillId="0" borderId="10" xfId="62" applyNumberFormat="1" applyFont="1" applyBorder="1" applyAlignment="1">
      <alignment horizontal="center" vertical="center"/>
    </xf>
    <xf numFmtId="0" fontId="29" fillId="0" borderId="10" xfId="81" applyFont="1" applyBorder="1" applyAlignment="1">
      <alignment horizontal="left" wrapText="1"/>
    </xf>
    <xf numFmtId="0" fontId="29" fillId="0" borderId="10" xfId="81" applyFont="1" applyBorder="1" applyAlignment="1">
      <alignment horizontal="center" vertical="center" wrapText="1"/>
    </xf>
    <xf numFmtId="0" fontId="29" fillId="0" borderId="10" xfId="52" applyFont="1" applyBorder="1" applyAlignment="1">
      <alignment horizontal="left" wrapText="1"/>
    </xf>
    <xf numFmtId="0" fontId="30" fillId="0" borderId="10" xfId="52" applyFont="1" applyBorder="1" applyAlignment="1">
      <alignment horizontal="left" wrapText="1"/>
    </xf>
    <xf numFmtId="0" fontId="15" fillId="0" borderId="0" xfId="52" applyFont="1" applyAlignment="1">
      <alignment horizontal="center" vertical="center" wrapText="1"/>
    </xf>
    <xf numFmtId="0" fontId="30" fillId="0" borderId="10" xfId="52" applyFont="1" applyBorder="1" applyAlignment="1">
      <alignment horizontal="center" wrapText="1"/>
    </xf>
    <xf numFmtId="0" fontId="30" fillId="0" borderId="10" xfId="52" applyFont="1" applyBorder="1" applyAlignment="1">
      <alignment horizontal="right"/>
    </xf>
    <xf numFmtId="0" fontId="30" fillId="0" borderId="10" xfId="52" applyFont="1" applyBorder="1" applyAlignment="1">
      <alignment wrapText="1"/>
    </xf>
    <xf numFmtId="0" fontId="32" fillId="0" borderId="10" xfId="52" applyFont="1" applyBorder="1" applyAlignment="1">
      <alignment horizontal="center"/>
    </xf>
    <xf numFmtId="0" fontId="30" fillId="0" borderId="0" xfId="52" applyFont="1" applyAlignment="1">
      <alignment horizontal="right" vertical="center" wrapText="1"/>
    </xf>
    <xf numFmtId="0" fontId="30" fillId="0" borderId="12" xfId="52" applyFont="1" applyBorder="1" applyAlignment="1">
      <alignment horizontal="right" vertical="center" wrapText="1"/>
    </xf>
    <xf numFmtId="0" fontId="30" fillId="0" borderId="13" xfId="52" applyFont="1" applyBorder="1" applyAlignment="1">
      <alignment horizontal="right" vertical="center" wrapText="1"/>
    </xf>
    <xf numFmtId="0" fontId="30" fillId="0" borderId="12" xfId="52" applyFont="1" applyBorder="1" applyAlignment="1">
      <alignment horizontal="left" vertical="center" wrapText="1" readingOrder="1"/>
    </xf>
    <xf numFmtId="0" fontId="30" fillId="0" borderId="13" xfId="52" applyFont="1" applyBorder="1" applyAlignment="1">
      <alignment horizontal="left" vertical="center" wrapText="1" readingOrder="1"/>
    </xf>
    <xf numFmtId="0" fontId="30" fillId="0" borderId="11" xfId="52" applyFont="1" applyBorder="1" applyAlignment="1">
      <alignment horizontal="right"/>
    </xf>
    <xf numFmtId="0" fontId="30" fillId="0" borderId="22" xfId="52" applyFont="1" applyBorder="1" applyAlignment="1">
      <alignment wrapText="1"/>
    </xf>
    <xf numFmtId="0" fontId="29" fillId="0" borderId="10" xfId="52" applyFont="1" applyBorder="1" applyAlignment="1">
      <alignment horizontal="center"/>
    </xf>
    <xf numFmtId="0" fontId="29" fillId="0" borderId="10" xfId="52" applyFont="1" applyBorder="1" applyAlignment="1">
      <alignment horizontal="left" vertical="center" wrapText="1"/>
    </xf>
    <xf numFmtId="0" fontId="29" fillId="0" borderId="10" xfId="52" applyFont="1" applyBorder="1" applyAlignment="1">
      <alignment horizontal="center" vertical="center" wrapText="1"/>
    </xf>
    <xf numFmtId="0" fontId="30" fillId="0" borderId="12" xfId="52" applyFont="1" applyBorder="1" applyAlignment="1">
      <alignment horizontal="right"/>
    </xf>
    <xf numFmtId="0" fontId="30" fillId="0" borderId="13" xfId="52" applyFont="1" applyBorder="1" applyAlignment="1">
      <alignment horizontal="right"/>
    </xf>
    <xf numFmtId="0" fontId="30" fillId="0" borderId="14" xfId="52" applyFont="1" applyBorder="1" applyAlignment="1">
      <alignment horizontal="right"/>
    </xf>
    <xf numFmtId="0" fontId="30" fillId="0" borderId="12" xfId="52" applyFont="1" applyBorder="1" applyAlignment="1">
      <alignment wrapText="1"/>
    </xf>
    <xf numFmtId="0" fontId="30" fillId="0" borderId="13" xfId="52" applyFont="1" applyBorder="1" applyAlignment="1">
      <alignment wrapText="1"/>
    </xf>
    <xf numFmtId="0" fontId="30" fillId="0" borderId="14" xfId="52" applyFont="1" applyBorder="1" applyAlignment="1">
      <alignment wrapText="1"/>
    </xf>
  </cellXfs>
  <cellStyles count="83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ld" xfId="19"/>
    <cellStyle name="Bold 2" xfId="20"/>
    <cellStyle name="Bom 2" xfId="21"/>
    <cellStyle name="calcul" xfId="22"/>
    <cellStyle name="Cálculo 2" xfId="23"/>
    <cellStyle name="Célula de Verificação 2" xfId="24"/>
    <cellStyle name="Célula Vinculada 2" xfId="25"/>
    <cellStyle name="Comma0" xfId="26"/>
    <cellStyle name="Currency 3" xfId="27"/>
    <cellStyle name="Currency0" xfId="28"/>
    <cellStyle name="Date" xfId="29"/>
    <cellStyle name="Ênfase1 2" xfId="30"/>
    <cellStyle name="Ênfase2 2" xfId="31"/>
    <cellStyle name="Ênfase3 2" xfId="32"/>
    <cellStyle name="Ênfase4 2" xfId="33"/>
    <cellStyle name="Ênfase5 2" xfId="34"/>
    <cellStyle name="Ênfase6 2" xfId="35"/>
    <cellStyle name="Entrada 2" xfId="36"/>
    <cellStyle name="Estilo 1" xfId="37"/>
    <cellStyle name="Euro" xfId="38"/>
    <cellStyle name="Fixed" xfId="39"/>
    <cellStyle name="Heading 1" xfId="40"/>
    <cellStyle name="Heading 2" xfId="41"/>
    <cellStyle name="Incorreto 2" xfId="42"/>
    <cellStyle name="Milliers [0]_=iso-88" xfId="43"/>
    <cellStyle name="Milliers_=iso-88" xfId="44"/>
    <cellStyle name="Moeda" xfId="80" builtinId="4"/>
    <cellStyle name="Moeda 2" xfId="45"/>
    <cellStyle name="Moeda 2 2" xfId="46"/>
    <cellStyle name="Moeda 3" xfId="47"/>
    <cellStyle name="Moeda 4" xfId="48"/>
    <cellStyle name="Moeda 5" xfId="79"/>
    <cellStyle name="Monétaire [0]_=iso-88" xfId="49"/>
    <cellStyle name="Monétaire_=iso-88" xfId="50"/>
    <cellStyle name="Neutra 2" xfId="51"/>
    <cellStyle name="Normal" xfId="0" builtinId="0"/>
    <cellStyle name="Normal 2" xfId="52"/>
    <cellStyle name="Normal 2 2" xfId="53"/>
    <cellStyle name="Normal 2_Planilha Composição Orçamentária Edital CPL - HMT" xfId="82"/>
    <cellStyle name="Normal 3" xfId="54"/>
    <cellStyle name="Normal 4" xfId="55"/>
    <cellStyle name="Normal 7" xfId="81"/>
    <cellStyle name="Nota 2" xfId="56"/>
    <cellStyle name="Porcentagem 2" xfId="57"/>
    <cellStyle name="Porcentagem 3" xfId="58"/>
    <cellStyle name="Porcentagem 4" xfId="59"/>
    <cellStyle name="rubrique" xfId="60"/>
    <cellStyle name="Saída 2" xfId="61"/>
    <cellStyle name="Separador de milhares 2" xfId="63"/>
    <cellStyle name="Separador de milhares 2 2" xfId="64"/>
    <cellStyle name="Separador de milhares 2 3" xfId="65"/>
    <cellStyle name="Separador de milhares 3" xfId="66"/>
    <cellStyle name="Separador de milhares 4" xfId="67"/>
    <cellStyle name="tab01" xfId="68"/>
    <cellStyle name="Texto de Aviso 2" xfId="69"/>
    <cellStyle name="Texto Explicativo 2" xfId="70"/>
    <cellStyle name="titre" xfId="71"/>
    <cellStyle name="Título 1 1" xfId="72"/>
    <cellStyle name="Título 1 2" xfId="73"/>
    <cellStyle name="Título 2 2" xfId="74"/>
    <cellStyle name="Título 3 2" xfId="75"/>
    <cellStyle name="Título 4 2" xfId="76"/>
    <cellStyle name="Título 5" xfId="77"/>
    <cellStyle name="Total 2" xfId="78"/>
    <cellStyle name="Vírgula" xfId="62" builtinId="3"/>
  </cellStyles>
  <dxfs count="0"/>
  <tableStyles count="0" defaultTableStyle="TableStyleMedium9" defaultPivotStyle="PivotStyleLight16"/>
  <colors>
    <mruColors>
      <color rgb="FFCCFFFF"/>
      <color rgb="FFCCFFCC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114300</xdr:rowOff>
    </xdr:from>
    <xdr:to>
      <xdr:col>1</xdr:col>
      <xdr:colOff>785152</xdr:colOff>
      <xdr:row>1</xdr:row>
      <xdr:rowOff>571499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9AAD4D8D-BD0A-4A06-9322-95CA6643E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14300"/>
          <a:ext cx="604177" cy="457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59810</xdr:colOff>
      <xdr:row>2</xdr:row>
      <xdr:rowOff>56030</xdr:rowOff>
    </xdr:from>
    <xdr:to>
      <xdr:col>0</xdr:col>
      <xdr:colOff>932678</xdr:colOff>
      <xdr:row>4</xdr:row>
      <xdr:rowOff>134471</xdr:rowOff>
    </xdr:to>
    <xdr:pic>
      <xdr:nvPicPr>
        <xdr:cNvPr id="3" name="Imagem 2" descr="Brasao_Cariacica-COLOR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0" y="672354"/>
          <a:ext cx="872868" cy="549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</xdr:rowOff>
    </xdr:from>
    <xdr:to>
      <xdr:col>0</xdr:col>
      <xdr:colOff>828675</xdr:colOff>
      <xdr:row>1</xdr:row>
      <xdr:rowOff>302952</xdr:rowOff>
    </xdr:to>
    <xdr:pic>
      <xdr:nvPicPr>
        <xdr:cNvPr id="3" name="Imagem 2" descr="Brasao_Cariacica-COLOR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"/>
          <a:ext cx="733425" cy="64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</xdr:rowOff>
    </xdr:from>
    <xdr:to>
      <xdr:col>0</xdr:col>
      <xdr:colOff>828675</xdr:colOff>
      <xdr:row>1</xdr:row>
      <xdr:rowOff>302952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"/>
          <a:ext cx="733425" cy="64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</xdr:rowOff>
    </xdr:from>
    <xdr:to>
      <xdr:col>0</xdr:col>
      <xdr:colOff>828675</xdr:colOff>
      <xdr:row>1</xdr:row>
      <xdr:rowOff>302952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"/>
          <a:ext cx="733425" cy="64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</xdr:rowOff>
    </xdr:from>
    <xdr:to>
      <xdr:col>0</xdr:col>
      <xdr:colOff>828675</xdr:colOff>
      <xdr:row>1</xdr:row>
      <xdr:rowOff>302952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"/>
          <a:ext cx="733425" cy="64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</xdr:rowOff>
    </xdr:from>
    <xdr:to>
      <xdr:col>0</xdr:col>
      <xdr:colOff>828675</xdr:colOff>
      <xdr:row>1</xdr:row>
      <xdr:rowOff>302952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"/>
          <a:ext cx="733425" cy="64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workbookViewId="0">
      <selection activeCell="D16" sqref="D16"/>
    </sheetView>
  </sheetViews>
  <sheetFormatPr defaultRowHeight="15"/>
  <cols>
    <col min="1" max="1" width="2.140625" customWidth="1"/>
    <col min="2" max="2" width="50.5703125" customWidth="1"/>
    <col min="3" max="3" width="10.42578125" customWidth="1"/>
    <col min="4" max="4" width="11.42578125" bestFit="1" customWidth="1"/>
    <col min="5" max="5" width="13.5703125" customWidth="1"/>
    <col min="6" max="6" width="18" customWidth="1"/>
  </cols>
  <sheetData>
    <row r="1" spans="2:6" ht="9" customHeight="1"/>
    <row r="2" spans="2:6" ht="51.75" customHeight="1">
      <c r="B2" s="91" t="s">
        <v>81</v>
      </c>
      <c r="C2" s="89"/>
      <c r="D2" s="89"/>
      <c r="E2" s="89"/>
      <c r="F2" s="89"/>
    </row>
    <row r="3" spans="2:6">
      <c r="B3" s="89" t="s">
        <v>82</v>
      </c>
      <c r="C3" s="89"/>
      <c r="D3" s="89"/>
      <c r="E3" s="89"/>
      <c r="F3" s="89"/>
    </row>
    <row r="4" spans="2:6" ht="50.25" customHeight="1">
      <c r="B4" s="92" t="s">
        <v>83</v>
      </c>
      <c r="C4" s="92"/>
      <c r="D4" s="92"/>
      <c r="E4" s="92"/>
      <c r="F4" s="92"/>
    </row>
    <row r="5" spans="2:6">
      <c r="B5" s="89" t="s">
        <v>93</v>
      </c>
      <c r="C5" s="90"/>
      <c r="D5" s="90"/>
      <c r="E5" s="89" t="s">
        <v>88</v>
      </c>
      <c r="F5" s="90"/>
    </row>
    <row r="6" spans="2:6" ht="3.75" customHeight="1">
      <c r="B6" s="90"/>
      <c r="C6" s="90"/>
      <c r="D6" s="90"/>
      <c r="E6" s="90"/>
      <c r="F6" s="90"/>
    </row>
    <row r="7" spans="2:6">
      <c r="B7" s="73" t="s">
        <v>76</v>
      </c>
      <c r="C7" s="73" t="s">
        <v>77</v>
      </c>
      <c r="D7" s="73" t="s">
        <v>78</v>
      </c>
      <c r="E7" s="73" t="s">
        <v>79</v>
      </c>
      <c r="F7" s="73" t="s">
        <v>80</v>
      </c>
    </row>
    <row r="8" spans="2:6" ht="5.25" customHeight="1">
      <c r="B8" s="90"/>
      <c r="C8" s="90"/>
      <c r="D8" s="90"/>
      <c r="E8" s="90"/>
      <c r="F8" s="90"/>
    </row>
    <row r="9" spans="2:6" ht="118.5" customHeight="1">
      <c r="B9" s="83" t="s">
        <v>91</v>
      </c>
      <c r="C9" s="74" t="s">
        <v>8</v>
      </c>
      <c r="D9" s="72">
        <f>16500*12</f>
        <v>198000</v>
      </c>
      <c r="E9" s="87">
        <f>ROUND('Planilha de Custo'!G17,4)</f>
        <v>20.9329</v>
      </c>
      <c r="F9" s="87">
        <f>'Planilha de Custo'!G13</f>
        <v>4144714.2042</v>
      </c>
    </row>
    <row r="10" spans="2:6">
      <c r="B10" s="89" t="s">
        <v>84</v>
      </c>
      <c r="C10" s="89"/>
      <c r="D10" s="89"/>
      <c r="E10" s="89"/>
      <c r="F10" s="88">
        <f>F9</f>
        <v>4144714.2042</v>
      </c>
    </row>
    <row r="11" spans="2:6">
      <c r="F11" s="80"/>
    </row>
    <row r="12" spans="2:6">
      <c r="F12" s="79"/>
    </row>
    <row r="14" spans="2:6">
      <c r="F14" s="84"/>
    </row>
  </sheetData>
  <mergeCells count="8">
    <mergeCell ref="B10:E10"/>
    <mergeCell ref="B8:F8"/>
    <mergeCell ref="B2:F2"/>
    <mergeCell ref="B3:F3"/>
    <mergeCell ref="B4:F4"/>
    <mergeCell ref="E5:F5"/>
    <mergeCell ref="B5:D5"/>
    <mergeCell ref="B6:F6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4"/>
  <sheetViews>
    <sheetView showGridLines="0" view="pageBreakPreview" zoomScale="90" zoomScaleNormal="80" zoomScaleSheetLayoutView="90" workbookViewId="0">
      <selection activeCell="G17" sqref="G17:G24"/>
    </sheetView>
  </sheetViews>
  <sheetFormatPr defaultColWidth="9.140625" defaultRowHeight="14.25"/>
  <cols>
    <col min="1" max="1" width="17" style="23" bestFit="1" customWidth="1"/>
    <col min="2" max="2" width="5.7109375" style="26" bestFit="1" customWidth="1"/>
    <col min="3" max="3" width="84.5703125" style="27" bestFit="1" customWidth="1"/>
    <col min="4" max="4" width="7" style="24" bestFit="1" customWidth="1"/>
    <col min="5" max="5" width="9" style="24" bestFit="1" customWidth="1"/>
    <col min="6" max="6" width="14.28515625" style="28" bestFit="1" customWidth="1"/>
    <col min="7" max="7" width="23.85546875" style="28" customWidth="1"/>
    <col min="8" max="8" width="11.42578125" style="23" bestFit="1" customWidth="1"/>
    <col min="9" max="9" width="9.140625" style="23"/>
    <col min="10" max="10" width="11.42578125" style="23" bestFit="1" customWidth="1"/>
    <col min="11" max="218" width="9.140625" style="23"/>
    <col min="219" max="219" width="7.85546875" style="23" bestFit="1" customWidth="1"/>
    <col min="220" max="220" width="59.28515625" style="23" bestFit="1" customWidth="1"/>
    <col min="221" max="221" width="15.7109375" style="23" customWidth="1"/>
    <col min="222" max="222" width="10.140625" style="23" customWidth="1"/>
    <col min="223" max="235" width="0" style="23" hidden="1" customWidth="1"/>
    <col min="236" max="236" width="17" style="23" customWidth="1"/>
    <col min="237" max="237" width="24.85546875" style="23" customWidth="1"/>
    <col min="238" max="238" width="26.85546875" style="23" customWidth="1"/>
    <col min="239" max="16384" width="9.140625" style="23"/>
  </cols>
  <sheetData>
    <row r="1" spans="1:60" customFormat="1" ht="26.25" customHeight="1">
      <c r="A1" s="95" t="s">
        <v>5</v>
      </c>
      <c r="B1" s="95"/>
      <c r="C1" s="95"/>
      <c r="D1" s="95"/>
      <c r="E1" s="95"/>
      <c r="F1" s="95"/>
      <c r="G1" s="95"/>
    </row>
    <row r="2" spans="1:60" customFormat="1" ht="21.75" customHeight="1">
      <c r="A2" s="95" t="s">
        <v>38</v>
      </c>
      <c r="B2" s="96"/>
      <c r="C2" s="96"/>
      <c r="D2" s="96"/>
      <c r="E2" s="96"/>
      <c r="F2" s="96"/>
      <c r="G2" s="96"/>
    </row>
    <row r="3" spans="1:60" customFormat="1" ht="29.25" customHeight="1">
      <c r="A3" s="96"/>
      <c r="B3" s="95" t="s">
        <v>41</v>
      </c>
      <c r="C3" s="95"/>
      <c r="D3" s="95"/>
      <c r="E3" s="95"/>
      <c r="F3" s="98" t="s">
        <v>89</v>
      </c>
      <c r="G3" s="99"/>
    </row>
    <row r="4" spans="1:60" customFormat="1" ht="16.5" customHeight="1">
      <c r="A4" s="97"/>
      <c r="B4" s="95"/>
      <c r="C4" s="95"/>
      <c r="D4" s="95"/>
      <c r="E4" s="95"/>
      <c r="F4" s="100" t="s">
        <v>39</v>
      </c>
      <c r="G4" s="101"/>
    </row>
    <row r="5" spans="1:60" customFormat="1" ht="34.5" customHeight="1">
      <c r="A5" s="97"/>
      <c r="B5" s="95"/>
      <c r="C5" s="95"/>
      <c r="D5" s="95"/>
      <c r="E5" s="95"/>
      <c r="F5" s="100" t="s">
        <v>40</v>
      </c>
      <c r="G5" s="101"/>
    </row>
    <row r="6" spans="1:60" s="24" customFormat="1" ht="31.5">
      <c r="A6" s="38" t="s">
        <v>58</v>
      </c>
      <c r="B6" s="39" t="s">
        <v>0</v>
      </c>
      <c r="C6" s="39" t="s">
        <v>37</v>
      </c>
      <c r="D6" s="39" t="s">
        <v>1</v>
      </c>
      <c r="E6" s="39" t="s">
        <v>2</v>
      </c>
      <c r="F6" s="40" t="s">
        <v>3</v>
      </c>
      <c r="G6" s="40" t="s">
        <v>4</v>
      </c>
    </row>
    <row r="7" spans="1:60" s="25" customFormat="1" ht="15">
      <c r="A7" s="36">
        <v>1</v>
      </c>
      <c r="B7" s="49" t="s">
        <v>54</v>
      </c>
      <c r="C7" s="41" t="s">
        <v>92</v>
      </c>
      <c r="D7" s="37" t="s">
        <v>46</v>
      </c>
      <c r="E7" s="81">
        <v>12</v>
      </c>
      <c r="F7" s="30">
        <f>'C.C.001'!I44</f>
        <v>14998.371999999999</v>
      </c>
      <c r="G7" s="76">
        <f>F7*E7</f>
        <v>179980.46399999998</v>
      </c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</row>
    <row r="8" spans="1:60" ht="15">
      <c r="A8" s="36">
        <v>2</v>
      </c>
      <c r="B8" s="49" t="s">
        <v>55</v>
      </c>
      <c r="C8" s="41" t="s">
        <v>42</v>
      </c>
      <c r="D8" s="37" t="s">
        <v>46</v>
      </c>
      <c r="E8" s="81">
        <v>12</v>
      </c>
      <c r="F8" s="30">
        <f>'C.C.002'!I44</f>
        <v>100143.19839999999</v>
      </c>
      <c r="G8" s="76">
        <f t="shared" ref="G8:G11" si="0">F8*E8</f>
        <v>1201718.3807999999</v>
      </c>
    </row>
    <row r="9" spans="1:60" ht="15">
      <c r="A9" s="36">
        <v>3</v>
      </c>
      <c r="B9" s="49" t="s">
        <v>56</v>
      </c>
      <c r="C9" s="41" t="s">
        <v>43</v>
      </c>
      <c r="D9" s="37" t="s">
        <v>47</v>
      </c>
      <c r="E9" s="81">
        <v>2475</v>
      </c>
      <c r="F9" s="30">
        <f>'C.C.003'!I44</f>
        <v>1056.5896</v>
      </c>
      <c r="G9" s="76">
        <f>F9*E9</f>
        <v>2615059.2600000002</v>
      </c>
    </row>
    <row r="10" spans="1:60" ht="15">
      <c r="A10" s="36">
        <v>4</v>
      </c>
      <c r="B10" s="49" t="s">
        <v>57</v>
      </c>
      <c r="C10" s="41" t="s">
        <v>44</v>
      </c>
      <c r="D10" s="37" t="s">
        <v>47</v>
      </c>
      <c r="E10" s="81">
        <v>15</v>
      </c>
      <c r="F10" s="30">
        <f>'C.C.004'!I44</f>
        <v>4798.5753999999997</v>
      </c>
      <c r="G10" s="76">
        <f t="shared" si="0"/>
        <v>71978.630999999994</v>
      </c>
      <c r="H10" s="56"/>
      <c r="J10" s="56"/>
    </row>
    <row r="11" spans="1:60" ht="15">
      <c r="A11" s="36">
        <v>5</v>
      </c>
      <c r="B11" s="49" t="s">
        <v>75</v>
      </c>
      <c r="C11" s="41" t="s">
        <v>45</v>
      </c>
      <c r="D11" s="37" t="s">
        <v>46</v>
      </c>
      <c r="E11" s="81">
        <v>12</v>
      </c>
      <c r="F11" s="30">
        <f>'C.C.005'!I44</f>
        <v>6331.4557000000004</v>
      </c>
      <c r="G11" s="76">
        <f t="shared" si="0"/>
        <v>75977.468400000012</v>
      </c>
    </row>
    <row r="12" spans="1:60" ht="15">
      <c r="A12" s="36"/>
      <c r="B12" s="49"/>
      <c r="C12" s="41"/>
      <c r="D12" s="37"/>
      <c r="E12" s="29"/>
      <c r="F12" s="30"/>
      <c r="G12" s="76"/>
    </row>
    <row r="13" spans="1:60" ht="15">
      <c r="A13" s="93"/>
      <c r="B13" s="94"/>
      <c r="C13" s="42" t="s">
        <v>36</v>
      </c>
      <c r="D13" s="43"/>
      <c r="E13" s="44"/>
      <c r="F13" s="31"/>
      <c r="G13" s="77">
        <f>SUM(G7:G12)</f>
        <v>4144714.2042</v>
      </c>
    </row>
    <row r="15" spans="1:60">
      <c r="F15" s="59"/>
    </row>
    <row r="16" spans="1:60">
      <c r="G16" s="78"/>
    </row>
    <row r="17" spans="6:7">
      <c r="F17" s="75"/>
      <c r="G17" s="85">
        <f>G13/16500/12</f>
        <v>20.932900021212124</v>
      </c>
    </row>
    <row r="18" spans="6:7">
      <c r="G18" s="86">
        <f>G13/(16500*12)</f>
        <v>20.93290002121212</v>
      </c>
    </row>
    <row r="19" spans="6:7">
      <c r="G19" s="58"/>
    </row>
    <row r="20" spans="6:7">
      <c r="G20" s="28">
        <f>'Planilha Orçamentária'!F10</f>
        <v>4144714.2042</v>
      </c>
    </row>
    <row r="23" spans="6:7">
      <c r="G23" s="28">
        <f>G20-G13</f>
        <v>0</v>
      </c>
    </row>
    <row r="24" spans="6:7">
      <c r="G24" s="58">
        <f>G23/12</f>
        <v>0</v>
      </c>
    </row>
  </sheetData>
  <mergeCells count="8">
    <mergeCell ref="A13:B13"/>
    <mergeCell ref="A1:G1"/>
    <mergeCell ref="A2:G2"/>
    <mergeCell ref="A3:A5"/>
    <mergeCell ref="B3:E5"/>
    <mergeCell ref="F3:G3"/>
    <mergeCell ref="F4:G4"/>
    <mergeCell ref="F5:G5"/>
  </mergeCells>
  <phoneticPr fontId="0" type="noConversion"/>
  <pageMargins left="0.59055118110236227" right="0.59055118110236227" top="0.78740157480314965" bottom="0.78740157480314965" header="0.51181102362204722" footer="0.51181102362204722"/>
  <pageSetup paperSize="9" scale="75" fitToWidth="2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topLeftCell="A13" zoomScaleSheetLayoutView="100" workbookViewId="0">
      <selection activeCell="I44" sqref="I44"/>
    </sheetView>
  </sheetViews>
  <sheetFormatPr defaultRowHeight="12"/>
  <cols>
    <col min="1" max="1" width="34" style="1" customWidth="1"/>
    <col min="2" max="2" width="5.140625" style="1" bestFit="1" customWidth="1"/>
    <col min="3" max="3" width="19.5703125" style="11" customWidth="1"/>
    <col min="4" max="4" width="6.5703125" style="35" bestFit="1" customWidth="1"/>
    <col min="5" max="5" width="8.140625" style="12" bestFit="1" customWidth="1"/>
    <col min="6" max="6" width="9.140625" style="12" customWidth="1"/>
    <col min="7" max="7" width="9.28515625" style="12" bestFit="1" customWidth="1"/>
    <col min="8" max="8" width="12.140625" style="12" customWidth="1"/>
    <col min="9" max="9" width="11" style="12" customWidth="1"/>
    <col min="10" max="10" width="12.28515625" style="1" bestFit="1" customWidth="1"/>
    <col min="11" max="252" width="9.140625" style="1"/>
    <col min="253" max="253" width="34" style="1" customWidth="1"/>
    <col min="254" max="254" width="7" style="1" customWidth="1"/>
    <col min="255" max="255" width="19.5703125" style="1" customWidth="1"/>
    <col min="256" max="256" width="7.28515625" style="1" bestFit="1" customWidth="1"/>
    <col min="257" max="257" width="8.140625" style="1" bestFit="1" customWidth="1"/>
    <col min="258" max="258" width="9.140625" style="1" customWidth="1"/>
    <col min="259" max="259" width="9.28515625" style="1" bestFit="1" customWidth="1"/>
    <col min="260" max="260" width="12.140625" style="1" customWidth="1"/>
    <col min="261" max="261" width="11" style="1" customWidth="1"/>
    <col min="262" max="263" width="9.140625" style="1"/>
    <col min="264" max="264" width="30.140625" style="1" bestFit="1" customWidth="1"/>
    <col min="265" max="508" width="9.140625" style="1"/>
    <col min="509" max="509" width="34" style="1" customWidth="1"/>
    <col min="510" max="510" width="7" style="1" customWidth="1"/>
    <col min="511" max="511" width="19.5703125" style="1" customWidth="1"/>
    <col min="512" max="512" width="7.28515625" style="1" bestFit="1" customWidth="1"/>
    <col min="513" max="513" width="8.140625" style="1" bestFit="1" customWidth="1"/>
    <col min="514" max="514" width="9.140625" style="1" customWidth="1"/>
    <col min="515" max="515" width="9.28515625" style="1" bestFit="1" customWidth="1"/>
    <col min="516" max="516" width="12.140625" style="1" customWidth="1"/>
    <col min="517" max="517" width="11" style="1" customWidth="1"/>
    <col min="518" max="519" width="9.140625" style="1"/>
    <col min="520" max="520" width="30.140625" style="1" bestFit="1" customWidth="1"/>
    <col min="521" max="764" width="9.140625" style="1"/>
    <col min="765" max="765" width="34" style="1" customWidth="1"/>
    <col min="766" max="766" width="7" style="1" customWidth="1"/>
    <col min="767" max="767" width="19.5703125" style="1" customWidth="1"/>
    <col min="768" max="768" width="7.28515625" style="1" bestFit="1" customWidth="1"/>
    <col min="769" max="769" width="8.140625" style="1" bestFit="1" customWidth="1"/>
    <col min="770" max="770" width="9.140625" style="1" customWidth="1"/>
    <col min="771" max="771" width="9.28515625" style="1" bestFit="1" customWidth="1"/>
    <col min="772" max="772" width="12.140625" style="1" customWidth="1"/>
    <col min="773" max="773" width="11" style="1" customWidth="1"/>
    <col min="774" max="775" width="9.140625" style="1"/>
    <col min="776" max="776" width="30.140625" style="1" bestFit="1" customWidth="1"/>
    <col min="777" max="1020" width="9.140625" style="1"/>
    <col min="1021" max="1021" width="34" style="1" customWidth="1"/>
    <col min="1022" max="1022" width="7" style="1" customWidth="1"/>
    <col min="1023" max="1023" width="19.5703125" style="1" customWidth="1"/>
    <col min="1024" max="1024" width="7.28515625" style="1" bestFit="1" customWidth="1"/>
    <col min="1025" max="1025" width="8.140625" style="1" bestFit="1" customWidth="1"/>
    <col min="1026" max="1026" width="9.140625" style="1" customWidth="1"/>
    <col min="1027" max="1027" width="9.28515625" style="1" bestFit="1" customWidth="1"/>
    <col min="1028" max="1028" width="12.140625" style="1" customWidth="1"/>
    <col min="1029" max="1029" width="11" style="1" customWidth="1"/>
    <col min="1030" max="1031" width="9.140625" style="1"/>
    <col min="1032" max="1032" width="30.140625" style="1" bestFit="1" customWidth="1"/>
    <col min="1033" max="1276" width="9.140625" style="1"/>
    <col min="1277" max="1277" width="34" style="1" customWidth="1"/>
    <col min="1278" max="1278" width="7" style="1" customWidth="1"/>
    <col min="1279" max="1279" width="19.5703125" style="1" customWidth="1"/>
    <col min="1280" max="1280" width="7.28515625" style="1" bestFit="1" customWidth="1"/>
    <col min="1281" max="1281" width="8.140625" style="1" bestFit="1" customWidth="1"/>
    <col min="1282" max="1282" width="9.140625" style="1" customWidth="1"/>
    <col min="1283" max="1283" width="9.28515625" style="1" bestFit="1" customWidth="1"/>
    <col min="1284" max="1284" width="12.140625" style="1" customWidth="1"/>
    <col min="1285" max="1285" width="11" style="1" customWidth="1"/>
    <col min="1286" max="1287" width="9.140625" style="1"/>
    <col min="1288" max="1288" width="30.140625" style="1" bestFit="1" customWidth="1"/>
    <col min="1289" max="1532" width="9.140625" style="1"/>
    <col min="1533" max="1533" width="34" style="1" customWidth="1"/>
    <col min="1534" max="1534" width="7" style="1" customWidth="1"/>
    <col min="1535" max="1535" width="19.5703125" style="1" customWidth="1"/>
    <col min="1536" max="1536" width="7.28515625" style="1" bestFit="1" customWidth="1"/>
    <col min="1537" max="1537" width="8.140625" style="1" bestFit="1" customWidth="1"/>
    <col min="1538" max="1538" width="9.140625" style="1" customWidth="1"/>
    <col min="1539" max="1539" width="9.28515625" style="1" bestFit="1" customWidth="1"/>
    <col min="1540" max="1540" width="12.140625" style="1" customWidth="1"/>
    <col min="1541" max="1541" width="11" style="1" customWidth="1"/>
    <col min="1542" max="1543" width="9.140625" style="1"/>
    <col min="1544" max="1544" width="30.140625" style="1" bestFit="1" customWidth="1"/>
    <col min="1545" max="1788" width="9.140625" style="1"/>
    <col min="1789" max="1789" width="34" style="1" customWidth="1"/>
    <col min="1790" max="1790" width="7" style="1" customWidth="1"/>
    <col min="1791" max="1791" width="19.5703125" style="1" customWidth="1"/>
    <col min="1792" max="1792" width="7.28515625" style="1" bestFit="1" customWidth="1"/>
    <col min="1793" max="1793" width="8.140625" style="1" bestFit="1" customWidth="1"/>
    <col min="1794" max="1794" width="9.140625" style="1" customWidth="1"/>
    <col min="1795" max="1795" width="9.28515625" style="1" bestFit="1" customWidth="1"/>
    <col min="1796" max="1796" width="12.140625" style="1" customWidth="1"/>
    <col min="1797" max="1797" width="11" style="1" customWidth="1"/>
    <col min="1798" max="1799" width="9.140625" style="1"/>
    <col min="1800" max="1800" width="30.140625" style="1" bestFit="1" customWidth="1"/>
    <col min="1801" max="2044" width="9.140625" style="1"/>
    <col min="2045" max="2045" width="34" style="1" customWidth="1"/>
    <col min="2046" max="2046" width="7" style="1" customWidth="1"/>
    <col min="2047" max="2047" width="19.5703125" style="1" customWidth="1"/>
    <col min="2048" max="2048" width="7.28515625" style="1" bestFit="1" customWidth="1"/>
    <col min="2049" max="2049" width="8.140625" style="1" bestFit="1" customWidth="1"/>
    <col min="2050" max="2050" width="9.140625" style="1" customWidth="1"/>
    <col min="2051" max="2051" width="9.28515625" style="1" bestFit="1" customWidth="1"/>
    <col min="2052" max="2052" width="12.140625" style="1" customWidth="1"/>
    <col min="2053" max="2053" width="11" style="1" customWidth="1"/>
    <col min="2054" max="2055" width="9.140625" style="1"/>
    <col min="2056" max="2056" width="30.140625" style="1" bestFit="1" customWidth="1"/>
    <col min="2057" max="2300" width="9.140625" style="1"/>
    <col min="2301" max="2301" width="34" style="1" customWidth="1"/>
    <col min="2302" max="2302" width="7" style="1" customWidth="1"/>
    <col min="2303" max="2303" width="19.5703125" style="1" customWidth="1"/>
    <col min="2304" max="2304" width="7.28515625" style="1" bestFit="1" customWidth="1"/>
    <col min="2305" max="2305" width="8.140625" style="1" bestFit="1" customWidth="1"/>
    <col min="2306" max="2306" width="9.140625" style="1" customWidth="1"/>
    <col min="2307" max="2307" width="9.28515625" style="1" bestFit="1" customWidth="1"/>
    <col min="2308" max="2308" width="12.140625" style="1" customWidth="1"/>
    <col min="2309" max="2309" width="11" style="1" customWidth="1"/>
    <col min="2310" max="2311" width="9.140625" style="1"/>
    <col min="2312" max="2312" width="30.140625" style="1" bestFit="1" customWidth="1"/>
    <col min="2313" max="2556" width="9.140625" style="1"/>
    <col min="2557" max="2557" width="34" style="1" customWidth="1"/>
    <col min="2558" max="2558" width="7" style="1" customWidth="1"/>
    <col min="2559" max="2559" width="19.5703125" style="1" customWidth="1"/>
    <col min="2560" max="2560" width="7.28515625" style="1" bestFit="1" customWidth="1"/>
    <col min="2561" max="2561" width="8.140625" style="1" bestFit="1" customWidth="1"/>
    <col min="2562" max="2562" width="9.140625" style="1" customWidth="1"/>
    <col min="2563" max="2563" width="9.28515625" style="1" bestFit="1" customWidth="1"/>
    <col min="2564" max="2564" width="12.140625" style="1" customWidth="1"/>
    <col min="2565" max="2565" width="11" style="1" customWidth="1"/>
    <col min="2566" max="2567" width="9.140625" style="1"/>
    <col min="2568" max="2568" width="30.140625" style="1" bestFit="1" customWidth="1"/>
    <col min="2569" max="2812" width="9.140625" style="1"/>
    <col min="2813" max="2813" width="34" style="1" customWidth="1"/>
    <col min="2814" max="2814" width="7" style="1" customWidth="1"/>
    <col min="2815" max="2815" width="19.5703125" style="1" customWidth="1"/>
    <col min="2816" max="2816" width="7.28515625" style="1" bestFit="1" customWidth="1"/>
    <col min="2817" max="2817" width="8.140625" style="1" bestFit="1" customWidth="1"/>
    <col min="2818" max="2818" width="9.140625" style="1" customWidth="1"/>
    <col min="2819" max="2819" width="9.28515625" style="1" bestFit="1" customWidth="1"/>
    <col min="2820" max="2820" width="12.140625" style="1" customWidth="1"/>
    <col min="2821" max="2821" width="11" style="1" customWidth="1"/>
    <col min="2822" max="2823" width="9.140625" style="1"/>
    <col min="2824" max="2824" width="30.140625" style="1" bestFit="1" customWidth="1"/>
    <col min="2825" max="3068" width="9.140625" style="1"/>
    <col min="3069" max="3069" width="34" style="1" customWidth="1"/>
    <col min="3070" max="3070" width="7" style="1" customWidth="1"/>
    <col min="3071" max="3071" width="19.5703125" style="1" customWidth="1"/>
    <col min="3072" max="3072" width="7.28515625" style="1" bestFit="1" customWidth="1"/>
    <col min="3073" max="3073" width="8.140625" style="1" bestFit="1" customWidth="1"/>
    <col min="3074" max="3074" width="9.140625" style="1" customWidth="1"/>
    <col min="3075" max="3075" width="9.28515625" style="1" bestFit="1" customWidth="1"/>
    <col min="3076" max="3076" width="12.140625" style="1" customWidth="1"/>
    <col min="3077" max="3077" width="11" style="1" customWidth="1"/>
    <col min="3078" max="3079" width="9.140625" style="1"/>
    <col min="3080" max="3080" width="30.140625" style="1" bestFit="1" customWidth="1"/>
    <col min="3081" max="3324" width="9.140625" style="1"/>
    <col min="3325" max="3325" width="34" style="1" customWidth="1"/>
    <col min="3326" max="3326" width="7" style="1" customWidth="1"/>
    <col min="3327" max="3327" width="19.5703125" style="1" customWidth="1"/>
    <col min="3328" max="3328" width="7.28515625" style="1" bestFit="1" customWidth="1"/>
    <col min="3329" max="3329" width="8.140625" style="1" bestFit="1" customWidth="1"/>
    <col min="3330" max="3330" width="9.140625" style="1" customWidth="1"/>
    <col min="3331" max="3331" width="9.28515625" style="1" bestFit="1" customWidth="1"/>
    <col min="3332" max="3332" width="12.140625" style="1" customWidth="1"/>
    <col min="3333" max="3333" width="11" style="1" customWidth="1"/>
    <col min="3334" max="3335" width="9.140625" style="1"/>
    <col min="3336" max="3336" width="30.140625" style="1" bestFit="1" customWidth="1"/>
    <col min="3337" max="3580" width="9.140625" style="1"/>
    <col min="3581" max="3581" width="34" style="1" customWidth="1"/>
    <col min="3582" max="3582" width="7" style="1" customWidth="1"/>
    <col min="3583" max="3583" width="19.5703125" style="1" customWidth="1"/>
    <col min="3584" max="3584" width="7.28515625" style="1" bestFit="1" customWidth="1"/>
    <col min="3585" max="3585" width="8.140625" style="1" bestFit="1" customWidth="1"/>
    <col min="3586" max="3586" width="9.140625" style="1" customWidth="1"/>
    <col min="3587" max="3587" width="9.28515625" style="1" bestFit="1" customWidth="1"/>
    <col min="3588" max="3588" width="12.140625" style="1" customWidth="1"/>
    <col min="3589" max="3589" width="11" style="1" customWidth="1"/>
    <col min="3590" max="3591" width="9.140625" style="1"/>
    <col min="3592" max="3592" width="30.140625" style="1" bestFit="1" customWidth="1"/>
    <col min="3593" max="3836" width="9.140625" style="1"/>
    <col min="3837" max="3837" width="34" style="1" customWidth="1"/>
    <col min="3838" max="3838" width="7" style="1" customWidth="1"/>
    <col min="3839" max="3839" width="19.5703125" style="1" customWidth="1"/>
    <col min="3840" max="3840" width="7.28515625" style="1" bestFit="1" customWidth="1"/>
    <col min="3841" max="3841" width="8.140625" style="1" bestFit="1" customWidth="1"/>
    <col min="3842" max="3842" width="9.140625" style="1" customWidth="1"/>
    <col min="3843" max="3843" width="9.28515625" style="1" bestFit="1" customWidth="1"/>
    <col min="3844" max="3844" width="12.140625" style="1" customWidth="1"/>
    <col min="3845" max="3845" width="11" style="1" customWidth="1"/>
    <col min="3846" max="3847" width="9.140625" style="1"/>
    <col min="3848" max="3848" width="30.140625" style="1" bestFit="1" customWidth="1"/>
    <col min="3849" max="4092" width="9.140625" style="1"/>
    <col min="4093" max="4093" width="34" style="1" customWidth="1"/>
    <col min="4094" max="4094" width="7" style="1" customWidth="1"/>
    <col min="4095" max="4095" width="19.5703125" style="1" customWidth="1"/>
    <col min="4096" max="4096" width="7.28515625" style="1" bestFit="1" customWidth="1"/>
    <col min="4097" max="4097" width="8.140625" style="1" bestFit="1" customWidth="1"/>
    <col min="4098" max="4098" width="9.140625" style="1" customWidth="1"/>
    <col min="4099" max="4099" width="9.28515625" style="1" bestFit="1" customWidth="1"/>
    <col min="4100" max="4100" width="12.140625" style="1" customWidth="1"/>
    <col min="4101" max="4101" width="11" style="1" customWidth="1"/>
    <col min="4102" max="4103" width="9.140625" style="1"/>
    <col min="4104" max="4104" width="30.140625" style="1" bestFit="1" customWidth="1"/>
    <col min="4105" max="4348" width="9.140625" style="1"/>
    <col min="4349" max="4349" width="34" style="1" customWidth="1"/>
    <col min="4350" max="4350" width="7" style="1" customWidth="1"/>
    <col min="4351" max="4351" width="19.5703125" style="1" customWidth="1"/>
    <col min="4352" max="4352" width="7.28515625" style="1" bestFit="1" customWidth="1"/>
    <col min="4353" max="4353" width="8.140625" style="1" bestFit="1" customWidth="1"/>
    <col min="4354" max="4354" width="9.140625" style="1" customWidth="1"/>
    <col min="4355" max="4355" width="9.28515625" style="1" bestFit="1" customWidth="1"/>
    <col min="4356" max="4356" width="12.140625" style="1" customWidth="1"/>
    <col min="4357" max="4357" width="11" style="1" customWidth="1"/>
    <col min="4358" max="4359" width="9.140625" style="1"/>
    <col min="4360" max="4360" width="30.140625" style="1" bestFit="1" customWidth="1"/>
    <col min="4361" max="4604" width="9.140625" style="1"/>
    <col min="4605" max="4605" width="34" style="1" customWidth="1"/>
    <col min="4606" max="4606" width="7" style="1" customWidth="1"/>
    <col min="4607" max="4607" width="19.5703125" style="1" customWidth="1"/>
    <col min="4608" max="4608" width="7.28515625" style="1" bestFit="1" customWidth="1"/>
    <col min="4609" max="4609" width="8.140625" style="1" bestFit="1" customWidth="1"/>
    <col min="4610" max="4610" width="9.140625" style="1" customWidth="1"/>
    <col min="4611" max="4611" width="9.28515625" style="1" bestFit="1" customWidth="1"/>
    <col min="4612" max="4612" width="12.140625" style="1" customWidth="1"/>
    <col min="4613" max="4613" width="11" style="1" customWidth="1"/>
    <col min="4614" max="4615" width="9.140625" style="1"/>
    <col min="4616" max="4616" width="30.140625" style="1" bestFit="1" customWidth="1"/>
    <col min="4617" max="4860" width="9.140625" style="1"/>
    <col min="4861" max="4861" width="34" style="1" customWidth="1"/>
    <col min="4862" max="4862" width="7" style="1" customWidth="1"/>
    <col min="4863" max="4863" width="19.5703125" style="1" customWidth="1"/>
    <col min="4864" max="4864" width="7.28515625" style="1" bestFit="1" customWidth="1"/>
    <col min="4865" max="4865" width="8.140625" style="1" bestFit="1" customWidth="1"/>
    <col min="4866" max="4866" width="9.140625" style="1" customWidth="1"/>
    <col min="4867" max="4867" width="9.28515625" style="1" bestFit="1" customWidth="1"/>
    <col min="4868" max="4868" width="12.140625" style="1" customWidth="1"/>
    <col min="4869" max="4869" width="11" style="1" customWidth="1"/>
    <col min="4870" max="4871" width="9.140625" style="1"/>
    <col min="4872" max="4872" width="30.140625" style="1" bestFit="1" customWidth="1"/>
    <col min="4873" max="5116" width="9.140625" style="1"/>
    <col min="5117" max="5117" width="34" style="1" customWidth="1"/>
    <col min="5118" max="5118" width="7" style="1" customWidth="1"/>
    <col min="5119" max="5119" width="19.5703125" style="1" customWidth="1"/>
    <col min="5120" max="5120" width="7.28515625" style="1" bestFit="1" customWidth="1"/>
    <col min="5121" max="5121" width="8.140625" style="1" bestFit="1" customWidth="1"/>
    <col min="5122" max="5122" width="9.140625" style="1" customWidth="1"/>
    <col min="5123" max="5123" width="9.28515625" style="1" bestFit="1" customWidth="1"/>
    <col min="5124" max="5124" width="12.140625" style="1" customWidth="1"/>
    <col min="5125" max="5125" width="11" style="1" customWidth="1"/>
    <col min="5126" max="5127" width="9.140625" style="1"/>
    <col min="5128" max="5128" width="30.140625" style="1" bestFit="1" customWidth="1"/>
    <col min="5129" max="5372" width="9.140625" style="1"/>
    <col min="5373" max="5373" width="34" style="1" customWidth="1"/>
    <col min="5374" max="5374" width="7" style="1" customWidth="1"/>
    <col min="5375" max="5375" width="19.5703125" style="1" customWidth="1"/>
    <col min="5376" max="5376" width="7.28515625" style="1" bestFit="1" customWidth="1"/>
    <col min="5377" max="5377" width="8.140625" style="1" bestFit="1" customWidth="1"/>
    <col min="5378" max="5378" width="9.140625" style="1" customWidth="1"/>
    <col min="5379" max="5379" width="9.28515625" style="1" bestFit="1" customWidth="1"/>
    <col min="5380" max="5380" width="12.140625" style="1" customWidth="1"/>
    <col min="5381" max="5381" width="11" style="1" customWidth="1"/>
    <col min="5382" max="5383" width="9.140625" style="1"/>
    <col min="5384" max="5384" width="30.140625" style="1" bestFit="1" customWidth="1"/>
    <col min="5385" max="5628" width="9.140625" style="1"/>
    <col min="5629" max="5629" width="34" style="1" customWidth="1"/>
    <col min="5630" max="5630" width="7" style="1" customWidth="1"/>
    <col min="5631" max="5631" width="19.5703125" style="1" customWidth="1"/>
    <col min="5632" max="5632" width="7.28515625" style="1" bestFit="1" customWidth="1"/>
    <col min="5633" max="5633" width="8.140625" style="1" bestFit="1" customWidth="1"/>
    <col min="5634" max="5634" width="9.140625" style="1" customWidth="1"/>
    <col min="5635" max="5635" width="9.28515625" style="1" bestFit="1" customWidth="1"/>
    <col min="5636" max="5636" width="12.140625" style="1" customWidth="1"/>
    <col min="5637" max="5637" width="11" style="1" customWidth="1"/>
    <col min="5638" max="5639" width="9.140625" style="1"/>
    <col min="5640" max="5640" width="30.140625" style="1" bestFit="1" customWidth="1"/>
    <col min="5641" max="5884" width="9.140625" style="1"/>
    <col min="5885" max="5885" width="34" style="1" customWidth="1"/>
    <col min="5886" max="5886" width="7" style="1" customWidth="1"/>
    <col min="5887" max="5887" width="19.5703125" style="1" customWidth="1"/>
    <col min="5888" max="5888" width="7.28515625" style="1" bestFit="1" customWidth="1"/>
    <col min="5889" max="5889" width="8.140625" style="1" bestFit="1" customWidth="1"/>
    <col min="5890" max="5890" width="9.140625" style="1" customWidth="1"/>
    <col min="5891" max="5891" width="9.28515625" style="1" bestFit="1" customWidth="1"/>
    <col min="5892" max="5892" width="12.140625" style="1" customWidth="1"/>
    <col min="5893" max="5893" width="11" style="1" customWidth="1"/>
    <col min="5894" max="5895" width="9.140625" style="1"/>
    <col min="5896" max="5896" width="30.140625" style="1" bestFit="1" customWidth="1"/>
    <col min="5897" max="6140" width="9.140625" style="1"/>
    <col min="6141" max="6141" width="34" style="1" customWidth="1"/>
    <col min="6142" max="6142" width="7" style="1" customWidth="1"/>
    <col min="6143" max="6143" width="19.5703125" style="1" customWidth="1"/>
    <col min="6144" max="6144" width="7.28515625" style="1" bestFit="1" customWidth="1"/>
    <col min="6145" max="6145" width="8.140625" style="1" bestFit="1" customWidth="1"/>
    <col min="6146" max="6146" width="9.140625" style="1" customWidth="1"/>
    <col min="6147" max="6147" width="9.28515625" style="1" bestFit="1" customWidth="1"/>
    <col min="6148" max="6148" width="12.140625" style="1" customWidth="1"/>
    <col min="6149" max="6149" width="11" style="1" customWidth="1"/>
    <col min="6150" max="6151" width="9.140625" style="1"/>
    <col min="6152" max="6152" width="30.140625" style="1" bestFit="1" customWidth="1"/>
    <col min="6153" max="6396" width="9.140625" style="1"/>
    <col min="6397" max="6397" width="34" style="1" customWidth="1"/>
    <col min="6398" max="6398" width="7" style="1" customWidth="1"/>
    <col min="6399" max="6399" width="19.5703125" style="1" customWidth="1"/>
    <col min="6400" max="6400" width="7.28515625" style="1" bestFit="1" customWidth="1"/>
    <col min="6401" max="6401" width="8.140625" style="1" bestFit="1" customWidth="1"/>
    <col min="6402" max="6402" width="9.140625" style="1" customWidth="1"/>
    <col min="6403" max="6403" width="9.28515625" style="1" bestFit="1" customWidth="1"/>
    <col min="6404" max="6404" width="12.140625" style="1" customWidth="1"/>
    <col min="6405" max="6405" width="11" style="1" customWidth="1"/>
    <col min="6406" max="6407" width="9.140625" style="1"/>
    <col min="6408" max="6408" width="30.140625" style="1" bestFit="1" customWidth="1"/>
    <col min="6409" max="6652" width="9.140625" style="1"/>
    <col min="6653" max="6653" width="34" style="1" customWidth="1"/>
    <col min="6654" max="6654" width="7" style="1" customWidth="1"/>
    <col min="6655" max="6655" width="19.5703125" style="1" customWidth="1"/>
    <col min="6656" max="6656" width="7.28515625" style="1" bestFit="1" customWidth="1"/>
    <col min="6657" max="6657" width="8.140625" style="1" bestFit="1" customWidth="1"/>
    <col min="6658" max="6658" width="9.140625" style="1" customWidth="1"/>
    <col min="6659" max="6659" width="9.28515625" style="1" bestFit="1" customWidth="1"/>
    <col min="6660" max="6660" width="12.140625" style="1" customWidth="1"/>
    <col min="6661" max="6661" width="11" style="1" customWidth="1"/>
    <col min="6662" max="6663" width="9.140625" style="1"/>
    <col min="6664" max="6664" width="30.140625" style="1" bestFit="1" customWidth="1"/>
    <col min="6665" max="6908" width="9.140625" style="1"/>
    <col min="6909" max="6909" width="34" style="1" customWidth="1"/>
    <col min="6910" max="6910" width="7" style="1" customWidth="1"/>
    <col min="6911" max="6911" width="19.5703125" style="1" customWidth="1"/>
    <col min="6912" max="6912" width="7.28515625" style="1" bestFit="1" customWidth="1"/>
    <col min="6913" max="6913" width="8.140625" style="1" bestFit="1" customWidth="1"/>
    <col min="6914" max="6914" width="9.140625" style="1" customWidth="1"/>
    <col min="6915" max="6915" width="9.28515625" style="1" bestFit="1" customWidth="1"/>
    <col min="6916" max="6916" width="12.140625" style="1" customWidth="1"/>
    <col min="6917" max="6917" width="11" style="1" customWidth="1"/>
    <col min="6918" max="6919" width="9.140625" style="1"/>
    <col min="6920" max="6920" width="30.140625" style="1" bestFit="1" customWidth="1"/>
    <col min="6921" max="7164" width="9.140625" style="1"/>
    <col min="7165" max="7165" width="34" style="1" customWidth="1"/>
    <col min="7166" max="7166" width="7" style="1" customWidth="1"/>
    <col min="7167" max="7167" width="19.5703125" style="1" customWidth="1"/>
    <col min="7168" max="7168" width="7.28515625" style="1" bestFit="1" customWidth="1"/>
    <col min="7169" max="7169" width="8.140625" style="1" bestFit="1" customWidth="1"/>
    <col min="7170" max="7170" width="9.140625" style="1" customWidth="1"/>
    <col min="7171" max="7171" width="9.28515625" style="1" bestFit="1" customWidth="1"/>
    <col min="7172" max="7172" width="12.140625" style="1" customWidth="1"/>
    <col min="7173" max="7173" width="11" style="1" customWidth="1"/>
    <col min="7174" max="7175" width="9.140625" style="1"/>
    <col min="7176" max="7176" width="30.140625" style="1" bestFit="1" customWidth="1"/>
    <col min="7177" max="7420" width="9.140625" style="1"/>
    <col min="7421" max="7421" width="34" style="1" customWidth="1"/>
    <col min="7422" max="7422" width="7" style="1" customWidth="1"/>
    <col min="7423" max="7423" width="19.5703125" style="1" customWidth="1"/>
    <col min="7424" max="7424" width="7.28515625" style="1" bestFit="1" customWidth="1"/>
    <col min="7425" max="7425" width="8.140625" style="1" bestFit="1" customWidth="1"/>
    <col min="7426" max="7426" width="9.140625" style="1" customWidth="1"/>
    <col min="7427" max="7427" width="9.28515625" style="1" bestFit="1" customWidth="1"/>
    <col min="7428" max="7428" width="12.140625" style="1" customWidth="1"/>
    <col min="7429" max="7429" width="11" style="1" customWidth="1"/>
    <col min="7430" max="7431" width="9.140625" style="1"/>
    <col min="7432" max="7432" width="30.140625" style="1" bestFit="1" customWidth="1"/>
    <col min="7433" max="7676" width="9.140625" style="1"/>
    <col min="7677" max="7677" width="34" style="1" customWidth="1"/>
    <col min="7678" max="7678" width="7" style="1" customWidth="1"/>
    <col min="7679" max="7679" width="19.5703125" style="1" customWidth="1"/>
    <col min="7680" max="7680" width="7.28515625" style="1" bestFit="1" customWidth="1"/>
    <col min="7681" max="7681" width="8.140625" style="1" bestFit="1" customWidth="1"/>
    <col min="7682" max="7682" width="9.140625" style="1" customWidth="1"/>
    <col min="7683" max="7683" width="9.28515625" style="1" bestFit="1" customWidth="1"/>
    <col min="7684" max="7684" width="12.140625" style="1" customWidth="1"/>
    <col min="7685" max="7685" width="11" style="1" customWidth="1"/>
    <col min="7686" max="7687" width="9.140625" style="1"/>
    <col min="7688" max="7688" width="30.140625" style="1" bestFit="1" customWidth="1"/>
    <col min="7689" max="7932" width="9.140625" style="1"/>
    <col min="7933" max="7933" width="34" style="1" customWidth="1"/>
    <col min="7934" max="7934" width="7" style="1" customWidth="1"/>
    <col min="7935" max="7935" width="19.5703125" style="1" customWidth="1"/>
    <col min="7936" max="7936" width="7.28515625" style="1" bestFit="1" customWidth="1"/>
    <col min="7937" max="7937" width="8.140625" style="1" bestFit="1" customWidth="1"/>
    <col min="7938" max="7938" width="9.140625" style="1" customWidth="1"/>
    <col min="7939" max="7939" width="9.28515625" style="1" bestFit="1" customWidth="1"/>
    <col min="7940" max="7940" width="12.140625" style="1" customWidth="1"/>
    <col min="7941" max="7941" width="11" style="1" customWidth="1"/>
    <col min="7942" max="7943" width="9.140625" style="1"/>
    <col min="7944" max="7944" width="30.140625" style="1" bestFit="1" customWidth="1"/>
    <col min="7945" max="8188" width="9.140625" style="1"/>
    <col min="8189" max="8189" width="34" style="1" customWidth="1"/>
    <col min="8190" max="8190" width="7" style="1" customWidth="1"/>
    <col min="8191" max="8191" width="19.5703125" style="1" customWidth="1"/>
    <col min="8192" max="8192" width="7.28515625" style="1" bestFit="1" customWidth="1"/>
    <col min="8193" max="8193" width="8.140625" style="1" bestFit="1" customWidth="1"/>
    <col min="8194" max="8194" width="9.140625" style="1" customWidth="1"/>
    <col min="8195" max="8195" width="9.28515625" style="1" bestFit="1" customWidth="1"/>
    <col min="8196" max="8196" width="12.140625" style="1" customWidth="1"/>
    <col min="8197" max="8197" width="11" style="1" customWidth="1"/>
    <col min="8198" max="8199" width="9.140625" style="1"/>
    <col min="8200" max="8200" width="30.140625" style="1" bestFit="1" customWidth="1"/>
    <col min="8201" max="8444" width="9.140625" style="1"/>
    <col min="8445" max="8445" width="34" style="1" customWidth="1"/>
    <col min="8446" max="8446" width="7" style="1" customWidth="1"/>
    <col min="8447" max="8447" width="19.5703125" style="1" customWidth="1"/>
    <col min="8448" max="8448" width="7.28515625" style="1" bestFit="1" customWidth="1"/>
    <col min="8449" max="8449" width="8.140625" style="1" bestFit="1" customWidth="1"/>
    <col min="8450" max="8450" width="9.140625" style="1" customWidth="1"/>
    <col min="8451" max="8451" width="9.28515625" style="1" bestFit="1" customWidth="1"/>
    <col min="8452" max="8452" width="12.140625" style="1" customWidth="1"/>
    <col min="8453" max="8453" width="11" style="1" customWidth="1"/>
    <col min="8454" max="8455" width="9.140625" style="1"/>
    <col min="8456" max="8456" width="30.140625" style="1" bestFit="1" customWidth="1"/>
    <col min="8457" max="8700" width="9.140625" style="1"/>
    <col min="8701" max="8701" width="34" style="1" customWidth="1"/>
    <col min="8702" max="8702" width="7" style="1" customWidth="1"/>
    <col min="8703" max="8703" width="19.5703125" style="1" customWidth="1"/>
    <col min="8704" max="8704" width="7.28515625" style="1" bestFit="1" customWidth="1"/>
    <col min="8705" max="8705" width="8.140625" style="1" bestFit="1" customWidth="1"/>
    <col min="8706" max="8706" width="9.140625" style="1" customWidth="1"/>
    <col min="8707" max="8707" width="9.28515625" style="1" bestFit="1" customWidth="1"/>
    <col min="8708" max="8708" width="12.140625" style="1" customWidth="1"/>
    <col min="8709" max="8709" width="11" style="1" customWidth="1"/>
    <col min="8710" max="8711" width="9.140625" style="1"/>
    <col min="8712" max="8712" width="30.140625" style="1" bestFit="1" customWidth="1"/>
    <col min="8713" max="8956" width="9.140625" style="1"/>
    <col min="8957" max="8957" width="34" style="1" customWidth="1"/>
    <col min="8958" max="8958" width="7" style="1" customWidth="1"/>
    <col min="8959" max="8959" width="19.5703125" style="1" customWidth="1"/>
    <col min="8960" max="8960" width="7.28515625" style="1" bestFit="1" customWidth="1"/>
    <col min="8961" max="8961" width="8.140625" style="1" bestFit="1" customWidth="1"/>
    <col min="8962" max="8962" width="9.140625" style="1" customWidth="1"/>
    <col min="8963" max="8963" width="9.28515625" style="1" bestFit="1" customWidth="1"/>
    <col min="8964" max="8964" width="12.140625" style="1" customWidth="1"/>
    <col min="8965" max="8965" width="11" style="1" customWidth="1"/>
    <col min="8966" max="8967" width="9.140625" style="1"/>
    <col min="8968" max="8968" width="30.140625" style="1" bestFit="1" customWidth="1"/>
    <col min="8969" max="9212" width="9.140625" style="1"/>
    <col min="9213" max="9213" width="34" style="1" customWidth="1"/>
    <col min="9214" max="9214" width="7" style="1" customWidth="1"/>
    <col min="9215" max="9215" width="19.5703125" style="1" customWidth="1"/>
    <col min="9216" max="9216" width="7.28515625" style="1" bestFit="1" customWidth="1"/>
    <col min="9217" max="9217" width="8.140625" style="1" bestFit="1" customWidth="1"/>
    <col min="9218" max="9218" width="9.140625" style="1" customWidth="1"/>
    <col min="9219" max="9219" width="9.28515625" style="1" bestFit="1" customWidth="1"/>
    <col min="9220" max="9220" width="12.140625" style="1" customWidth="1"/>
    <col min="9221" max="9221" width="11" style="1" customWidth="1"/>
    <col min="9222" max="9223" width="9.140625" style="1"/>
    <col min="9224" max="9224" width="30.140625" style="1" bestFit="1" customWidth="1"/>
    <col min="9225" max="9468" width="9.140625" style="1"/>
    <col min="9469" max="9469" width="34" style="1" customWidth="1"/>
    <col min="9470" max="9470" width="7" style="1" customWidth="1"/>
    <col min="9471" max="9471" width="19.5703125" style="1" customWidth="1"/>
    <col min="9472" max="9472" width="7.28515625" style="1" bestFit="1" customWidth="1"/>
    <col min="9473" max="9473" width="8.140625" style="1" bestFit="1" customWidth="1"/>
    <col min="9474" max="9474" width="9.140625" style="1" customWidth="1"/>
    <col min="9475" max="9475" width="9.28515625" style="1" bestFit="1" customWidth="1"/>
    <col min="9476" max="9476" width="12.140625" style="1" customWidth="1"/>
    <col min="9477" max="9477" width="11" style="1" customWidth="1"/>
    <col min="9478" max="9479" width="9.140625" style="1"/>
    <col min="9480" max="9480" width="30.140625" style="1" bestFit="1" customWidth="1"/>
    <col min="9481" max="9724" width="9.140625" style="1"/>
    <col min="9725" max="9725" width="34" style="1" customWidth="1"/>
    <col min="9726" max="9726" width="7" style="1" customWidth="1"/>
    <col min="9727" max="9727" width="19.5703125" style="1" customWidth="1"/>
    <col min="9728" max="9728" width="7.28515625" style="1" bestFit="1" customWidth="1"/>
    <col min="9729" max="9729" width="8.140625" style="1" bestFit="1" customWidth="1"/>
    <col min="9730" max="9730" width="9.140625" style="1" customWidth="1"/>
    <col min="9731" max="9731" width="9.28515625" style="1" bestFit="1" customWidth="1"/>
    <col min="9732" max="9732" width="12.140625" style="1" customWidth="1"/>
    <col min="9733" max="9733" width="11" style="1" customWidth="1"/>
    <col min="9734" max="9735" width="9.140625" style="1"/>
    <col min="9736" max="9736" width="30.140625" style="1" bestFit="1" customWidth="1"/>
    <col min="9737" max="9980" width="9.140625" style="1"/>
    <col min="9981" max="9981" width="34" style="1" customWidth="1"/>
    <col min="9982" max="9982" width="7" style="1" customWidth="1"/>
    <col min="9983" max="9983" width="19.5703125" style="1" customWidth="1"/>
    <col min="9984" max="9984" width="7.28515625" style="1" bestFit="1" customWidth="1"/>
    <col min="9985" max="9985" width="8.140625" style="1" bestFit="1" customWidth="1"/>
    <col min="9986" max="9986" width="9.140625" style="1" customWidth="1"/>
    <col min="9987" max="9987" width="9.28515625" style="1" bestFit="1" customWidth="1"/>
    <col min="9988" max="9988" width="12.140625" style="1" customWidth="1"/>
    <col min="9989" max="9989" width="11" style="1" customWidth="1"/>
    <col min="9990" max="9991" width="9.140625" style="1"/>
    <col min="9992" max="9992" width="30.140625" style="1" bestFit="1" customWidth="1"/>
    <col min="9993" max="10236" width="9.140625" style="1"/>
    <col min="10237" max="10237" width="34" style="1" customWidth="1"/>
    <col min="10238" max="10238" width="7" style="1" customWidth="1"/>
    <col min="10239" max="10239" width="19.5703125" style="1" customWidth="1"/>
    <col min="10240" max="10240" width="7.28515625" style="1" bestFit="1" customWidth="1"/>
    <col min="10241" max="10241" width="8.140625" style="1" bestFit="1" customWidth="1"/>
    <col min="10242" max="10242" width="9.140625" style="1" customWidth="1"/>
    <col min="10243" max="10243" width="9.28515625" style="1" bestFit="1" customWidth="1"/>
    <col min="10244" max="10244" width="12.140625" style="1" customWidth="1"/>
    <col min="10245" max="10245" width="11" style="1" customWidth="1"/>
    <col min="10246" max="10247" width="9.140625" style="1"/>
    <col min="10248" max="10248" width="30.140625" style="1" bestFit="1" customWidth="1"/>
    <col min="10249" max="10492" width="9.140625" style="1"/>
    <col min="10493" max="10493" width="34" style="1" customWidth="1"/>
    <col min="10494" max="10494" width="7" style="1" customWidth="1"/>
    <col min="10495" max="10495" width="19.5703125" style="1" customWidth="1"/>
    <col min="10496" max="10496" width="7.28515625" style="1" bestFit="1" customWidth="1"/>
    <col min="10497" max="10497" width="8.140625" style="1" bestFit="1" customWidth="1"/>
    <col min="10498" max="10498" width="9.140625" style="1" customWidth="1"/>
    <col min="10499" max="10499" width="9.28515625" style="1" bestFit="1" customWidth="1"/>
    <col min="10500" max="10500" width="12.140625" style="1" customWidth="1"/>
    <col min="10501" max="10501" width="11" style="1" customWidth="1"/>
    <col min="10502" max="10503" width="9.140625" style="1"/>
    <col min="10504" max="10504" width="30.140625" style="1" bestFit="1" customWidth="1"/>
    <col min="10505" max="10748" width="9.140625" style="1"/>
    <col min="10749" max="10749" width="34" style="1" customWidth="1"/>
    <col min="10750" max="10750" width="7" style="1" customWidth="1"/>
    <col min="10751" max="10751" width="19.5703125" style="1" customWidth="1"/>
    <col min="10752" max="10752" width="7.28515625" style="1" bestFit="1" customWidth="1"/>
    <col min="10753" max="10753" width="8.140625" style="1" bestFit="1" customWidth="1"/>
    <col min="10754" max="10754" width="9.140625" style="1" customWidth="1"/>
    <col min="10755" max="10755" width="9.28515625" style="1" bestFit="1" customWidth="1"/>
    <col min="10756" max="10756" width="12.140625" style="1" customWidth="1"/>
    <col min="10757" max="10757" width="11" style="1" customWidth="1"/>
    <col min="10758" max="10759" width="9.140625" style="1"/>
    <col min="10760" max="10760" width="30.140625" style="1" bestFit="1" customWidth="1"/>
    <col min="10761" max="11004" width="9.140625" style="1"/>
    <col min="11005" max="11005" width="34" style="1" customWidth="1"/>
    <col min="11006" max="11006" width="7" style="1" customWidth="1"/>
    <col min="11007" max="11007" width="19.5703125" style="1" customWidth="1"/>
    <col min="11008" max="11008" width="7.28515625" style="1" bestFit="1" customWidth="1"/>
    <col min="11009" max="11009" width="8.140625" style="1" bestFit="1" customWidth="1"/>
    <col min="11010" max="11010" width="9.140625" style="1" customWidth="1"/>
    <col min="11011" max="11011" width="9.28515625" style="1" bestFit="1" customWidth="1"/>
    <col min="11012" max="11012" width="12.140625" style="1" customWidth="1"/>
    <col min="11013" max="11013" width="11" style="1" customWidth="1"/>
    <col min="11014" max="11015" width="9.140625" style="1"/>
    <col min="11016" max="11016" width="30.140625" style="1" bestFit="1" customWidth="1"/>
    <col min="11017" max="11260" width="9.140625" style="1"/>
    <col min="11261" max="11261" width="34" style="1" customWidth="1"/>
    <col min="11262" max="11262" width="7" style="1" customWidth="1"/>
    <col min="11263" max="11263" width="19.5703125" style="1" customWidth="1"/>
    <col min="11264" max="11264" width="7.28515625" style="1" bestFit="1" customWidth="1"/>
    <col min="11265" max="11265" width="8.140625" style="1" bestFit="1" customWidth="1"/>
    <col min="11266" max="11266" width="9.140625" style="1" customWidth="1"/>
    <col min="11267" max="11267" width="9.28515625" style="1" bestFit="1" customWidth="1"/>
    <col min="11268" max="11268" width="12.140625" style="1" customWidth="1"/>
    <col min="11269" max="11269" width="11" style="1" customWidth="1"/>
    <col min="11270" max="11271" width="9.140625" style="1"/>
    <col min="11272" max="11272" width="30.140625" style="1" bestFit="1" customWidth="1"/>
    <col min="11273" max="11516" width="9.140625" style="1"/>
    <col min="11517" max="11517" width="34" style="1" customWidth="1"/>
    <col min="11518" max="11518" width="7" style="1" customWidth="1"/>
    <col min="11519" max="11519" width="19.5703125" style="1" customWidth="1"/>
    <col min="11520" max="11520" width="7.28515625" style="1" bestFit="1" customWidth="1"/>
    <col min="11521" max="11521" width="8.140625" style="1" bestFit="1" customWidth="1"/>
    <col min="11522" max="11522" width="9.140625" style="1" customWidth="1"/>
    <col min="11523" max="11523" width="9.28515625" style="1" bestFit="1" customWidth="1"/>
    <col min="11524" max="11524" width="12.140625" style="1" customWidth="1"/>
    <col min="11525" max="11525" width="11" style="1" customWidth="1"/>
    <col min="11526" max="11527" width="9.140625" style="1"/>
    <col min="11528" max="11528" width="30.140625" style="1" bestFit="1" customWidth="1"/>
    <col min="11529" max="11772" width="9.140625" style="1"/>
    <col min="11773" max="11773" width="34" style="1" customWidth="1"/>
    <col min="11774" max="11774" width="7" style="1" customWidth="1"/>
    <col min="11775" max="11775" width="19.5703125" style="1" customWidth="1"/>
    <col min="11776" max="11776" width="7.28515625" style="1" bestFit="1" customWidth="1"/>
    <col min="11777" max="11777" width="8.140625" style="1" bestFit="1" customWidth="1"/>
    <col min="11778" max="11778" width="9.140625" style="1" customWidth="1"/>
    <col min="11779" max="11779" width="9.28515625" style="1" bestFit="1" customWidth="1"/>
    <col min="11780" max="11780" width="12.140625" style="1" customWidth="1"/>
    <col min="11781" max="11781" width="11" style="1" customWidth="1"/>
    <col min="11782" max="11783" width="9.140625" style="1"/>
    <col min="11784" max="11784" width="30.140625" style="1" bestFit="1" customWidth="1"/>
    <col min="11785" max="12028" width="9.140625" style="1"/>
    <col min="12029" max="12029" width="34" style="1" customWidth="1"/>
    <col min="12030" max="12030" width="7" style="1" customWidth="1"/>
    <col min="12031" max="12031" width="19.5703125" style="1" customWidth="1"/>
    <col min="12032" max="12032" width="7.28515625" style="1" bestFit="1" customWidth="1"/>
    <col min="12033" max="12033" width="8.140625" style="1" bestFit="1" customWidth="1"/>
    <col min="12034" max="12034" width="9.140625" style="1" customWidth="1"/>
    <col min="12035" max="12035" width="9.28515625" style="1" bestFit="1" customWidth="1"/>
    <col min="12036" max="12036" width="12.140625" style="1" customWidth="1"/>
    <col min="12037" max="12037" width="11" style="1" customWidth="1"/>
    <col min="12038" max="12039" width="9.140625" style="1"/>
    <col min="12040" max="12040" width="30.140625" style="1" bestFit="1" customWidth="1"/>
    <col min="12041" max="12284" width="9.140625" style="1"/>
    <col min="12285" max="12285" width="34" style="1" customWidth="1"/>
    <col min="12286" max="12286" width="7" style="1" customWidth="1"/>
    <col min="12287" max="12287" width="19.5703125" style="1" customWidth="1"/>
    <col min="12288" max="12288" width="7.28515625" style="1" bestFit="1" customWidth="1"/>
    <col min="12289" max="12289" width="8.140625" style="1" bestFit="1" customWidth="1"/>
    <col min="12290" max="12290" width="9.140625" style="1" customWidth="1"/>
    <col min="12291" max="12291" width="9.28515625" style="1" bestFit="1" customWidth="1"/>
    <col min="12292" max="12292" width="12.140625" style="1" customWidth="1"/>
    <col min="12293" max="12293" width="11" style="1" customWidth="1"/>
    <col min="12294" max="12295" width="9.140625" style="1"/>
    <col min="12296" max="12296" width="30.140625" style="1" bestFit="1" customWidth="1"/>
    <col min="12297" max="12540" width="9.140625" style="1"/>
    <col min="12541" max="12541" width="34" style="1" customWidth="1"/>
    <col min="12542" max="12542" width="7" style="1" customWidth="1"/>
    <col min="12543" max="12543" width="19.5703125" style="1" customWidth="1"/>
    <col min="12544" max="12544" width="7.28515625" style="1" bestFit="1" customWidth="1"/>
    <col min="12545" max="12545" width="8.140625" style="1" bestFit="1" customWidth="1"/>
    <col min="12546" max="12546" width="9.140625" style="1" customWidth="1"/>
    <col min="12547" max="12547" width="9.28515625" style="1" bestFit="1" customWidth="1"/>
    <col min="12548" max="12548" width="12.140625" style="1" customWidth="1"/>
    <col min="12549" max="12549" width="11" style="1" customWidth="1"/>
    <col min="12550" max="12551" width="9.140625" style="1"/>
    <col min="12552" max="12552" width="30.140625" style="1" bestFit="1" customWidth="1"/>
    <col min="12553" max="12796" width="9.140625" style="1"/>
    <col min="12797" max="12797" width="34" style="1" customWidth="1"/>
    <col min="12798" max="12798" width="7" style="1" customWidth="1"/>
    <col min="12799" max="12799" width="19.5703125" style="1" customWidth="1"/>
    <col min="12800" max="12800" width="7.28515625" style="1" bestFit="1" customWidth="1"/>
    <col min="12801" max="12801" width="8.140625" style="1" bestFit="1" customWidth="1"/>
    <col min="12802" max="12802" width="9.140625" style="1" customWidth="1"/>
    <col min="12803" max="12803" width="9.28515625" style="1" bestFit="1" customWidth="1"/>
    <col min="12804" max="12804" width="12.140625" style="1" customWidth="1"/>
    <col min="12805" max="12805" width="11" style="1" customWidth="1"/>
    <col min="12806" max="12807" width="9.140625" style="1"/>
    <col min="12808" max="12808" width="30.140625" style="1" bestFit="1" customWidth="1"/>
    <col min="12809" max="13052" width="9.140625" style="1"/>
    <col min="13053" max="13053" width="34" style="1" customWidth="1"/>
    <col min="13054" max="13054" width="7" style="1" customWidth="1"/>
    <col min="13055" max="13055" width="19.5703125" style="1" customWidth="1"/>
    <col min="13056" max="13056" width="7.28515625" style="1" bestFit="1" customWidth="1"/>
    <col min="13057" max="13057" width="8.140625" style="1" bestFit="1" customWidth="1"/>
    <col min="13058" max="13058" width="9.140625" style="1" customWidth="1"/>
    <col min="13059" max="13059" width="9.28515625" style="1" bestFit="1" customWidth="1"/>
    <col min="13060" max="13060" width="12.140625" style="1" customWidth="1"/>
    <col min="13061" max="13061" width="11" style="1" customWidth="1"/>
    <col min="13062" max="13063" width="9.140625" style="1"/>
    <col min="13064" max="13064" width="30.140625" style="1" bestFit="1" customWidth="1"/>
    <col min="13065" max="13308" width="9.140625" style="1"/>
    <col min="13309" max="13309" width="34" style="1" customWidth="1"/>
    <col min="13310" max="13310" width="7" style="1" customWidth="1"/>
    <col min="13311" max="13311" width="19.5703125" style="1" customWidth="1"/>
    <col min="13312" max="13312" width="7.28515625" style="1" bestFit="1" customWidth="1"/>
    <col min="13313" max="13313" width="8.140625" style="1" bestFit="1" customWidth="1"/>
    <col min="13314" max="13314" width="9.140625" style="1" customWidth="1"/>
    <col min="13315" max="13315" width="9.28515625" style="1" bestFit="1" customWidth="1"/>
    <col min="13316" max="13316" width="12.140625" style="1" customWidth="1"/>
    <col min="13317" max="13317" width="11" style="1" customWidth="1"/>
    <col min="13318" max="13319" width="9.140625" style="1"/>
    <col min="13320" max="13320" width="30.140625" style="1" bestFit="1" customWidth="1"/>
    <col min="13321" max="13564" width="9.140625" style="1"/>
    <col min="13565" max="13565" width="34" style="1" customWidth="1"/>
    <col min="13566" max="13566" width="7" style="1" customWidth="1"/>
    <col min="13567" max="13567" width="19.5703125" style="1" customWidth="1"/>
    <col min="13568" max="13568" width="7.28515625" style="1" bestFit="1" customWidth="1"/>
    <col min="13569" max="13569" width="8.140625" style="1" bestFit="1" customWidth="1"/>
    <col min="13570" max="13570" width="9.140625" style="1" customWidth="1"/>
    <col min="13571" max="13571" width="9.28515625" style="1" bestFit="1" customWidth="1"/>
    <col min="13572" max="13572" width="12.140625" style="1" customWidth="1"/>
    <col min="13573" max="13573" width="11" style="1" customWidth="1"/>
    <col min="13574" max="13575" width="9.140625" style="1"/>
    <col min="13576" max="13576" width="30.140625" style="1" bestFit="1" customWidth="1"/>
    <col min="13577" max="13820" width="9.140625" style="1"/>
    <col min="13821" max="13821" width="34" style="1" customWidth="1"/>
    <col min="13822" max="13822" width="7" style="1" customWidth="1"/>
    <col min="13823" max="13823" width="19.5703125" style="1" customWidth="1"/>
    <col min="13824" max="13824" width="7.28515625" style="1" bestFit="1" customWidth="1"/>
    <col min="13825" max="13825" width="8.140625" style="1" bestFit="1" customWidth="1"/>
    <col min="13826" max="13826" width="9.140625" style="1" customWidth="1"/>
    <col min="13827" max="13827" width="9.28515625" style="1" bestFit="1" customWidth="1"/>
    <col min="13828" max="13828" width="12.140625" style="1" customWidth="1"/>
    <col min="13829" max="13829" width="11" style="1" customWidth="1"/>
    <col min="13830" max="13831" width="9.140625" style="1"/>
    <col min="13832" max="13832" width="30.140625" style="1" bestFit="1" customWidth="1"/>
    <col min="13833" max="14076" width="9.140625" style="1"/>
    <col min="14077" max="14077" width="34" style="1" customWidth="1"/>
    <col min="14078" max="14078" width="7" style="1" customWidth="1"/>
    <col min="14079" max="14079" width="19.5703125" style="1" customWidth="1"/>
    <col min="14080" max="14080" width="7.28515625" style="1" bestFit="1" customWidth="1"/>
    <col min="14081" max="14081" width="8.140625" style="1" bestFit="1" customWidth="1"/>
    <col min="14082" max="14082" width="9.140625" style="1" customWidth="1"/>
    <col min="14083" max="14083" width="9.28515625" style="1" bestFit="1" customWidth="1"/>
    <col min="14084" max="14084" width="12.140625" style="1" customWidth="1"/>
    <col min="14085" max="14085" width="11" style="1" customWidth="1"/>
    <col min="14086" max="14087" width="9.140625" style="1"/>
    <col min="14088" max="14088" width="30.140625" style="1" bestFit="1" customWidth="1"/>
    <col min="14089" max="14332" width="9.140625" style="1"/>
    <col min="14333" max="14333" width="34" style="1" customWidth="1"/>
    <col min="14334" max="14334" width="7" style="1" customWidth="1"/>
    <col min="14335" max="14335" width="19.5703125" style="1" customWidth="1"/>
    <col min="14336" max="14336" width="7.28515625" style="1" bestFit="1" customWidth="1"/>
    <col min="14337" max="14337" width="8.140625" style="1" bestFit="1" customWidth="1"/>
    <col min="14338" max="14338" width="9.140625" style="1" customWidth="1"/>
    <col min="14339" max="14339" width="9.28515625" style="1" bestFit="1" customWidth="1"/>
    <col min="14340" max="14340" width="12.140625" style="1" customWidth="1"/>
    <col min="14341" max="14341" width="11" style="1" customWidth="1"/>
    <col min="14342" max="14343" width="9.140625" style="1"/>
    <col min="14344" max="14344" width="30.140625" style="1" bestFit="1" customWidth="1"/>
    <col min="14345" max="14588" width="9.140625" style="1"/>
    <col min="14589" max="14589" width="34" style="1" customWidth="1"/>
    <col min="14590" max="14590" width="7" style="1" customWidth="1"/>
    <col min="14591" max="14591" width="19.5703125" style="1" customWidth="1"/>
    <col min="14592" max="14592" width="7.28515625" style="1" bestFit="1" customWidth="1"/>
    <col min="14593" max="14593" width="8.140625" style="1" bestFit="1" customWidth="1"/>
    <col min="14594" max="14594" width="9.140625" style="1" customWidth="1"/>
    <col min="14595" max="14595" width="9.28515625" style="1" bestFit="1" customWidth="1"/>
    <col min="14596" max="14596" width="12.140625" style="1" customWidth="1"/>
    <col min="14597" max="14597" width="11" style="1" customWidth="1"/>
    <col min="14598" max="14599" width="9.140625" style="1"/>
    <col min="14600" max="14600" width="30.140625" style="1" bestFit="1" customWidth="1"/>
    <col min="14601" max="14844" width="9.140625" style="1"/>
    <col min="14845" max="14845" width="34" style="1" customWidth="1"/>
    <col min="14846" max="14846" width="7" style="1" customWidth="1"/>
    <col min="14847" max="14847" width="19.5703125" style="1" customWidth="1"/>
    <col min="14848" max="14848" width="7.28515625" style="1" bestFit="1" customWidth="1"/>
    <col min="14849" max="14849" width="8.140625" style="1" bestFit="1" customWidth="1"/>
    <col min="14850" max="14850" width="9.140625" style="1" customWidth="1"/>
    <col min="14851" max="14851" width="9.28515625" style="1" bestFit="1" customWidth="1"/>
    <col min="14852" max="14852" width="12.140625" style="1" customWidth="1"/>
    <col min="14853" max="14853" width="11" style="1" customWidth="1"/>
    <col min="14854" max="14855" width="9.140625" style="1"/>
    <col min="14856" max="14856" width="30.140625" style="1" bestFit="1" customWidth="1"/>
    <col min="14857" max="15100" width="9.140625" style="1"/>
    <col min="15101" max="15101" width="34" style="1" customWidth="1"/>
    <col min="15102" max="15102" width="7" style="1" customWidth="1"/>
    <col min="15103" max="15103" width="19.5703125" style="1" customWidth="1"/>
    <col min="15104" max="15104" width="7.28515625" style="1" bestFit="1" customWidth="1"/>
    <col min="15105" max="15105" width="8.140625" style="1" bestFit="1" customWidth="1"/>
    <col min="15106" max="15106" width="9.140625" style="1" customWidth="1"/>
    <col min="15107" max="15107" width="9.28515625" style="1" bestFit="1" customWidth="1"/>
    <col min="15108" max="15108" width="12.140625" style="1" customWidth="1"/>
    <col min="15109" max="15109" width="11" style="1" customWidth="1"/>
    <col min="15110" max="15111" width="9.140625" style="1"/>
    <col min="15112" max="15112" width="30.140625" style="1" bestFit="1" customWidth="1"/>
    <col min="15113" max="15356" width="9.140625" style="1"/>
    <col min="15357" max="15357" width="34" style="1" customWidth="1"/>
    <col min="15358" max="15358" width="7" style="1" customWidth="1"/>
    <col min="15359" max="15359" width="19.5703125" style="1" customWidth="1"/>
    <col min="15360" max="15360" width="7.28515625" style="1" bestFit="1" customWidth="1"/>
    <col min="15361" max="15361" width="8.140625" style="1" bestFit="1" customWidth="1"/>
    <col min="15362" max="15362" width="9.140625" style="1" customWidth="1"/>
    <col min="15363" max="15363" width="9.28515625" style="1" bestFit="1" customWidth="1"/>
    <col min="15364" max="15364" width="12.140625" style="1" customWidth="1"/>
    <col min="15365" max="15365" width="11" style="1" customWidth="1"/>
    <col min="15366" max="15367" width="9.140625" style="1"/>
    <col min="15368" max="15368" width="30.140625" style="1" bestFit="1" customWidth="1"/>
    <col min="15369" max="15612" width="9.140625" style="1"/>
    <col min="15613" max="15613" width="34" style="1" customWidth="1"/>
    <col min="15614" max="15614" width="7" style="1" customWidth="1"/>
    <col min="15615" max="15615" width="19.5703125" style="1" customWidth="1"/>
    <col min="15616" max="15616" width="7.28515625" style="1" bestFit="1" customWidth="1"/>
    <col min="15617" max="15617" width="8.140625" style="1" bestFit="1" customWidth="1"/>
    <col min="15618" max="15618" width="9.140625" style="1" customWidth="1"/>
    <col min="15619" max="15619" width="9.28515625" style="1" bestFit="1" customWidth="1"/>
    <col min="15620" max="15620" width="12.140625" style="1" customWidth="1"/>
    <col min="15621" max="15621" width="11" style="1" customWidth="1"/>
    <col min="15622" max="15623" width="9.140625" style="1"/>
    <col min="15624" max="15624" width="30.140625" style="1" bestFit="1" customWidth="1"/>
    <col min="15625" max="15868" width="9.140625" style="1"/>
    <col min="15869" max="15869" width="34" style="1" customWidth="1"/>
    <col min="15870" max="15870" width="7" style="1" customWidth="1"/>
    <col min="15871" max="15871" width="19.5703125" style="1" customWidth="1"/>
    <col min="15872" max="15872" width="7.28515625" style="1" bestFit="1" customWidth="1"/>
    <col min="15873" max="15873" width="8.140625" style="1" bestFit="1" customWidth="1"/>
    <col min="15874" max="15874" width="9.140625" style="1" customWidth="1"/>
    <col min="15875" max="15875" width="9.28515625" style="1" bestFit="1" customWidth="1"/>
    <col min="15876" max="15876" width="12.140625" style="1" customWidth="1"/>
    <col min="15877" max="15877" width="11" style="1" customWidth="1"/>
    <col min="15878" max="15879" width="9.140625" style="1"/>
    <col min="15880" max="15880" width="30.140625" style="1" bestFit="1" customWidth="1"/>
    <col min="15881" max="16124" width="9.140625" style="1"/>
    <col min="16125" max="16125" width="34" style="1" customWidth="1"/>
    <col min="16126" max="16126" width="7" style="1" customWidth="1"/>
    <col min="16127" max="16127" width="19.5703125" style="1" customWidth="1"/>
    <col min="16128" max="16128" width="7.28515625" style="1" bestFit="1" customWidth="1"/>
    <col min="16129" max="16129" width="8.140625" style="1" bestFit="1" customWidth="1"/>
    <col min="16130" max="16130" width="9.140625" style="1" customWidth="1"/>
    <col min="16131" max="16131" width="9.28515625" style="1" bestFit="1" customWidth="1"/>
    <col min="16132" max="16132" width="12.140625" style="1" customWidth="1"/>
    <col min="16133" max="16133" width="11" style="1" customWidth="1"/>
    <col min="16134" max="16135" width="9.140625" style="1"/>
    <col min="16136" max="16136" width="30.140625" style="1" bestFit="1" customWidth="1"/>
    <col min="16137" max="16384" width="9.140625" style="1"/>
  </cols>
  <sheetData>
    <row r="1" spans="1:9" ht="27.75" customHeight="1">
      <c r="A1" s="109" t="s">
        <v>33</v>
      </c>
      <c r="B1" s="109"/>
      <c r="C1" s="109"/>
      <c r="D1" s="109"/>
      <c r="E1" s="109"/>
      <c r="F1" s="109"/>
      <c r="G1" s="109"/>
      <c r="H1" s="109"/>
      <c r="I1" s="109"/>
    </row>
    <row r="2" spans="1:9" ht="24.75" customHeight="1">
      <c r="A2" s="109" t="s">
        <v>59</v>
      </c>
      <c r="B2" s="109"/>
      <c r="C2" s="109"/>
      <c r="D2" s="109"/>
      <c r="E2" s="109"/>
      <c r="F2" s="109"/>
      <c r="G2" s="109"/>
      <c r="H2" s="109"/>
      <c r="I2" s="109"/>
    </row>
    <row r="3" spans="1:9" ht="12.75" customHeight="1">
      <c r="A3" s="114" t="s">
        <v>90</v>
      </c>
      <c r="B3" s="114"/>
      <c r="C3" s="114"/>
      <c r="D3" s="114"/>
      <c r="E3" s="114"/>
      <c r="F3" s="114"/>
      <c r="G3" s="114"/>
      <c r="H3" s="114"/>
      <c r="I3" s="114"/>
    </row>
    <row r="4" spans="1:9" ht="12.75" customHeight="1">
      <c r="A4" s="115" t="s">
        <v>34</v>
      </c>
      <c r="B4" s="116"/>
      <c r="C4" s="116"/>
      <c r="D4" s="116"/>
      <c r="E4" s="116"/>
      <c r="F4" s="20">
        <v>1</v>
      </c>
      <c r="G4" s="18"/>
      <c r="H4" s="18"/>
      <c r="I4" s="19"/>
    </row>
    <row r="5" spans="1:9" ht="76.5" customHeight="1">
      <c r="A5" s="45" t="s">
        <v>6</v>
      </c>
      <c r="B5" s="45" t="str">
        <f>VLOOKUP(F4,'Planilha de Custo'!1:1048576,2,0)</f>
        <v>1.1</v>
      </c>
      <c r="C5" s="117" t="str">
        <f>VLOOKUP(F4,'Planilha de Custo'!1:1048576,3,0)</f>
        <v>sistema de supervisão e controle (ssc)-software do setema conforme especificação em projeto basico</v>
      </c>
      <c r="D5" s="118"/>
      <c r="E5" s="118"/>
      <c r="F5" s="118"/>
      <c r="G5" s="118"/>
      <c r="H5" s="22" t="s">
        <v>35</v>
      </c>
      <c r="I5" s="21" t="str">
        <f>VLOOKUP(F4,'Planilha de Custo'!1:1048576,4,0)</f>
        <v>Mês</v>
      </c>
    </row>
    <row r="6" spans="1:9">
      <c r="A6" s="51" t="s">
        <v>7</v>
      </c>
      <c r="B6" s="50" t="s">
        <v>8</v>
      </c>
      <c r="C6" s="50" t="s">
        <v>9</v>
      </c>
      <c r="D6" s="32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9" t="s">
        <v>15</v>
      </c>
    </row>
    <row r="7" spans="1:9">
      <c r="A7" s="112" t="s">
        <v>16</v>
      </c>
      <c r="B7" s="112"/>
      <c r="C7" s="112"/>
      <c r="D7" s="112"/>
      <c r="E7" s="112"/>
      <c r="F7" s="112"/>
      <c r="G7" s="112"/>
      <c r="H7" s="112"/>
      <c r="I7" s="112"/>
    </row>
    <row r="8" spans="1:9" ht="15.75" customHeight="1">
      <c r="A8" s="7"/>
      <c r="B8" s="2"/>
      <c r="C8" s="2"/>
      <c r="D8" s="33"/>
      <c r="E8" s="3"/>
      <c r="F8" s="3"/>
      <c r="G8" s="3"/>
      <c r="H8" s="3"/>
      <c r="I8" s="3"/>
    </row>
    <row r="9" spans="1:9">
      <c r="A9" s="7"/>
      <c r="B9" s="2"/>
      <c r="C9" s="2"/>
      <c r="D9" s="33"/>
      <c r="E9" s="3"/>
      <c r="F9" s="14"/>
      <c r="G9" s="3"/>
      <c r="H9" s="3"/>
      <c r="I9" s="3"/>
    </row>
    <row r="10" spans="1:9">
      <c r="A10" s="15"/>
      <c r="B10" s="2"/>
      <c r="C10" s="4"/>
      <c r="D10" s="33"/>
      <c r="E10" s="3"/>
      <c r="F10" s="5"/>
      <c r="G10" s="3"/>
      <c r="H10" s="3"/>
      <c r="I10" s="3"/>
    </row>
    <row r="11" spans="1:9">
      <c r="A11" s="15"/>
      <c r="B11" s="2"/>
      <c r="C11" s="4"/>
      <c r="D11" s="33"/>
      <c r="E11" s="3"/>
      <c r="F11" s="5"/>
      <c r="G11" s="3"/>
      <c r="H11" s="3"/>
      <c r="I11" s="3"/>
    </row>
    <row r="12" spans="1:9">
      <c r="A12" s="15"/>
      <c r="B12" s="2"/>
      <c r="C12" s="4"/>
      <c r="D12" s="33"/>
      <c r="E12" s="3"/>
      <c r="F12" s="5"/>
      <c r="G12" s="3"/>
      <c r="H12" s="3"/>
      <c r="I12" s="3"/>
    </row>
    <row r="13" spans="1:9">
      <c r="A13" s="111" t="s">
        <v>21</v>
      </c>
      <c r="B13" s="111"/>
      <c r="C13" s="111"/>
      <c r="D13" s="111"/>
      <c r="E13" s="111"/>
      <c r="F13" s="111"/>
      <c r="G13" s="111"/>
      <c r="H13" s="111"/>
      <c r="I13" s="16">
        <f>SUM(I8:I12)</f>
        <v>0</v>
      </c>
    </row>
    <row r="14" spans="1:9">
      <c r="A14" s="112" t="s">
        <v>22</v>
      </c>
      <c r="B14" s="112"/>
      <c r="C14" s="112"/>
      <c r="D14" s="112"/>
      <c r="E14" s="112"/>
      <c r="F14" s="112"/>
      <c r="G14" s="112"/>
      <c r="H14" s="112"/>
      <c r="I14" s="112"/>
    </row>
    <row r="15" spans="1:9" ht="36">
      <c r="A15" s="53" t="s">
        <v>92</v>
      </c>
      <c r="B15" s="65" t="s">
        <v>8</v>
      </c>
      <c r="C15" s="65" t="s">
        <v>48</v>
      </c>
      <c r="D15" s="66">
        <v>1</v>
      </c>
      <c r="E15" s="64">
        <v>1</v>
      </c>
      <c r="F15" s="67">
        <f>D51</f>
        <v>12600</v>
      </c>
      <c r="G15" s="64">
        <v>0</v>
      </c>
      <c r="H15" s="64">
        <f>F15</f>
        <v>12600</v>
      </c>
      <c r="I15" s="64">
        <f>H15*D15</f>
        <v>12600</v>
      </c>
    </row>
    <row r="16" spans="1:9">
      <c r="A16" s="15"/>
      <c r="B16" s="6"/>
      <c r="C16" s="6"/>
      <c r="D16" s="33"/>
      <c r="E16" s="3"/>
      <c r="F16" s="17"/>
      <c r="G16" s="3"/>
      <c r="H16" s="3"/>
      <c r="I16" s="3"/>
    </row>
    <row r="17" spans="1:9">
      <c r="A17" s="15"/>
      <c r="B17" s="6"/>
      <c r="C17" s="6"/>
      <c r="D17" s="33"/>
      <c r="E17" s="3"/>
      <c r="F17" s="17"/>
      <c r="G17" s="3"/>
      <c r="H17" s="3"/>
      <c r="I17" s="3"/>
    </row>
    <row r="18" spans="1:9">
      <c r="A18" s="15"/>
      <c r="B18" s="6"/>
      <c r="C18" s="6"/>
      <c r="D18" s="33"/>
      <c r="E18" s="3"/>
      <c r="F18" s="3"/>
      <c r="G18" s="3"/>
      <c r="H18" s="3"/>
      <c r="I18" s="3"/>
    </row>
    <row r="19" spans="1:9">
      <c r="A19" s="15"/>
      <c r="B19" s="6"/>
      <c r="C19" s="6"/>
      <c r="D19" s="33"/>
      <c r="E19" s="3"/>
      <c r="F19" s="3"/>
      <c r="G19" s="3"/>
      <c r="H19" s="3"/>
      <c r="I19" s="3"/>
    </row>
    <row r="20" spans="1:9">
      <c r="A20" s="15"/>
      <c r="B20" s="6"/>
      <c r="C20" s="6"/>
      <c r="D20" s="33"/>
      <c r="E20" s="3"/>
      <c r="F20" s="3"/>
      <c r="G20" s="3"/>
      <c r="H20" s="3"/>
      <c r="I20" s="3"/>
    </row>
    <row r="21" spans="1:9">
      <c r="A21" s="15"/>
      <c r="B21" s="6"/>
      <c r="C21" s="6"/>
      <c r="D21" s="33"/>
      <c r="E21" s="3"/>
      <c r="F21" s="3"/>
      <c r="G21" s="3"/>
      <c r="H21" s="3"/>
      <c r="I21" s="3"/>
    </row>
    <row r="22" spans="1:9">
      <c r="A22" s="15"/>
      <c r="B22" s="6"/>
      <c r="C22" s="6"/>
      <c r="D22" s="33"/>
      <c r="E22" s="3"/>
      <c r="F22" s="3"/>
      <c r="G22" s="3"/>
      <c r="H22" s="3"/>
      <c r="I22" s="3"/>
    </row>
    <row r="23" spans="1:9">
      <c r="A23" s="15"/>
      <c r="B23" s="6"/>
      <c r="C23" s="6"/>
      <c r="D23" s="33"/>
      <c r="E23" s="3"/>
      <c r="F23" s="3"/>
      <c r="G23" s="3"/>
      <c r="H23" s="3"/>
      <c r="I23" s="3"/>
    </row>
    <row r="24" spans="1:9">
      <c r="A24" s="15"/>
      <c r="B24" s="6"/>
      <c r="C24" s="6"/>
      <c r="D24" s="33"/>
      <c r="E24" s="3"/>
      <c r="F24" s="3"/>
      <c r="G24" s="3"/>
      <c r="H24" s="3"/>
      <c r="I24" s="3"/>
    </row>
    <row r="25" spans="1:9">
      <c r="A25" s="15"/>
      <c r="B25" s="6"/>
      <c r="C25" s="6"/>
      <c r="D25" s="33"/>
      <c r="E25" s="3"/>
      <c r="F25" s="3"/>
      <c r="G25" s="3"/>
      <c r="H25" s="3"/>
      <c r="I25" s="3"/>
    </row>
    <row r="26" spans="1:9">
      <c r="A26" s="111" t="s">
        <v>21</v>
      </c>
      <c r="B26" s="111"/>
      <c r="C26" s="111"/>
      <c r="D26" s="111"/>
      <c r="E26" s="111"/>
      <c r="F26" s="111"/>
      <c r="G26" s="111"/>
      <c r="H26" s="111"/>
      <c r="I26" s="16">
        <f>SUM(I15:I25)</f>
        <v>12600</v>
      </c>
    </row>
    <row r="27" spans="1:9">
      <c r="A27" s="112" t="s">
        <v>23</v>
      </c>
      <c r="B27" s="112"/>
      <c r="C27" s="112"/>
      <c r="D27" s="112"/>
      <c r="E27" s="112"/>
      <c r="F27" s="112"/>
      <c r="G27" s="112"/>
      <c r="H27" s="112"/>
      <c r="I27" s="112"/>
    </row>
    <row r="28" spans="1:9">
      <c r="A28" s="46"/>
      <c r="B28" s="7"/>
      <c r="C28" s="2"/>
      <c r="D28" s="34"/>
      <c r="E28" s="8"/>
      <c r="F28" s="17"/>
      <c r="G28" s="3"/>
      <c r="H28" s="3"/>
      <c r="I28" s="3"/>
    </row>
    <row r="29" spans="1:9">
      <c r="A29" s="15"/>
      <c r="B29" s="6"/>
      <c r="C29" s="6"/>
      <c r="D29" s="33"/>
      <c r="E29" s="3"/>
      <c r="F29" s="3"/>
      <c r="G29" s="3"/>
      <c r="H29" s="3"/>
      <c r="I29" s="3"/>
    </row>
    <row r="30" spans="1:9">
      <c r="A30" s="15"/>
      <c r="B30" s="6"/>
      <c r="C30" s="6"/>
      <c r="D30" s="33"/>
      <c r="E30" s="3"/>
      <c r="F30" s="3"/>
      <c r="G30" s="3"/>
      <c r="H30" s="3"/>
      <c r="I30" s="3"/>
    </row>
    <row r="31" spans="1:9">
      <c r="A31" s="15"/>
      <c r="B31" s="6"/>
      <c r="C31" s="6"/>
      <c r="D31" s="33"/>
      <c r="E31" s="3"/>
      <c r="F31" s="3"/>
      <c r="G31" s="3"/>
      <c r="H31" s="3"/>
      <c r="I31" s="3"/>
    </row>
    <row r="32" spans="1:9">
      <c r="A32" s="15"/>
      <c r="B32" s="6"/>
      <c r="C32" s="6"/>
      <c r="D32" s="33"/>
      <c r="E32" s="3"/>
      <c r="F32" s="3"/>
      <c r="G32" s="3"/>
      <c r="H32" s="3"/>
      <c r="I32" s="3"/>
    </row>
    <row r="33" spans="1:10">
      <c r="A33" s="111" t="s">
        <v>21</v>
      </c>
      <c r="B33" s="111"/>
      <c r="C33" s="111"/>
      <c r="D33" s="111"/>
      <c r="E33" s="111"/>
      <c r="F33" s="111"/>
      <c r="G33" s="111"/>
      <c r="H33" s="111"/>
      <c r="I33" s="16">
        <f>SUM(I28:I32)</f>
        <v>0</v>
      </c>
    </row>
    <row r="34" spans="1:10">
      <c r="A34" s="113" t="s">
        <v>24</v>
      </c>
      <c r="B34" s="113"/>
      <c r="C34" s="113"/>
      <c r="D34" s="113"/>
      <c r="E34" s="113"/>
      <c r="F34" s="113"/>
      <c r="G34" s="113"/>
      <c r="H34" s="5"/>
      <c r="I34" s="5"/>
    </row>
    <row r="35" spans="1:10" ht="15" customHeight="1">
      <c r="A35" s="110" t="s">
        <v>25</v>
      </c>
      <c r="B35" s="110"/>
      <c r="C35" s="110"/>
      <c r="D35" s="110"/>
      <c r="E35" s="110"/>
      <c r="F35" s="110"/>
      <c r="G35" s="110"/>
      <c r="H35" s="9" t="s">
        <v>26</v>
      </c>
      <c r="I35" s="9" t="s">
        <v>27</v>
      </c>
    </row>
    <row r="36" spans="1:10">
      <c r="A36" s="107" t="s">
        <v>16</v>
      </c>
      <c r="B36" s="107"/>
      <c r="C36" s="107"/>
      <c r="D36" s="107"/>
      <c r="E36" s="107"/>
      <c r="F36" s="107"/>
      <c r="G36" s="107"/>
      <c r="H36" s="10">
        <v>128.33000000000001</v>
      </c>
      <c r="I36" s="3">
        <f>I13</f>
        <v>0</v>
      </c>
    </row>
    <row r="37" spans="1:10">
      <c r="A37" s="107" t="s">
        <v>22</v>
      </c>
      <c r="B37" s="107"/>
      <c r="C37" s="107"/>
      <c r="D37" s="107"/>
      <c r="E37" s="107"/>
      <c r="F37" s="107"/>
      <c r="G37" s="107"/>
      <c r="H37" s="10"/>
      <c r="I37" s="3">
        <f>I26</f>
        <v>12600</v>
      </c>
    </row>
    <row r="38" spans="1:10">
      <c r="A38" s="107" t="s">
        <v>23</v>
      </c>
      <c r="B38" s="107"/>
      <c r="C38" s="107"/>
      <c r="D38" s="107"/>
      <c r="E38" s="107"/>
      <c r="F38" s="107"/>
      <c r="G38" s="107"/>
      <c r="H38" s="10"/>
      <c r="I38" s="3">
        <f>I33</f>
        <v>0</v>
      </c>
    </row>
    <row r="39" spans="1:10">
      <c r="A39" s="107" t="s">
        <v>28</v>
      </c>
      <c r="B39" s="107"/>
      <c r="C39" s="107"/>
      <c r="D39" s="107"/>
      <c r="E39" s="107"/>
      <c r="F39" s="107"/>
      <c r="G39" s="107"/>
      <c r="H39" s="10"/>
      <c r="I39" s="3">
        <v>1</v>
      </c>
    </row>
    <row r="40" spans="1:10">
      <c r="A40" s="107" t="s">
        <v>29</v>
      </c>
      <c r="B40" s="107"/>
      <c r="C40" s="107"/>
      <c r="D40" s="107"/>
      <c r="E40" s="107"/>
      <c r="F40" s="107"/>
      <c r="G40" s="107"/>
      <c r="H40" s="10"/>
      <c r="I40" s="3">
        <f>I38+I36</f>
        <v>0</v>
      </c>
    </row>
    <row r="41" spans="1:10">
      <c r="A41" s="107" t="s">
        <v>30</v>
      </c>
      <c r="B41" s="107"/>
      <c r="C41" s="107"/>
      <c r="D41" s="107"/>
      <c r="E41" s="107"/>
      <c r="F41" s="107"/>
      <c r="G41" s="107"/>
      <c r="H41" s="10"/>
      <c r="I41" s="3">
        <f>(I36+I38)/I39</f>
        <v>0</v>
      </c>
    </row>
    <row r="42" spans="1:10">
      <c r="A42" s="107" t="s">
        <v>31</v>
      </c>
      <c r="B42" s="107"/>
      <c r="C42" s="107"/>
      <c r="D42" s="107"/>
      <c r="E42" s="107"/>
      <c r="F42" s="107"/>
      <c r="G42" s="107"/>
      <c r="H42" s="10"/>
      <c r="I42" s="3">
        <f>I37+I41</f>
        <v>12600</v>
      </c>
    </row>
    <row r="43" spans="1:10">
      <c r="A43" s="107" t="s">
        <v>60</v>
      </c>
      <c r="B43" s="107"/>
      <c r="C43" s="107"/>
      <c r="D43" s="107"/>
      <c r="E43" s="107"/>
      <c r="F43" s="107"/>
      <c r="G43" s="107"/>
      <c r="H43" s="10"/>
      <c r="I43" s="3">
        <f>I13*0.3314+I26*0.1903+I33*0.1268+0.592</f>
        <v>2398.3719999999998</v>
      </c>
    </row>
    <row r="44" spans="1:10">
      <c r="A44" s="108" t="s">
        <v>32</v>
      </c>
      <c r="B44" s="108"/>
      <c r="C44" s="108"/>
      <c r="D44" s="108"/>
      <c r="E44" s="108"/>
      <c r="F44" s="108"/>
      <c r="G44" s="108"/>
      <c r="H44" s="13"/>
      <c r="I44" s="13">
        <f>ROUND(I43+I42,4)</f>
        <v>14998.371999999999</v>
      </c>
      <c r="J44" s="52"/>
    </row>
    <row r="47" spans="1:10">
      <c r="A47" s="71" t="s">
        <v>72</v>
      </c>
      <c r="B47" s="71" t="s">
        <v>8</v>
      </c>
      <c r="C47" s="71" t="s">
        <v>71</v>
      </c>
      <c r="D47" s="102" t="s">
        <v>73</v>
      </c>
      <c r="E47" s="102"/>
    </row>
    <row r="48" spans="1:10" ht="25.5" customHeight="1">
      <c r="A48" s="105" t="s">
        <v>49</v>
      </c>
      <c r="B48" s="106" t="s">
        <v>8</v>
      </c>
      <c r="C48" s="65" t="s">
        <v>85</v>
      </c>
      <c r="D48" s="104">
        <v>13900</v>
      </c>
      <c r="E48" s="104"/>
    </row>
    <row r="49" spans="1:5" ht="25.5" customHeight="1">
      <c r="A49" s="105"/>
      <c r="B49" s="106"/>
      <c r="C49" s="68" t="s">
        <v>86</v>
      </c>
      <c r="D49" s="104">
        <v>9800</v>
      </c>
      <c r="E49" s="104"/>
    </row>
    <row r="50" spans="1:5" ht="25.5" customHeight="1">
      <c r="A50" s="105"/>
      <c r="B50" s="106"/>
      <c r="C50" s="68" t="s">
        <v>87</v>
      </c>
      <c r="D50" s="104">
        <v>14100</v>
      </c>
      <c r="E50" s="104"/>
    </row>
    <row r="51" spans="1:5" ht="25.5" customHeight="1">
      <c r="A51" s="103" t="s">
        <v>74</v>
      </c>
      <c r="B51" s="103"/>
      <c r="C51" s="103"/>
      <c r="D51" s="104">
        <f>AVERAGE(D48:E50)</f>
        <v>12600</v>
      </c>
      <c r="E51" s="104"/>
    </row>
  </sheetData>
  <mergeCells count="30">
    <mergeCell ref="A1:I1"/>
    <mergeCell ref="A2:I2"/>
    <mergeCell ref="A35:G35"/>
    <mergeCell ref="A36:G36"/>
    <mergeCell ref="A13:H13"/>
    <mergeCell ref="A14:I14"/>
    <mergeCell ref="A26:H26"/>
    <mergeCell ref="A34:G34"/>
    <mergeCell ref="A3:I3"/>
    <mergeCell ref="A4:E4"/>
    <mergeCell ref="C5:G5"/>
    <mergeCell ref="A27:I27"/>
    <mergeCell ref="A33:H33"/>
    <mergeCell ref="A7:I7"/>
    <mergeCell ref="A41:G41"/>
    <mergeCell ref="A42:G42"/>
    <mergeCell ref="A43:G43"/>
    <mergeCell ref="A44:G44"/>
    <mergeCell ref="A37:G37"/>
    <mergeCell ref="A38:G38"/>
    <mergeCell ref="A39:G39"/>
    <mergeCell ref="A40:G40"/>
    <mergeCell ref="D47:E47"/>
    <mergeCell ref="A51:C51"/>
    <mergeCell ref="D51:E51"/>
    <mergeCell ref="D48:E48"/>
    <mergeCell ref="A48:A50"/>
    <mergeCell ref="B48:B50"/>
    <mergeCell ref="D49:E49"/>
    <mergeCell ref="D50:E50"/>
  </mergeCells>
  <printOptions horizontalCentered="1" verticalCentered="1"/>
  <pageMargins left="0.51181102362204722" right="0.39370078740157483" top="0.78740157480314965" bottom="0.78740157480314965" header="0.31496062992125984" footer="0.31496062992125984"/>
  <pageSetup paperSize="9" scale="7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view="pageBreakPreview" topLeftCell="A16" zoomScaleSheetLayoutView="100" workbookViewId="0">
      <selection activeCell="A3" sqref="A3:I3"/>
    </sheetView>
  </sheetViews>
  <sheetFormatPr defaultRowHeight="12"/>
  <cols>
    <col min="1" max="1" width="34" style="1" customWidth="1"/>
    <col min="2" max="2" width="7" style="1" customWidth="1"/>
    <col min="3" max="3" width="21.5703125" style="11" customWidth="1"/>
    <col min="4" max="4" width="7.42578125" style="35" bestFit="1" customWidth="1"/>
    <col min="5" max="5" width="8.140625" style="12" bestFit="1" customWidth="1"/>
    <col min="6" max="6" width="9.85546875" style="12" bestFit="1" customWidth="1"/>
    <col min="7" max="7" width="9.28515625" style="12" bestFit="1" customWidth="1"/>
    <col min="8" max="8" width="12.140625" style="12" customWidth="1"/>
    <col min="9" max="9" width="11.42578125" style="12" bestFit="1" customWidth="1"/>
    <col min="10" max="10" width="13.28515625" style="1" bestFit="1" customWidth="1"/>
    <col min="11" max="252" width="9.140625" style="1"/>
    <col min="253" max="253" width="34" style="1" customWidth="1"/>
    <col min="254" max="254" width="7" style="1" customWidth="1"/>
    <col min="255" max="255" width="19.5703125" style="1" customWidth="1"/>
    <col min="256" max="256" width="7.28515625" style="1" bestFit="1" customWidth="1"/>
    <col min="257" max="257" width="8.140625" style="1" bestFit="1" customWidth="1"/>
    <col min="258" max="258" width="9.140625" style="1" customWidth="1"/>
    <col min="259" max="259" width="9.28515625" style="1" bestFit="1" customWidth="1"/>
    <col min="260" max="260" width="12.140625" style="1" customWidth="1"/>
    <col min="261" max="261" width="11" style="1" customWidth="1"/>
    <col min="262" max="263" width="9.140625" style="1"/>
    <col min="264" max="264" width="30.140625" style="1" bestFit="1" customWidth="1"/>
    <col min="265" max="508" width="9.140625" style="1"/>
    <col min="509" max="509" width="34" style="1" customWidth="1"/>
    <col min="510" max="510" width="7" style="1" customWidth="1"/>
    <col min="511" max="511" width="19.5703125" style="1" customWidth="1"/>
    <col min="512" max="512" width="7.28515625" style="1" bestFit="1" customWidth="1"/>
    <col min="513" max="513" width="8.140625" style="1" bestFit="1" customWidth="1"/>
    <col min="514" max="514" width="9.140625" style="1" customWidth="1"/>
    <col min="515" max="515" width="9.28515625" style="1" bestFit="1" customWidth="1"/>
    <col min="516" max="516" width="12.140625" style="1" customWidth="1"/>
    <col min="517" max="517" width="11" style="1" customWidth="1"/>
    <col min="518" max="519" width="9.140625" style="1"/>
    <col min="520" max="520" width="30.140625" style="1" bestFit="1" customWidth="1"/>
    <col min="521" max="764" width="9.140625" style="1"/>
    <col min="765" max="765" width="34" style="1" customWidth="1"/>
    <col min="766" max="766" width="7" style="1" customWidth="1"/>
    <col min="767" max="767" width="19.5703125" style="1" customWidth="1"/>
    <col min="768" max="768" width="7.28515625" style="1" bestFit="1" customWidth="1"/>
    <col min="769" max="769" width="8.140625" style="1" bestFit="1" customWidth="1"/>
    <col min="770" max="770" width="9.140625" style="1" customWidth="1"/>
    <col min="771" max="771" width="9.28515625" style="1" bestFit="1" customWidth="1"/>
    <col min="772" max="772" width="12.140625" style="1" customWidth="1"/>
    <col min="773" max="773" width="11" style="1" customWidth="1"/>
    <col min="774" max="775" width="9.140625" style="1"/>
    <col min="776" max="776" width="30.140625" style="1" bestFit="1" customWidth="1"/>
    <col min="777" max="1020" width="9.140625" style="1"/>
    <col min="1021" max="1021" width="34" style="1" customWidth="1"/>
    <col min="1022" max="1022" width="7" style="1" customWidth="1"/>
    <col min="1023" max="1023" width="19.5703125" style="1" customWidth="1"/>
    <col min="1024" max="1024" width="7.28515625" style="1" bestFit="1" customWidth="1"/>
    <col min="1025" max="1025" width="8.140625" style="1" bestFit="1" customWidth="1"/>
    <col min="1026" max="1026" width="9.140625" style="1" customWidth="1"/>
    <col min="1027" max="1027" width="9.28515625" style="1" bestFit="1" customWidth="1"/>
    <col min="1028" max="1028" width="12.140625" style="1" customWidth="1"/>
    <col min="1029" max="1029" width="11" style="1" customWidth="1"/>
    <col min="1030" max="1031" width="9.140625" style="1"/>
    <col min="1032" max="1032" width="30.140625" style="1" bestFit="1" customWidth="1"/>
    <col min="1033" max="1276" width="9.140625" style="1"/>
    <col min="1277" max="1277" width="34" style="1" customWidth="1"/>
    <col min="1278" max="1278" width="7" style="1" customWidth="1"/>
    <col min="1279" max="1279" width="19.5703125" style="1" customWidth="1"/>
    <col min="1280" max="1280" width="7.28515625" style="1" bestFit="1" customWidth="1"/>
    <col min="1281" max="1281" width="8.140625" style="1" bestFit="1" customWidth="1"/>
    <col min="1282" max="1282" width="9.140625" style="1" customWidth="1"/>
    <col min="1283" max="1283" width="9.28515625" style="1" bestFit="1" customWidth="1"/>
    <col min="1284" max="1284" width="12.140625" style="1" customWidth="1"/>
    <col min="1285" max="1285" width="11" style="1" customWidth="1"/>
    <col min="1286" max="1287" width="9.140625" style="1"/>
    <col min="1288" max="1288" width="30.140625" style="1" bestFit="1" customWidth="1"/>
    <col min="1289" max="1532" width="9.140625" style="1"/>
    <col min="1533" max="1533" width="34" style="1" customWidth="1"/>
    <col min="1534" max="1534" width="7" style="1" customWidth="1"/>
    <col min="1535" max="1535" width="19.5703125" style="1" customWidth="1"/>
    <col min="1536" max="1536" width="7.28515625" style="1" bestFit="1" customWidth="1"/>
    <col min="1537" max="1537" width="8.140625" style="1" bestFit="1" customWidth="1"/>
    <col min="1538" max="1538" width="9.140625" style="1" customWidth="1"/>
    <col min="1539" max="1539" width="9.28515625" style="1" bestFit="1" customWidth="1"/>
    <col min="1540" max="1540" width="12.140625" style="1" customWidth="1"/>
    <col min="1541" max="1541" width="11" style="1" customWidth="1"/>
    <col min="1542" max="1543" width="9.140625" style="1"/>
    <col min="1544" max="1544" width="30.140625" style="1" bestFit="1" customWidth="1"/>
    <col min="1545" max="1788" width="9.140625" style="1"/>
    <col min="1789" max="1789" width="34" style="1" customWidth="1"/>
    <col min="1790" max="1790" width="7" style="1" customWidth="1"/>
    <col min="1791" max="1791" width="19.5703125" style="1" customWidth="1"/>
    <col min="1792" max="1792" width="7.28515625" style="1" bestFit="1" customWidth="1"/>
    <col min="1793" max="1793" width="8.140625" style="1" bestFit="1" customWidth="1"/>
    <col min="1794" max="1794" width="9.140625" style="1" customWidth="1"/>
    <col min="1795" max="1795" width="9.28515625" style="1" bestFit="1" customWidth="1"/>
    <col min="1796" max="1796" width="12.140625" style="1" customWidth="1"/>
    <col min="1797" max="1797" width="11" style="1" customWidth="1"/>
    <col min="1798" max="1799" width="9.140625" style="1"/>
    <col min="1800" max="1800" width="30.140625" style="1" bestFit="1" customWidth="1"/>
    <col min="1801" max="2044" width="9.140625" style="1"/>
    <col min="2045" max="2045" width="34" style="1" customWidth="1"/>
    <col min="2046" max="2046" width="7" style="1" customWidth="1"/>
    <col min="2047" max="2047" width="19.5703125" style="1" customWidth="1"/>
    <col min="2048" max="2048" width="7.28515625" style="1" bestFit="1" customWidth="1"/>
    <col min="2049" max="2049" width="8.140625" style="1" bestFit="1" customWidth="1"/>
    <col min="2050" max="2050" width="9.140625" style="1" customWidth="1"/>
    <col min="2051" max="2051" width="9.28515625" style="1" bestFit="1" customWidth="1"/>
    <col min="2052" max="2052" width="12.140625" style="1" customWidth="1"/>
    <col min="2053" max="2053" width="11" style="1" customWidth="1"/>
    <col min="2054" max="2055" width="9.140625" style="1"/>
    <col min="2056" max="2056" width="30.140625" style="1" bestFit="1" customWidth="1"/>
    <col min="2057" max="2300" width="9.140625" style="1"/>
    <col min="2301" max="2301" width="34" style="1" customWidth="1"/>
    <col min="2302" max="2302" width="7" style="1" customWidth="1"/>
    <col min="2303" max="2303" width="19.5703125" style="1" customWidth="1"/>
    <col min="2304" max="2304" width="7.28515625" style="1" bestFit="1" customWidth="1"/>
    <col min="2305" max="2305" width="8.140625" style="1" bestFit="1" customWidth="1"/>
    <col min="2306" max="2306" width="9.140625" style="1" customWidth="1"/>
    <col min="2307" max="2307" width="9.28515625" style="1" bestFit="1" customWidth="1"/>
    <col min="2308" max="2308" width="12.140625" style="1" customWidth="1"/>
    <col min="2309" max="2309" width="11" style="1" customWidth="1"/>
    <col min="2310" max="2311" width="9.140625" style="1"/>
    <col min="2312" max="2312" width="30.140625" style="1" bestFit="1" customWidth="1"/>
    <col min="2313" max="2556" width="9.140625" style="1"/>
    <col min="2557" max="2557" width="34" style="1" customWidth="1"/>
    <col min="2558" max="2558" width="7" style="1" customWidth="1"/>
    <col min="2559" max="2559" width="19.5703125" style="1" customWidth="1"/>
    <col min="2560" max="2560" width="7.28515625" style="1" bestFit="1" customWidth="1"/>
    <col min="2561" max="2561" width="8.140625" style="1" bestFit="1" customWidth="1"/>
    <col min="2562" max="2562" width="9.140625" style="1" customWidth="1"/>
    <col min="2563" max="2563" width="9.28515625" style="1" bestFit="1" customWidth="1"/>
    <col min="2564" max="2564" width="12.140625" style="1" customWidth="1"/>
    <col min="2565" max="2565" width="11" style="1" customWidth="1"/>
    <col min="2566" max="2567" width="9.140625" style="1"/>
    <col min="2568" max="2568" width="30.140625" style="1" bestFit="1" customWidth="1"/>
    <col min="2569" max="2812" width="9.140625" style="1"/>
    <col min="2813" max="2813" width="34" style="1" customWidth="1"/>
    <col min="2814" max="2814" width="7" style="1" customWidth="1"/>
    <col min="2815" max="2815" width="19.5703125" style="1" customWidth="1"/>
    <col min="2816" max="2816" width="7.28515625" style="1" bestFit="1" customWidth="1"/>
    <col min="2817" max="2817" width="8.140625" style="1" bestFit="1" customWidth="1"/>
    <col min="2818" max="2818" width="9.140625" style="1" customWidth="1"/>
    <col min="2819" max="2819" width="9.28515625" style="1" bestFit="1" customWidth="1"/>
    <col min="2820" max="2820" width="12.140625" style="1" customWidth="1"/>
    <col min="2821" max="2821" width="11" style="1" customWidth="1"/>
    <col min="2822" max="2823" width="9.140625" style="1"/>
    <col min="2824" max="2824" width="30.140625" style="1" bestFit="1" customWidth="1"/>
    <col min="2825" max="3068" width="9.140625" style="1"/>
    <col min="3069" max="3069" width="34" style="1" customWidth="1"/>
    <col min="3070" max="3070" width="7" style="1" customWidth="1"/>
    <col min="3071" max="3071" width="19.5703125" style="1" customWidth="1"/>
    <col min="3072" max="3072" width="7.28515625" style="1" bestFit="1" customWidth="1"/>
    <col min="3073" max="3073" width="8.140625" style="1" bestFit="1" customWidth="1"/>
    <col min="3074" max="3074" width="9.140625" style="1" customWidth="1"/>
    <col min="3075" max="3075" width="9.28515625" style="1" bestFit="1" customWidth="1"/>
    <col min="3076" max="3076" width="12.140625" style="1" customWidth="1"/>
    <col min="3077" max="3077" width="11" style="1" customWidth="1"/>
    <col min="3078" max="3079" width="9.140625" style="1"/>
    <col min="3080" max="3080" width="30.140625" style="1" bestFit="1" customWidth="1"/>
    <col min="3081" max="3324" width="9.140625" style="1"/>
    <col min="3325" max="3325" width="34" style="1" customWidth="1"/>
    <col min="3326" max="3326" width="7" style="1" customWidth="1"/>
    <col min="3327" max="3327" width="19.5703125" style="1" customWidth="1"/>
    <col min="3328" max="3328" width="7.28515625" style="1" bestFit="1" customWidth="1"/>
    <col min="3329" max="3329" width="8.140625" style="1" bestFit="1" customWidth="1"/>
    <col min="3330" max="3330" width="9.140625" style="1" customWidth="1"/>
    <col min="3331" max="3331" width="9.28515625" style="1" bestFit="1" customWidth="1"/>
    <col min="3332" max="3332" width="12.140625" style="1" customWidth="1"/>
    <col min="3333" max="3333" width="11" style="1" customWidth="1"/>
    <col min="3334" max="3335" width="9.140625" style="1"/>
    <col min="3336" max="3336" width="30.140625" style="1" bestFit="1" customWidth="1"/>
    <col min="3337" max="3580" width="9.140625" style="1"/>
    <col min="3581" max="3581" width="34" style="1" customWidth="1"/>
    <col min="3582" max="3582" width="7" style="1" customWidth="1"/>
    <col min="3583" max="3583" width="19.5703125" style="1" customWidth="1"/>
    <col min="3584" max="3584" width="7.28515625" style="1" bestFit="1" customWidth="1"/>
    <col min="3585" max="3585" width="8.140625" style="1" bestFit="1" customWidth="1"/>
    <col min="3586" max="3586" width="9.140625" style="1" customWidth="1"/>
    <col min="3587" max="3587" width="9.28515625" style="1" bestFit="1" customWidth="1"/>
    <col min="3588" max="3588" width="12.140625" style="1" customWidth="1"/>
    <col min="3589" max="3589" width="11" style="1" customWidth="1"/>
    <col min="3590" max="3591" width="9.140625" style="1"/>
    <col min="3592" max="3592" width="30.140625" style="1" bestFit="1" customWidth="1"/>
    <col min="3593" max="3836" width="9.140625" style="1"/>
    <col min="3837" max="3837" width="34" style="1" customWidth="1"/>
    <col min="3838" max="3838" width="7" style="1" customWidth="1"/>
    <col min="3839" max="3839" width="19.5703125" style="1" customWidth="1"/>
    <col min="3840" max="3840" width="7.28515625" style="1" bestFit="1" customWidth="1"/>
    <col min="3841" max="3841" width="8.140625" style="1" bestFit="1" customWidth="1"/>
    <col min="3842" max="3842" width="9.140625" style="1" customWidth="1"/>
    <col min="3843" max="3843" width="9.28515625" style="1" bestFit="1" customWidth="1"/>
    <col min="3844" max="3844" width="12.140625" style="1" customWidth="1"/>
    <col min="3845" max="3845" width="11" style="1" customWidth="1"/>
    <col min="3846" max="3847" width="9.140625" style="1"/>
    <col min="3848" max="3848" width="30.140625" style="1" bestFit="1" customWidth="1"/>
    <col min="3849" max="4092" width="9.140625" style="1"/>
    <col min="4093" max="4093" width="34" style="1" customWidth="1"/>
    <col min="4094" max="4094" width="7" style="1" customWidth="1"/>
    <col min="4095" max="4095" width="19.5703125" style="1" customWidth="1"/>
    <col min="4096" max="4096" width="7.28515625" style="1" bestFit="1" customWidth="1"/>
    <col min="4097" max="4097" width="8.140625" style="1" bestFit="1" customWidth="1"/>
    <col min="4098" max="4098" width="9.140625" style="1" customWidth="1"/>
    <col min="4099" max="4099" width="9.28515625" style="1" bestFit="1" customWidth="1"/>
    <col min="4100" max="4100" width="12.140625" style="1" customWidth="1"/>
    <col min="4101" max="4101" width="11" style="1" customWidth="1"/>
    <col min="4102" max="4103" width="9.140625" style="1"/>
    <col min="4104" max="4104" width="30.140625" style="1" bestFit="1" customWidth="1"/>
    <col min="4105" max="4348" width="9.140625" style="1"/>
    <col min="4349" max="4349" width="34" style="1" customWidth="1"/>
    <col min="4350" max="4350" width="7" style="1" customWidth="1"/>
    <col min="4351" max="4351" width="19.5703125" style="1" customWidth="1"/>
    <col min="4352" max="4352" width="7.28515625" style="1" bestFit="1" customWidth="1"/>
    <col min="4353" max="4353" width="8.140625" style="1" bestFit="1" customWidth="1"/>
    <col min="4354" max="4354" width="9.140625" style="1" customWidth="1"/>
    <col min="4355" max="4355" width="9.28515625" style="1" bestFit="1" customWidth="1"/>
    <col min="4356" max="4356" width="12.140625" style="1" customWidth="1"/>
    <col min="4357" max="4357" width="11" style="1" customWidth="1"/>
    <col min="4358" max="4359" width="9.140625" style="1"/>
    <col min="4360" max="4360" width="30.140625" style="1" bestFit="1" customWidth="1"/>
    <col min="4361" max="4604" width="9.140625" style="1"/>
    <col min="4605" max="4605" width="34" style="1" customWidth="1"/>
    <col min="4606" max="4606" width="7" style="1" customWidth="1"/>
    <col min="4607" max="4607" width="19.5703125" style="1" customWidth="1"/>
    <col min="4608" max="4608" width="7.28515625" style="1" bestFit="1" customWidth="1"/>
    <col min="4609" max="4609" width="8.140625" style="1" bestFit="1" customWidth="1"/>
    <col min="4610" max="4610" width="9.140625" style="1" customWidth="1"/>
    <col min="4611" max="4611" width="9.28515625" style="1" bestFit="1" customWidth="1"/>
    <col min="4612" max="4612" width="12.140625" style="1" customWidth="1"/>
    <col min="4613" max="4613" width="11" style="1" customWidth="1"/>
    <col min="4614" max="4615" width="9.140625" style="1"/>
    <col min="4616" max="4616" width="30.140625" style="1" bestFit="1" customWidth="1"/>
    <col min="4617" max="4860" width="9.140625" style="1"/>
    <col min="4861" max="4861" width="34" style="1" customWidth="1"/>
    <col min="4862" max="4862" width="7" style="1" customWidth="1"/>
    <col min="4863" max="4863" width="19.5703125" style="1" customWidth="1"/>
    <col min="4864" max="4864" width="7.28515625" style="1" bestFit="1" customWidth="1"/>
    <col min="4865" max="4865" width="8.140625" style="1" bestFit="1" customWidth="1"/>
    <col min="4866" max="4866" width="9.140625" style="1" customWidth="1"/>
    <col min="4867" max="4867" width="9.28515625" style="1" bestFit="1" customWidth="1"/>
    <col min="4868" max="4868" width="12.140625" style="1" customWidth="1"/>
    <col min="4869" max="4869" width="11" style="1" customWidth="1"/>
    <col min="4870" max="4871" width="9.140625" style="1"/>
    <col min="4872" max="4872" width="30.140625" style="1" bestFit="1" customWidth="1"/>
    <col min="4873" max="5116" width="9.140625" style="1"/>
    <col min="5117" max="5117" width="34" style="1" customWidth="1"/>
    <col min="5118" max="5118" width="7" style="1" customWidth="1"/>
    <col min="5119" max="5119" width="19.5703125" style="1" customWidth="1"/>
    <col min="5120" max="5120" width="7.28515625" style="1" bestFit="1" customWidth="1"/>
    <col min="5121" max="5121" width="8.140625" style="1" bestFit="1" customWidth="1"/>
    <col min="5122" max="5122" width="9.140625" style="1" customWidth="1"/>
    <col min="5123" max="5123" width="9.28515625" style="1" bestFit="1" customWidth="1"/>
    <col min="5124" max="5124" width="12.140625" style="1" customWidth="1"/>
    <col min="5125" max="5125" width="11" style="1" customWidth="1"/>
    <col min="5126" max="5127" width="9.140625" style="1"/>
    <col min="5128" max="5128" width="30.140625" style="1" bestFit="1" customWidth="1"/>
    <col min="5129" max="5372" width="9.140625" style="1"/>
    <col min="5373" max="5373" width="34" style="1" customWidth="1"/>
    <col min="5374" max="5374" width="7" style="1" customWidth="1"/>
    <col min="5375" max="5375" width="19.5703125" style="1" customWidth="1"/>
    <col min="5376" max="5376" width="7.28515625" style="1" bestFit="1" customWidth="1"/>
    <col min="5377" max="5377" width="8.140625" style="1" bestFit="1" customWidth="1"/>
    <col min="5378" max="5378" width="9.140625" style="1" customWidth="1"/>
    <col min="5379" max="5379" width="9.28515625" style="1" bestFit="1" customWidth="1"/>
    <col min="5380" max="5380" width="12.140625" style="1" customWidth="1"/>
    <col min="5381" max="5381" width="11" style="1" customWidth="1"/>
    <col min="5382" max="5383" width="9.140625" style="1"/>
    <col min="5384" max="5384" width="30.140625" style="1" bestFit="1" customWidth="1"/>
    <col min="5385" max="5628" width="9.140625" style="1"/>
    <col min="5629" max="5629" width="34" style="1" customWidth="1"/>
    <col min="5630" max="5630" width="7" style="1" customWidth="1"/>
    <col min="5631" max="5631" width="19.5703125" style="1" customWidth="1"/>
    <col min="5632" max="5632" width="7.28515625" style="1" bestFit="1" customWidth="1"/>
    <col min="5633" max="5633" width="8.140625" style="1" bestFit="1" customWidth="1"/>
    <col min="5634" max="5634" width="9.140625" style="1" customWidth="1"/>
    <col min="5635" max="5635" width="9.28515625" style="1" bestFit="1" customWidth="1"/>
    <col min="5636" max="5636" width="12.140625" style="1" customWidth="1"/>
    <col min="5637" max="5637" width="11" style="1" customWidth="1"/>
    <col min="5638" max="5639" width="9.140625" style="1"/>
    <col min="5640" max="5640" width="30.140625" style="1" bestFit="1" customWidth="1"/>
    <col min="5641" max="5884" width="9.140625" style="1"/>
    <col min="5885" max="5885" width="34" style="1" customWidth="1"/>
    <col min="5886" max="5886" width="7" style="1" customWidth="1"/>
    <col min="5887" max="5887" width="19.5703125" style="1" customWidth="1"/>
    <col min="5888" max="5888" width="7.28515625" style="1" bestFit="1" customWidth="1"/>
    <col min="5889" max="5889" width="8.140625" style="1" bestFit="1" customWidth="1"/>
    <col min="5890" max="5890" width="9.140625" style="1" customWidth="1"/>
    <col min="5891" max="5891" width="9.28515625" style="1" bestFit="1" customWidth="1"/>
    <col min="5892" max="5892" width="12.140625" style="1" customWidth="1"/>
    <col min="5893" max="5893" width="11" style="1" customWidth="1"/>
    <col min="5894" max="5895" width="9.140625" style="1"/>
    <col min="5896" max="5896" width="30.140625" style="1" bestFit="1" customWidth="1"/>
    <col min="5897" max="6140" width="9.140625" style="1"/>
    <col min="6141" max="6141" width="34" style="1" customWidth="1"/>
    <col min="6142" max="6142" width="7" style="1" customWidth="1"/>
    <col min="6143" max="6143" width="19.5703125" style="1" customWidth="1"/>
    <col min="6144" max="6144" width="7.28515625" style="1" bestFit="1" customWidth="1"/>
    <col min="6145" max="6145" width="8.140625" style="1" bestFit="1" customWidth="1"/>
    <col min="6146" max="6146" width="9.140625" style="1" customWidth="1"/>
    <col min="6147" max="6147" width="9.28515625" style="1" bestFit="1" customWidth="1"/>
    <col min="6148" max="6148" width="12.140625" style="1" customWidth="1"/>
    <col min="6149" max="6149" width="11" style="1" customWidth="1"/>
    <col min="6150" max="6151" width="9.140625" style="1"/>
    <col min="6152" max="6152" width="30.140625" style="1" bestFit="1" customWidth="1"/>
    <col min="6153" max="6396" width="9.140625" style="1"/>
    <col min="6397" max="6397" width="34" style="1" customWidth="1"/>
    <col min="6398" max="6398" width="7" style="1" customWidth="1"/>
    <col min="6399" max="6399" width="19.5703125" style="1" customWidth="1"/>
    <col min="6400" max="6400" width="7.28515625" style="1" bestFit="1" customWidth="1"/>
    <col min="6401" max="6401" width="8.140625" style="1" bestFit="1" customWidth="1"/>
    <col min="6402" max="6402" width="9.140625" style="1" customWidth="1"/>
    <col min="6403" max="6403" width="9.28515625" style="1" bestFit="1" customWidth="1"/>
    <col min="6404" max="6404" width="12.140625" style="1" customWidth="1"/>
    <col min="6405" max="6405" width="11" style="1" customWidth="1"/>
    <col min="6406" max="6407" width="9.140625" style="1"/>
    <col min="6408" max="6408" width="30.140625" style="1" bestFit="1" customWidth="1"/>
    <col min="6409" max="6652" width="9.140625" style="1"/>
    <col min="6653" max="6653" width="34" style="1" customWidth="1"/>
    <col min="6654" max="6654" width="7" style="1" customWidth="1"/>
    <col min="6655" max="6655" width="19.5703125" style="1" customWidth="1"/>
    <col min="6656" max="6656" width="7.28515625" style="1" bestFit="1" customWidth="1"/>
    <col min="6657" max="6657" width="8.140625" style="1" bestFit="1" customWidth="1"/>
    <col min="6658" max="6658" width="9.140625" style="1" customWidth="1"/>
    <col min="6659" max="6659" width="9.28515625" style="1" bestFit="1" customWidth="1"/>
    <col min="6660" max="6660" width="12.140625" style="1" customWidth="1"/>
    <col min="6661" max="6661" width="11" style="1" customWidth="1"/>
    <col min="6662" max="6663" width="9.140625" style="1"/>
    <col min="6664" max="6664" width="30.140625" style="1" bestFit="1" customWidth="1"/>
    <col min="6665" max="6908" width="9.140625" style="1"/>
    <col min="6909" max="6909" width="34" style="1" customWidth="1"/>
    <col min="6910" max="6910" width="7" style="1" customWidth="1"/>
    <col min="6911" max="6911" width="19.5703125" style="1" customWidth="1"/>
    <col min="6912" max="6912" width="7.28515625" style="1" bestFit="1" customWidth="1"/>
    <col min="6913" max="6913" width="8.140625" style="1" bestFit="1" customWidth="1"/>
    <col min="6914" max="6914" width="9.140625" style="1" customWidth="1"/>
    <col min="6915" max="6915" width="9.28515625" style="1" bestFit="1" customWidth="1"/>
    <col min="6916" max="6916" width="12.140625" style="1" customWidth="1"/>
    <col min="6917" max="6917" width="11" style="1" customWidth="1"/>
    <col min="6918" max="6919" width="9.140625" style="1"/>
    <col min="6920" max="6920" width="30.140625" style="1" bestFit="1" customWidth="1"/>
    <col min="6921" max="7164" width="9.140625" style="1"/>
    <col min="7165" max="7165" width="34" style="1" customWidth="1"/>
    <col min="7166" max="7166" width="7" style="1" customWidth="1"/>
    <col min="7167" max="7167" width="19.5703125" style="1" customWidth="1"/>
    <col min="7168" max="7168" width="7.28515625" style="1" bestFit="1" customWidth="1"/>
    <col min="7169" max="7169" width="8.140625" style="1" bestFit="1" customWidth="1"/>
    <col min="7170" max="7170" width="9.140625" style="1" customWidth="1"/>
    <col min="7171" max="7171" width="9.28515625" style="1" bestFit="1" customWidth="1"/>
    <col min="7172" max="7172" width="12.140625" style="1" customWidth="1"/>
    <col min="7173" max="7173" width="11" style="1" customWidth="1"/>
    <col min="7174" max="7175" width="9.140625" style="1"/>
    <col min="7176" max="7176" width="30.140625" style="1" bestFit="1" customWidth="1"/>
    <col min="7177" max="7420" width="9.140625" style="1"/>
    <col min="7421" max="7421" width="34" style="1" customWidth="1"/>
    <col min="7422" max="7422" width="7" style="1" customWidth="1"/>
    <col min="7423" max="7423" width="19.5703125" style="1" customWidth="1"/>
    <col min="7424" max="7424" width="7.28515625" style="1" bestFit="1" customWidth="1"/>
    <col min="7425" max="7425" width="8.140625" style="1" bestFit="1" customWidth="1"/>
    <col min="7426" max="7426" width="9.140625" style="1" customWidth="1"/>
    <col min="7427" max="7427" width="9.28515625" style="1" bestFit="1" customWidth="1"/>
    <col min="7428" max="7428" width="12.140625" style="1" customWidth="1"/>
    <col min="7429" max="7429" width="11" style="1" customWidth="1"/>
    <col min="7430" max="7431" width="9.140625" style="1"/>
    <col min="7432" max="7432" width="30.140625" style="1" bestFit="1" customWidth="1"/>
    <col min="7433" max="7676" width="9.140625" style="1"/>
    <col min="7677" max="7677" width="34" style="1" customWidth="1"/>
    <col min="7678" max="7678" width="7" style="1" customWidth="1"/>
    <col min="7679" max="7679" width="19.5703125" style="1" customWidth="1"/>
    <col min="7680" max="7680" width="7.28515625" style="1" bestFit="1" customWidth="1"/>
    <col min="7681" max="7681" width="8.140625" style="1" bestFit="1" customWidth="1"/>
    <col min="7682" max="7682" width="9.140625" style="1" customWidth="1"/>
    <col min="7683" max="7683" width="9.28515625" style="1" bestFit="1" customWidth="1"/>
    <col min="7684" max="7684" width="12.140625" style="1" customWidth="1"/>
    <col min="7685" max="7685" width="11" style="1" customWidth="1"/>
    <col min="7686" max="7687" width="9.140625" style="1"/>
    <col min="7688" max="7688" width="30.140625" style="1" bestFit="1" customWidth="1"/>
    <col min="7689" max="7932" width="9.140625" style="1"/>
    <col min="7933" max="7933" width="34" style="1" customWidth="1"/>
    <col min="7934" max="7934" width="7" style="1" customWidth="1"/>
    <col min="7935" max="7935" width="19.5703125" style="1" customWidth="1"/>
    <col min="7936" max="7936" width="7.28515625" style="1" bestFit="1" customWidth="1"/>
    <col min="7937" max="7937" width="8.140625" style="1" bestFit="1" customWidth="1"/>
    <col min="7938" max="7938" width="9.140625" style="1" customWidth="1"/>
    <col min="7939" max="7939" width="9.28515625" style="1" bestFit="1" customWidth="1"/>
    <col min="7940" max="7940" width="12.140625" style="1" customWidth="1"/>
    <col min="7941" max="7941" width="11" style="1" customWidth="1"/>
    <col min="7942" max="7943" width="9.140625" style="1"/>
    <col min="7944" max="7944" width="30.140625" style="1" bestFit="1" customWidth="1"/>
    <col min="7945" max="8188" width="9.140625" style="1"/>
    <col min="8189" max="8189" width="34" style="1" customWidth="1"/>
    <col min="8190" max="8190" width="7" style="1" customWidth="1"/>
    <col min="8191" max="8191" width="19.5703125" style="1" customWidth="1"/>
    <col min="8192" max="8192" width="7.28515625" style="1" bestFit="1" customWidth="1"/>
    <col min="8193" max="8193" width="8.140625" style="1" bestFit="1" customWidth="1"/>
    <col min="8194" max="8194" width="9.140625" style="1" customWidth="1"/>
    <col min="8195" max="8195" width="9.28515625" style="1" bestFit="1" customWidth="1"/>
    <col min="8196" max="8196" width="12.140625" style="1" customWidth="1"/>
    <col min="8197" max="8197" width="11" style="1" customWidth="1"/>
    <col min="8198" max="8199" width="9.140625" style="1"/>
    <col min="8200" max="8200" width="30.140625" style="1" bestFit="1" customWidth="1"/>
    <col min="8201" max="8444" width="9.140625" style="1"/>
    <col min="8445" max="8445" width="34" style="1" customWidth="1"/>
    <col min="8446" max="8446" width="7" style="1" customWidth="1"/>
    <col min="8447" max="8447" width="19.5703125" style="1" customWidth="1"/>
    <col min="8448" max="8448" width="7.28515625" style="1" bestFit="1" customWidth="1"/>
    <col min="8449" max="8449" width="8.140625" style="1" bestFit="1" customWidth="1"/>
    <col min="8450" max="8450" width="9.140625" style="1" customWidth="1"/>
    <col min="8451" max="8451" width="9.28515625" style="1" bestFit="1" customWidth="1"/>
    <col min="8452" max="8452" width="12.140625" style="1" customWidth="1"/>
    <col min="8453" max="8453" width="11" style="1" customWidth="1"/>
    <col min="8454" max="8455" width="9.140625" style="1"/>
    <col min="8456" max="8456" width="30.140625" style="1" bestFit="1" customWidth="1"/>
    <col min="8457" max="8700" width="9.140625" style="1"/>
    <col min="8701" max="8701" width="34" style="1" customWidth="1"/>
    <col min="8702" max="8702" width="7" style="1" customWidth="1"/>
    <col min="8703" max="8703" width="19.5703125" style="1" customWidth="1"/>
    <col min="8704" max="8704" width="7.28515625" style="1" bestFit="1" customWidth="1"/>
    <col min="8705" max="8705" width="8.140625" style="1" bestFit="1" customWidth="1"/>
    <col min="8706" max="8706" width="9.140625" style="1" customWidth="1"/>
    <col min="8707" max="8707" width="9.28515625" style="1" bestFit="1" customWidth="1"/>
    <col min="8708" max="8708" width="12.140625" style="1" customWidth="1"/>
    <col min="8709" max="8709" width="11" style="1" customWidth="1"/>
    <col min="8710" max="8711" width="9.140625" style="1"/>
    <col min="8712" max="8712" width="30.140625" style="1" bestFit="1" customWidth="1"/>
    <col min="8713" max="8956" width="9.140625" style="1"/>
    <col min="8957" max="8957" width="34" style="1" customWidth="1"/>
    <col min="8958" max="8958" width="7" style="1" customWidth="1"/>
    <col min="8959" max="8959" width="19.5703125" style="1" customWidth="1"/>
    <col min="8960" max="8960" width="7.28515625" style="1" bestFit="1" customWidth="1"/>
    <col min="8961" max="8961" width="8.140625" style="1" bestFit="1" customWidth="1"/>
    <col min="8962" max="8962" width="9.140625" style="1" customWidth="1"/>
    <col min="8963" max="8963" width="9.28515625" style="1" bestFit="1" customWidth="1"/>
    <col min="8964" max="8964" width="12.140625" style="1" customWidth="1"/>
    <col min="8965" max="8965" width="11" style="1" customWidth="1"/>
    <col min="8966" max="8967" width="9.140625" style="1"/>
    <col min="8968" max="8968" width="30.140625" style="1" bestFit="1" customWidth="1"/>
    <col min="8969" max="9212" width="9.140625" style="1"/>
    <col min="9213" max="9213" width="34" style="1" customWidth="1"/>
    <col min="9214" max="9214" width="7" style="1" customWidth="1"/>
    <col min="9215" max="9215" width="19.5703125" style="1" customWidth="1"/>
    <col min="9216" max="9216" width="7.28515625" style="1" bestFit="1" customWidth="1"/>
    <col min="9217" max="9217" width="8.140625" style="1" bestFit="1" customWidth="1"/>
    <col min="9218" max="9218" width="9.140625" style="1" customWidth="1"/>
    <col min="9219" max="9219" width="9.28515625" style="1" bestFit="1" customWidth="1"/>
    <col min="9220" max="9220" width="12.140625" style="1" customWidth="1"/>
    <col min="9221" max="9221" width="11" style="1" customWidth="1"/>
    <col min="9222" max="9223" width="9.140625" style="1"/>
    <col min="9224" max="9224" width="30.140625" style="1" bestFit="1" customWidth="1"/>
    <col min="9225" max="9468" width="9.140625" style="1"/>
    <col min="9469" max="9469" width="34" style="1" customWidth="1"/>
    <col min="9470" max="9470" width="7" style="1" customWidth="1"/>
    <col min="9471" max="9471" width="19.5703125" style="1" customWidth="1"/>
    <col min="9472" max="9472" width="7.28515625" style="1" bestFit="1" customWidth="1"/>
    <col min="9473" max="9473" width="8.140625" style="1" bestFit="1" customWidth="1"/>
    <col min="9474" max="9474" width="9.140625" style="1" customWidth="1"/>
    <col min="9475" max="9475" width="9.28515625" style="1" bestFit="1" customWidth="1"/>
    <col min="9476" max="9476" width="12.140625" style="1" customWidth="1"/>
    <col min="9477" max="9477" width="11" style="1" customWidth="1"/>
    <col min="9478" max="9479" width="9.140625" style="1"/>
    <col min="9480" max="9480" width="30.140625" style="1" bestFit="1" customWidth="1"/>
    <col min="9481" max="9724" width="9.140625" style="1"/>
    <col min="9725" max="9725" width="34" style="1" customWidth="1"/>
    <col min="9726" max="9726" width="7" style="1" customWidth="1"/>
    <col min="9727" max="9727" width="19.5703125" style="1" customWidth="1"/>
    <col min="9728" max="9728" width="7.28515625" style="1" bestFit="1" customWidth="1"/>
    <col min="9729" max="9729" width="8.140625" style="1" bestFit="1" customWidth="1"/>
    <col min="9730" max="9730" width="9.140625" style="1" customWidth="1"/>
    <col min="9731" max="9731" width="9.28515625" style="1" bestFit="1" customWidth="1"/>
    <col min="9732" max="9732" width="12.140625" style="1" customWidth="1"/>
    <col min="9733" max="9733" width="11" style="1" customWidth="1"/>
    <col min="9734" max="9735" width="9.140625" style="1"/>
    <col min="9736" max="9736" width="30.140625" style="1" bestFit="1" customWidth="1"/>
    <col min="9737" max="9980" width="9.140625" style="1"/>
    <col min="9981" max="9981" width="34" style="1" customWidth="1"/>
    <col min="9982" max="9982" width="7" style="1" customWidth="1"/>
    <col min="9983" max="9983" width="19.5703125" style="1" customWidth="1"/>
    <col min="9984" max="9984" width="7.28515625" style="1" bestFit="1" customWidth="1"/>
    <col min="9985" max="9985" width="8.140625" style="1" bestFit="1" customWidth="1"/>
    <col min="9986" max="9986" width="9.140625" style="1" customWidth="1"/>
    <col min="9987" max="9987" width="9.28515625" style="1" bestFit="1" customWidth="1"/>
    <col min="9988" max="9988" width="12.140625" style="1" customWidth="1"/>
    <col min="9989" max="9989" width="11" style="1" customWidth="1"/>
    <col min="9990" max="9991" width="9.140625" style="1"/>
    <col min="9992" max="9992" width="30.140625" style="1" bestFit="1" customWidth="1"/>
    <col min="9993" max="10236" width="9.140625" style="1"/>
    <col min="10237" max="10237" width="34" style="1" customWidth="1"/>
    <col min="10238" max="10238" width="7" style="1" customWidth="1"/>
    <col min="10239" max="10239" width="19.5703125" style="1" customWidth="1"/>
    <col min="10240" max="10240" width="7.28515625" style="1" bestFit="1" customWidth="1"/>
    <col min="10241" max="10241" width="8.140625" style="1" bestFit="1" customWidth="1"/>
    <col min="10242" max="10242" width="9.140625" style="1" customWidth="1"/>
    <col min="10243" max="10243" width="9.28515625" style="1" bestFit="1" customWidth="1"/>
    <col min="10244" max="10244" width="12.140625" style="1" customWidth="1"/>
    <col min="10245" max="10245" width="11" style="1" customWidth="1"/>
    <col min="10246" max="10247" width="9.140625" style="1"/>
    <col min="10248" max="10248" width="30.140625" style="1" bestFit="1" customWidth="1"/>
    <col min="10249" max="10492" width="9.140625" style="1"/>
    <col min="10493" max="10493" width="34" style="1" customWidth="1"/>
    <col min="10494" max="10494" width="7" style="1" customWidth="1"/>
    <col min="10495" max="10495" width="19.5703125" style="1" customWidth="1"/>
    <col min="10496" max="10496" width="7.28515625" style="1" bestFit="1" customWidth="1"/>
    <col min="10497" max="10497" width="8.140625" style="1" bestFit="1" customWidth="1"/>
    <col min="10498" max="10498" width="9.140625" style="1" customWidth="1"/>
    <col min="10499" max="10499" width="9.28515625" style="1" bestFit="1" customWidth="1"/>
    <col min="10500" max="10500" width="12.140625" style="1" customWidth="1"/>
    <col min="10501" max="10501" width="11" style="1" customWidth="1"/>
    <col min="10502" max="10503" width="9.140625" style="1"/>
    <col min="10504" max="10504" width="30.140625" style="1" bestFit="1" customWidth="1"/>
    <col min="10505" max="10748" width="9.140625" style="1"/>
    <col min="10749" max="10749" width="34" style="1" customWidth="1"/>
    <col min="10750" max="10750" width="7" style="1" customWidth="1"/>
    <col min="10751" max="10751" width="19.5703125" style="1" customWidth="1"/>
    <col min="10752" max="10752" width="7.28515625" style="1" bestFit="1" customWidth="1"/>
    <col min="10753" max="10753" width="8.140625" style="1" bestFit="1" customWidth="1"/>
    <col min="10754" max="10754" width="9.140625" style="1" customWidth="1"/>
    <col min="10755" max="10755" width="9.28515625" style="1" bestFit="1" customWidth="1"/>
    <col min="10756" max="10756" width="12.140625" style="1" customWidth="1"/>
    <col min="10757" max="10757" width="11" style="1" customWidth="1"/>
    <col min="10758" max="10759" width="9.140625" style="1"/>
    <col min="10760" max="10760" width="30.140625" style="1" bestFit="1" customWidth="1"/>
    <col min="10761" max="11004" width="9.140625" style="1"/>
    <col min="11005" max="11005" width="34" style="1" customWidth="1"/>
    <col min="11006" max="11006" width="7" style="1" customWidth="1"/>
    <col min="11007" max="11007" width="19.5703125" style="1" customWidth="1"/>
    <col min="11008" max="11008" width="7.28515625" style="1" bestFit="1" customWidth="1"/>
    <col min="11009" max="11009" width="8.140625" style="1" bestFit="1" customWidth="1"/>
    <col min="11010" max="11010" width="9.140625" style="1" customWidth="1"/>
    <col min="11011" max="11011" width="9.28515625" style="1" bestFit="1" customWidth="1"/>
    <col min="11012" max="11012" width="12.140625" style="1" customWidth="1"/>
    <col min="11013" max="11013" width="11" style="1" customWidth="1"/>
    <col min="11014" max="11015" width="9.140625" style="1"/>
    <col min="11016" max="11016" width="30.140625" style="1" bestFit="1" customWidth="1"/>
    <col min="11017" max="11260" width="9.140625" style="1"/>
    <col min="11261" max="11261" width="34" style="1" customWidth="1"/>
    <col min="11262" max="11262" width="7" style="1" customWidth="1"/>
    <col min="11263" max="11263" width="19.5703125" style="1" customWidth="1"/>
    <col min="11264" max="11264" width="7.28515625" style="1" bestFit="1" customWidth="1"/>
    <col min="11265" max="11265" width="8.140625" style="1" bestFit="1" customWidth="1"/>
    <col min="11266" max="11266" width="9.140625" style="1" customWidth="1"/>
    <col min="11267" max="11267" width="9.28515625" style="1" bestFit="1" customWidth="1"/>
    <col min="11268" max="11268" width="12.140625" style="1" customWidth="1"/>
    <col min="11269" max="11269" width="11" style="1" customWidth="1"/>
    <col min="11270" max="11271" width="9.140625" style="1"/>
    <col min="11272" max="11272" width="30.140625" style="1" bestFit="1" customWidth="1"/>
    <col min="11273" max="11516" width="9.140625" style="1"/>
    <col min="11517" max="11517" width="34" style="1" customWidth="1"/>
    <col min="11518" max="11518" width="7" style="1" customWidth="1"/>
    <col min="11519" max="11519" width="19.5703125" style="1" customWidth="1"/>
    <col min="11520" max="11520" width="7.28515625" style="1" bestFit="1" customWidth="1"/>
    <col min="11521" max="11521" width="8.140625" style="1" bestFit="1" customWidth="1"/>
    <col min="11522" max="11522" width="9.140625" style="1" customWidth="1"/>
    <col min="11523" max="11523" width="9.28515625" style="1" bestFit="1" customWidth="1"/>
    <col min="11524" max="11524" width="12.140625" style="1" customWidth="1"/>
    <col min="11525" max="11525" width="11" style="1" customWidth="1"/>
    <col min="11526" max="11527" width="9.140625" style="1"/>
    <col min="11528" max="11528" width="30.140625" style="1" bestFit="1" customWidth="1"/>
    <col min="11529" max="11772" width="9.140625" style="1"/>
    <col min="11773" max="11773" width="34" style="1" customWidth="1"/>
    <col min="11774" max="11774" width="7" style="1" customWidth="1"/>
    <col min="11775" max="11775" width="19.5703125" style="1" customWidth="1"/>
    <col min="11776" max="11776" width="7.28515625" style="1" bestFit="1" customWidth="1"/>
    <col min="11777" max="11777" width="8.140625" style="1" bestFit="1" customWidth="1"/>
    <col min="11778" max="11778" width="9.140625" style="1" customWidth="1"/>
    <col min="11779" max="11779" width="9.28515625" style="1" bestFit="1" customWidth="1"/>
    <col min="11780" max="11780" width="12.140625" style="1" customWidth="1"/>
    <col min="11781" max="11781" width="11" style="1" customWidth="1"/>
    <col min="11782" max="11783" width="9.140625" style="1"/>
    <col min="11784" max="11784" width="30.140625" style="1" bestFit="1" customWidth="1"/>
    <col min="11785" max="12028" width="9.140625" style="1"/>
    <col min="12029" max="12029" width="34" style="1" customWidth="1"/>
    <col min="12030" max="12030" width="7" style="1" customWidth="1"/>
    <col min="12031" max="12031" width="19.5703125" style="1" customWidth="1"/>
    <col min="12032" max="12032" width="7.28515625" style="1" bestFit="1" customWidth="1"/>
    <col min="12033" max="12033" width="8.140625" style="1" bestFit="1" customWidth="1"/>
    <col min="12034" max="12034" width="9.140625" style="1" customWidth="1"/>
    <col min="12035" max="12035" width="9.28515625" style="1" bestFit="1" customWidth="1"/>
    <col min="12036" max="12036" width="12.140625" style="1" customWidth="1"/>
    <col min="12037" max="12037" width="11" style="1" customWidth="1"/>
    <col min="12038" max="12039" width="9.140625" style="1"/>
    <col min="12040" max="12040" width="30.140625" style="1" bestFit="1" customWidth="1"/>
    <col min="12041" max="12284" width="9.140625" style="1"/>
    <col min="12285" max="12285" width="34" style="1" customWidth="1"/>
    <col min="12286" max="12286" width="7" style="1" customWidth="1"/>
    <col min="12287" max="12287" width="19.5703125" style="1" customWidth="1"/>
    <col min="12288" max="12288" width="7.28515625" style="1" bestFit="1" customWidth="1"/>
    <col min="12289" max="12289" width="8.140625" style="1" bestFit="1" customWidth="1"/>
    <col min="12290" max="12290" width="9.140625" style="1" customWidth="1"/>
    <col min="12291" max="12291" width="9.28515625" style="1" bestFit="1" customWidth="1"/>
    <col min="12292" max="12292" width="12.140625" style="1" customWidth="1"/>
    <col min="12293" max="12293" width="11" style="1" customWidth="1"/>
    <col min="12294" max="12295" width="9.140625" style="1"/>
    <col min="12296" max="12296" width="30.140625" style="1" bestFit="1" customWidth="1"/>
    <col min="12297" max="12540" width="9.140625" style="1"/>
    <col min="12541" max="12541" width="34" style="1" customWidth="1"/>
    <col min="12542" max="12542" width="7" style="1" customWidth="1"/>
    <col min="12543" max="12543" width="19.5703125" style="1" customWidth="1"/>
    <col min="12544" max="12544" width="7.28515625" style="1" bestFit="1" customWidth="1"/>
    <col min="12545" max="12545" width="8.140625" style="1" bestFit="1" customWidth="1"/>
    <col min="12546" max="12546" width="9.140625" style="1" customWidth="1"/>
    <col min="12547" max="12547" width="9.28515625" style="1" bestFit="1" customWidth="1"/>
    <col min="12548" max="12548" width="12.140625" style="1" customWidth="1"/>
    <col min="12549" max="12549" width="11" style="1" customWidth="1"/>
    <col min="12550" max="12551" width="9.140625" style="1"/>
    <col min="12552" max="12552" width="30.140625" style="1" bestFit="1" customWidth="1"/>
    <col min="12553" max="12796" width="9.140625" style="1"/>
    <col min="12797" max="12797" width="34" style="1" customWidth="1"/>
    <col min="12798" max="12798" width="7" style="1" customWidth="1"/>
    <col min="12799" max="12799" width="19.5703125" style="1" customWidth="1"/>
    <col min="12800" max="12800" width="7.28515625" style="1" bestFit="1" customWidth="1"/>
    <col min="12801" max="12801" width="8.140625" style="1" bestFit="1" customWidth="1"/>
    <col min="12802" max="12802" width="9.140625" style="1" customWidth="1"/>
    <col min="12803" max="12803" width="9.28515625" style="1" bestFit="1" customWidth="1"/>
    <col min="12804" max="12804" width="12.140625" style="1" customWidth="1"/>
    <col min="12805" max="12805" width="11" style="1" customWidth="1"/>
    <col min="12806" max="12807" width="9.140625" style="1"/>
    <col min="12808" max="12808" width="30.140625" style="1" bestFit="1" customWidth="1"/>
    <col min="12809" max="13052" width="9.140625" style="1"/>
    <col min="13053" max="13053" width="34" style="1" customWidth="1"/>
    <col min="13054" max="13054" width="7" style="1" customWidth="1"/>
    <col min="13055" max="13055" width="19.5703125" style="1" customWidth="1"/>
    <col min="13056" max="13056" width="7.28515625" style="1" bestFit="1" customWidth="1"/>
    <col min="13057" max="13057" width="8.140625" style="1" bestFit="1" customWidth="1"/>
    <col min="13058" max="13058" width="9.140625" style="1" customWidth="1"/>
    <col min="13059" max="13059" width="9.28515625" style="1" bestFit="1" customWidth="1"/>
    <col min="13060" max="13060" width="12.140625" style="1" customWidth="1"/>
    <col min="13061" max="13061" width="11" style="1" customWidth="1"/>
    <col min="13062" max="13063" width="9.140625" style="1"/>
    <col min="13064" max="13064" width="30.140625" style="1" bestFit="1" customWidth="1"/>
    <col min="13065" max="13308" width="9.140625" style="1"/>
    <col min="13309" max="13309" width="34" style="1" customWidth="1"/>
    <col min="13310" max="13310" width="7" style="1" customWidth="1"/>
    <col min="13311" max="13311" width="19.5703125" style="1" customWidth="1"/>
    <col min="13312" max="13312" width="7.28515625" style="1" bestFit="1" customWidth="1"/>
    <col min="13313" max="13313" width="8.140625" style="1" bestFit="1" customWidth="1"/>
    <col min="13314" max="13314" width="9.140625" style="1" customWidth="1"/>
    <col min="13315" max="13315" width="9.28515625" style="1" bestFit="1" customWidth="1"/>
    <col min="13316" max="13316" width="12.140625" style="1" customWidth="1"/>
    <col min="13317" max="13317" width="11" style="1" customWidth="1"/>
    <col min="13318" max="13319" width="9.140625" style="1"/>
    <col min="13320" max="13320" width="30.140625" style="1" bestFit="1" customWidth="1"/>
    <col min="13321" max="13564" width="9.140625" style="1"/>
    <col min="13565" max="13565" width="34" style="1" customWidth="1"/>
    <col min="13566" max="13566" width="7" style="1" customWidth="1"/>
    <col min="13567" max="13567" width="19.5703125" style="1" customWidth="1"/>
    <col min="13568" max="13568" width="7.28515625" style="1" bestFit="1" customWidth="1"/>
    <col min="13569" max="13569" width="8.140625" style="1" bestFit="1" customWidth="1"/>
    <col min="13570" max="13570" width="9.140625" style="1" customWidth="1"/>
    <col min="13571" max="13571" width="9.28515625" style="1" bestFit="1" customWidth="1"/>
    <col min="13572" max="13572" width="12.140625" style="1" customWidth="1"/>
    <col min="13573" max="13573" width="11" style="1" customWidth="1"/>
    <col min="13574" max="13575" width="9.140625" style="1"/>
    <col min="13576" max="13576" width="30.140625" style="1" bestFit="1" customWidth="1"/>
    <col min="13577" max="13820" width="9.140625" style="1"/>
    <col min="13821" max="13821" width="34" style="1" customWidth="1"/>
    <col min="13822" max="13822" width="7" style="1" customWidth="1"/>
    <col min="13823" max="13823" width="19.5703125" style="1" customWidth="1"/>
    <col min="13824" max="13824" width="7.28515625" style="1" bestFit="1" customWidth="1"/>
    <col min="13825" max="13825" width="8.140625" style="1" bestFit="1" customWidth="1"/>
    <col min="13826" max="13826" width="9.140625" style="1" customWidth="1"/>
    <col min="13827" max="13827" width="9.28515625" style="1" bestFit="1" customWidth="1"/>
    <col min="13828" max="13828" width="12.140625" style="1" customWidth="1"/>
    <col min="13829" max="13829" width="11" style="1" customWidth="1"/>
    <col min="13830" max="13831" width="9.140625" style="1"/>
    <col min="13832" max="13832" width="30.140625" style="1" bestFit="1" customWidth="1"/>
    <col min="13833" max="14076" width="9.140625" style="1"/>
    <col min="14077" max="14077" width="34" style="1" customWidth="1"/>
    <col min="14078" max="14078" width="7" style="1" customWidth="1"/>
    <col min="14079" max="14079" width="19.5703125" style="1" customWidth="1"/>
    <col min="14080" max="14080" width="7.28515625" style="1" bestFit="1" customWidth="1"/>
    <col min="14081" max="14081" width="8.140625" style="1" bestFit="1" customWidth="1"/>
    <col min="14082" max="14082" width="9.140625" style="1" customWidth="1"/>
    <col min="14083" max="14083" width="9.28515625" style="1" bestFit="1" customWidth="1"/>
    <col min="14084" max="14084" width="12.140625" style="1" customWidth="1"/>
    <col min="14085" max="14085" width="11" style="1" customWidth="1"/>
    <col min="14086" max="14087" width="9.140625" style="1"/>
    <col min="14088" max="14088" width="30.140625" style="1" bestFit="1" customWidth="1"/>
    <col min="14089" max="14332" width="9.140625" style="1"/>
    <col min="14333" max="14333" width="34" style="1" customWidth="1"/>
    <col min="14334" max="14334" width="7" style="1" customWidth="1"/>
    <col min="14335" max="14335" width="19.5703125" style="1" customWidth="1"/>
    <col min="14336" max="14336" width="7.28515625" style="1" bestFit="1" customWidth="1"/>
    <col min="14337" max="14337" width="8.140625" style="1" bestFit="1" customWidth="1"/>
    <col min="14338" max="14338" width="9.140625" style="1" customWidth="1"/>
    <col min="14339" max="14339" width="9.28515625" style="1" bestFit="1" customWidth="1"/>
    <col min="14340" max="14340" width="12.140625" style="1" customWidth="1"/>
    <col min="14341" max="14341" width="11" style="1" customWidth="1"/>
    <col min="14342" max="14343" width="9.140625" style="1"/>
    <col min="14344" max="14344" width="30.140625" style="1" bestFit="1" customWidth="1"/>
    <col min="14345" max="14588" width="9.140625" style="1"/>
    <col min="14589" max="14589" width="34" style="1" customWidth="1"/>
    <col min="14590" max="14590" width="7" style="1" customWidth="1"/>
    <col min="14591" max="14591" width="19.5703125" style="1" customWidth="1"/>
    <col min="14592" max="14592" width="7.28515625" style="1" bestFit="1" customWidth="1"/>
    <col min="14593" max="14593" width="8.140625" style="1" bestFit="1" customWidth="1"/>
    <col min="14594" max="14594" width="9.140625" style="1" customWidth="1"/>
    <col min="14595" max="14595" width="9.28515625" style="1" bestFit="1" customWidth="1"/>
    <col min="14596" max="14596" width="12.140625" style="1" customWidth="1"/>
    <col min="14597" max="14597" width="11" style="1" customWidth="1"/>
    <col min="14598" max="14599" width="9.140625" style="1"/>
    <col min="14600" max="14600" width="30.140625" style="1" bestFit="1" customWidth="1"/>
    <col min="14601" max="14844" width="9.140625" style="1"/>
    <col min="14845" max="14845" width="34" style="1" customWidth="1"/>
    <col min="14846" max="14846" width="7" style="1" customWidth="1"/>
    <col min="14847" max="14847" width="19.5703125" style="1" customWidth="1"/>
    <col min="14848" max="14848" width="7.28515625" style="1" bestFit="1" customWidth="1"/>
    <col min="14849" max="14849" width="8.140625" style="1" bestFit="1" customWidth="1"/>
    <col min="14850" max="14850" width="9.140625" style="1" customWidth="1"/>
    <col min="14851" max="14851" width="9.28515625" style="1" bestFit="1" customWidth="1"/>
    <col min="14852" max="14852" width="12.140625" style="1" customWidth="1"/>
    <col min="14853" max="14853" width="11" style="1" customWidth="1"/>
    <col min="14854" max="14855" width="9.140625" style="1"/>
    <col min="14856" max="14856" width="30.140625" style="1" bestFit="1" customWidth="1"/>
    <col min="14857" max="15100" width="9.140625" style="1"/>
    <col min="15101" max="15101" width="34" style="1" customWidth="1"/>
    <col min="15102" max="15102" width="7" style="1" customWidth="1"/>
    <col min="15103" max="15103" width="19.5703125" style="1" customWidth="1"/>
    <col min="15104" max="15104" width="7.28515625" style="1" bestFit="1" customWidth="1"/>
    <col min="15105" max="15105" width="8.140625" style="1" bestFit="1" customWidth="1"/>
    <col min="15106" max="15106" width="9.140625" style="1" customWidth="1"/>
    <col min="15107" max="15107" width="9.28515625" style="1" bestFit="1" customWidth="1"/>
    <col min="15108" max="15108" width="12.140625" style="1" customWidth="1"/>
    <col min="15109" max="15109" width="11" style="1" customWidth="1"/>
    <col min="15110" max="15111" width="9.140625" style="1"/>
    <col min="15112" max="15112" width="30.140625" style="1" bestFit="1" customWidth="1"/>
    <col min="15113" max="15356" width="9.140625" style="1"/>
    <col min="15357" max="15357" width="34" style="1" customWidth="1"/>
    <col min="15358" max="15358" width="7" style="1" customWidth="1"/>
    <col min="15359" max="15359" width="19.5703125" style="1" customWidth="1"/>
    <col min="15360" max="15360" width="7.28515625" style="1" bestFit="1" customWidth="1"/>
    <col min="15361" max="15361" width="8.140625" style="1" bestFit="1" customWidth="1"/>
    <col min="15362" max="15362" width="9.140625" style="1" customWidth="1"/>
    <col min="15363" max="15363" width="9.28515625" style="1" bestFit="1" customWidth="1"/>
    <col min="15364" max="15364" width="12.140625" style="1" customWidth="1"/>
    <col min="15365" max="15365" width="11" style="1" customWidth="1"/>
    <col min="15366" max="15367" width="9.140625" style="1"/>
    <col min="15368" max="15368" width="30.140625" style="1" bestFit="1" customWidth="1"/>
    <col min="15369" max="15612" width="9.140625" style="1"/>
    <col min="15613" max="15613" width="34" style="1" customWidth="1"/>
    <col min="15614" max="15614" width="7" style="1" customWidth="1"/>
    <col min="15615" max="15615" width="19.5703125" style="1" customWidth="1"/>
    <col min="15616" max="15616" width="7.28515625" style="1" bestFit="1" customWidth="1"/>
    <col min="15617" max="15617" width="8.140625" style="1" bestFit="1" customWidth="1"/>
    <col min="15618" max="15618" width="9.140625" style="1" customWidth="1"/>
    <col min="15619" max="15619" width="9.28515625" style="1" bestFit="1" customWidth="1"/>
    <col min="15620" max="15620" width="12.140625" style="1" customWidth="1"/>
    <col min="15621" max="15621" width="11" style="1" customWidth="1"/>
    <col min="15622" max="15623" width="9.140625" style="1"/>
    <col min="15624" max="15624" width="30.140625" style="1" bestFit="1" customWidth="1"/>
    <col min="15625" max="15868" width="9.140625" style="1"/>
    <col min="15869" max="15869" width="34" style="1" customWidth="1"/>
    <col min="15870" max="15870" width="7" style="1" customWidth="1"/>
    <col min="15871" max="15871" width="19.5703125" style="1" customWidth="1"/>
    <col min="15872" max="15872" width="7.28515625" style="1" bestFit="1" customWidth="1"/>
    <col min="15873" max="15873" width="8.140625" style="1" bestFit="1" customWidth="1"/>
    <col min="15874" max="15874" width="9.140625" style="1" customWidth="1"/>
    <col min="15875" max="15875" width="9.28515625" style="1" bestFit="1" customWidth="1"/>
    <col min="15876" max="15876" width="12.140625" style="1" customWidth="1"/>
    <col min="15877" max="15877" width="11" style="1" customWidth="1"/>
    <col min="15878" max="15879" width="9.140625" style="1"/>
    <col min="15880" max="15880" width="30.140625" style="1" bestFit="1" customWidth="1"/>
    <col min="15881" max="16124" width="9.140625" style="1"/>
    <col min="16125" max="16125" width="34" style="1" customWidth="1"/>
    <col min="16126" max="16126" width="7" style="1" customWidth="1"/>
    <col min="16127" max="16127" width="19.5703125" style="1" customWidth="1"/>
    <col min="16128" max="16128" width="7.28515625" style="1" bestFit="1" customWidth="1"/>
    <col min="16129" max="16129" width="8.140625" style="1" bestFit="1" customWidth="1"/>
    <col min="16130" max="16130" width="9.140625" style="1" customWidth="1"/>
    <col min="16131" max="16131" width="9.28515625" style="1" bestFit="1" customWidth="1"/>
    <col min="16132" max="16132" width="12.140625" style="1" customWidth="1"/>
    <col min="16133" max="16133" width="11" style="1" customWidth="1"/>
    <col min="16134" max="16135" width="9.140625" style="1"/>
    <col min="16136" max="16136" width="30.140625" style="1" bestFit="1" customWidth="1"/>
    <col min="16137" max="16384" width="9.140625" style="1"/>
  </cols>
  <sheetData>
    <row r="1" spans="1:9" ht="27.75" customHeight="1">
      <c r="A1" s="109" t="s">
        <v>33</v>
      </c>
      <c r="B1" s="109"/>
      <c r="C1" s="109"/>
      <c r="D1" s="109"/>
      <c r="E1" s="109"/>
      <c r="F1" s="109"/>
      <c r="G1" s="109"/>
      <c r="H1" s="109"/>
      <c r="I1" s="109"/>
    </row>
    <row r="2" spans="1:9" ht="24.75" customHeight="1">
      <c r="A2" s="109" t="s">
        <v>38</v>
      </c>
      <c r="B2" s="109"/>
      <c r="C2" s="109"/>
      <c r="D2" s="109"/>
      <c r="E2" s="109"/>
      <c r="F2" s="109"/>
      <c r="G2" s="109"/>
      <c r="H2" s="109"/>
      <c r="I2" s="109"/>
    </row>
    <row r="3" spans="1:9" ht="12.75" customHeight="1">
      <c r="A3" s="114" t="s">
        <v>90</v>
      </c>
      <c r="B3" s="114"/>
      <c r="C3" s="114"/>
      <c r="D3" s="114"/>
      <c r="E3" s="114"/>
      <c r="F3" s="114"/>
      <c r="G3" s="114"/>
      <c r="H3" s="114"/>
      <c r="I3" s="114"/>
    </row>
    <row r="4" spans="1:9" ht="12.75" customHeight="1">
      <c r="A4" s="115" t="s">
        <v>34</v>
      </c>
      <c r="B4" s="116"/>
      <c r="C4" s="116"/>
      <c r="D4" s="116"/>
      <c r="E4" s="116"/>
      <c r="F4" s="20">
        <v>2</v>
      </c>
      <c r="G4" s="18"/>
      <c r="H4" s="18"/>
      <c r="I4" s="19"/>
    </row>
    <row r="5" spans="1:9" ht="76.5" customHeight="1">
      <c r="A5" s="45" t="s">
        <v>6</v>
      </c>
      <c r="B5" s="45" t="str">
        <f>VLOOKUP(F4,'Planilha de Custo'!1:1048576,2,0)</f>
        <v>1.2</v>
      </c>
      <c r="C5" s="117" t="str">
        <f>VLOOKUP(F4,'Planilha de Custo'!1:1048576,3,0)</f>
        <v>Equipe de Manutenção para Módulos remotos embarcados, redes de dados do sistema de automação</v>
      </c>
      <c r="D5" s="118"/>
      <c r="E5" s="118"/>
      <c r="F5" s="118"/>
      <c r="G5" s="118"/>
      <c r="H5" s="22" t="s">
        <v>35</v>
      </c>
      <c r="I5" s="21" t="str">
        <f>VLOOKUP(F4,'Planilha de Custo'!1:1048576,4,0)</f>
        <v>Mês</v>
      </c>
    </row>
    <row r="6" spans="1:9">
      <c r="A6" s="51" t="s">
        <v>7</v>
      </c>
      <c r="B6" s="50" t="s">
        <v>8</v>
      </c>
      <c r="C6" s="50" t="s">
        <v>9</v>
      </c>
      <c r="D6" s="32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9" t="s">
        <v>15</v>
      </c>
    </row>
    <row r="7" spans="1:9">
      <c r="A7" s="112" t="s">
        <v>16</v>
      </c>
      <c r="B7" s="112"/>
      <c r="C7" s="112"/>
      <c r="D7" s="112"/>
      <c r="E7" s="112"/>
      <c r="F7" s="112"/>
      <c r="G7" s="112"/>
      <c r="H7" s="112"/>
      <c r="I7" s="112"/>
    </row>
    <row r="8" spans="1:9">
      <c r="A8" s="7" t="s">
        <v>17</v>
      </c>
      <c r="B8" s="2" t="s">
        <v>18</v>
      </c>
      <c r="C8" s="2" t="s">
        <v>61</v>
      </c>
      <c r="D8" s="33">
        <v>176</v>
      </c>
      <c r="E8" s="3">
        <v>1</v>
      </c>
      <c r="F8" s="3">
        <v>8.84</v>
      </c>
      <c r="G8" s="3">
        <v>0</v>
      </c>
      <c r="H8" s="3">
        <f>ROUND(F8*1.5727,2)</f>
        <v>13.9</v>
      </c>
      <c r="I8" s="3">
        <f t="shared" ref="I8:I12" si="0">ROUND(H8*D8,2)</f>
        <v>2446.4</v>
      </c>
    </row>
    <row r="9" spans="1:9">
      <c r="A9" s="7" t="s">
        <v>19</v>
      </c>
      <c r="B9" s="2" t="s">
        <v>18</v>
      </c>
      <c r="C9" s="2" t="s">
        <v>63</v>
      </c>
      <c r="D9" s="33">
        <v>0</v>
      </c>
      <c r="E9" s="3">
        <v>1</v>
      </c>
      <c r="F9" s="14">
        <v>7.46</v>
      </c>
      <c r="G9" s="3">
        <v>0</v>
      </c>
      <c r="H9" s="3">
        <f>ROUND(F9*1.5727,2)</f>
        <v>11.73</v>
      </c>
      <c r="I9" s="3">
        <f t="shared" si="0"/>
        <v>0</v>
      </c>
    </row>
    <row r="10" spans="1:9">
      <c r="A10" s="15" t="s">
        <v>20</v>
      </c>
      <c r="B10" s="2" t="s">
        <v>18</v>
      </c>
      <c r="C10" s="4" t="s">
        <v>62</v>
      </c>
      <c r="D10" s="33">
        <v>176</v>
      </c>
      <c r="E10" s="3">
        <v>1</v>
      </c>
      <c r="F10" s="5">
        <v>9.0399999999999991</v>
      </c>
      <c r="G10" s="3">
        <v>0</v>
      </c>
      <c r="H10" s="3">
        <f>ROUND(F10*1.5727,2)</f>
        <v>14.22</v>
      </c>
      <c r="I10" s="3">
        <f t="shared" si="0"/>
        <v>2502.7199999999998</v>
      </c>
    </row>
    <row r="11" spans="1:9">
      <c r="A11" s="15" t="s">
        <v>67</v>
      </c>
      <c r="B11" s="2" t="s">
        <v>66</v>
      </c>
      <c r="C11" s="4" t="s">
        <v>68</v>
      </c>
      <c r="D11" s="33">
        <v>0.7</v>
      </c>
      <c r="E11" s="3">
        <v>1</v>
      </c>
      <c r="F11" s="5">
        <v>10793.15</v>
      </c>
      <c r="G11" s="3">
        <v>0</v>
      </c>
      <c r="H11" s="3">
        <f>ROUND(F11*1.5727,2)</f>
        <v>16974.39</v>
      </c>
      <c r="I11" s="3">
        <f t="shared" si="0"/>
        <v>11882.07</v>
      </c>
    </row>
    <row r="12" spans="1:9">
      <c r="A12" s="15" t="s">
        <v>64</v>
      </c>
      <c r="B12" s="2" t="s">
        <v>66</v>
      </c>
      <c r="C12" s="4" t="s">
        <v>65</v>
      </c>
      <c r="D12" s="33">
        <v>0.25</v>
      </c>
      <c r="E12" s="3">
        <v>1</v>
      </c>
      <c r="F12" s="5">
        <v>28277.23</v>
      </c>
      <c r="G12" s="3">
        <v>0</v>
      </c>
      <c r="H12" s="3">
        <f>ROUND(F12*1.5727,2)</f>
        <v>44471.6</v>
      </c>
      <c r="I12" s="3">
        <f t="shared" si="0"/>
        <v>11117.9</v>
      </c>
    </row>
    <row r="13" spans="1:9">
      <c r="A13" s="119" t="s">
        <v>21</v>
      </c>
      <c r="B13" s="119"/>
      <c r="C13" s="119"/>
      <c r="D13" s="119"/>
      <c r="E13" s="119"/>
      <c r="F13" s="119"/>
      <c r="G13" s="119"/>
      <c r="H13" s="119"/>
      <c r="I13" s="55">
        <f>SUM(I8:I12)</f>
        <v>27949.089999999997</v>
      </c>
    </row>
    <row r="14" spans="1:9">
      <c r="A14" s="120" t="s">
        <v>22</v>
      </c>
      <c r="B14" s="120"/>
      <c r="C14" s="120"/>
      <c r="D14" s="120"/>
      <c r="E14" s="120"/>
      <c r="F14" s="120"/>
      <c r="G14" s="120"/>
      <c r="H14" s="120"/>
      <c r="I14" s="120"/>
    </row>
    <row r="15" spans="1:9">
      <c r="A15" s="15"/>
      <c r="B15" s="15"/>
      <c r="C15" s="15"/>
      <c r="D15" s="15"/>
      <c r="E15" s="15"/>
      <c r="F15" s="5"/>
      <c r="G15" s="15"/>
      <c r="H15" s="15"/>
      <c r="I15" s="3"/>
    </row>
    <row r="16" spans="1:9">
      <c r="A16" s="15"/>
      <c r="B16" s="6"/>
      <c r="C16" s="6"/>
      <c r="D16" s="33"/>
      <c r="E16" s="3"/>
      <c r="F16" s="17"/>
      <c r="G16" s="3"/>
      <c r="H16" s="3"/>
      <c r="I16" s="3"/>
    </row>
    <row r="17" spans="1:11">
      <c r="A17" s="15"/>
      <c r="B17" s="6"/>
      <c r="C17" s="6"/>
      <c r="D17" s="33"/>
      <c r="E17" s="3"/>
      <c r="F17" s="17"/>
      <c r="G17" s="3"/>
      <c r="H17" s="3"/>
      <c r="I17" s="3"/>
    </row>
    <row r="18" spans="1:11">
      <c r="A18" s="15"/>
      <c r="B18" s="6"/>
      <c r="C18" s="6"/>
      <c r="D18" s="33"/>
      <c r="E18" s="3"/>
      <c r="F18" s="3"/>
      <c r="G18" s="3"/>
      <c r="H18" s="3"/>
      <c r="I18" s="3"/>
    </row>
    <row r="19" spans="1:11">
      <c r="A19" s="15"/>
      <c r="B19" s="6"/>
      <c r="C19" s="6"/>
      <c r="D19" s="33"/>
      <c r="E19" s="3"/>
      <c r="F19" s="3"/>
      <c r="G19" s="3"/>
      <c r="H19" s="3"/>
      <c r="I19" s="3"/>
    </row>
    <row r="20" spans="1:11">
      <c r="A20" s="15"/>
      <c r="B20" s="6"/>
      <c r="C20" s="6"/>
      <c r="D20" s="33"/>
      <c r="E20" s="3"/>
      <c r="F20" s="3"/>
      <c r="G20" s="3"/>
      <c r="H20" s="3"/>
      <c r="I20" s="3"/>
    </row>
    <row r="21" spans="1:11">
      <c r="A21" s="15"/>
      <c r="B21" s="6"/>
      <c r="C21" s="6"/>
      <c r="D21" s="33"/>
      <c r="E21" s="3"/>
      <c r="F21" s="3"/>
      <c r="G21" s="3"/>
      <c r="H21" s="3"/>
      <c r="I21" s="3"/>
    </row>
    <row r="22" spans="1:11">
      <c r="A22" s="15"/>
      <c r="B22" s="6"/>
      <c r="C22" s="6"/>
      <c r="D22" s="33"/>
      <c r="E22" s="3"/>
      <c r="F22" s="3"/>
      <c r="G22" s="3"/>
      <c r="H22" s="3"/>
      <c r="I22" s="3"/>
    </row>
    <row r="23" spans="1:11">
      <c r="A23" s="15"/>
      <c r="B23" s="6"/>
      <c r="C23" s="6"/>
      <c r="D23" s="33"/>
      <c r="E23" s="3"/>
      <c r="F23" s="3"/>
      <c r="G23" s="3"/>
      <c r="H23" s="3"/>
      <c r="I23" s="3"/>
    </row>
    <row r="24" spans="1:11">
      <c r="A24" s="15"/>
      <c r="B24" s="6"/>
      <c r="C24" s="6"/>
      <c r="D24" s="33"/>
      <c r="E24" s="3"/>
      <c r="F24" s="3"/>
      <c r="G24" s="3"/>
      <c r="H24" s="3"/>
      <c r="I24" s="3"/>
    </row>
    <row r="25" spans="1:11">
      <c r="A25" s="15"/>
      <c r="B25" s="6"/>
      <c r="C25" s="6"/>
      <c r="D25" s="33"/>
      <c r="E25" s="3"/>
      <c r="F25" s="3"/>
      <c r="G25" s="3"/>
      <c r="H25" s="3"/>
      <c r="I25" s="3"/>
    </row>
    <row r="26" spans="1:11">
      <c r="A26" s="111" t="s">
        <v>21</v>
      </c>
      <c r="B26" s="111"/>
      <c r="C26" s="111"/>
      <c r="D26" s="111"/>
      <c r="E26" s="111"/>
      <c r="F26" s="111"/>
      <c r="G26" s="111"/>
      <c r="H26" s="111"/>
      <c r="I26" s="16">
        <f>SUM(I15:I25)</f>
        <v>0</v>
      </c>
    </row>
    <row r="27" spans="1:11">
      <c r="A27" s="112" t="s">
        <v>23</v>
      </c>
      <c r="B27" s="112"/>
      <c r="C27" s="112"/>
      <c r="D27" s="112"/>
      <c r="E27" s="112"/>
      <c r="F27" s="112"/>
      <c r="G27" s="112"/>
      <c r="H27" s="112"/>
      <c r="I27" s="112"/>
    </row>
    <row r="28" spans="1:11" ht="36">
      <c r="A28" s="46" t="s">
        <v>70</v>
      </c>
      <c r="B28" s="60" t="s">
        <v>18</v>
      </c>
      <c r="C28" s="60" t="s">
        <v>69</v>
      </c>
      <c r="D28" s="61">
        <v>0.4</v>
      </c>
      <c r="E28" s="62">
        <v>1</v>
      </c>
      <c r="F28" s="63">
        <v>139625</v>
      </c>
      <c r="G28" s="64">
        <v>10.71</v>
      </c>
      <c r="H28" s="64">
        <f>F28</f>
        <v>139625</v>
      </c>
      <c r="I28" s="64">
        <f>ROUND(H28*D28,2)</f>
        <v>55850</v>
      </c>
    </row>
    <row r="29" spans="1:11" ht="14.25">
      <c r="A29" s="47"/>
      <c r="B29" s="6"/>
      <c r="C29" s="6"/>
      <c r="D29" s="33"/>
      <c r="E29" s="3"/>
      <c r="F29" s="3"/>
      <c r="G29" s="3"/>
      <c r="H29" s="3"/>
      <c r="I29" s="3"/>
      <c r="J29" s="56"/>
    </row>
    <row r="30" spans="1:11" ht="14.25">
      <c r="A30" s="47"/>
      <c r="B30" s="6"/>
      <c r="C30" s="6"/>
      <c r="D30" s="33"/>
      <c r="E30" s="3"/>
      <c r="F30" s="3"/>
      <c r="G30" s="3"/>
      <c r="H30" s="3"/>
      <c r="I30" s="3"/>
      <c r="J30" s="56"/>
    </row>
    <row r="31" spans="1:11">
      <c r="A31" s="15"/>
      <c r="B31" s="6"/>
      <c r="C31" s="6"/>
      <c r="D31" s="33"/>
      <c r="E31" s="3"/>
      <c r="F31" s="3"/>
      <c r="G31" s="3"/>
      <c r="H31" s="3"/>
      <c r="I31" s="3"/>
      <c r="K31" s="57"/>
    </row>
    <row r="32" spans="1:11">
      <c r="A32" s="15"/>
      <c r="B32" s="6"/>
      <c r="C32" s="6"/>
      <c r="D32" s="33"/>
      <c r="E32" s="3"/>
      <c r="F32" s="3"/>
      <c r="G32" s="3"/>
      <c r="H32" s="3"/>
      <c r="I32" s="3"/>
    </row>
    <row r="33" spans="1:10">
      <c r="A33" s="111" t="s">
        <v>21</v>
      </c>
      <c r="B33" s="111"/>
      <c r="C33" s="111"/>
      <c r="D33" s="111"/>
      <c r="E33" s="111"/>
      <c r="F33" s="111"/>
      <c r="G33" s="111"/>
      <c r="H33" s="111"/>
      <c r="I33" s="16">
        <f>SUM(I28:I30)</f>
        <v>55850</v>
      </c>
    </row>
    <row r="34" spans="1:10">
      <c r="A34" s="113" t="s">
        <v>24</v>
      </c>
      <c r="B34" s="113"/>
      <c r="C34" s="113"/>
      <c r="D34" s="113"/>
      <c r="E34" s="113"/>
      <c r="F34" s="113"/>
      <c r="G34" s="113"/>
      <c r="H34" s="5"/>
      <c r="I34" s="5"/>
    </row>
    <row r="35" spans="1:10" ht="15" customHeight="1">
      <c r="A35" s="110" t="s">
        <v>25</v>
      </c>
      <c r="B35" s="110"/>
      <c r="C35" s="110"/>
      <c r="D35" s="110"/>
      <c r="E35" s="110"/>
      <c r="F35" s="110"/>
      <c r="G35" s="110"/>
      <c r="H35" s="9" t="s">
        <v>26</v>
      </c>
      <c r="I35" s="9" t="s">
        <v>27</v>
      </c>
    </row>
    <row r="36" spans="1:10">
      <c r="A36" s="107" t="s">
        <v>16</v>
      </c>
      <c r="B36" s="107"/>
      <c r="C36" s="107"/>
      <c r="D36" s="107"/>
      <c r="E36" s="107"/>
      <c r="F36" s="107"/>
      <c r="G36" s="107"/>
      <c r="H36" s="10">
        <v>157.27000000000001</v>
      </c>
      <c r="I36" s="3">
        <f>I13</f>
        <v>27949.089999999997</v>
      </c>
    </row>
    <row r="37" spans="1:10">
      <c r="A37" s="107" t="s">
        <v>22</v>
      </c>
      <c r="B37" s="107"/>
      <c r="C37" s="107"/>
      <c r="D37" s="107"/>
      <c r="E37" s="107"/>
      <c r="F37" s="107"/>
      <c r="G37" s="107"/>
      <c r="H37" s="10"/>
      <c r="I37" s="3">
        <f>I26</f>
        <v>0</v>
      </c>
    </row>
    <row r="38" spans="1:10">
      <c r="A38" s="107" t="s">
        <v>23</v>
      </c>
      <c r="B38" s="107"/>
      <c r="C38" s="107"/>
      <c r="D38" s="107"/>
      <c r="E38" s="107"/>
      <c r="F38" s="107"/>
      <c r="G38" s="107"/>
      <c r="H38" s="10"/>
      <c r="I38" s="3">
        <f>I33</f>
        <v>55850</v>
      </c>
    </row>
    <row r="39" spans="1:10">
      <c r="A39" s="107" t="s">
        <v>28</v>
      </c>
      <c r="B39" s="107"/>
      <c r="C39" s="107"/>
      <c r="D39" s="107"/>
      <c r="E39" s="107"/>
      <c r="F39" s="107"/>
      <c r="G39" s="107"/>
      <c r="H39" s="10"/>
      <c r="I39" s="3">
        <v>1</v>
      </c>
    </row>
    <row r="40" spans="1:10">
      <c r="A40" s="107" t="s">
        <v>29</v>
      </c>
      <c r="B40" s="107"/>
      <c r="C40" s="107"/>
      <c r="D40" s="107"/>
      <c r="E40" s="107"/>
      <c r="F40" s="107"/>
      <c r="G40" s="107"/>
      <c r="H40" s="10"/>
      <c r="I40" s="3">
        <f>I38+I36</f>
        <v>83799.09</v>
      </c>
    </row>
    <row r="41" spans="1:10">
      <c r="A41" s="107" t="s">
        <v>30</v>
      </c>
      <c r="B41" s="107"/>
      <c r="C41" s="107"/>
      <c r="D41" s="107"/>
      <c r="E41" s="107"/>
      <c r="F41" s="107"/>
      <c r="G41" s="107"/>
      <c r="H41" s="10"/>
      <c r="I41" s="3">
        <f>(I36+I38)/I39</f>
        <v>83799.09</v>
      </c>
    </row>
    <row r="42" spans="1:10">
      <c r="A42" s="107" t="s">
        <v>31</v>
      </c>
      <c r="B42" s="107"/>
      <c r="C42" s="107"/>
      <c r="D42" s="107"/>
      <c r="E42" s="107"/>
      <c r="F42" s="107"/>
      <c r="G42" s="107"/>
      <c r="H42" s="10"/>
      <c r="I42" s="3">
        <f>I37+I41</f>
        <v>83799.09</v>
      </c>
    </row>
    <row r="43" spans="1:10">
      <c r="A43" s="107" t="s">
        <v>60</v>
      </c>
      <c r="B43" s="107"/>
      <c r="C43" s="107"/>
      <c r="D43" s="107"/>
      <c r="E43" s="107"/>
      <c r="F43" s="107"/>
      <c r="G43" s="107"/>
      <c r="H43" s="10"/>
      <c r="I43" s="3">
        <f>I13*0.3314+I26*0.1903+I33*0.1268</f>
        <v>16344.108425999999</v>
      </c>
    </row>
    <row r="44" spans="1:10">
      <c r="A44" s="108" t="s">
        <v>32</v>
      </c>
      <c r="B44" s="108"/>
      <c r="C44" s="108"/>
      <c r="D44" s="108"/>
      <c r="E44" s="108"/>
      <c r="F44" s="108"/>
      <c r="G44" s="108"/>
      <c r="H44" s="13"/>
      <c r="I44" s="13">
        <f>ROUND(I43+I42,4)</f>
        <v>100143.19839999999</v>
      </c>
      <c r="J44" s="52"/>
    </row>
  </sheetData>
  <mergeCells count="22">
    <mergeCell ref="A44:G44"/>
    <mergeCell ref="A33:H33"/>
    <mergeCell ref="A1:I1"/>
    <mergeCell ref="A2:I2"/>
    <mergeCell ref="A3:I3"/>
    <mergeCell ref="A4:E4"/>
    <mergeCell ref="C5:G5"/>
    <mergeCell ref="A7:I7"/>
    <mergeCell ref="A13:H13"/>
    <mergeCell ref="A14:I14"/>
    <mergeCell ref="A26:H26"/>
    <mergeCell ref="A27:I27"/>
    <mergeCell ref="A39:G39"/>
    <mergeCell ref="A40:G40"/>
    <mergeCell ref="A41:G41"/>
    <mergeCell ref="A42:G42"/>
    <mergeCell ref="A43:G43"/>
    <mergeCell ref="A34:G34"/>
    <mergeCell ref="A35:G35"/>
    <mergeCell ref="A36:G36"/>
    <mergeCell ref="A37:G37"/>
    <mergeCell ref="A38:G38"/>
  </mergeCells>
  <printOptions horizontalCentered="1" verticalCentered="1"/>
  <pageMargins left="0.51181102362204722" right="0.39370078740157483" top="0.78740157480314965" bottom="0.78740157480314965" header="0.31496062992125984" footer="0.31496062992125984"/>
  <pageSetup paperSize="9" scale="7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view="pageBreakPreview" topLeftCell="A22" zoomScaleSheetLayoutView="100" workbookViewId="0">
      <selection activeCell="C47" sqref="C47:C49"/>
    </sheetView>
  </sheetViews>
  <sheetFormatPr defaultRowHeight="12"/>
  <cols>
    <col min="1" max="1" width="34" style="1" customWidth="1"/>
    <col min="2" max="2" width="7" style="11" customWidth="1"/>
    <col min="3" max="3" width="19.5703125" style="11" customWidth="1"/>
    <col min="4" max="4" width="6.5703125" style="35" bestFit="1" customWidth="1"/>
    <col min="5" max="5" width="8.140625" style="12" bestFit="1" customWidth="1"/>
    <col min="6" max="6" width="9.140625" style="12" customWidth="1"/>
    <col min="7" max="7" width="9.28515625" style="12" bestFit="1" customWidth="1"/>
    <col min="8" max="8" width="12.140625" style="12" customWidth="1"/>
    <col min="9" max="9" width="11" style="12" customWidth="1"/>
    <col min="10" max="10" width="9.85546875" style="1" bestFit="1" customWidth="1"/>
    <col min="11" max="252" width="9.140625" style="1"/>
    <col min="253" max="253" width="34" style="1" customWidth="1"/>
    <col min="254" max="254" width="7" style="1" customWidth="1"/>
    <col min="255" max="255" width="19.5703125" style="1" customWidth="1"/>
    <col min="256" max="256" width="7.28515625" style="1" bestFit="1" customWidth="1"/>
    <col min="257" max="257" width="8.140625" style="1" bestFit="1" customWidth="1"/>
    <col min="258" max="258" width="9.140625" style="1" customWidth="1"/>
    <col min="259" max="259" width="9.28515625" style="1" bestFit="1" customWidth="1"/>
    <col min="260" max="260" width="12.140625" style="1" customWidth="1"/>
    <col min="261" max="261" width="11" style="1" customWidth="1"/>
    <col min="262" max="263" width="9.140625" style="1"/>
    <col min="264" max="264" width="30.140625" style="1" bestFit="1" customWidth="1"/>
    <col min="265" max="508" width="9.140625" style="1"/>
    <col min="509" max="509" width="34" style="1" customWidth="1"/>
    <col min="510" max="510" width="7" style="1" customWidth="1"/>
    <col min="511" max="511" width="19.5703125" style="1" customWidth="1"/>
    <col min="512" max="512" width="7.28515625" style="1" bestFit="1" customWidth="1"/>
    <col min="513" max="513" width="8.140625" style="1" bestFit="1" customWidth="1"/>
    <col min="514" max="514" width="9.140625" style="1" customWidth="1"/>
    <col min="515" max="515" width="9.28515625" style="1" bestFit="1" customWidth="1"/>
    <col min="516" max="516" width="12.140625" style="1" customWidth="1"/>
    <col min="517" max="517" width="11" style="1" customWidth="1"/>
    <col min="518" max="519" width="9.140625" style="1"/>
    <col min="520" max="520" width="30.140625" style="1" bestFit="1" customWidth="1"/>
    <col min="521" max="764" width="9.140625" style="1"/>
    <col min="765" max="765" width="34" style="1" customWidth="1"/>
    <col min="766" max="766" width="7" style="1" customWidth="1"/>
    <col min="767" max="767" width="19.5703125" style="1" customWidth="1"/>
    <col min="768" max="768" width="7.28515625" style="1" bestFit="1" customWidth="1"/>
    <col min="769" max="769" width="8.140625" style="1" bestFit="1" customWidth="1"/>
    <col min="770" max="770" width="9.140625" style="1" customWidth="1"/>
    <col min="771" max="771" width="9.28515625" style="1" bestFit="1" customWidth="1"/>
    <col min="772" max="772" width="12.140625" style="1" customWidth="1"/>
    <col min="773" max="773" width="11" style="1" customWidth="1"/>
    <col min="774" max="775" width="9.140625" style="1"/>
    <col min="776" max="776" width="30.140625" style="1" bestFit="1" customWidth="1"/>
    <col min="777" max="1020" width="9.140625" style="1"/>
    <col min="1021" max="1021" width="34" style="1" customWidth="1"/>
    <col min="1022" max="1022" width="7" style="1" customWidth="1"/>
    <col min="1023" max="1023" width="19.5703125" style="1" customWidth="1"/>
    <col min="1024" max="1024" width="7.28515625" style="1" bestFit="1" customWidth="1"/>
    <col min="1025" max="1025" width="8.140625" style="1" bestFit="1" customWidth="1"/>
    <col min="1026" max="1026" width="9.140625" style="1" customWidth="1"/>
    <col min="1027" max="1027" width="9.28515625" style="1" bestFit="1" customWidth="1"/>
    <col min="1028" max="1028" width="12.140625" style="1" customWidth="1"/>
    <col min="1029" max="1029" width="11" style="1" customWidth="1"/>
    <col min="1030" max="1031" width="9.140625" style="1"/>
    <col min="1032" max="1032" width="30.140625" style="1" bestFit="1" customWidth="1"/>
    <col min="1033" max="1276" width="9.140625" style="1"/>
    <col min="1277" max="1277" width="34" style="1" customWidth="1"/>
    <col min="1278" max="1278" width="7" style="1" customWidth="1"/>
    <col min="1279" max="1279" width="19.5703125" style="1" customWidth="1"/>
    <col min="1280" max="1280" width="7.28515625" style="1" bestFit="1" customWidth="1"/>
    <col min="1281" max="1281" width="8.140625" style="1" bestFit="1" customWidth="1"/>
    <col min="1282" max="1282" width="9.140625" style="1" customWidth="1"/>
    <col min="1283" max="1283" width="9.28515625" style="1" bestFit="1" customWidth="1"/>
    <col min="1284" max="1284" width="12.140625" style="1" customWidth="1"/>
    <col min="1285" max="1285" width="11" style="1" customWidth="1"/>
    <col min="1286" max="1287" width="9.140625" style="1"/>
    <col min="1288" max="1288" width="30.140625" style="1" bestFit="1" customWidth="1"/>
    <col min="1289" max="1532" width="9.140625" style="1"/>
    <col min="1533" max="1533" width="34" style="1" customWidth="1"/>
    <col min="1534" max="1534" width="7" style="1" customWidth="1"/>
    <col min="1535" max="1535" width="19.5703125" style="1" customWidth="1"/>
    <col min="1536" max="1536" width="7.28515625" style="1" bestFit="1" customWidth="1"/>
    <col min="1537" max="1537" width="8.140625" style="1" bestFit="1" customWidth="1"/>
    <col min="1538" max="1538" width="9.140625" style="1" customWidth="1"/>
    <col min="1539" max="1539" width="9.28515625" style="1" bestFit="1" customWidth="1"/>
    <col min="1540" max="1540" width="12.140625" style="1" customWidth="1"/>
    <col min="1541" max="1541" width="11" style="1" customWidth="1"/>
    <col min="1542" max="1543" width="9.140625" style="1"/>
    <col min="1544" max="1544" width="30.140625" style="1" bestFit="1" customWidth="1"/>
    <col min="1545" max="1788" width="9.140625" style="1"/>
    <col min="1789" max="1789" width="34" style="1" customWidth="1"/>
    <col min="1790" max="1790" width="7" style="1" customWidth="1"/>
    <col min="1791" max="1791" width="19.5703125" style="1" customWidth="1"/>
    <col min="1792" max="1792" width="7.28515625" style="1" bestFit="1" customWidth="1"/>
    <col min="1793" max="1793" width="8.140625" style="1" bestFit="1" customWidth="1"/>
    <col min="1794" max="1794" width="9.140625" style="1" customWidth="1"/>
    <col min="1795" max="1795" width="9.28515625" style="1" bestFit="1" customWidth="1"/>
    <col min="1796" max="1796" width="12.140625" style="1" customWidth="1"/>
    <col min="1797" max="1797" width="11" style="1" customWidth="1"/>
    <col min="1798" max="1799" width="9.140625" style="1"/>
    <col min="1800" max="1800" width="30.140625" style="1" bestFit="1" customWidth="1"/>
    <col min="1801" max="2044" width="9.140625" style="1"/>
    <col min="2045" max="2045" width="34" style="1" customWidth="1"/>
    <col min="2046" max="2046" width="7" style="1" customWidth="1"/>
    <col min="2047" max="2047" width="19.5703125" style="1" customWidth="1"/>
    <col min="2048" max="2048" width="7.28515625" style="1" bestFit="1" customWidth="1"/>
    <col min="2049" max="2049" width="8.140625" style="1" bestFit="1" customWidth="1"/>
    <col min="2050" max="2050" width="9.140625" style="1" customWidth="1"/>
    <col min="2051" max="2051" width="9.28515625" style="1" bestFit="1" customWidth="1"/>
    <col min="2052" max="2052" width="12.140625" style="1" customWidth="1"/>
    <col min="2053" max="2053" width="11" style="1" customWidth="1"/>
    <col min="2054" max="2055" width="9.140625" style="1"/>
    <col min="2056" max="2056" width="30.140625" style="1" bestFit="1" customWidth="1"/>
    <col min="2057" max="2300" width="9.140625" style="1"/>
    <col min="2301" max="2301" width="34" style="1" customWidth="1"/>
    <col min="2302" max="2302" width="7" style="1" customWidth="1"/>
    <col min="2303" max="2303" width="19.5703125" style="1" customWidth="1"/>
    <col min="2304" max="2304" width="7.28515625" style="1" bestFit="1" customWidth="1"/>
    <col min="2305" max="2305" width="8.140625" style="1" bestFit="1" customWidth="1"/>
    <col min="2306" max="2306" width="9.140625" style="1" customWidth="1"/>
    <col min="2307" max="2307" width="9.28515625" style="1" bestFit="1" customWidth="1"/>
    <col min="2308" max="2308" width="12.140625" style="1" customWidth="1"/>
    <col min="2309" max="2309" width="11" style="1" customWidth="1"/>
    <col min="2310" max="2311" width="9.140625" style="1"/>
    <col min="2312" max="2312" width="30.140625" style="1" bestFit="1" customWidth="1"/>
    <col min="2313" max="2556" width="9.140625" style="1"/>
    <col min="2557" max="2557" width="34" style="1" customWidth="1"/>
    <col min="2558" max="2558" width="7" style="1" customWidth="1"/>
    <col min="2559" max="2559" width="19.5703125" style="1" customWidth="1"/>
    <col min="2560" max="2560" width="7.28515625" style="1" bestFit="1" customWidth="1"/>
    <col min="2561" max="2561" width="8.140625" style="1" bestFit="1" customWidth="1"/>
    <col min="2562" max="2562" width="9.140625" style="1" customWidth="1"/>
    <col min="2563" max="2563" width="9.28515625" style="1" bestFit="1" customWidth="1"/>
    <col min="2564" max="2564" width="12.140625" style="1" customWidth="1"/>
    <col min="2565" max="2565" width="11" style="1" customWidth="1"/>
    <col min="2566" max="2567" width="9.140625" style="1"/>
    <col min="2568" max="2568" width="30.140625" style="1" bestFit="1" customWidth="1"/>
    <col min="2569" max="2812" width="9.140625" style="1"/>
    <col min="2813" max="2813" width="34" style="1" customWidth="1"/>
    <col min="2814" max="2814" width="7" style="1" customWidth="1"/>
    <col min="2815" max="2815" width="19.5703125" style="1" customWidth="1"/>
    <col min="2816" max="2816" width="7.28515625" style="1" bestFit="1" customWidth="1"/>
    <col min="2817" max="2817" width="8.140625" style="1" bestFit="1" customWidth="1"/>
    <col min="2818" max="2818" width="9.140625" style="1" customWidth="1"/>
    <col min="2819" max="2819" width="9.28515625" style="1" bestFit="1" customWidth="1"/>
    <col min="2820" max="2820" width="12.140625" style="1" customWidth="1"/>
    <col min="2821" max="2821" width="11" style="1" customWidth="1"/>
    <col min="2822" max="2823" width="9.140625" style="1"/>
    <col min="2824" max="2824" width="30.140625" style="1" bestFit="1" customWidth="1"/>
    <col min="2825" max="3068" width="9.140625" style="1"/>
    <col min="3069" max="3069" width="34" style="1" customWidth="1"/>
    <col min="3070" max="3070" width="7" style="1" customWidth="1"/>
    <col min="3071" max="3071" width="19.5703125" style="1" customWidth="1"/>
    <col min="3072" max="3072" width="7.28515625" style="1" bestFit="1" customWidth="1"/>
    <col min="3073" max="3073" width="8.140625" style="1" bestFit="1" customWidth="1"/>
    <col min="3074" max="3074" width="9.140625" style="1" customWidth="1"/>
    <col min="3075" max="3075" width="9.28515625" style="1" bestFit="1" customWidth="1"/>
    <col min="3076" max="3076" width="12.140625" style="1" customWidth="1"/>
    <col min="3077" max="3077" width="11" style="1" customWidth="1"/>
    <col min="3078" max="3079" width="9.140625" style="1"/>
    <col min="3080" max="3080" width="30.140625" style="1" bestFit="1" customWidth="1"/>
    <col min="3081" max="3324" width="9.140625" style="1"/>
    <col min="3325" max="3325" width="34" style="1" customWidth="1"/>
    <col min="3326" max="3326" width="7" style="1" customWidth="1"/>
    <col min="3327" max="3327" width="19.5703125" style="1" customWidth="1"/>
    <col min="3328" max="3328" width="7.28515625" style="1" bestFit="1" customWidth="1"/>
    <col min="3329" max="3329" width="8.140625" style="1" bestFit="1" customWidth="1"/>
    <col min="3330" max="3330" width="9.140625" style="1" customWidth="1"/>
    <col min="3331" max="3331" width="9.28515625" style="1" bestFit="1" customWidth="1"/>
    <col min="3332" max="3332" width="12.140625" style="1" customWidth="1"/>
    <col min="3333" max="3333" width="11" style="1" customWidth="1"/>
    <col min="3334" max="3335" width="9.140625" style="1"/>
    <col min="3336" max="3336" width="30.140625" style="1" bestFit="1" customWidth="1"/>
    <col min="3337" max="3580" width="9.140625" style="1"/>
    <col min="3581" max="3581" width="34" style="1" customWidth="1"/>
    <col min="3582" max="3582" width="7" style="1" customWidth="1"/>
    <col min="3583" max="3583" width="19.5703125" style="1" customWidth="1"/>
    <col min="3584" max="3584" width="7.28515625" style="1" bestFit="1" customWidth="1"/>
    <col min="3585" max="3585" width="8.140625" style="1" bestFit="1" customWidth="1"/>
    <col min="3586" max="3586" width="9.140625" style="1" customWidth="1"/>
    <col min="3587" max="3587" width="9.28515625" style="1" bestFit="1" customWidth="1"/>
    <col min="3588" max="3588" width="12.140625" style="1" customWidth="1"/>
    <col min="3589" max="3589" width="11" style="1" customWidth="1"/>
    <col min="3590" max="3591" width="9.140625" style="1"/>
    <col min="3592" max="3592" width="30.140625" style="1" bestFit="1" customWidth="1"/>
    <col min="3593" max="3836" width="9.140625" style="1"/>
    <col min="3837" max="3837" width="34" style="1" customWidth="1"/>
    <col min="3838" max="3838" width="7" style="1" customWidth="1"/>
    <col min="3839" max="3839" width="19.5703125" style="1" customWidth="1"/>
    <col min="3840" max="3840" width="7.28515625" style="1" bestFit="1" customWidth="1"/>
    <col min="3841" max="3841" width="8.140625" style="1" bestFit="1" customWidth="1"/>
    <col min="3842" max="3842" width="9.140625" style="1" customWidth="1"/>
    <col min="3843" max="3843" width="9.28515625" style="1" bestFit="1" customWidth="1"/>
    <col min="3844" max="3844" width="12.140625" style="1" customWidth="1"/>
    <col min="3845" max="3845" width="11" style="1" customWidth="1"/>
    <col min="3846" max="3847" width="9.140625" style="1"/>
    <col min="3848" max="3848" width="30.140625" style="1" bestFit="1" customWidth="1"/>
    <col min="3849" max="4092" width="9.140625" style="1"/>
    <col min="4093" max="4093" width="34" style="1" customWidth="1"/>
    <col min="4094" max="4094" width="7" style="1" customWidth="1"/>
    <col min="4095" max="4095" width="19.5703125" style="1" customWidth="1"/>
    <col min="4096" max="4096" width="7.28515625" style="1" bestFit="1" customWidth="1"/>
    <col min="4097" max="4097" width="8.140625" style="1" bestFit="1" customWidth="1"/>
    <col min="4098" max="4098" width="9.140625" style="1" customWidth="1"/>
    <col min="4099" max="4099" width="9.28515625" style="1" bestFit="1" customWidth="1"/>
    <col min="4100" max="4100" width="12.140625" style="1" customWidth="1"/>
    <col min="4101" max="4101" width="11" style="1" customWidth="1"/>
    <col min="4102" max="4103" width="9.140625" style="1"/>
    <col min="4104" max="4104" width="30.140625" style="1" bestFit="1" customWidth="1"/>
    <col min="4105" max="4348" width="9.140625" style="1"/>
    <col min="4349" max="4349" width="34" style="1" customWidth="1"/>
    <col min="4350" max="4350" width="7" style="1" customWidth="1"/>
    <col min="4351" max="4351" width="19.5703125" style="1" customWidth="1"/>
    <col min="4352" max="4352" width="7.28515625" style="1" bestFit="1" customWidth="1"/>
    <col min="4353" max="4353" width="8.140625" style="1" bestFit="1" customWidth="1"/>
    <col min="4354" max="4354" width="9.140625" style="1" customWidth="1"/>
    <col min="4355" max="4355" width="9.28515625" style="1" bestFit="1" customWidth="1"/>
    <col min="4356" max="4356" width="12.140625" style="1" customWidth="1"/>
    <col min="4357" max="4357" width="11" style="1" customWidth="1"/>
    <col min="4358" max="4359" width="9.140625" style="1"/>
    <col min="4360" max="4360" width="30.140625" style="1" bestFit="1" customWidth="1"/>
    <col min="4361" max="4604" width="9.140625" style="1"/>
    <col min="4605" max="4605" width="34" style="1" customWidth="1"/>
    <col min="4606" max="4606" width="7" style="1" customWidth="1"/>
    <col min="4607" max="4607" width="19.5703125" style="1" customWidth="1"/>
    <col min="4608" max="4608" width="7.28515625" style="1" bestFit="1" customWidth="1"/>
    <col min="4609" max="4609" width="8.140625" style="1" bestFit="1" customWidth="1"/>
    <col min="4610" max="4610" width="9.140625" style="1" customWidth="1"/>
    <col min="4611" max="4611" width="9.28515625" style="1" bestFit="1" customWidth="1"/>
    <col min="4612" max="4612" width="12.140625" style="1" customWidth="1"/>
    <col min="4613" max="4613" width="11" style="1" customWidth="1"/>
    <col min="4614" max="4615" width="9.140625" style="1"/>
    <col min="4616" max="4616" width="30.140625" style="1" bestFit="1" customWidth="1"/>
    <col min="4617" max="4860" width="9.140625" style="1"/>
    <col min="4861" max="4861" width="34" style="1" customWidth="1"/>
    <col min="4862" max="4862" width="7" style="1" customWidth="1"/>
    <col min="4863" max="4863" width="19.5703125" style="1" customWidth="1"/>
    <col min="4864" max="4864" width="7.28515625" style="1" bestFit="1" customWidth="1"/>
    <col min="4865" max="4865" width="8.140625" style="1" bestFit="1" customWidth="1"/>
    <col min="4866" max="4866" width="9.140625" style="1" customWidth="1"/>
    <col min="4867" max="4867" width="9.28515625" style="1" bestFit="1" customWidth="1"/>
    <col min="4868" max="4868" width="12.140625" style="1" customWidth="1"/>
    <col min="4869" max="4869" width="11" style="1" customWidth="1"/>
    <col min="4870" max="4871" width="9.140625" style="1"/>
    <col min="4872" max="4872" width="30.140625" style="1" bestFit="1" customWidth="1"/>
    <col min="4873" max="5116" width="9.140625" style="1"/>
    <col min="5117" max="5117" width="34" style="1" customWidth="1"/>
    <col min="5118" max="5118" width="7" style="1" customWidth="1"/>
    <col min="5119" max="5119" width="19.5703125" style="1" customWidth="1"/>
    <col min="5120" max="5120" width="7.28515625" style="1" bestFit="1" customWidth="1"/>
    <col min="5121" max="5121" width="8.140625" style="1" bestFit="1" customWidth="1"/>
    <col min="5122" max="5122" width="9.140625" style="1" customWidth="1"/>
    <col min="5123" max="5123" width="9.28515625" style="1" bestFit="1" customWidth="1"/>
    <col min="5124" max="5124" width="12.140625" style="1" customWidth="1"/>
    <col min="5125" max="5125" width="11" style="1" customWidth="1"/>
    <col min="5126" max="5127" width="9.140625" style="1"/>
    <col min="5128" max="5128" width="30.140625" style="1" bestFit="1" customWidth="1"/>
    <col min="5129" max="5372" width="9.140625" style="1"/>
    <col min="5373" max="5373" width="34" style="1" customWidth="1"/>
    <col min="5374" max="5374" width="7" style="1" customWidth="1"/>
    <col min="5375" max="5375" width="19.5703125" style="1" customWidth="1"/>
    <col min="5376" max="5376" width="7.28515625" style="1" bestFit="1" customWidth="1"/>
    <col min="5377" max="5377" width="8.140625" style="1" bestFit="1" customWidth="1"/>
    <col min="5378" max="5378" width="9.140625" style="1" customWidth="1"/>
    <col min="5379" max="5379" width="9.28515625" style="1" bestFit="1" customWidth="1"/>
    <col min="5380" max="5380" width="12.140625" style="1" customWidth="1"/>
    <col min="5381" max="5381" width="11" style="1" customWidth="1"/>
    <col min="5382" max="5383" width="9.140625" style="1"/>
    <col min="5384" max="5384" width="30.140625" style="1" bestFit="1" customWidth="1"/>
    <col min="5385" max="5628" width="9.140625" style="1"/>
    <col min="5629" max="5629" width="34" style="1" customWidth="1"/>
    <col min="5630" max="5630" width="7" style="1" customWidth="1"/>
    <col min="5631" max="5631" width="19.5703125" style="1" customWidth="1"/>
    <col min="5632" max="5632" width="7.28515625" style="1" bestFit="1" customWidth="1"/>
    <col min="5633" max="5633" width="8.140625" style="1" bestFit="1" customWidth="1"/>
    <col min="5634" max="5634" width="9.140625" style="1" customWidth="1"/>
    <col min="5635" max="5635" width="9.28515625" style="1" bestFit="1" customWidth="1"/>
    <col min="5636" max="5636" width="12.140625" style="1" customWidth="1"/>
    <col min="5637" max="5637" width="11" style="1" customWidth="1"/>
    <col min="5638" max="5639" width="9.140625" style="1"/>
    <col min="5640" max="5640" width="30.140625" style="1" bestFit="1" customWidth="1"/>
    <col min="5641" max="5884" width="9.140625" style="1"/>
    <col min="5885" max="5885" width="34" style="1" customWidth="1"/>
    <col min="5886" max="5886" width="7" style="1" customWidth="1"/>
    <col min="5887" max="5887" width="19.5703125" style="1" customWidth="1"/>
    <col min="5888" max="5888" width="7.28515625" style="1" bestFit="1" customWidth="1"/>
    <col min="5889" max="5889" width="8.140625" style="1" bestFit="1" customWidth="1"/>
    <col min="5890" max="5890" width="9.140625" style="1" customWidth="1"/>
    <col min="5891" max="5891" width="9.28515625" style="1" bestFit="1" customWidth="1"/>
    <col min="5892" max="5892" width="12.140625" style="1" customWidth="1"/>
    <col min="5893" max="5893" width="11" style="1" customWidth="1"/>
    <col min="5894" max="5895" width="9.140625" style="1"/>
    <col min="5896" max="5896" width="30.140625" style="1" bestFit="1" customWidth="1"/>
    <col min="5897" max="6140" width="9.140625" style="1"/>
    <col min="6141" max="6141" width="34" style="1" customWidth="1"/>
    <col min="6142" max="6142" width="7" style="1" customWidth="1"/>
    <col min="6143" max="6143" width="19.5703125" style="1" customWidth="1"/>
    <col min="6144" max="6144" width="7.28515625" style="1" bestFit="1" customWidth="1"/>
    <col min="6145" max="6145" width="8.140625" style="1" bestFit="1" customWidth="1"/>
    <col min="6146" max="6146" width="9.140625" style="1" customWidth="1"/>
    <col min="6147" max="6147" width="9.28515625" style="1" bestFit="1" customWidth="1"/>
    <col min="6148" max="6148" width="12.140625" style="1" customWidth="1"/>
    <col min="6149" max="6149" width="11" style="1" customWidth="1"/>
    <col min="6150" max="6151" width="9.140625" style="1"/>
    <col min="6152" max="6152" width="30.140625" style="1" bestFit="1" customWidth="1"/>
    <col min="6153" max="6396" width="9.140625" style="1"/>
    <col min="6397" max="6397" width="34" style="1" customWidth="1"/>
    <col min="6398" max="6398" width="7" style="1" customWidth="1"/>
    <col min="6399" max="6399" width="19.5703125" style="1" customWidth="1"/>
    <col min="6400" max="6400" width="7.28515625" style="1" bestFit="1" customWidth="1"/>
    <col min="6401" max="6401" width="8.140625" style="1" bestFit="1" customWidth="1"/>
    <col min="6402" max="6402" width="9.140625" style="1" customWidth="1"/>
    <col min="6403" max="6403" width="9.28515625" style="1" bestFit="1" customWidth="1"/>
    <col min="6404" max="6404" width="12.140625" style="1" customWidth="1"/>
    <col min="6405" max="6405" width="11" style="1" customWidth="1"/>
    <col min="6406" max="6407" width="9.140625" style="1"/>
    <col min="6408" max="6408" width="30.140625" style="1" bestFit="1" customWidth="1"/>
    <col min="6409" max="6652" width="9.140625" style="1"/>
    <col min="6653" max="6653" width="34" style="1" customWidth="1"/>
    <col min="6654" max="6654" width="7" style="1" customWidth="1"/>
    <col min="6655" max="6655" width="19.5703125" style="1" customWidth="1"/>
    <col min="6656" max="6656" width="7.28515625" style="1" bestFit="1" customWidth="1"/>
    <col min="6657" max="6657" width="8.140625" style="1" bestFit="1" customWidth="1"/>
    <col min="6658" max="6658" width="9.140625" style="1" customWidth="1"/>
    <col min="6659" max="6659" width="9.28515625" style="1" bestFit="1" customWidth="1"/>
    <col min="6660" max="6660" width="12.140625" style="1" customWidth="1"/>
    <col min="6661" max="6661" width="11" style="1" customWidth="1"/>
    <col min="6662" max="6663" width="9.140625" style="1"/>
    <col min="6664" max="6664" width="30.140625" style="1" bestFit="1" customWidth="1"/>
    <col min="6665" max="6908" width="9.140625" style="1"/>
    <col min="6909" max="6909" width="34" style="1" customWidth="1"/>
    <col min="6910" max="6910" width="7" style="1" customWidth="1"/>
    <col min="6911" max="6911" width="19.5703125" style="1" customWidth="1"/>
    <col min="6912" max="6912" width="7.28515625" style="1" bestFit="1" customWidth="1"/>
    <col min="6913" max="6913" width="8.140625" style="1" bestFit="1" customWidth="1"/>
    <col min="6914" max="6914" width="9.140625" style="1" customWidth="1"/>
    <col min="6915" max="6915" width="9.28515625" style="1" bestFit="1" customWidth="1"/>
    <col min="6916" max="6916" width="12.140625" style="1" customWidth="1"/>
    <col min="6917" max="6917" width="11" style="1" customWidth="1"/>
    <col min="6918" max="6919" width="9.140625" style="1"/>
    <col min="6920" max="6920" width="30.140625" style="1" bestFit="1" customWidth="1"/>
    <col min="6921" max="7164" width="9.140625" style="1"/>
    <col min="7165" max="7165" width="34" style="1" customWidth="1"/>
    <col min="7166" max="7166" width="7" style="1" customWidth="1"/>
    <col min="7167" max="7167" width="19.5703125" style="1" customWidth="1"/>
    <col min="7168" max="7168" width="7.28515625" style="1" bestFit="1" customWidth="1"/>
    <col min="7169" max="7169" width="8.140625" style="1" bestFit="1" customWidth="1"/>
    <col min="7170" max="7170" width="9.140625" style="1" customWidth="1"/>
    <col min="7171" max="7171" width="9.28515625" style="1" bestFit="1" customWidth="1"/>
    <col min="7172" max="7172" width="12.140625" style="1" customWidth="1"/>
    <col min="7173" max="7173" width="11" style="1" customWidth="1"/>
    <col min="7174" max="7175" width="9.140625" style="1"/>
    <col min="7176" max="7176" width="30.140625" style="1" bestFit="1" customWidth="1"/>
    <col min="7177" max="7420" width="9.140625" style="1"/>
    <col min="7421" max="7421" width="34" style="1" customWidth="1"/>
    <col min="7422" max="7422" width="7" style="1" customWidth="1"/>
    <col min="7423" max="7423" width="19.5703125" style="1" customWidth="1"/>
    <col min="7424" max="7424" width="7.28515625" style="1" bestFit="1" customWidth="1"/>
    <col min="7425" max="7425" width="8.140625" style="1" bestFit="1" customWidth="1"/>
    <col min="7426" max="7426" width="9.140625" style="1" customWidth="1"/>
    <col min="7427" max="7427" width="9.28515625" style="1" bestFit="1" customWidth="1"/>
    <col min="7428" max="7428" width="12.140625" style="1" customWidth="1"/>
    <col min="7429" max="7429" width="11" style="1" customWidth="1"/>
    <col min="7430" max="7431" width="9.140625" style="1"/>
    <col min="7432" max="7432" width="30.140625" style="1" bestFit="1" customWidth="1"/>
    <col min="7433" max="7676" width="9.140625" style="1"/>
    <col min="7677" max="7677" width="34" style="1" customWidth="1"/>
    <col min="7678" max="7678" width="7" style="1" customWidth="1"/>
    <col min="7679" max="7679" width="19.5703125" style="1" customWidth="1"/>
    <col min="7680" max="7680" width="7.28515625" style="1" bestFit="1" customWidth="1"/>
    <col min="7681" max="7681" width="8.140625" style="1" bestFit="1" customWidth="1"/>
    <col min="7682" max="7682" width="9.140625" style="1" customWidth="1"/>
    <col min="7683" max="7683" width="9.28515625" style="1" bestFit="1" customWidth="1"/>
    <col min="7684" max="7684" width="12.140625" style="1" customWidth="1"/>
    <col min="7685" max="7685" width="11" style="1" customWidth="1"/>
    <col min="7686" max="7687" width="9.140625" style="1"/>
    <col min="7688" max="7688" width="30.140625" style="1" bestFit="1" customWidth="1"/>
    <col min="7689" max="7932" width="9.140625" style="1"/>
    <col min="7933" max="7933" width="34" style="1" customWidth="1"/>
    <col min="7934" max="7934" width="7" style="1" customWidth="1"/>
    <col min="7935" max="7935" width="19.5703125" style="1" customWidth="1"/>
    <col min="7936" max="7936" width="7.28515625" style="1" bestFit="1" customWidth="1"/>
    <col min="7937" max="7937" width="8.140625" style="1" bestFit="1" customWidth="1"/>
    <col min="7938" max="7938" width="9.140625" style="1" customWidth="1"/>
    <col min="7939" max="7939" width="9.28515625" style="1" bestFit="1" customWidth="1"/>
    <col min="7940" max="7940" width="12.140625" style="1" customWidth="1"/>
    <col min="7941" max="7941" width="11" style="1" customWidth="1"/>
    <col min="7942" max="7943" width="9.140625" style="1"/>
    <col min="7944" max="7944" width="30.140625" style="1" bestFit="1" customWidth="1"/>
    <col min="7945" max="8188" width="9.140625" style="1"/>
    <col min="8189" max="8189" width="34" style="1" customWidth="1"/>
    <col min="8190" max="8190" width="7" style="1" customWidth="1"/>
    <col min="8191" max="8191" width="19.5703125" style="1" customWidth="1"/>
    <col min="8192" max="8192" width="7.28515625" style="1" bestFit="1" customWidth="1"/>
    <col min="8193" max="8193" width="8.140625" style="1" bestFit="1" customWidth="1"/>
    <col min="8194" max="8194" width="9.140625" style="1" customWidth="1"/>
    <col min="8195" max="8195" width="9.28515625" style="1" bestFit="1" customWidth="1"/>
    <col min="8196" max="8196" width="12.140625" style="1" customWidth="1"/>
    <col min="8197" max="8197" width="11" style="1" customWidth="1"/>
    <col min="8198" max="8199" width="9.140625" style="1"/>
    <col min="8200" max="8200" width="30.140625" style="1" bestFit="1" customWidth="1"/>
    <col min="8201" max="8444" width="9.140625" style="1"/>
    <col min="8445" max="8445" width="34" style="1" customWidth="1"/>
    <col min="8446" max="8446" width="7" style="1" customWidth="1"/>
    <col min="8447" max="8447" width="19.5703125" style="1" customWidth="1"/>
    <col min="8448" max="8448" width="7.28515625" style="1" bestFit="1" customWidth="1"/>
    <col min="8449" max="8449" width="8.140625" style="1" bestFit="1" customWidth="1"/>
    <col min="8450" max="8450" width="9.140625" style="1" customWidth="1"/>
    <col min="8451" max="8451" width="9.28515625" style="1" bestFit="1" customWidth="1"/>
    <col min="8452" max="8452" width="12.140625" style="1" customWidth="1"/>
    <col min="8453" max="8453" width="11" style="1" customWidth="1"/>
    <col min="8454" max="8455" width="9.140625" style="1"/>
    <col min="8456" max="8456" width="30.140625" style="1" bestFit="1" customWidth="1"/>
    <col min="8457" max="8700" width="9.140625" style="1"/>
    <col min="8701" max="8701" width="34" style="1" customWidth="1"/>
    <col min="8702" max="8702" width="7" style="1" customWidth="1"/>
    <col min="8703" max="8703" width="19.5703125" style="1" customWidth="1"/>
    <col min="8704" max="8704" width="7.28515625" style="1" bestFit="1" customWidth="1"/>
    <col min="8705" max="8705" width="8.140625" style="1" bestFit="1" customWidth="1"/>
    <col min="8706" max="8706" width="9.140625" style="1" customWidth="1"/>
    <col min="8707" max="8707" width="9.28515625" style="1" bestFit="1" customWidth="1"/>
    <col min="8708" max="8708" width="12.140625" style="1" customWidth="1"/>
    <col min="8709" max="8709" width="11" style="1" customWidth="1"/>
    <col min="8710" max="8711" width="9.140625" style="1"/>
    <col min="8712" max="8712" width="30.140625" style="1" bestFit="1" customWidth="1"/>
    <col min="8713" max="8956" width="9.140625" style="1"/>
    <col min="8957" max="8957" width="34" style="1" customWidth="1"/>
    <col min="8958" max="8958" width="7" style="1" customWidth="1"/>
    <col min="8959" max="8959" width="19.5703125" style="1" customWidth="1"/>
    <col min="8960" max="8960" width="7.28515625" style="1" bestFit="1" customWidth="1"/>
    <col min="8961" max="8961" width="8.140625" style="1" bestFit="1" customWidth="1"/>
    <col min="8962" max="8962" width="9.140625" style="1" customWidth="1"/>
    <col min="8963" max="8963" width="9.28515625" style="1" bestFit="1" customWidth="1"/>
    <col min="8964" max="8964" width="12.140625" style="1" customWidth="1"/>
    <col min="8965" max="8965" width="11" style="1" customWidth="1"/>
    <col min="8966" max="8967" width="9.140625" style="1"/>
    <col min="8968" max="8968" width="30.140625" style="1" bestFit="1" customWidth="1"/>
    <col min="8969" max="9212" width="9.140625" style="1"/>
    <col min="9213" max="9213" width="34" style="1" customWidth="1"/>
    <col min="9214" max="9214" width="7" style="1" customWidth="1"/>
    <col min="9215" max="9215" width="19.5703125" style="1" customWidth="1"/>
    <col min="9216" max="9216" width="7.28515625" style="1" bestFit="1" customWidth="1"/>
    <col min="9217" max="9217" width="8.140625" style="1" bestFit="1" customWidth="1"/>
    <col min="9218" max="9218" width="9.140625" style="1" customWidth="1"/>
    <col min="9219" max="9219" width="9.28515625" style="1" bestFit="1" customWidth="1"/>
    <col min="9220" max="9220" width="12.140625" style="1" customWidth="1"/>
    <col min="9221" max="9221" width="11" style="1" customWidth="1"/>
    <col min="9222" max="9223" width="9.140625" style="1"/>
    <col min="9224" max="9224" width="30.140625" style="1" bestFit="1" customWidth="1"/>
    <col min="9225" max="9468" width="9.140625" style="1"/>
    <col min="9469" max="9469" width="34" style="1" customWidth="1"/>
    <col min="9470" max="9470" width="7" style="1" customWidth="1"/>
    <col min="9471" max="9471" width="19.5703125" style="1" customWidth="1"/>
    <col min="9472" max="9472" width="7.28515625" style="1" bestFit="1" customWidth="1"/>
    <col min="9473" max="9473" width="8.140625" style="1" bestFit="1" customWidth="1"/>
    <col min="9474" max="9474" width="9.140625" style="1" customWidth="1"/>
    <col min="9475" max="9475" width="9.28515625" style="1" bestFit="1" customWidth="1"/>
    <col min="9476" max="9476" width="12.140625" style="1" customWidth="1"/>
    <col min="9477" max="9477" width="11" style="1" customWidth="1"/>
    <col min="9478" max="9479" width="9.140625" style="1"/>
    <col min="9480" max="9480" width="30.140625" style="1" bestFit="1" customWidth="1"/>
    <col min="9481" max="9724" width="9.140625" style="1"/>
    <col min="9725" max="9725" width="34" style="1" customWidth="1"/>
    <col min="9726" max="9726" width="7" style="1" customWidth="1"/>
    <col min="9727" max="9727" width="19.5703125" style="1" customWidth="1"/>
    <col min="9728" max="9728" width="7.28515625" style="1" bestFit="1" customWidth="1"/>
    <col min="9729" max="9729" width="8.140625" style="1" bestFit="1" customWidth="1"/>
    <col min="9730" max="9730" width="9.140625" style="1" customWidth="1"/>
    <col min="9731" max="9731" width="9.28515625" style="1" bestFit="1" customWidth="1"/>
    <col min="9732" max="9732" width="12.140625" style="1" customWidth="1"/>
    <col min="9733" max="9733" width="11" style="1" customWidth="1"/>
    <col min="9734" max="9735" width="9.140625" style="1"/>
    <col min="9736" max="9736" width="30.140625" style="1" bestFit="1" customWidth="1"/>
    <col min="9737" max="9980" width="9.140625" style="1"/>
    <col min="9981" max="9981" width="34" style="1" customWidth="1"/>
    <col min="9982" max="9982" width="7" style="1" customWidth="1"/>
    <col min="9983" max="9983" width="19.5703125" style="1" customWidth="1"/>
    <col min="9984" max="9984" width="7.28515625" style="1" bestFit="1" customWidth="1"/>
    <col min="9985" max="9985" width="8.140625" style="1" bestFit="1" customWidth="1"/>
    <col min="9986" max="9986" width="9.140625" style="1" customWidth="1"/>
    <col min="9987" max="9987" width="9.28515625" style="1" bestFit="1" customWidth="1"/>
    <col min="9988" max="9988" width="12.140625" style="1" customWidth="1"/>
    <col min="9989" max="9989" width="11" style="1" customWidth="1"/>
    <col min="9990" max="9991" width="9.140625" style="1"/>
    <col min="9992" max="9992" width="30.140625" style="1" bestFit="1" customWidth="1"/>
    <col min="9993" max="10236" width="9.140625" style="1"/>
    <col min="10237" max="10237" width="34" style="1" customWidth="1"/>
    <col min="10238" max="10238" width="7" style="1" customWidth="1"/>
    <col min="10239" max="10239" width="19.5703125" style="1" customWidth="1"/>
    <col min="10240" max="10240" width="7.28515625" style="1" bestFit="1" customWidth="1"/>
    <col min="10241" max="10241" width="8.140625" style="1" bestFit="1" customWidth="1"/>
    <col min="10242" max="10242" width="9.140625" style="1" customWidth="1"/>
    <col min="10243" max="10243" width="9.28515625" style="1" bestFit="1" customWidth="1"/>
    <col min="10244" max="10244" width="12.140625" style="1" customWidth="1"/>
    <col min="10245" max="10245" width="11" style="1" customWidth="1"/>
    <col min="10246" max="10247" width="9.140625" style="1"/>
    <col min="10248" max="10248" width="30.140625" style="1" bestFit="1" customWidth="1"/>
    <col min="10249" max="10492" width="9.140625" style="1"/>
    <col min="10493" max="10493" width="34" style="1" customWidth="1"/>
    <col min="10494" max="10494" width="7" style="1" customWidth="1"/>
    <col min="10495" max="10495" width="19.5703125" style="1" customWidth="1"/>
    <col min="10496" max="10496" width="7.28515625" style="1" bestFit="1" customWidth="1"/>
    <col min="10497" max="10497" width="8.140625" style="1" bestFit="1" customWidth="1"/>
    <col min="10498" max="10498" width="9.140625" style="1" customWidth="1"/>
    <col min="10499" max="10499" width="9.28515625" style="1" bestFit="1" customWidth="1"/>
    <col min="10500" max="10500" width="12.140625" style="1" customWidth="1"/>
    <col min="10501" max="10501" width="11" style="1" customWidth="1"/>
    <col min="10502" max="10503" width="9.140625" style="1"/>
    <col min="10504" max="10504" width="30.140625" style="1" bestFit="1" customWidth="1"/>
    <col min="10505" max="10748" width="9.140625" style="1"/>
    <col min="10749" max="10749" width="34" style="1" customWidth="1"/>
    <col min="10750" max="10750" width="7" style="1" customWidth="1"/>
    <col min="10751" max="10751" width="19.5703125" style="1" customWidth="1"/>
    <col min="10752" max="10752" width="7.28515625" style="1" bestFit="1" customWidth="1"/>
    <col min="10753" max="10753" width="8.140625" style="1" bestFit="1" customWidth="1"/>
    <col min="10754" max="10754" width="9.140625" style="1" customWidth="1"/>
    <col min="10755" max="10755" width="9.28515625" style="1" bestFit="1" customWidth="1"/>
    <col min="10756" max="10756" width="12.140625" style="1" customWidth="1"/>
    <col min="10757" max="10757" width="11" style="1" customWidth="1"/>
    <col min="10758" max="10759" width="9.140625" style="1"/>
    <col min="10760" max="10760" width="30.140625" style="1" bestFit="1" customWidth="1"/>
    <col min="10761" max="11004" width="9.140625" style="1"/>
    <col min="11005" max="11005" width="34" style="1" customWidth="1"/>
    <col min="11006" max="11006" width="7" style="1" customWidth="1"/>
    <col min="11007" max="11007" width="19.5703125" style="1" customWidth="1"/>
    <col min="11008" max="11008" width="7.28515625" style="1" bestFit="1" customWidth="1"/>
    <col min="11009" max="11009" width="8.140625" style="1" bestFit="1" customWidth="1"/>
    <col min="11010" max="11010" width="9.140625" style="1" customWidth="1"/>
    <col min="11011" max="11011" width="9.28515625" style="1" bestFit="1" customWidth="1"/>
    <col min="11012" max="11012" width="12.140625" style="1" customWidth="1"/>
    <col min="11013" max="11013" width="11" style="1" customWidth="1"/>
    <col min="11014" max="11015" width="9.140625" style="1"/>
    <col min="11016" max="11016" width="30.140625" style="1" bestFit="1" customWidth="1"/>
    <col min="11017" max="11260" width="9.140625" style="1"/>
    <col min="11261" max="11261" width="34" style="1" customWidth="1"/>
    <col min="11262" max="11262" width="7" style="1" customWidth="1"/>
    <col min="11263" max="11263" width="19.5703125" style="1" customWidth="1"/>
    <col min="11264" max="11264" width="7.28515625" style="1" bestFit="1" customWidth="1"/>
    <col min="11265" max="11265" width="8.140625" style="1" bestFit="1" customWidth="1"/>
    <col min="11266" max="11266" width="9.140625" style="1" customWidth="1"/>
    <col min="11267" max="11267" width="9.28515625" style="1" bestFit="1" customWidth="1"/>
    <col min="11268" max="11268" width="12.140625" style="1" customWidth="1"/>
    <col min="11269" max="11269" width="11" style="1" customWidth="1"/>
    <col min="11270" max="11271" width="9.140625" style="1"/>
    <col min="11272" max="11272" width="30.140625" style="1" bestFit="1" customWidth="1"/>
    <col min="11273" max="11516" width="9.140625" style="1"/>
    <col min="11517" max="11517" width="34" style="1" customWidth="1"/>
    <col min="11518" max="11518" width="7" style="1" customWidth="1"/>
    <col min="11519" max="11519" width="19.5703125" style="1" customWidth="1"/>
    <col min="11520" max="11520" width="7.28515625" style="1" bestFit="1" customWidth="1"/>
    <col min="11521" max="11521" width="8.140625" style="1" bestFit="1" customWidth="1"/>
    <col min="11522" max="11522" width="9.140625" style="1" customWidth="1"/>
    <col min="11523" max="11523" width="9.28515625" style="1" bestFit="1" customWidth="1"/>
    <col min="11524" max="11524" width="12.140625" style="1" customWidth="1"/>
    <col min="11525" max="11525" width="11" style="1" customWidth="1"/>
    <col min="11526" max="11527" width="9.140625" style="1"/>
    <col min="11528" max="11528" width="30.140625" style="1" bestFit="1" customWidth="1"/>
    <col min="11529" max="11772" width="9.140625" style="1"/>
    <col min="11773" max="11773" width="34" style="1" customWidth="1"/>
    <col min="11774" max="11774" width="7" style="1" customWidth="1"/>
    <col min="11775" max="11775" width="19.5703125" style="1" customWidth="1"/>
    <col min="11776" max="11776" width="7.28515625" style="1" bestFit="1" customWidth="1"/>
    <col min="11777" max="11777" width="8.140625" style="1" bestFit="1" customWidth="1"/>
    <col min="11778" max="11778" width="9.140625" style="1" customWidth="1"/>
    <col min="11779" max="11779" width="9.28515625" style="1" bestFit="1" customWidth="1"/>
    <col min="11780" max="11780" width="12.140625" style="1" customWidth="1"/>
    <col min="11781" max="11781" width="11" style="1" customWidth="1"/>
    <col min="11782" max="11783" width="9.140625" style="1"/>
    <col min="11784" max="11784" width="30.140625" style="1" bestFit="1" customWidth="1"/>
    <col min="11785" max="12028" width="9.140625" style="1"/>
    <col min="12029" max="12029" width="34" style="1" customWidth="1"/>
    <col min="12030" max="12030" width="7" style="1" customWidth="1"/>
    <col min="12031" max="12031" width="19.5703125" style="1" customWidth="1"/>
    <col min="12032" max="12032" width="7.28515625" style="1" bestFit="1" customWidth="1"/>
    <col min="12033" max="12033" width="8.140625" style="1" bestFit="1" customWidth="1"/>
    <col min="12034" max="12034" width="9.140625" style="1" customWidth="1"/>
    <col min="12035" max="12035" width="9.28515625" style="1" bestFit="1" customWidth="1"/>
    <col min="12036" max="12036" width="12.140625" style="1" customWidth="1"/>
    <col min="12037" max="12037" width="11" style="1" customWidth="1"/>
    <col min="12038" max="12039" width="9.140625" style="1"/>
    <col min="12040" max="12040" width="30.140625" style="1" bestFit="1" customWidth="1"/>
    <col min="12041" max="12284" width="9.140625" style="1"/>
    <col min="12285" max="12285" width="34" style="1" customWidth="1"/>
    <col min="12286" max="12286" width="7" style="1" customWidth="1"/>
    <col min="12287" max="12287" width="19.5703125" style="1" customWidth="1"/>
    <col min="12288" max="12288" width="7.28515625" style="1" bestFit="1" customWidth="1"/>
    <col min="12289" max="12289" width="8.140625" style="1" bestFit="1" customWidth="1"/>
    <col min="12290" max="12290" width="9.140625" style="1" customWidth="1"/>
    <col min="12291" max="12291" width="9.28515625" style="1" bestFit="1" customWidth="1"/>
    <col min="12292" max="12292" width="12.140625" style="1" customWidth="1"/>
    <col min="12293" max="12293" width="11" style="1" customWidth="1"/>
    <col min="12294" max="12295" width="9.140625" style="1"/>
    <col min="12296" max="12296" width="30.140625" style="1" bestFit="1" customWidth="1"/>
    <col min="12297" max="12540" width="9.140625" style="1"/>
    <col min="12541" max="12541" width="34" style="1" customWidth="1"/>
    <col min="12542" max="12542" width="7" style="1" customWidth="1"/>
    <col min="12543" max="12543" width="19.5703125" style="1" customWidth="1"/>
    <col min="12544" max="12544" width="7.28515625" style="1" bestFit="1" customWidth="1"/>
    <col min="12545" max="12545" width="8.140625" style="1" bestFit="1" customWidth="1"/>
    <col min="12546" max="12546" width="9.140625" style="1" customWidth="1"/>
    <col min="12547" max="12547" width="9.28515625" style="1" bestFit="1" customWidth="1"/>
    <col min="12548" max="12548" width="12.140625" style="1" customWidth="1"/>
    <col min="12549" max="12549" width="11" style="1" customWidth="1"/>
    <col min="12550" max="12551" width="9.140625" style="1"/>
    <col min="12552" max="12552" width="30.140625" style="1" bestFit="1" customWidth="1"/>
    <col min="12553" max="12796" width="9.140625" style="1"/>
    <col min="12797" max="12797" width="34" style="1" customWidth="1"/>
    <col min="12798" max="12798" width="7" style="1" customWidth="1"/>
    <col min="12799" max="12799" width="19.5703125" style="1" customWidth="1"/>
    <col min="12800" max="12800" width="7.28515625" style="1" bestFit="1" customWidth="1"/>
    <col min="12801" max="12801" width="8.140625" style="1" bestFit="1" customWidth="1"/>
    <col min="12802" max="12802" width="9.140625" style="1" customWidth="1"/>
    <col min="12803" max="12803" width="9.28515625" style="1" bestFit="1" customWidth="1"/>
    <col min="12804" max="12804" width="12.140625" style="1" customWidth="1"/>
    <col min="12805" max="12805" width="11" style="1" customWidth="1"/>
    <col min="12806" max="12807" width="9.140625" style="1"/>
    <col min="12808" max="12808" width="30.140625" style="1" bestFit="1" customWidth="1"/>
    <col min="12809" max="13052" width="9.140625" style="1"/>
    <col min="13053" max="13053" width="34" style="1" customWidth="1"/>
    <col min="13054" max="13054" width="7" style="1" customWidth="1"/>
    <col min="13055" max="13055" width="19.5703125" style="1" customWidth="1"/>
    <col min="13056" max="13056" width="7.28515625" style="1" bestFit="1" customWidth="1"/>
    <col min="13057" max="13057" width="8.140625" style="1" bestFit="1" customWidth="1"/>
    <col min="13058" max="13058" width="9.140625" style="1" customWidth="1"/>
    <col min="13059" max="13059" width="9.28515625" style="1" bestFit="1" customWidth="1"/>
    <col min="13060" max="13060" width="12.140625" style="1" customWidth="1"/>
    <col min="13061" max="13061" width="11" style="1" customWidth="1"/>
    <col min="13062" max="13063" width="9.140625" style="1"/>
    <col min="13064" max="13064" width="30.140625" style="1" bestFit="1" customWidth="1"/>
    <col min="13065" max="13308" width="9.140625" style="1"/>
    <col min="13309" max="13309" width="34" style="1" customWidth="1"/>
    <col min="13310" max="13310" width="7" style="1" customWidth="1"/>
    <col min="13311" max="13311" width="19.5703125" style="1" customWidth="1"/>
    <col min="13312" max="13312" width="7.28515625" style="1" bestFit="1" customWidth="1"/>
    <col min="13313" max="13313" width="8.140625" style="1" bestFit="1" customWidth="1"/>
    <col min="13314" max="13314" width="9.140625" style="1" customWidth="1"/>
    <col min="13315" max="13315" width="9.28515625" style="1" bestFit="1" customWidth="1"/>
    <col min="13316" max="13316" width="12.140625" style="1" customWidth="1"/>
    <col min="13317" max="13317" width="11" style="1" customWidth="1"/>
    <col min="13318" max="13319" width="9.140625" style="1"/>
    <col min="13320" max="13320" width="30.140625" style="1" bestFit="1" customWidth="1"/>
    <col min="13321" max="13564" width="9.140625" style="1"/>
    <col min="13565" max="13565" width="34" style="1" customWidth="1"/>
    <col min="13566" max="13566" width="7" style="1" customWidth="1"/>
    <col min="13567" max="13567" width="19.5703125" style="1" customWidth="1"/>
    <col min="13568" max="13568" width="7.28515625" style="1" bestFit="1" customWidth="1"/>
    <col min="13569" max="13569" width="8.140625" style="1" bestFit="1" customWidth="1"/>
    <col min="13570" max="13570" width="9.140625" style="1" customWidth="1"/>
    <col min="13571" max="13571" width="9.28515625" style="1" bestFit="1" customWidth="1"/>
    <col min="13572" max="13572" width="12.140625" style="1" customWidth="1"/>
    <col min="13573" max="13573" width="11" style="1" customWidth="1"/>
    <col min="13574" max="13575" width="9.140625" style="1"/>
    <col min="13576" max="13576" width="30.140625" style="1" bestFit="1" customWidth="1"/>
    <col min="13577" max="13820" width="9.140625" style="1"/>
    <col min="13821" max="13821" width="34" style="1" customWidth="1"/>
    <col min="13822" max="13822" width="7" style="1" customWidth="1"/>
    <col min="13823" max="13823" width="19.5703125" style="1" customWidth="1"/>
    <col min="13824" max="13824" width="7.28515625" style="1" bestFit="1" customWidth="1"/>
    <col min="13825" max="13825" width="8.140625" style="1" bestFit="1" customWidth="1"/>
    <col min="13826" max="13826" width="9.140625" style="1" customWidth="1"/>
    <col min="13827" max="13827" width="9.28515625" style="1" bestFit="1" customWidth="1"/>
    <col min="13828" max="13828" width="12.140625" style="1" customWidth="1"/>
    <col min="13829" max="13829" width="11" style="1" customWidth="1"/>
    <col min="13830" max="13831" width="9.140625" style="1"/>
    <col min="13832" max="13832" width="30.140625" style="1" bestFit="1" customWidth="1"/>
    <col min="13833" max="14076" width="9.140625" style="1"/>
    <col min="14077" max="14077" width="34" style="1" customWidth="1"/>
    <col min="14078" max="14078" width="7" style="1" customWidth="1"/>
    <col min="14079" max="14079" width="19.5703125" style="1" customWidth="1"/>
    <col min="14080" max="14080" width="7.28515625" style="1" bestFit="1" customWidth="1"/>
    <col min="14081" max="14081" width="8.140625" style="1" bestFit="1" customWidth="1"/>
    <col min="14082" max="14082" width="9.140625" style="1" customWidth="1"/>
    <col min="14083" max="14083" width="9.28515625" style="1" bestFit="1" customWidth="1"/>
    <col min="14084" max="14084" width="12.140625" style="1" customWidth="1"/>
    <col min="14085" max="14085" width="11" style="1" customWidth="1"/>
    <col min="14086" max="14087" width="9.140625" style="1"/>
    <col min="14088" max="14088" width="30.140625" style="1" bestFit="1" customWidth="1"/>
    <col min="14089" max="14332" width="9.140625" style="1"/>
    <col min="14333" max="14333" width="34" style="1" customWidth="1"/>
    <col min="14334" max="14334" width="7" style="1" customWidth="1"/>
    <col min="14335" max="14335" width="19.5703125" style="1" customWidth="1"/>
    <col min="14336" max="14336" width="7.28515625" style="1" bestFit="1" customWidth="1"/>
    <col min="14337" max="14337" width="8.140625" style="1" bestFit="1" customWidth="1"/>
    <col min="14338" max="14338" width="9.140625" style="1" customWidth="1"/>
    <col min="14339" max="14339" width="9.28515625" style="1" bestFit="1" customWidth="1"/>
    <col min="14340" max="14340" width="12.140625" style="1" customWidth="1"/>
    <col min="14341" max="14341" width="11" style="1" customWidth="1"/>
    <col min="14342" max="14343" width="9.140625" style="1"/>
    <col min="14344" max="14344" width="30.140625" style="1" bestFit="1" customWidth="1"/>
    <col min="14345" max="14588" width="9.140625" style="1"/>
    <col min="14589" max="14589" width="34" style="1" customWidth="1"/>
    <col min="14590" max="14590" width="7" style="1" customWidth="1"/>
    <col min="14591" max="14591" width="19.5703125" style="1" customWidth="1"/>
    <col min="14592" max="14592" width="7.28515625" style="1" bestFit="1" customWidth="1"/>
    <col min="14593" max="14593" width="8.140625" style="1" bestFit="1" customWidth="1"/>
    <col min="14594" max="14594" width="9.140625" style="1" customWidth="1"/>
    <col min="14595" max="14595" width="9.28515625" style="1" bestFit="1" customWidth="1"/>
    <col min="14596" max="14596" width="12.140625" style="1" customWidth="1"/>
    <col min="14597" max="14597" width="11" style="1" customWidth="1"/>
    <col min="14598" max="14599" width="9.140625" style="1"/>
    <col min="14600" max="14600" width="30.140625" style="1" bestFit="1" customWidth="1"/>
    <col min="14601" max="14844" width="9.140625" style="1"/>
    <col min="14845" max="14845" width="34" style="1" customWidth="1"/>
    <col min="14846" max="14846" width="7" style="1" customWidth="1"/>
    <col min="14847" max="14847" width="19.5703125" style="1" customWidth="1"/>
    <col min="14848" max="14848" width="7.28515625" style="1" bestFit="1" customWidth="1"/>
    <col min="14849" max="14849" width="8.140625" style="1" bestFit="1" customWidth="1"/>
    <col min="14850" max="14850" width="9.140625" style="1" customWidth="1"/>
    <col min="14851" max="14851" width="9.28515625" style="1" bestFit="1" customWidth="1"/>
    <col min="14852" max="14852" width="12.140625" style="1" customWidth="1"/>
    <col min="14853" max="14853" width="11" style="1" customWidth="1"/>
    <col min="14854" max="14855" width="9.140625" style="1"/>
    <col min="14856" max="14856" width="30.140625" style="1" bestFit="1" customWidth="1"/>
    <col min="14857" max="15100" width="9.140625" style="1"/>
    <col min="15101" max="15101" width="34" style="1" customWidth="1"/>
    <col min="15102" max="15102" width="7" style="1" customWidth="1"/>
    <col min="15103" max="15103" width="19.5703125" style="1" customWidth="1"/>
    <col min="15104" max="15104" width="7.28515625" style="1" bestFit="1" customWidth="1"/>
    <col min="15105" max="15105" width="8.140625" style="1" bestFit="1" customWidth="1"/>
    <col min="15106" max="15106" width="9.140625" style="1" customWidth="1"/>
    <col min="15107" max="15107" width="9.28515625" style="1" bestFit="1" customWidth="1"/>
    <col min="15108" max="15108" width="12.140625" style="1" customWidth="1"/>
    <col min="15109" max="15109" width="11" style="1" customWidth="1"/>
    <col min="15110" max="15111" width="9.140625" style="1"/>
    <col min="15112" max="15112" width="30.140625" style="1" bestFit="1" customWidth="1"/>
    <col min="15113" max="15356" width="9.140625" style="1"/>
    <col min="15357" max="15357" width="34" style="1" customWidth="1"/>
    <col min="15358" max="15358" width="7" style="1" customWidth="1"/>
    <col min="15359" max="15359" width="19.5703125" style="1" customWidth="1"/>
    <col min="15360" max="15360" width="7.28515625" style="1" bestFit="1" customWidth="1"/>
    <col min="15361" max="15361" width="8.140625" style="1" bestFit="1" customWidth="1"/>
    <col min="15362" max="15362" width="9.140625" style="1" customWidth="1"/>
    <col min="15363" max="15363" width="9.28515625" style="1" bestFit="1" customWidth="1"/>
    <col min="15364" max="15364" width="12.140625" style="1" customWidth="1"/>
    <col min="15365" max="15365" width="11" style="1" customWidth="1"/>
    <col min="15366" max="15367" width="9.140625" style="1"/>
    <col min="15368" max="15368" width="30.140625" style="1" bestFit="1" customWidth="1"/>
    <col min="15369" max="15612" width="9.140625" style="1"/>
    <col min="15613" max="15613" width="34" style="1" customWidth="1"/>
    <col min="15614" max="15614" width="7" style="1" customWidth="1"/>
    <col min="15615" max="15615" width="19.5703125" style="1" customWidth="1"/>
    <col min="15616" max="15616" width="7.28515625" style="1" bestFit="1" customWidth="1"/>
    <col min="15617" max="15617" width="8.140625" style="1" bestFit="1" customWidth="1"/>
    <col min="15618" max="15618" width="9.140625" style="1" customWidth="1"/>
    <col min="15619" max="15619" width="9.28515625" style="1" bestFit="1" customWidth="1"/>
    <col min="15620" max="15620" width="12.140625" style="1" customWidth="1"/>
    <col min="15621" max="15621" width="11" style="1" customWidth="1"/>
    <col min="15622" max="15623" width="9.140625" style="1"/>
    <col min="15624" max="15624" width="30.140625" style="1" bestFit="1" customWidth="1"/>
    <col min="15625" max="15868" width="9.140625" style="1"/>
    <col min="15869" max="15869" width="34" style="1" customWidth="1"/>
    <col min="15870" max="15870" width="7" style="1" customWidth="1"/>
    <col min="15871" max="15871" width="19.5703125" style="1" customWidth="1"/>
    <col min="15872" max="15872" width="7.28515625" style="1" bestFit="1" customWidth="1"/>
    <col min="15873" max="15873" width="8.140625" style="1" bestFit="1" customWidth="1"/>
    <col min="15874" max="15874" width="9.140625" style="1" customWidth="1"/>
    <col min="15875" max="15875" width="9.28515625" style="1" bestFit="1" customWidth="1"/>
    <col min="15876" max="15876" width="12.140625" style="1" customWidth="1"/>
    <col min="15877" max="15877" width="11" style="1" customWidth="1"/>
    <col min="15878" max="15879" width="9.140625" style="1"/>
    <col min="15880" max="15880" width="30.140625" style="1" bestFit="1" customWidth="1"/>
    <col min="15881" max="16124" width="9.140625" style="1"/>
    <col min="16125" max="16125" width="34" style="1" customWidth="1"/>
    <col min="16126" max="16126" width="7" style="1" customWidth="1"/>
    <col min="16127" max="16127" width="19.5703125" style="1" customWidth="1"/>
    <col min="16128" max="16128" width="7.28515625" style="1" bestFit="1" customWidth="1"/>
    <col min="16129" max="16129" width="8.140625" style="1" bestFit="1" customWidth="1"/>
    <col min="16130" max="16130" width="9.140625" style="1" customWidth="1"/>
    <col min="16131" max="16131" width="9.28515625" style="1" bestFit="1" customWidth="1"/>
    <col min="16132" max="16132" width="12.140625" style="1" customWidth="1"/>
    <col min="16133" max="16133" width="11" style="1" customWidth="1"/>
    <col min="16134" max="16135" width="9.140625" style="1"/>
    <col min="16136" max="16136" width="30.140625" style="1" bestFit="1" customWidth="1"/>
    <col min="16137" max="16384" width="9.140625" style="1"/>
  </cols>
  <sheetData>
    <row r="1" spans="1:9" ht="27.75" customHeight="1">
      <c r="A1" s="109" t="s">
        <v>33</v>
      </c>
      <c r="B1" s="109"/>
      <c r="C1" s="109"/>
      <c r="D1" s="109"/>
      <c r="E1" s="109"/>
      <c r="F1" s="109"/>
      <c r="G1" s="109"/>
      <c r="H1" s="109"/>
      <c r="I1" s="109"/>
    </row>
    <row r="2" spans="1:9" ht="24.75" customHeight="1">
      <c r="A2" s="109" t="s">
        <v>38</v>
      </c>
      <c r="B2" s="109"/>
      <c r="C2" s="109"/>
      <c r="D2" s="109"/>
      <c r="E2" s="109"/>
      <c r="F2" s="109"/>
      <c r="G2" s="109"/>
      <c r="H2" s="109"/>
      <c r="I2" s="109"/>
    </row>
    <row r="3" spans="1:9" ht="12.75" customHeight="1">
      <c r="A3" s="114" t="s">
        <v>90</v>
      </c>
      <c r="B3" s="114"/>
      <c r="C3" s="114"/>
      <c r="D3" s="114"/>
      <c r="E3" s="114"/>
      <c r="F3" s="114"/>
      <c r="G3" s="114"/>
      <c r="H3" s="114"/>
      <c r="I3" s="114"/>
    </row>
    <row r="4" spans="1:9" ht="12.75" customHeight="1">
      <c r="A4" s="115" t="s">
        <v>34</v>
      </c>
      <c r="B4" s="116"/>
      <c r="C4" s="116"/>
      <c r="D4" s="116"/>
      <c r="E4" s="116"/>
      <c r="F4" s="20">
        <v>3</v>
      </c>
      <c r="G4" s="18"/>
      <c r="H4" s="18"/>
      <c r="I4" s="19"/>
    </row>
    <row r="5" spans="1:9" ht="76.5" customHeight="1">
      <c r="A5" s="45" t="s">
        <v>6</v>
      </c>
      <c r="B5" s="45" t="str">
        <f>VLOOKUP(F4,'Planilha de Custo'!1:1048576,2,0)</f>
        <v>1.3</v>
      </c>
      <c r="C5" s="117" t="str">
        <f>VLOOKUP(F4,'Planilha de Custo'!1:1048576,3,0)</f>
        <v>Fornecimento e instalaçao de Módulo Transceptor remoto embarcado Tipo 1</v>
      </c>
      <c r="D5" s="118"/>
      <c r="E5" s="118"/>
      <c r="F5" s="118"/>
      <c r="G5" s="118"/>
      <c r="H5" s="22" t="s">
        <v>35</v>
      </c>
      <c r="I5" s="21" t="str">
        <f>VLOOKUP(F4,'Planilha de Custo'!1:1048576,4,0)</f>
        <v>Peças</v>
      </c>
    </row>
    <row r="6" spans="1:9">
      <c r="A6" s="51" t="s">
        <v>7</v>
      </c>
      <c r="B6" s="50" t="s">
        <v>8</v>
      </c>
      <c r="C6" s="50" t="s">
        <v>9</v>
      </c>
      <c r="D6" s="32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9" t="s">
        <v>15</v>
      </c>
    </row>
    <row r="7" spans="1:9">
      <c r="A7" s="112" t="s">
        <v>16</v>
      </c>
      <c r="B7" s="112"/>
      <c r="C7" s="112"/>
      <c r="D7" s="112"/>
      <c r="E7" s="112"/>
      <c r="F7" s="112"/>
      <c r="G7" s="112"/>
      <c r="H7" s="112"/>
      <c r="I7" s="112"/>
    </row>
    <row r="8" spans="1:9">
      <c r="A8" s="7"/>
      <c r="B8" s="2"/>
      <c r="C8" s="2"/>
      <c r="D8" s="33"/>
      <c r="E8" s="3"/>
      <c r="F8" s="3"/>
      <c r="G8" s="3"/>
      <c r="H8" s="3"/>
      <c r="I8" s="3"/>
    </row>
    <row r="9" spans="1:9">
      <c r="A9" s="7"/>
      <c r="B9" s="2"/>
      <c r="C9" s="2"/>
      <c r="D9" s="33"/>
      <c r="E9" s="3"/>
      <c r="F9" s="14"/>
      <c r="G9" s="3"/>
      <c r="H9" s="3"/>
      <c r="I9" s="3"/>
    </row>
    <row r="10" spans="1:9">
      <c r="A10" s="15"/>
      <c r="B10" s="2"/>
      <c r="C10" s="4"/>
      <c r="D10" s="33"/>
      <c r="E10" s="3"/>
      <c r="F10" s="5"/>
      <c r="G10" s="3"/>
      <c r="H10" s="3"/>
      <c r="I10" s="3"/>
    </row>
    <row r="11" spans="1:9">
      <c r="A11" s="15"/>
      <c r="B11" s="2"/>
      <c r="C11" s="4"/>
      <c r="D11" s="33"/>
      <c r="E11" s="3"/>
      <c r="F11" s="5"/>
      <c r="G11" s="3"/>
      <c r="H11" s="3"/>
      <c r="I11" s="3"/>
    </row>
    <row r="12" spans="1:9">
      <c r="A12" s="15"/>
      <c r="B12" s="2"/>
      <c r="C12" s="4"/>
      <c r="D12" s="33"/>
      <c r="E12" s="3"/>
      <c r="F12" s="5"/>
      <c r="G12" s="3"/>
      <c r="H12" s="3"/>
      <c r="I12" s="3"/>
    </row>
    <row r="13" spans="1:9">
      <c r="A13" s="111" t="s">
        <v>21</v>
      </c>
      <c r="B13" s="111"/>
      <c r="C13" s="111"/>
      <c r="D13" s="111"/>
      <c r="E13" s="111"/>
      <c r="F13" s="111"/>
      <c r="G13" s="111"/>
      <c r="H13" s="111"/>
      <c r="I13" s="16">
        <f>SUM(I8:I12)</f>
        <v>0</v>
      </c>
    </row>
    <row r="14" spans="1:9">
      <c r="A14" s="112" t="s">
        <v>22</v>
      </c>
      <c r="B14" s="112"/>
      <c r="C14" s="112"/>
      <c r="D14" s="112"/>
      <c r="E14" s="112"/>
      <c r="F14" s="112"/>
      <c r="G14" s="112"/>
      <c r="H14" s="112"/>
      <c r="I14" s="112"/>
    </row>
    <row r="15" spans="1:9" ht="24">
      <c r="A15" s="15" t="s">
        <v>50</v>
      </c>
      <c r="B15" s="68" t="s">
        <v>53</v>
      </c>
      <c r="C15" s="68" t="s">
        <v>48</v>
      </c>
      <c r="D15" s="68">
        <v>1</v>
      </c>
      <c r="E15" s="68">
        <v>1</v>
      </c>
      <c r="F15" s="69">
        <f>D50</f>
        <v>887.66666666666663</v>
      </c>
      <c r="G15" s="68">
        <v>0</v>
      </c>
      <c r="H15" s="68">
        <f>F15</f>
        <v>887.66666666666663</v>
      </c>
      <c r="I15" s="70">
        <f>H15*D15</f>
        <v>887.66666666666663</v>
      </c>
    </row>
    <row r="16" spans="1:9">
      <c r="A16" s="15"/>
      <c r="B16" s="6"/>
      <c r="C16" s="6"/>
      <c r="D16" s="33"/>
      <c r="E16" s="3"/>
      <c r="F16" s="3"/>
      <c r="G16" s="3"/>
      <c r="H16" s="3"/>
      <c r="I16" s="3"/>
    </row>
    <row r="17" spans="1:9">
      <c r="A17" s="15"/>
      <c r="B17" s="6"/>
      <c r="C17" s="6"/>
      <c r="D17" s="33"/>
      <c r="E17" s="3"/>
      <c r="F17" s="17"/>
      <c r="G17" s="3"/>
      <c r="H17" s="3"/>
      <c r="I17" s="3"/>
    </row>
    <row r="18" spans="1:9">
      <c r="A18" s="15"/>
      <c r="B18" s="6"/>
      <c r="C18" s="6"/>
      <c r="D18" s="33"/>
      <c r="E18" s="3"/>
      <c r="F18" s="3"/>
      <c r="G18" s="3"/>
      <c r="H18" s="3"/>
      <c r="I18" s="3"/>
    </row>
    <row r="19" spans="1:9">
      <c r="A19" s="15"/>
      <c r="B19" s="6"/>
      <c r="C19" s="6"/>
      <c r="D19" s="33"/>
      <c r="E19" s="3"/>
      <c r="F19" s="3"/>
      <c r="G19" s="3"/>
      <c r="H19" s="3"/>
      <c r="I19" s="3"/>
    </row>
    <row r="20" spans="1:9">
      <c r="A20" s="15"/>
      <c r="B20" s="6"/>
      <c r="C20" s="6"/>
      <c r="D20" s="33"/>
      <c r="E20" s="3"/>
      <c r="F20" s="3"/>
      <c r="G20" s="3"/>
      <c r="H20" s="3"/>
      <c r="I20" s="3"/>
    </row>
    <row r="21" spans="1:9">
      <c r="A21" s="15"/>
      <c r="B21" s="6"/>
      <c r="C21" s="6"/>
      <c r="D21" s="33"/>
      <c r="E21" s="3"/>
      <c r="F21" s="3"/>
      <c r="G21" s="3"/>
      <c r="H21" s="3"/>
      <c r="I21" s="3"/>
    </row>
    <row r="22" spans="1:9">
      <c r="A22" s="15"/>
      <c r="B22" s="6"/>
      <c r="C22" s="6"/>
      <c r="D22" s="33"/>
      <c r="E22" s="3"/>
      <c r="F22" s="3"/>
      <c r="G22" s="3"/>
      <c r="H22" s="3"/>
      <c r="I22" s="3"/>
    </row>
    <row r="23" spans="1:9">
      <c r="A23" s="15"/>
      <c r="B23" s="6"/>
      <c r="C23" s="6"/>
      <c r="D23" s="33"/>
      <c r="E23" s="3"/>
      <c r="F23" s="3"/>
      <c r="G23" s="3"/>
      <c r="H23" s="3"/>
      <c r="I23" s="3"/>
    </row>
    <row r="24" spans="1:9">
      <c r="A24" s="15"/>
      <c r="B24" s="6"/>
      <c r="C24" s="6"/>
      <c r="D24" s="33"/>
      <c r="E24" s="3"/>
      <c r="F24" s="3"/>
      <c r="G24" s="3"/>
      <c r="H24" s="3"/>
      <c r="I24" s="3"/>
    </row>
    <row r="25" spans="1:9">
      <c r="A25" s="15"/>
      <c r="B25" s="6"/>
      <c r="C25" s="6"/>
      <c r="D25" s="33"/>
      <c r="E25" s="3"/>
      <c r="F25" s="3"/>
      <c r="G25" s="3"/>
      <c r="H25" s="3"/>
      <c r="I25" s="3"/>
    </row>
    <row r="26" spans="1:9">
      <c r="A26" s="111" t="s">
        <v>21</v>
      </c>
      <c r="B26" s="111"/>
      <c r="C26" s="111"/>
      <c r="D26" s="111"/>
      <c r="E26" s="111"/>
      <c r="F26" s="111"/>
      <c r="G26" s="111"/>
      <c r="H26" s="111"/>
      <c r="I26" s="16">
        <f>SUM(I15:I25)</f>
        <v>887.66666666666663</v>
      </c>
    </row>
    <row r="27" spans="1:9">
      <c r="A27" s="112" t="s">
        <v>23</v>
      </c>
      <c r="B27" s="112"/>
      <c r="C27" s="112"/>
      <c r="D27" s="112"/>
      <c r="E27" s="112"/>
      <c r="F27" s="112"/>
      <c r="G27" s="112"/>
      <c r="H27" s="112"/>
      <c r="I27" s="112"/>
    </row>
    <row r="28" spans="1:9">
      <c r="A28" s="46"/>
      <c r="B28" s="2"/>
      <c r="C28" s="2"/>
      <c r="D28" s="34"/>
      <c r="E28" s="8"/>
      <c r="F28" s="17"/>
      <c r="G28" s="3"/>
      <c r="H28" s="3"/>
      <c r="I28" s="3"/>
    </row>
    <row r="29" spans="1:9">
      <c r="A29" s="15"/>
      <c r="B29" s="6"/>
      <c r="C29" s="6"/>
      <c r="D29" s="33"/>
      <c r="E29" s="3"/>
      <c r="F29" s="3"/>
      <c r="G29" s="3"/>
      <c r="H29" s="3"/>
      <c r="I29" s="3"/>
    </row>
    <row r="30" spans="1:9">
      <c r="A30" s="15"/>
      <c r="B30" s="6"/>
      <c r="C30" s="6"/>
      <c r="D30" s="33"/>
      <c r="E30" s="3"/>
      <c r="F30" s="3"/>
      <c r="G30" s="3"/>
      <c r="H30" s="3"/>
      <c r="I30" s="3"/>
    </row>
    <row r="31" spans="1:9">
      <c r="A31" s="15"/>
      <c r="B31" s="6"/>
      <c r="C31" s="6"/>
      <c r="D31" s="33"/>
      <c r="E31" s="3"/>
      <c r="F31" s="3"/>
      <c r="G31" s="3"/>
      <c r="H31" s="3"/>
      <c r="I31" s="3"/>
    </row>
    <row r="32" spans="1:9">
      <c r="A32" s="15"/>
      <c r="B32" s="6"/>
      <c r="C32" s="6"/>
      <c r="D32" s="33"/>
      <c r="E32" s="3"/>
      <c r="F32" s="3"/>
      <c r="G32" s="3"/>
      <c r="H32" s="3"/>
      <c r="I32" s="3"/>
    </row>
    <row r="33" spans="1:10">
      <c r="A33" s="111" t="s">
        <v>21</v>
      </c>
      <c r="B33" s="111"/>
      <c r="C33" s="111"/>
      <c r="D33" s="111"/>
      <c r="E33" s="111"/>
      <c r="F33" s="111"/>
      <c r="G33" s="111"/>
      <c r="H33" s="111"/>
      <c r="I33" s="16">
        <f>SUM(I28:I32)</f>
        <v>0</v>
      </c>
    </row>
    <row r="34" spans="1:10">
      <c r="A34" s="113" t="s">
        <v>24</v>
      </c>
      <c r="B34" s="113"/>
      <c r="C34" s="113"/>
      <c r="D34" s="113"/>
      <c r="E34" s="113"/>
      <c r="F34" s="113"/>
      <c r="G34" s="113"/>
      <c r="H34" s="5"/>
      <c r="I34" s="5"/>
    </row>
    <row r="35" spans="1:10" ht="15" customHeight="1">
      <c r="A35" s="110" t="s">
        <v>25</v>
      </c>
      <c r="B35" s="110"/>
      <c r="C35" s="110"/>
      <c r="D35" s="110"/>
      <c r="E35" s="110"/>
      <c r="F35" s="110"/>
      <c r="G35" s="110"/>
      <c r="H35" s="9" t="s">
        <v>26</v>
      </c>
      <c r="I35" s="9" t="s">
        <v>27</v>
      </c>
    </row>
    <row r="36" spans="1:10">
      <c r="A36" s="107" t="s">
        <v>16</v>
      </c>
      <c r="B36" s="107"/>
      <c r="C36" s="107"/>
      <c r="D36" s="107"/>
      <c r="E36" s="107"/>
      <c r="F36" s="107"/>
      <c r="G36" s="107"/>
      <c r="H36" s="10">
        <v>128.33000000000001</v>
      </c>
      <c r="I36" s="3">
        <f>I13</f>
        <v>0</v>
      </c>
    </row>
    <row r="37" spans="1:10">
      <c r="A37" s="107" t="s">
        <v>22</v>
      </c>
      <c r="B37" s="107"/>
      <c r="C37" s="107"/>
      <c r="D37" s="107"/>
      <c r="E37" s="107"/>
      <c r="F37" s="107"/>
      <c r="G37" s="107"/>
      <c r="H37" s="10"/>
      <c r="I37" s="3">
        <f>I26</f>
        <v>887.66666666666663</v>
      </c>
    </row>
    <row r="38" spans="1:10">
      <c r="A38" s="107" t="s">
        <v>23</v>
      </c>
      <c r="B38" s="107"/>
      <c r="C38" s="107"/>
      <c r="D38" s="107"/>
      <c r="E38" s="107"/>
      <c r="F38" s="107"/>
      <c r="G38" s="107"/>
      <c r="H38" s="10"/>
      <c r="I38" s="3">
        <f>I33</f>
        <v>0</v>
      </c>
    </row>
    <row r="39" spans="1:10">
      <c r="A39" s="107" t="s">
        <v>28</v>
      </c>
      <c r="B39" s="107"/>
      <c r="C39" s="107"/>
      <c r="D39" s="107"/>
      <c r="E39" s="107"/>
      <c r="F39" s="107"/>
      <c r="G39" s="107"/>
      <c r="H39" s="10"/>
      <c r="I39" s="3">
        <v>1</v>
      </c>
    </row>
    <row r="40" spans="1:10">
      <c r="A40" s="107" t="s">
        <v>29</v>
      </c>
      <c r="B40" s="107"/>
      <c r="C40" s="107"/>
      <c r="D40" s="107"/>
      <c r="E40" s="107"/>
      <c r="F40" s="107"/>
      <c r="G40" s="107"/>
      <c r="H40" s="10"/>
      <c r="I40" s="3">
        <f>I38+I36</f>
        <v>0</v>
      </c>
    </row>
    <row r="41" spans="1:10">
      <c r="A41" s="107" t="s">
        <v>30</v>
      </c>
      <c r="B41" s="107"/>
      <c r="C41" s="107"/>
      <c r="D41" s="107"/>
      <c r="E41" s="107"/>
      <c r="F41" s="107"/>
      <c r="G41" s="107"/>
      <c r="H41" s="10"/>
      <c r="I41" s="3">
        <f>(I36+I38)/I39</f>
        <v>0</v>
      </c>
    </row>
    <row r="42" spans="1:10">
      <c r="A42" s="107" t="s">
        <v>31</v>
      </c>
      <c r="B42" s="107"/>
      <c r="C42" s="107"/>
      <c r="D42" s="107"/>
      <c r="E42" s="107"/>
      <c r="F42" s="107"/>
      <c r="G42" s="107"/>
      <c r="H42" s="10"/>
      <c r="I42" s="3">
        <f>I37+I41</f>
        <v>887.66666666666663</v>
      </c>
    </row>
    <row r="43" spans="1:10">
      <c r="A43" s="107" t="s">
        <v>60</v>
      </c>
      <c r="B43" s="107"/>
      <c r="C43" s="107"/>
      <c r="D43" s="107"/>
      <c r="E43" s="107"/>
      <c r="F43" s="107"/>
      <c r="G43" s="107"/>
      <c r="H43" s="10"/>
      <c r="I43" s="3">
        <f>I13*0.3314+I26*0.1903+I33*0.1268</f>
        <v>168.92296666666667</v>
      </c>
    </row>
    <row r="44" spans="1:10">
      <c r="A44" s="108" t="s">
        <v>32</v>
      </c>
      <c r="B44" s="108"/>
      <c r="C44" s="108"/>
      <c r="D44" s="108"/>
      <c r="E44" s="108"/>
      <c r="F44" s="108"/>
      <c r="G44" s="108"/>
      <c r="H44" s="13"/>
      <c r="I44" s="13">
        <f>ROUND(I43+I42,4)</f>
        <v>1056.5896</v>
      </c>
      <c r="J44" s="52"/>
    </row>
    <row r="46" spans="1:10">
      <c r="A46" s="71" t="s">
        <v>72</v>
      </c>
      <c r="B46" s="71" t="s">
        <v>8</v>
      </c>
      <c r="C46" s="71" t="s">
        <v>71</v>
      </c>
      <c r="D46" s="102" t="s">
        <v>73</v>
      </c>
      <c r="E46" s="102"/>
    </row>
    <row r="47" spans="1:10" ht="24.75" customHeight="1">
      <c r="A47" s="122" t="s">
        <v>50</v>
      </c>
      <c r="B47" s="123" t="s">
        <v>53</v>
      </c>
      <c r="C47" s="68" t="s">
        <v>85</v>
      </c>
      <c r="D47" s="104">
        <v>915</v>
      </c>
      <c r="E47" s="104"/>
    </row>
    <row r="48" spans="1:10" ht="24.75" customHeight="1">
      <c r="A48" s="122"/>
      <c r="B48" s="123"/>
      <c r="C48" s="68" t="s">
        <v>86</v>
      </c>
      <c r="D48" s="104">
        <v>849</v>
      </c>
      <c r="E48" s="104"/>
    </row>
    <row r="49" spans="1:5" ht="24.75" customHeight="1">
      <c r="A49" s="122"/>
      <c r="B49" s="123"/>
      <c r="C49" s="68" t="s">
        <v>87</v>
      </c>
      <c r="D49" s="104">
        <v>899</v>
      </c>
      <c r="E49" s="104"/>
    </row>
    <row r="50" spans="1:5" ht="18.75" customHeight="1">
      <c r="A50" s="121" t="s">
        <v>74</v>
      </c>
      <c r="B50" s="121"/>
      <c r="C50" s="121"/>
      <c r="D50" s="104">
        <f>AVERAGE(D47:E49)</f>
        <v>887.66666666666663</v>
      </c>
      <c r="E50" s="104"/>
    </row>
  </sheetData>
  <mergeCells count="30">
    <mergeCell ref="A44:G44"/>
    <mergeCell ref="A33:H33"/>
    <mergeCell ref="A1:I1"/>
    <mergeCell ref="A2:I2"/>
    <mergeCell ref="A3:I3"/>
    <mergeCell ref="A4:E4"/>
    <mergeCell ref="C5:G5"/>
    <mergeCell ref="A7:I7"/>
    <mergeCell ref="A13:H13"/>
    <mergeCell ref="A14:I14"/>
    <mergeCell ref="A26:H26"/>
    <mergeCell ref="A27:I27"/>
    <mergeCell ref="A39:G39"/>
    <mergeCell ref="A40:G40"/>
    <mergeCell ref="A41:G41"/>
    <mergeCell ref="A42:G42"/>
    <mergeCell ref="A43:G43"/>
    <mergeCell ref="A34:G34"/>
    <mergeCell ref="A35:G35"/>
    <mergeCell ref="A36:G36"/>
    <mergeCell ref="A37:G37"/>
    <mergeCell ref="A38:G38"/>
    <mergeCell ref="D46:E46"/>
    <mergeCell ref="A50:C50"/>
    <mergeCell ref="D50:E50"/>
    <mergeCell ref="A47:A49"/>
    <mergeCell ref="B47:B49"/>
    <mergeCell ref="D47:E47"/>
    <mergeCell ref="D48:E48"/>
    <mergeCell ref="D49:E49"/>
  </mergeCells>
  <printOptions horizontalCentered="1" verticalCentered="1"/>
  <pageMargins left="0.51181102362204722" right="0.39370078740157483" top="0.78740157480314965" bottom="0.78740157480314965" header="0.31496062992125984" footer="0.31496062992125984"/>
  <pageSetup paperSize="9" scale="7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view="pageBreakPreview" topLeftCell="A22" zoomScaleSheetLayoutView="100" workbookViewId="0">
      <selection activeCell="H12" sqref="H12"/>
    </sheetView>
  </sheetViews>
  <sheetFormatPr defaultRowHeight="12"/>
  <cols>
    <col min="1" max="1" width="34" style="1" customWidth="1"/>
    <col min="2" max="2" width="7" style="1" customWidth="1"/>
    <col min="3" max="3" width="19.5703125" style="11" customWidth="1"/>
    <col min="4" max="4" width="6.5703125" style="35" bestFit="1" customWidth="1"/>
    <col min="5" max="5" width="8.140625" style="12" bestFit="1" customWidth="1"/>
    <col min="6" max="6" width="9.140625" style="12" customWidth="1"/>
    <col min="7" max="7" width="9.28515625" style="12" bestFit="1" customWidth="1"/>
    <col min="8" max="8" width="12.140625" style="12" customWidth="1"/>
    <col min="9" max="9" width="11" style="12" customWidth="1"/>
    <col min="10" max="10" width="9.85546875" style="1" bestFit="1" customWidth="1"/>
    <col min="11" max="252" width="9.140625" style="1"/>
    <col min="253" max="253" width="34" style="1" customWidth="1"/>
    <col min="254" max="254" width="7" style="1" customWidth="1"/>
    <col min="255" max="255" width="19.5703125" style="1" customWidth="1"/>
    <col min="256" max="256" width="7.28515625" style="1" bestFit="1" customWidth="1"/>
    <col min="257" max="257" width="8.140625" style="1" bestFit="1" customWidth="1"/>
    <col min="258" max="258" width="9.140625" style="1" customWidth="1"/>
    <col min="259" max="259" width="9.28515625" style="1" bestFit="1" customWidth="1"/>
    <col min="260" max="260" width="12.140625" style="1" customWidth="1"/>
    <col min="261" max="261" width="11" style="1" customWidth="1"/>
    <col min="262" max="263" width="9.140625" style="1"/>
    <col min="264" max="264" width="30.140625" style="1" bestFit="1" customWidth="1"/>
    <col min="265" max="508" width="9.140625" style="1"/>
    <col min="509" max="509" width="34" style="1" customWidth="1"/>
    <col min="510" max="510" width="7" style="1" customWidth="1"/>
    <col min="511" max="511" width="19.5703125" style="1" customWidth="1"/>
    <col min="512" max="512" width="7.28515625" style="1" bestFit="1" customWidth="1"/>
    <col min="513" max="513" width="8.140625" style="1" bestFit="1" customWidth="1"/>
    <col min="514" max="514" width="9.140625" style="1" customWidth="1"/>
    <col min="515" max="515" width="9.28515625" style="1" bestFit="1" customWidth="1"/>
    <col min="516" max="516" width="12.140625" style="1" customWidth="1"/>
    <col min="517" max="517" width="11" style="1" customWidth="1"/>
    <col min="518" max="519" width="9.140625" style="1"/>
    <col min="520" max="520" width="30.140625" style="1" bestFit="1" customWidth="1"/>
    <col min="521" max="764" width="9.140625" style="1"/>
    <col min="765" max="765" width="34" style="1" customWidth="1"/>
    <col min="766" max="766" width="7" style="1" customWidth="1"/>
    <col min="767" max="767" width="19.5703125" style="1" customWidth="1"/>
    <col min="768" max="768" width="7.28515625" style="1" bestFit="1" customWidth="1"/>
    <col min="769" max="769" width="8.140625" style="1" bestFit="1" customWidth="1"/>
    <col min="770" max="770" width="9.140625" style="1" customWidth="1"/>
    <col min="771" max="771" width="9.28515625" style="1" bestFit="1" customWidth="1"/>
    <col min="772" max="772" width="12.140625" style="1" customWidth="1"/>
    <col min="773" max="773" width="11" style="1" customWidth="1"/>
    <col min="774" max="775" width="9.140625" style="1"/>
    <col min="776" max="776" width="30.140625" style="1" bestFit="1" customWidth="1"/>
    <col min="777" max="1020" width="9.140625" style="1"/>
    <col min="1021" max="1021" width="34" style="1" customWidth="1"/>
    <col min="1022" max="1022" width="7" style="1" customWidth="1"/>
    <col min="1023" max="1023" width="19.5703125" style="1" customWidth="1"/>
    <col min="1024" max="1024" width="7.28515625" style="1" bestFit="1" customWidth="1"/>
    <col min="1025" max="1025" width="8.140625" style="1" bestFit="1" customWidth="1"/>
    <col min="1026" max="1026" width="9.140625" style="1" customWidth="1"/>
    <col min="1027" max="1027" width="9.28515625" style="1" bestFit="1" customWidth="1"/>
    <col min="1028" max="1028" width="12.140625" style="1" customWidth="1"/>
    <col min="1029" max="1029" width="11" style="1" customWidth="1"/>
    <col min="1030" max="1031" width="9.140625" style="1"/>
    <col min="1032" max="1032" width="30.140625" style="1" bestFit="1" customWidth="1"/>
    <col min="1033" max="1276" width="9.140625" style="1"/>
    <col min="1277" max="1277" width="34" style="1" customWidth="1"/>
    <col min="1278" max="1278" width="7" style="1" customWidth="1"/>
    <col min="1279" max="1279" width="19.5703125" style="1" customWidth="1"/>
    <col min="1280" max="1280" width="7.28515625" style="1" bestFit="1" customWidth="1"/>
    <col min="1281" max="1281" width="8.140625" style="1" bestFit="1" customWidth="1"/>
    <col min="1282" max="1282" width="9.140625" style="1" customWidth="1"/>
    <col min="1283" max="1283" width="9.28515625" style="1" bestFit="1" customWidth="1"/>
    <col min="1284" max="1284" width="12.140625" style="1" customWidth="1"/>
    <col min="1285" max="1285" width="11" style="1" customWidth="1"/>
    <col min="1286" max="1287" width="9.140625" style="1"/>
    <col min="1288" max="1288" width="30.140625" style="1" bestFit="1" customWidth="1"/>
    <col min="1289" max="1532" width="9.140625" style="1"/>
    <col min="1533" max="1533" width="34" style="1" customWidth="1"/>
    <col min="1534" max="1534" width="7" style="1" customWidth="1"/>
    <col min="1535" max="1535" width="19.5703125" style="1" customWidth="1"/>
    <col min="1536" max="1536" width="7.28515625" style="1" bestFit="1" customWidth="1"/>
    <col min="1537" max="1537" width="8.140625" style="1" bestFit="1" customWidth="1"/>
    <col min="1538" max="1538" width="9.140625" style="1" customWidth="1"/>
    <col min="1539" max="1539" width="9.28515625" style="1" bestFit="1" customWidth="1"/>
    <col min="1540" max="1540" width="12.140625" style="1" customWidth="1"/>
    <col min="1541" max="1541" width="11" style="1" customWidth="1"/>
    <col min="1542" max="1543" width="9.140625" style="1"/>
    <col min="1544" max="1544" width="30.140625" style="1" bestFit="1" customWidth="1"/>
    <col min="1545" max="1788" width="9.140625" style="1"/>
    <col min="1789" max="1789" width="34" style="1" customWidth="1"/>
    <col min="1790" max="1790" width="7" style="1" customWidth="1"/>
    <col min="1791" max="1791" width="19.5703125" style="1" customWidth="1"/>
    <col min="1792" max="1792" width="7.28515625" style="1" bestFit="1" customWidth="1"/>
    <col min="1793" max="1793" width="8.140625" style="1" bestFit="1" customWidth="1"/>
    <col min="1794" max="1794" width="9.140625" style="1" customWidth="1"/>
    <col min="1795" max="1795" width="9.28515625" style="1" bestFit="1" customWidth="1"/>
    <col min="1796" max="1796" width="12.140625" style="1" customWidth="1"/>
    <col min="1797" max="1797" width="11" style="1" customWidth="1"/>
    <col min="1798" max="1799" width="9.140625" style="1"/>
    <col min="1800" max="1800" width="30.140625" style="1" bestFit="1" customWidth="1"/>
    <col min="1801" max="2044" width="9.140625" style="1"/>
    <col min="2045" max="2045" width="34" style="1" customWidth="1"/>
    <col min="2046" max="2046" width="7" style="1" customWidth="1"/>
    <col min="2047" max="2047" width="19.5703125" style="1" customWidth="1"/>
    <col min="2048" max="2048" width="7.28515625" style="1" bestFit="1" customWidth="1"/>
    <col min="2049" max="2049" width="8.140625" style="1" bestFit="1" customWidth="1"/>
    <col min="2050" max="2050" width="9.140625" style="1" customWidth="1"/>
    <col min="2051" max="2051" width="9.28515625" style="1" bestFit="1" customWidth="1"/>
    <col min="2052" max="2052" width="12.140625" style="1" customWidth="1"/>
    <col min="2053" max="2053" width="11" style="1" customWidth="1"/>
    <col min="2054" max="2055" width="9.140625" style="1"/>
    <col min="2056" max="2056" width="30.140625" style="1" bestFit="1" customWidth="1"/>
    <col min="2057" max="2300" width="9.140625" style="1"/>
    <col min="2301" max="2301" width="34" style="1" customWidth="1"/>
    <col min="2302" max="2302" width="7" style="1" customWidth="1"/>
    <col min="2303" max="2303" width="19.5703125" style="1" customWidth="1"/>
    <col min="2304" max="2304" width="7.28515625" style="1" bestFit="1" customWidth="1"/>
    <col min="2305" max="2305" width="8.140625" style="1" bestFit="1" customWidth="1"/>
    <col min="2306" max="2306" width="9.140625" style="1" customWidth="1"/>
    <col min="2307" max="2307" width="9.28515625" style="1" bestFit="1" customWidth="1"/>
    <col min="2308" max="2308" width="12.140625" style="1" customWidth="1"/>
    <col min="2309" max="2309" width="11" style="1" customWidth="1"/>
    <col min="2310" max="2311" width="9.140625" style="1"/>
    <col min="2312" max="2312" width="30.140625" style="1" bestFit="1" customWidth="1"/>
    <col min="2313" max="2556" width="9.140625" style="1"/>
    <col min="2557" max="2557" width="34" style="1" customWidth="1"/>
    <col min="2558" max="2558" width="7" style="1" customWidth="1"/>
    <col min="2559" max="2559" width="19.5703125" style="1" customWidth="1"/>
    <col min="2560" max="2560" width="7.28515625" style="1" bestFit="1" customWidth="1"/>
    <col min="2561" max="2561" width="8.140625" style="1" bestFit="1" customWidth="1"/>
    <col min="2562" max="2562" width="9.140625" style="1" customWidth="1"/>
    <col min="2563" max="2563" width="9.28515625" style="1" bestFit="1" customWidth="1"/>
    <col min="2564" max="2564" width="12.140625" style="1" customWidth="1"/>
    <col min="2565" max="2565" width="11" style="1" customWidth="1"/>
    <col min="2566" max="2567" width="9.140625" style="1"/>
    <col min="2568" max="2568" width="30.140625" style="1" bestFit="1" customWidth="1"/>
    <col min="2569" max="2812" width="9.140625" style="1"/>
    <col min="2813" max="2813" width="34" style="1" customWidth="1"/>
    <col min="2814" max="2814" width="7" style="1" customWidth="1"/>
    <col min="2815" max="2815" width="19.5703125" style="1" customWidth="1"/>
    <col min="2816" max="2816" width="7.28515625" style="1" bestFit="1" customWidth="1"/>
    <col min="2817" max="2817" width="8.140625" style="1" bestFit="1" customWidth="1"/>
    <col min="2818" max="2818" width="9.140625" style="1" customWidth="1"/>
    <col min="2819" max="2819" width="9.28515625" style="1" bestFit="1" customWidth="1"/>
    <col min="2820" max="2820" width="12.140625" style="1" customWidth="1"/>
    <col min="2821" max="2821" width="11" style="1" customWidth="1"/>
    <col min="2822" max="2823" width="9.140625" style="1"/>
    <col min="2824" max="2824" width="30.140625" style="1" bestFit="1" customWidth="1"/>
    <col min="2825" max="3068" width="9.140625" style="1"/>
    <col min="3069" max="3069" width="34" style="1" customWidth="1"/>
    <col min="3070" max="3070" width="7" style="1" customWidth="1"/>
    <col min="3071" max="3071" width="19.5703125" style="1" customWidth="1"/>
    <col min="3072" max="3072" width="7.28515625" style="1" bestFit="1" customWidth="1"/>
    <col min="3073" max="3073" width="8.140625" style="1" bestFit="1" customWidth="1"/>
    <col min="3074" max="3074" width="9.140625" style="1" customWidth="1"/>
    <col min="3075" max="3075" width="9.28515625" style="1" bestFit="1" customWidth="1"/>
    <col min="3076" max="3076" width="12.140625" style="1" customWidth="1"/>
    <col min="3077" max="3077" width="11" style="1" customWidth="1"/>
    <col min="3078" max="3079" width="9.140625" style="1"/>
    <col min="3080" max="3080" width="30.140625" style="1" bestFit="1" customWidth="1"/>
    <col min="3081" max="3324" width="9.140625" style="1"/>
    <col min="3325" max="3325" width="34" style="1" customWidth="1"/>
    <col min="3326" max="3326" width="7" style="1" customWidth="1"/>
    <col min="3327" max="3327" width="19.5703125" style="1" customWidth="1"/>
    <col min="3328" max="3328" width="7.28515625" style="1" bestFit="1" customWidth="1"/>
    <col min="3329" max="3329" width="8.140625" style="1" bestFit="1" customWidth="1"/>
    <col min="3330" max="3330" width="9.140625" style="1" customWidth="1"/>
    <col min="3331" max="3331" width="9.28515625" style="1" bestFit="1" customWidth="1"/>
    <col min="3332" max="3332" width="12.140625" style="1" customWidth="1"/>
    <col min="3333" max="3333" width="11" style="1" customWidth="1"/>
    <col min="3334" max="3335" width="9.140625" style="1"/>
    <col min="3336" max="3336" width="30.140625" style="1" bestFit="1" customWidth="1"/>
    <col min="3337" max="3580" width="9.140625" style="1"/>
    <col min="3581" max="3581" width="34" style="1" customWidth="1"/>
    <col min="3582" max="3582" width="7" style="1" customWidth="1"/>
    <col min="3583" max="3583" width="19.5703125" style="1" customWidth="1"/>
    <col min="3584" max="3584" width="7.28515625" style="1" bestFit="1" customWidth="1"/>
    <col min="3585" max="3585" width="8.140625" style="1" bestFit="1" customWidth="1"/>
    <col min="3586" max="3586" width="9.140625" style="1" customWidth="1"/>
    <col min="3587" max="3587" width="9.28515625" style="1" bestFit="1" customWidth="1"/>
    <col min="3588" max="3588" width="12.140625" style="1" customWidth="1"/>
    <col min="3589" max="3589" width="11" style="1" customWidth="1"/>
    <col min="3590" max="3591" width="9.140625" style="1"/>
    <col min="3592" max="3592" width="30.140625" style="1" bestFit="1" customWidth="1"/>
    <col min="3593" max="3836" width="9.140625" style="1"/>
    <col min="3837" max="3837" width="34" style="1" customWidth="1"/>
    <col min="3838" max="3838" width="7" style="1" customWidth="1"/>
    <col min="3839" max="3839" width="19.5703125" style="1" customWidth="1"/>
    <col min="3840" max="3840" width="7.28515625" style="1" bestFit="1" customWidth="1"/>
    <col min="3841" max="3841" width="8.140625" style="1" bestFit="1" customWidth="1"/>
    <col min="3842" max="3842" width="9.140625" style="1" customWidth="1"/>
    <col min="3843" max="3843" width="9.28515625" style="1" bestFit="1" customWidth="1"/>
    <col min="3844" max="3844" width="12.140625" style="1" customWidth="1"/>
    <col min="3845" max="3845" width="11" style="1" customWidth="1"/>
    <col min="3846" max="3847" width="9.140625" style="1"/>
    <col min="3848" max="3848" width="30.140625" style="1" bestFit="1" customWidth="1"/>
    <col min="3849" max="4092" width="9.140625" style="1"/>
    <col min="4093" max="4093" width="34" style="1" customWidth="1"/>
    <col min="4094" max="4094" width="7" style="1" customWidth="1"/>
    <col min="4095" max="4095" width="19.5703125" style="1" customWidth="1"/>
    <col min="4096" max="4096" width="7.28515625" style="1" bestFit="1" customWidth="1"/>
    <col min="4097" max="4097" width="8.140625" style="1" bestFit="1" customWidth="1"/>
    <col min="4098" max="4098" width="9.140625" style="1" customWidth="1"/>
    <col min="4099" max="4099" width="9.28515625" style="1" bestFit="1" customWidth="1"/>
    <col min="4100" max="4100" width="12.140625" style="1" customWidth="1"/>
    <col min="4101" max="4101" width="11" style="1" customWidth="1"/>
    <col min="4102" max="4103" width="9.140625" style="1"/>
    <col min="4104" max="4104" width="30.140625" style="1" bestFit="1" customWidth="1"/>
    <col min="4105" max="4348" width="9.140625" style="1"/>
    <col min="4349" max="4349" width="34" style="1" customWidth="1"/>
    <col min="4350" max="4350" width="7" style="1" customWidth="1"/>
    <col min="4351" max="4351" width="19.5703125" style="1" customWidth="1"/>
    <col min="4352" max="4352" width="7.28515625" style="1" bestFit="1" customWidth="1"/>
    <col min="4353" max="4353" width="8.140625" style="1" bestFit="1" customWidth="1"/>
    <col min="4354" max="4354" width="9.140625" style="1" customWidth="1"/>
    <col min="4355" max="4355" width="9.28515625" style="1" bestFit="1" customWidth="1"/>
    <col min="4356" max="4356" width="12.140625" style="1" customWidth="1"/>
    <col min="4357" max="4357" width="11" style="1" customWidth="1"/>
    <col min="4358" max="4359" width="9.140625" style="1"/>
    <col min="4360" max="4360" width="30.140625" style="1" bestFit="1" customWidth="1"/>
    <col min="4361" max="4604" width="9.140625" style="1"/>
    <col min="4605" max="4605" width="34" style="1" customWidth="1"/>
    <col min="4606" max="4606" width="7" style="1" customWidth="1"/>
    <col min="4607" max="4607" width="19.5703125" style="1" customWidth="1"/>
    <col min="4608" max="4608" width="7.28515625" style="1" bestFit="1" customWidth="1"/>
    <col min="4609" max="4609" width="8.140625" style="1" bestFit="1" customWidth="1"/>
    <col min="4610" max="4610" width="9.140625" style="1" customWidth="1"/>
    <col min="4611" max="4611" width="9.28515625" style="1" bestFit="1" customWidth="1"/>
    <col min="4612" max="4612" width="12.140625" style="1" customWidth="1"/>
    <col min="4613" max="4613" width="11" style="1" customWidth="1"/>
    <col min="4614" max="4615" width="9.140625" style="1"/>
    <col min="4616" max="4616" width="30.140625" style="1" bestFit="1" customWidth="1"/>
    <col min="4617" max="4860" width="9.140625" style="1"/>
    <col min="4861" max="4861" width="34" style="1" customWidth="1"/>
    <col min="4862" max="4862" width="7" style="1" customWidth="1"/>
    <col min="4863" max="4863" width="19.5703125" style="1" customWidth="1"/>
    <col min="4864" max="4864" width="7.28515625" style="1" bestFit="1" customWidth="1"/>
    <col min="4865" max="4865" width="8.140625" style="1" bestFit="1" customWidth="1"/>
    <col min="4866" max="4866" width="9.140625" style="1" customWidth="1"/>
    <col min="4867" max="4867" width="9.28515625" style="1" bestFit="1" customWidth="1"/>
    <col min="4868" max="4868" width="12.140625" style="1" customWidth="1"/>
    <col min="4869" max="4869" width="11" style="1" customWidth="1"/>
    <col min="4870" max="4871" width="9.140625" style="1"/>
    <col min="4872" max="4872" width="30.140625" style="1" bestFit="1" customWidth="1"/>
    <col min="4873" max="5116" width="9.140625" style="1"/>
    <col min="5117" max="5117" width="34" style="1" customWidth="1"/>
    <col min="5118" max="5118" width="7" style="1" customWidth="1"/>
    <col min="5119" max="5119" width="19.5703125" style="1" customWidth="1"/>
    <col min="5120" max="5120" width="7.28515625" style="1" bestFit="1" customWidth="1"/>
    <col min="5121" max="5121" width="8.140625" style="1" bestFit="1" customWidth="1"/>
    <col min="5122" max="5122" width="9.140625" style="1" customWidth="1"/>
    <col min="5123" max="5123" width="9.28515625" style="1" bestFit="1" customWidth="1"/>
    <col min="5124" max="5124" width="12.140625" style="1" customWidth="1"/>
    <col min="5125" max="5125" width="11" style="1" customWidth="1"/>
    <col min="5126" max="5127" width="9.140625" style="1"/>
    <col min="5128" max="5128" width="30.140625" style="1" bestFit="1" customWidth="1"/>
    <col min="5129" max="5372" width="9.140625" style="1"/>
    <col min="5373" max="5373" width="34" style="1" customWidth="1"/>
    <col min="5374" max="5374" width="7" style="1" customWidth="1"/>
    <col min="5375" max="5375" width="19.5703125" style="1" customWidth="1"/>
    <col min="5376" max="5376" width="7.28515625" style="1" bestFit="1" customWidth="1"/>
    <col min="5377" max="5377" width="8.140625" style="1" bestFit="1" customWidth="1"/>
    <col min="5378" max="5378" width="9.140625" style="1" customWidth="1"/>
    <col min="5379" max="5379" width="9.28515625" style="1" bestFit="1" customWidth="1"/>
    <col min="5380" max="5380" width="12.140625" style="1" customWidth="1"/>
    <col min="5381" max="5381" width="11" style="1" customWidth="1"/>
    <col min="5382" max="5383" width="9.140625" style="1"/>
    <col min="5384" max="5384" width="30.140625" style="1" bestFit="1" customWidth="1"/>
    <col min="5385" max="5628" width="9.140625" style="1"/>
    <col min="5629" max="5629" width="34" style="1" customWidth="1"/>
    <col min="5630" max="5630" width="7" style="1" customWidth="1"/>
    <col min="5631" max="5631" width="19.5703125" style="1" customWidth="1"/>
    <col min="5632" max="5632" width="7.28515625" style="1" bestFit="1" customWidth="1"/>
    <col min="5633" max="5633" width="8.140625" style="1" bestFit="1" customWidth="1"/>
    <col min="5634" max="5634" width="9.140625" style="1" customWidth="1"/>
    <col min="5635" max="5635" width="9.28515625" style="1" bestFit="1" customWidth="1"/>
    <col min="5636" max="5636" width="12.140625" style="1" customWidth="1"/>
    <col min="5637" max="5637" width="11" style="1" customWidth="1"/>
    <col min="5638" max="5639" width="9.140625" style="1"/>
    <col min="5640" max="5640" width="30.140625" style="1" bestFit="1" customWidth="1"/>
    <col min="5641" max="5884" width="9.140625" style="1"/>
    <col min="5885" max="5885" width="34" style="1" customWidth="1"/>
    <col min="5886" max="5886" width="7" style="1" customWidth="1"/>
    <col min="5887" max="5887" width="19.5703125" style="1" customWidth="1"/>
    <col min="5888" max="5888" width="7.28515625" style="1" bestFit="1" customWidth="1"/>
    <col min="5889" max="5889" width="8.140625" style="1" bestFit="1" customWidth="1"/>
    <col min="5890" max="5890" width="9.140625" style="1" customWidth="1"/>
    <col min="5891" max="5891" width="9.28515625" style="1" bestFit="1" customWidth="1"/>
    <col min="5892" max="5892" width="12.140625" style="1" customWidth="1"/>
    <col min="5893" max="5893" width="11" style="1" customWidth="1"/>
    <col min="5894" max="5895" width="9.140625" style="1"/>
    <col min="5896" max="5896" width="30.140625" style="1" bestFit="1" customWidth="1"/>
    <col min="5897" max="6140" width="9.140625" style="1"/>
    <col min="6141" max="6141" width="34" style="1" customWidth="1"/>
    <col min="6142" max="6142" width="7" style="1" customWidth="1"/>
    <col min="6143" max="6143" width="19.5703125" style="1" customWidth="1"/>
    <col min="6144" max="6144" width="7.28515625" style="1" bestFit="1" customWidth="1"/>
    <col min="6145" max="6145" width="8.140625" style="1" bestFit="1" customWidth="1"/>
    <col min="6146" max="6146" width="9.140625" style="1" customWidth="1"/>
    <col min="6147" max="6147" width="9.28515625" style="1" bestFit="1" customWidth="1"/>
    <col min="6148" max="6148" width="12.140625" style="1" customWidth="1"/>
    <col min="6149" max="6149" width="11" style="1" customWidth="1"/>
    <col min="6150" max="6151" width="9.140625" style="1"/>
    <col min="6152" max="6152" width="30.140625" style="1" bestFit="1" customWidth="1"/>
    <col min="6153" max="6396" width="9.140625" style="1"/>
    <col min="6397" max="6397" width="34" style="1" customWidth="1"/>
    <col min="6398" max="6398" width="7" style="1" customWidth="1"/>
    <col min="6399" max="6399" width="19.5703125" style="1" customWidth="1"/>
    <col min="6400" max="6400" width="7.28515625" style="1" bestFit="1" customWidth="1"/>
    <col min="6401" max="6401" width="8.140625" style="1" bestFit="1" customWidth="1"/>
    <col min="6402" max="6402" width="9.140625" style="1" customWidth="1"/>
    <col min="6403" max="6403" width="9.28515625" style="1" bestFit="1" customWidth="1"/>
    <col min="6404" max="6404" width="12.140625" style="1" customWidth="1"/>
    <col min="6405" max="6405" width="11" style="1" customWidth="1"/>
    <col min="6406" max="6407" width="9.140625" style="1"/>
    <col min="6408" max="6408" width="30.140625" style="1" bestFit="1" customWidth="1"/>
    <col min="6409" max="6652" width="9.140625" style="1"/>
    <col min="6653" max="6653" width="34" style="1" customWidth="1"/>
    <col min="6654" max="6654" width="7" style="1" customWidth="1"/>
    <col min="6655" max="6655" width="19.5703125" style="1" customWidth="1"/>
    <col min="6656" max="6656" width="7.28515625" style="1" bestFit="1" customWidth="1"/>
    <col min="6657" max="6657" width="8.140625" style="1" bestFit="1" customWidth="1"/>
    <col min="6658" max="6658" width="9.140625" style="1" customWidth="1"/>
    <col min="6659" max="6659" width="9.28515625" style="1" bestFit="1" customWidth="1"/>
    <col min="6660" max="6660" width="12.140625" style="1" customWidth="1"/>
    <col min="6661" max="6661" width="11" style="1" customWidth="1"/>
    <col min="6662" max="6663" width="9.140625" style="1"/>
    <col min="6664" max="6664" width="30.140625" style="1" bestFit="1" customWidth="1"/>
    <col min="6665" max="6908" width="9.140625" style="1"/>
    <col min="6909" max="6909" width="34" style="1" customWidth="1"/>
    <col min="6910" max="6910" width="7" style="1" customWidth="1"/>
    <col min="6911" max="6911" width="19.5703125" style="1" customWidth="1"/>
    <col min="6912" max="6912" width="7.28515625" style="1" bestFit="1" customWidth="1"/>
    <col min="6913" max="6913" width="8.140625" style="1" bestFit="1" customWidth="1"/>
    <col min="6914" max="6914" width="9.140625" style="1" customWidth="1"/>
    <col min="6915" max="6915" width="9.28515625" style="1" bestFit="1" customWidth="1"/>
    <col min="6916" max="6916" width="12.140625" style="1" customWidth="1"/>
    <col min="6917" max="6917" width="11" style="1" customWidth="1"/>
    <col min="6918" max="6919" width="9.140625" style="1"/>
    <col min="6920" max="6920" width="30.140625" style="1" bestFit="1" customWidth="1"/>
    <col min="6921" max="7164" width="9.140625" style="1"/>
    <col min="7165" max="7165" width="34" style="1" customWidth="1"/>
    <col min="7166" max="7166" width="7" style="1" customWidth="1"/>
    <col min="7167" max="7167" width="19.5703125" style="1" customWidth="1"/>
    <col min="7168" max="7168" width="7.28515625" style="1" bestFit="1" customWidth="1"/>
    <col min="7169" max="7169" width="8.140625" style="1" bestFit="1" customWidth="1"/>
    <col min="7170" max="7170" width="9.140625" style="1" customWidth="1"/>
    <col min="7171" max="7171" width="9.28515625" style="1" bestFit="1" customWidth="1"/>
    <col min="7172" max="7172" width="12.140625" style="1" customWidth="1"/>
    <col min="7173" max="7173" width="11" style="1" customWidth="1"/>
    <col min="7174" max="7175" width="9.140625" style="1"/>
    <col min="7176" max="7176" width="30.140625" style="1" bestFit="1" customWidth="1"/>
    <col min="7177" max="7420" width="9.140625" style="1"/>
    <col min="7421" max="7421" width="34" style="1" customWidth="1"/>
    <col min="7422" max="7422" width="7" style="1" customWidth="1"/>
    <col min="7423" max="7423" width="19.5703125" style="1" customWidth="1"/>
    <col min="7424" max="7424" width="7.28515625" style="1" bestFit="1" customWidth="1"/>
    <col min="7425" max="7425" width="8.140625" style="1" bestFit="1" customWidth="1"/>
    <col min="7426" max="7426" width="9.140625" style="1" customWidth="1"/>
    <col min="7427" max="7427" width="9.28515625" style="1" bestFit="1" customWidth="1"/>
    <col min="7428" max="7428" width="12.140625" style="1" customWidth="1"/>
    <col min="7429" max="7429" width="11" style="1" customWidth="1"/>
    <col min="7430" max="7431" width="9.140625" style="1"/>
    <col min="7432" max="7432" width="30.140625" style="1" bestFit="1" customWidth="1"/>
    <col min="7433" max="7676" width="9.140625" style="1"/>
    <col min="7677" max="7677" width="34" style="1" customWidth="1"/>
    <col min="7678" max="7678" width="7" style="1" customWidth="1"/>
    <col min="7679" max="7679" width="19.5703125" style="1" customWidth="1"/>
    <col min="7680" max="7680" width="7.28515625" style="1" bestFit="1" customWidth="1"/>
    <col min="7681" max="7681" width="8.140625" style="1" bestFit="1" customWidth="1"/>
    <col min="7682" max="7682" width="9.140625" style="1" customWidth="1"/>
    <col min="7683" max="7683" width="9.28515625" style="1" bestFit="1" customWidth="1"/>
    <col min="7684" max="7684" width="12.140625" style="1" customWidth="1"/>
    <col min="7685" max="7685" width="11" style="1" customWidth="1"/>
    <col min="7686" max="7687" width="9.140625" style="1"/>
    <col min="7688" max="7688" width="30.140625" style="1" bestFit="1" customWidth="1"/>
    <col min="7689" max="7932" width="9.140625" style="1"/>
    <col min="7933" max="7933" width="34" style="1" customWidth="1"/>
    <col min="7934" max="7934" width="7" style="1" customWidth="1"/>
    <col min="7935" max="7935" width="19.5703125" style="1" customWidth="1"/>
    <col min="7936" max="7936" width="7.28515625" style="1" bestFit="1" customWidth="1"/>
    <col min="7937" max="7937" width="8.140625" style="1" bestFit="1" customWidth="1"/>
    <col min="7938" max="7938" width="9.140625" style="1" customWidth="1"/>
    <col min="7939" max="7939" width="9.28515625" style="1" bestFit="1" customWidth="1"/>
    <col min="7940" max="7940" width="12.140625" style="1" customWidth="1"/>
    <col min="7941" max="7941" width="11" style="1" customWidth="1"/>
    <col min="7942" max="7943" width="9.140625" style="1"/>
    <col min="7944" max="7944" width="30.140625" style="1" bestFit="1" customWidth="1"/>
    <col min="7945" max="8188" width="9.140625" style="1"/>
    <col min="8189" max="8189" width="34" style="1" customWidth="1"/>
    <col min="8190" max="8190" width="7" style="1" customWidth="1"/>
    <col min="8191" max="8191" width="19.5703125" style="1" customWidth="1"/>
    <col min="8192" max="8192" width="7.28515625" style="1" bestFit="1" customWidth="1"/>
    <col min="8193" max="8193" width="8.140625" style="1" bestFit="1" customWidth="1"/>
    <col min="8194" max="8194" width="9.140625" style="1" customWidth="1"/>
    <col min="8195" max="8195" width="9.28515625" style="1" bestFit="1" customWidth="1"/>
    <col min="8196" max="8196" width="12.140625" style="1" customWidth="1"/>
    <col min="8197" max="8197" width="11" style="1" customWidth="1"/>
    <col min="8198" max="8199" width="9.140625" style="1"/>
    <col min="8200" max="8200" width="30.140625" style="1" bestFit="1" customWidth="1"/>
    <col min="8201" max="8444" width="9.140625" style="1"/>
    <col min="8445" max="8445" width="34" style="1" customWidth="1"/>
    <col min="8446" max="8446" width="7" style="1" customWidth="1"/>
    <col min="8447" max="8447" width="19.5703125" style="1" customWidth="1"/>
    <col min="8448" max="8448" width="7.28515625" style="1" bestFit="1" customWidth="1"/>
    <col min="8449" max="8449" width="8.140625" style="1" bestFit="1" customWidth="1"/>
    <col min="8450" max="8450" width="9.140625" style="1" customWidth="1"/>
    <col min="8451" max="8451" width="9.28515625" style="1" bestFit="1" customWidth="1"/>
    <col min="8452" max="8452" width="12.140625" style="1" customWidth="1"/>
    <col min="8453" max="8453" width="11" style="1" customWidth="1"/>
    <col min="8454" max="8455" width="9.140625" style="1"/>
    <col min="8456" max="8456" width="30.140625" style="1" bestFit="1" customWidth="1"/>
    <col min="8457" max="8700" width="9.140625" style="1"/>
    <col min="8701" max="8701" width="34" style="1" customWidth="1"/>
    <col min="8702" max="8702" width="7" style="1" customWidth="1"/>
    <col min="8703" max="8703" width="19.5703125" style="1" customWidth="1"/>
    <col min="8704" max="8704" width="7.28515625" style="1" bestFit="1" customWidth="1"/>
    <col min="8705" max="8705" width="8.140625" style="1" bestFit="1" customWidth="1"/>
    <col min="8706" max="8706" width="9.140625" style="1" customWidth="1"/>
    <col min="8707" max="8707" width="9.28515625" style="1" bestFit="1" customWidth="1"/>
    <col min="8708" max="8708" width="12.140625" style="1" customWidth="1"/>
    <col min="8709" max="8709" width="11" style="1" customWidth="1"/>
    <col min="8710" max="8711" width="9.140625" style="1"/>
    <col min="8712" max="8712" width="30.140625" style="1" bestFit="1" customWidth="1"/>
    <col min="8713" max="8956" width="9.140625" style="1"/>
    <col min="8957" max="8957" width="34" style="1" customWidth="1"/>
    <col min="8958" max="8958" width="7" style="1" customWidth="1"/>
    <col min="8959" max="8959" width="19.5703125" style="1" customWidth="1"/>
    <col min="8960" max="8960" width="7.28515625" style="1" bestFit="1" customWidth="1"/>
    <col min="8961" max="8961" width="8.140625" style="1" bestFit="1" customWidth="1"/>
    <col min="8962" max="8962" width="9.140625" style="1" customWidth="1"/>
    <col min="8963" max="8963" width="9.28515625" style="1" bestFit="1" customWidth="1"/>
    <col min="8964" max="8964" width="12.140625" style="1" customWidth="1"/>
    <col min="8965" max="8965" width="11" style="1" customWidth="1"/>
    <col min="8966" max="8967" width="9.140625" style="1"/>
    <col min="8968" max="8968" width="30.140625" style="1" bestFit="1" customWidth="1"/>
    <col min="8969" max="9212" width="9.140625" style="1"/>
    <col min="9213" max="9213" width="34" style="1" customWidth="1"/>
    <col min="9214" max="9214" width="7" style="1" customWidth="1"/>
    <col min="9215" max="9215" width="19.5703125" style="1" customWidth="1"/>
    <col min="9216" max="9216" width="7.28515625" style="1" bestFit="1" customWidth="1"/>
    <col min="9217" max="9217" width="8.140625" style="1" bestFit="1" customWidth="1"/>
    <col min="9218" max="9218" width="9.140625" style="1" customWidth="1"/>
    <col min="9219" max="9219" width="9.28515625" style="1" bestFit="1" customWidth="1"/>
    <col min="9220" max="9220" width="12.140625" style="1" customWidth="1"/>
    <col min="9221" max="9221" width="11" style="1" customWidth="1"/>
    <col min="9222" max="9223" width="9.140625" style="1"/>
    <col min="9224" max="9224" width="30.140625" style="1" bestFit="1" customWidth="1"/>
    <col min="9225" max="9468" width="9.140625" style="1"/>
    <col min="9469" max="9469" width="34" style="1" customWidth="1"/>
    <col min="9470" max="9470" width="7" style="1" customWidth="1"/>
    <col min="9471" max="9471" width="19.5703125" style="1" customWidth="1"/>
    <col min="9472" max="9472" width="7.28515625" style="1" bestFit="1" customWidth="1"/>
    <col min="9473" max="9473" width="8.140625" style="1" bestFit="1" customWidth="1"/>
    <col min="9474" max="9474" width="9.140625" style="1" customWidth="1"/>
    <col min="9475" max="9475" width="9.28515625" style="1" bestFit="1" customWidth="1"/>
    <col min="9476" max="9476" width="12.140625" style="1" customWidth="1"/>
    <col min="9477" max="9477" width="11" style="1" customWidth="1"/>
    <col min="9478" max="9479" width="9.140625" style="1"/>
    <col min="9480" max="9480" width="30.140625" style="1" bestFit="1" customWidth="1"/>
    <col min="9481" max="9724" width="9.140625" style="1"/>
    <col min="9725" max="9725" width="34" style="1" customWidth="1"/>
    <col min="9726" max="9726" width="7" style="1" customWidth="1"/>
    <col min="9727" max="9727" width="19.5703125" style="1" customWidth="1"/>
    <col min="9728" max="9728" width="7.28515625" style="1" bestFit="1" customWidth="1"/>
    <col min="9729" max="9729" width="8.140625" style="1" bestFit="1" customWidth="1"/>
    <col min="9730" max="9730" width="9.140625" style="1" customWidth="1"/>
    <col min="9731" max="9731" width="9.28515625" style="1" bestFit="1" customWidth="1"/>
    <col min="9732" max="9732" width="12.140625" style="1" customWidth="1"/>
    <col min="9733" max="9733" width="11" style="1" customWidth="1"/>
    <col min="9734" max="9735" width="9.140625" style="1"/>
    <col min="9736" max="9736" width="30.140625" style="1" bestFit="1" customWidth="1"/>
    <col min="9737" max="9980" width="9.140625" style="1"/>
    <col min="9981" max="9981" width="34" style="1" customWidth="1"/>
    <col min="9982" max="9982" width="7" style="1" customWidth="1"/>
    <col min="9983" max="9983" width="19.5703125" style="1" customWidth="1"/>
    <col min="9984" max="9984" width="7.28515625" style="1" bestFit="1" customWidth="1"/>
    <col min="9985" max="9985" width="8.140625" style="1" bestFit="1" customWidth="1"/>
    <col min="9986" max="9986" width="9.140625" style="1" customWidth="1"/>
    <col min="9987" max="9987" width="9.28515625" style="1" bestFit="1" customWidth="1"/>
    <col min="9988" max="9988" width="12.140625" style="1" customWidth="1"/>
    <col min="9989" max="9989" width="11" style="1" customWidth="1"/>
    <col min="9990" max="9991" width="9.140625" style="1"/>
    <col min="9992" max="9992" width="30.140625" style="1" bestFit="1" customWidth="1"/>
    <col min="9993" max="10236" width="9.140625" style="1"/>
    <col min="10237" max="10237" width="34" style="1" customWidth="1"/>
    <col min="10238" max="10238" width="7" style="1" customWidth="1"/>
    <col min="10239" max="10239" width="19.5703125" style="1" customWidth="1"/>
    <col min="10240" max="10240" width="7.28515625" style="1" bestFit="1" customWidth="1"/>
    <col min="10241" max="10241" width="8.140625" style="1" bestFit="1" customWidth="1"/>
    <col min="10242" max="10242" width="9.140625" style="1" customWidth="1"/>
    <col min="10243" max="10243" width="9.28515625" style="1" bestFit="1" customWidth="1"/>
    <col min="10244" max="10244" width="12.140625" style="1" customWidth="1"/>
    <col min="10245" max="10245" width="11" style="1" customWidth="1"/>
    <col min="10246" max="10247" width="9.140625" style="1"/>
    <col min="10248" max="10248" width="30.140625" style="1" bestFit="1" customWidth="1"/>
    <col min="10249" max="10492" width="9.140625" style="1"/>
    <col min="10493" max="10493" width="34" style="1" customWidth="1"/>
    <col min="10494" max="10494" width="7" style="1" customWidth="1"/>
    <col min="10495" max="10495" width="19.5703125" style="1" customWidth="1"/>
    <col min="10496" max="10496" width="7.28515625" style="1" bestFit="1" customWidth="1"/>
    <col min="10497" max="10497" width="8.140625" style="1" bestFit="1" customWidth="1"/>
    <col min="10498" max="10498" width="9.140625" style="1" customWidth="1"/>
    <col min="10499" max="10499" width="9.28515625" style="1" bestFit="1" customWidth="1"/>
    <col min="10500" max="10500" width="12.140625" style="1" customWidth="1"/>
    <col min="10501" max="10501" width="11" style="1" customWidth="1"/>
    <col min="10502" max="10503" width="9.140625" style="1"/>
    <col min="10504" max="10504" width="30.140625" style="1" bestFit="1" customWidth="1"/>
    <col min="10505" max="10748" width="9.140625" style="1"/>
    <col min="10749" max="10749" width="34" style="1" customWidth="1"/>
    <col min="10750" max="10750" width="7" style="1" customWidth="1"/>
    <col min="10751" max="10751" width="19.5703125" style="1" customWidth="1"/>
    <col min="10752" max="10752" width="7.28515625" style="1" bestFit="1" customWidth="1"/>
    <col min="10753" max="10753" width="8.140625" style="1" bestFit="1" customWidth="1"/>
    <col min="10754" max="10754" width="9.140625" style="1" customWidth="1"/>
    <col min="10755" max="10755" width="9.28515625" style="1" bestFit="1" customWidth="1"/>
    <col min="10756" max="10756" width="12.140625" style="1" customWidth="1"/>
    <col min="10757" max="10757" width="11" style="1" customWidth="1"/>
    <col min="10758" max="10759" width="9.140625" style="1"/>
    <col min="10760" max="10760" width="30.140625" style="1" bestFit="1" customWidth="1"/>
    <col min="10761" max="11004" width="9.140625" style="1"/>
    <col min="11005" max="11005" width="34" style="1" customWidth="1"/>
    <col min="11006" max="11006" width="7" style="1" customWidth="1"/>
    <col min="11007" max="11007" width="19.5703125" style="1" customWidth="1"/>
    <col min="11008" max="11008" width="7.28515625" style="1" bestFit="1" customWidth="1"/>
    <col min="11009" max="11009" width="8.140625" style="1" bestFit="1" customWidth="1"/>
    <col min="11010" max="11010" width="9.140625" style="1" customWidth="1"/>
    <col min="11011" max="11011" width="9.28515625" style="1" bestFit="1" customWidth="1"/>
    <col min="11012" max="11012" width="12.140625" style="1" customWidth="1"/>
    <col min="11013" max="11013" width="11" style="1" customWidth="1"/>
    <col min="11014" max="11015" width="9.140625" style="1"/>
    <col min="11016" max="11016" width="30.140625" style="1" bestFit="1" customWidth="1"/>
    <col min="11017" max="11260" width="9.140625" style="1"/>
    <col min="11261" max="11261" width="34" style="1" customWidth="1"/>
    <col min="11262" max="11262" width="7" style="1" customWidth="1"/>
    <col min="11263" max="11263" width="19.5703125" style="1" customWidth="1"/>
    <col min="11264" max="11264" width="7.28515625" style="1" bestFit="1" customWidth="1"/>
    <col min="11265" max="11265" width="8.140625" style="1" bestFit="1" customWidth="1"/>
    <col min="11266" max="11266" width="9.140625" style="1" customWidth="1"/>
    <col min="11267" max="11267" width="9.28515625" style="1" bestFit="1" customWidth="1"/>
    <col min="11268" max="11268" width="12.140625" style="1" customWidth="1"/>
    <col min="11269" max="11269" width="11" style="1" customWidth="1"/>
    <col min="11270" max="11271" width="9.140625" style="1"/>
    <col min="11272" max="11272" width="30.140625" style="1" bestFit="1" customWidth="1"/>
    <col min="11273" max="11516" width="9.140625" style="1"/>
    <col min="11517" max="11517" width="34" style="1" customWidth="1"/>
    <col min="11518" max="11518" width="7" style="1" customWidth="1"/>
    <col min="11519" max="11519" width="19.5703125" style="1" customWidth="1"/>
    <col min="11520" max="11520" width="7.28515625" style="1" bestFit="1" customWidth="1"/>
    <col min="11521" max="11521" width="8.140625" style="1" bestFit="1" customWidth="1"/>
    <col min="11522" max="11522" width="9.140625" style="1" customWidth="1"/>
    <col min="11523" max="11523" width="9.28515625" style="1" bestFit="1" customWidth="1"/>
    <col min="11524" max="11524" width="12.140625" style="1" customWidth="1"/>
    <col min="11525" max="11525" width="11" style="1" customWidth="1"/>
    <col min="11526" max="11527" width="9.140625" style="1"/>
    <col min="11528" max="11528" width="30.140625" style="1" bestFit="1" customWidth="1"/>
    <col min="11529" max="11772" width="9.140625" style="1"/>
    <col min="11773" max="11773" width="34" style="1" customWidth="1"/>
    <col min="11774" max="11774" width="7" style="1" customWidth="1"/>
    <col min="11775" max="11775" width="19.5703125" style="1" customWidth="1"/>
    <col min="11776" max="11776" width="7.28515625" style="1" bestFit="1" customWidth="1"/>
    <col min="11777" max="11777" width="8.140625" style="1" bestFit="1" customWidth="1"/>
    <col min="11778" max="11778" width="9.140625" style="1" customWidth="1"/>
    <col min="11779" max="11779" width="9.28515625" style="1" bestFit="1" customWidth="1"/>
    <col min="11780" max="11780" width="12.140625" style="1" customWidth="1"/>
    <col min="11781" max="11781" width="11" style="1" customWidth="1"/>
    <col min="11782" max="11783" width="9.140625" style="1"/>
    <col min="11784" max="11784" width="30.140625" style="1" bestFit="1" customWidth="1"/>
    <col min="11785" max="12028" width="9.140625" style="1"/>
    <col min="12029" max="12029" width="34" style="1" customWidth="1"/>
    <col min="12030" max="12030" width="7" style="1" customWidth="1"/>
    <col min="12031" max="12031" width="19.5703125" style="1" customWidth="1"/>
    <col min="12032" max="12032" width="7.28515625" style="1" bestFit="1" customWidth="1"/>
    <col min="12033" max="12033" width="8.140625" style="1" bestFit="1" customWidth="1"/>
    <col min="12034" max="12034" width="9.140625" style="1" customWidth="1"/>
    <col min="12035" max="12035" width="9.28515625" style="1" bestFit="1" customWidth="1"/>
    <col min="12036" max="12036" width="12.140625" style="1" customWidth="1"/>
    <col min="12037" max="12037" width="11" style="1" customWidth="1"/>
    <col min="12038" max="12039" width="9.140625" style="1"/>
    <col min="12040" max="12040" width="30.140625" style="1" bestFit="1" customWidth="1"/>
    <col min="12041" max="12284" width="9.140625" style="1"/>
    <col min="12285" max="12285" width="34" style="1" customWidth="1"/>
    <col min="12286" max="12286" width="7" style="1" customWidth="1"/>
    <col min="12287" max="12287" width="19.5703125" style="1" customWidth="1"/>
    <col min="12288" max="12288" width="7.28515625" style="1" bestFit="1" customWidth="1"/>
    <col min="12289" max="12289" width="8.140625" style="1" bestFit="1" customWidth="1"/>
    <col min="12290" max="12290" width="9.140625" style="1" customWidth="1"/>
    <col min="12291" max="12291" width="9.28515625" style="1" bestFit="1" customWidth="1"/>
    <col min="12292" max="12292" width="12.140625" style="1" customWidth="1"/>
    <col min="12293" max="12293" width="11" style="1" customWidth="1"/>
    <col min="12294" max="12295" width="9.140625" style="1"/>
    <col min="12296" max="12296" width="30.140625" style="1" bestFit="1" customWidth="1"/>
    <col min="12297" max="12540" width="9.140625" style="1"/>
    <col min="12541" max="12541" width="34" style="1" customWidth="1"/>
    <col min="12542" max="12542" width="7" style="1" customWidth="1"/>
    <col min="12543" max="12543" width="19.5703125" style="1" customWidth="1"/>
    <col min="12544" max="12544" width="7.28515625" style="1" bestFit="1" customWidth="1"/>
    <col min="12545" max="12545" width="8.140625" style="1" bestFit="1" customWidth="1"/>
    <col min="12546" max="12546" width="9.140625" style="1" customWidth="1"/>
    <col min="12547" max="12547" width="9.28515625" style="1" bestFit="1" customWidth="1"/>
    <col min="12548" max="12548" width="12.140625" style="1" customWidth="1"/>
    <col min="12549" max="12549" width="11" style="1" customWidth="1"/>
    <col min="12550" max="12551" width="9.140625" style="1"/>
    <col min="12552" max="12552" width="30.140625" style="1" bestFit="1" customWidth="1"/>
    <col min="12553" max="12796" width="9.140625" style="1"/>
    <col min="12797" max="12797" width="34" style="1" customWidth="1"/>
    <col min="12798" max="12798" width="7" style="1" customWidth="1"/>
    <col min="12799" max="12799" width="19.5703125" style="1" customWidth="1"/>
    <col min="12800" max="12800" width="7.28515625" style="1" bestFit="1" customWidth="1"/>
    <col min="12801" max="12801" width="8.140625" style="1" bestFit="1" customWidth="1"/>
    <col min="12802" max="12802" width="9.140625" style="1" customWidth="1"/>
    <col min="12803" max="12803" width="9.28515625" style="1" bestFit="1" customWidth="1"/>
    <col min="12804" max="12804" width="12.140625" style="1" customWidth="1"/>
    <col min="12805" max="12805" width="11" style="1" customWidth="1"/>
    <col min="12806" max="12807" width="9.140625" style="1"/>
    <col min="12808" max="12808" width="30.140625" style="1" bestFit="1" customWidth="1"/>
    <col min="12809" max="13052" width="9.140625" style="1"/>
    <col min="13053" max="13053" width="34" style="1" customWidth="1"/>
    <col min="13054" max="13054" width="7" style="1" customWidth="1"/>
    <col min="13055" max="13055" width="19.5703125" style="1" customWidth="1"/>
    <col min="13056" max="13056" width="7.28515625" style="1" bestFit="1" customWidth="1"/>
    <col min="13057" max="13057" width="8.140625" style="1" bestFit="1" customWidth="1"/>
    <col min="13058" max="13058" width="9.140625" style="1" customWidth="1"/>
    <col min="13059" max="13059" width="9.28515625" style="1" bestFit="1" customWidth="1"/>
    <col min="13060" max="13060" width="12.140625" style="1" customWidth="1"/>
    <col min="13061" max="13061" width="11" style="1" customWidth="1"/>
    <col min="13062" max="13063" width="9.140625" style="1"/>
    <col min="13064" max="13064" width="30.140625" style="1" bestFit="1" customWidth="1"/>
    <col min="13065" max="13308" width="9.140625" style="1"/>
    <col min="13309" max="13309" width="34" style="1" customWidth="1"/>
    <col min="13310" max="13310" width="7" style="1" customWidth="1"/>
    <col min="13311" max="13311" width="19.5703125" style="1" customWidth="1"/>
    <col min="13312" max="13312" width="7.28515625" style="1" bestFit="1" customWidth="1"/>
    <col min="13313" max="13313" width="8.140625" style="1" bestFit="1" customWidth="1"/>
    <col min="13314" max="13314" width="9.140625" style="1" customWidth="1"/>
    <col min="13315" max="13315" width="9.28515625" style="1" bestFit="1" customWidth="1"/>
    <col min="13316" max="13316" width="12.140625" style="1" customWidth="1"/>
    <col min="13317" max="13317" width="11" style="1" customWidth="1"/>
    <col min="13318" max="13319" width="9.140625" style="1"/>
    <col min="13320" max="13320" width="30.140625" style="1" bestFit="1" customWidth="1"/>
    <col min="13321" max="13564" width="9.140625" style="1"/>
    <col min="13565" max="13565" width="34" style="1" customWidth="1"/>
    <col min="13566" max="13566" width="7" style="1" customWidth="1"/>
    <col min="13567" max="13567" width="19.5703125" style="1" customWidth="1"/>
    <col min="13568" max="13568" width="7.28515625" style="1" bestFit="1" customWidth="1"/>
    <col min="13569" max="13569" width="8.140625" style="1" bestFit="1" customWidth="1"/>
    <col min="13570" max="13570" width="9.140625" style="1" customWidth="1"/>
    <col min="13571" max="13571" width="9.28515625" style="1" bestFit="1" customWidth="1"/>
    <col min="13572" max="13572" width="12.140625" style="1" customWidth="1"/>
    <col min="13573" max="13573" width="11" style="1" customWidth="1"/>
    <col min="13574" max="13575" width="9.140625" style="1"/>
    <col min="13576" max="13576" width="30.140625" style="1" bestFit="1" customWidth="1"/>
    <col min="13577" max="13820" width="9.140625" style="1"/>
    <col min="13821" max="13821" width="34" style="1" customWidth="1"/>
    <col min="13822" max="13822" width="7" style="1" customWidth="1"/>
    <col min="13823" max="13823" width="19.5703125" style="1" customWidth="1"/>
    <col min="13824" max="13824" width="7.28515625" style="1" bestFit="1" customWidth="1"/>
    <col min="13825" max="13825" width="8.140625" style="1" bestFit="1" customWidth="1"/>
    <col min="13826" max="13826" width="9.140625" style="1" customWidth="1"/>
    <col min="13827" max="13827" width="9.28515625" style="1" bestFit="1" customWidth="1"/>
    <col min="13828" max="13828" width="12.140625" style="1" customWidth="1"/>
    <col min="13829" max="13829" width="11" style="1" customWidth="1"/>
    <col min="13830" max="13831" width="9.140625" style="1"/>
    <col min="13832" max="13832" width="30.140625" style="1" bestFit="1" customWidth="1"/>
    <col min="13833" max="14076" width="9.140625" style="1"/>
    <col min="14077" max="14077" width="34" style="1" customWidth="1"/>
    <col min="14078" max="14078" width="7" style="1" customWidth="1"/>
    <col min="14079" max="14079" width="19.5703125" style="1" customWidth="1"/>
    <col min="14080" max="14080" width="7.28515625" style="1" bestFit="1" customWidth="1"/>
    <col min="14081" max="14081" width="8.140625" style="1" bestFit="1" customWidth="1"/>
    <col min="14082" max="14082" width="9.140625" style="1" customWidth="1"/>
    <col min="14083" max="14083" width="9.28515625" style="1" bestFit="1" customWidth="1"/>
    <col min="14084" max="14084" width="12.140625" style="1" customWidth="1"/>
    <col min="14085" max="14085" width="11" style="1" customWidth="1"/>
    <col min="14086" max="14087" width="9.140625" style="1"/>
    <col min="14088" max="14088" width="30.140625" style="1" bestFit="1" customWidth="1"/>
    <col min="14089" max="14332" width="9.140625" style="1"/>
    <col min="14333" max="14333" width="34" style="1" customWidth="1"/>
    <col min="14334" max="14334" width="7" style="1" customWidth="1"/>
    <col min="14335" max="14335" width="19.5703125" style="1" customWidth="1"/>
    <col min="14336" max="14336" width="7.28515625" style="1" bestFit="1" customWidth="1"/>
    <col min="14337" max="14337" width="8.140625" style="1" bestFit="1" customWidth="1"/>
    <col min="14338" max="14338" width="9.140625" style="1" customWidth="1"/>
    <col min="14339" max="14339" width="9.28515625" style="1" bestFit="1" customWidth="1"/>
    <col min="14340" max="14340" width="12.140625" style="1" customWidth="1"/>
    <col min="14341" max="14341" width="11" style="1" customWidth="1"/>
    <col min="14342" max="14343" width="9.140625" style="1"/>
    <col min="14344" max="14344" width="30.140625" style="1" bestFit="1" customWidth="1"/>
    <col min="14345" max="14588" width="9.140625" style="1"/>
    <col min="14589" max="14589" width="34" style="1" customWidth="1"/>
    <col min="14590" max="14590" width="7" style="1" customWidth="1"/>
    <col min="14591" max="14591" width="19.5703125" style="1" customWidth="1"/>
    <col min="14592" max="14592" width="7.28515625" style="1" bestFit="1" customWidth="1"/>
    <col min="14593" max="14593" width="8.140625" style="1" bestFit="1" customWidth="1"/>
    <col min="14594" max="14594" width="9.140625" style="1" customWidth="1"/>
    <col min="14595" max="14595" width="9.28515625" style="1" bestFit="1" customWidth="1"/>
    <col min="14596" max="14596" width="12.140625" style="1" customWidth="1"/>
    <col min="14597" max="14597" width="11" style="1" customWidth="1"/>
    <col min="14598" max="14599" width="9.140625" style="1"/>
    <col min="14600" max="14600" width="30.140625" style="1" bestFit="1" customWidth="1"/>
    <col min="14601" max="14844" width="9.140625" style="1"/>
    <col min="14845" max="14845" width="34" style="1" customWidth="1"/>
    <col min="14846" max="14846" width="7" style="1" customWidth="1"/>
    <col min="14847" max="14847" width="19.5703125" style="1" customWidth="1"/>
    <col min="14848" max="14848" width="7.28515625" style="1" bestFit="1" customWidth="1"/>
    <col min="14849" max="14849" width="8.140625" style="1" bestFit="1" customWidth="1"/>
    <col min="14850" max="14850" width="9.140625" style="1" customWidth="1"/>
    <col min="14851" max="14851" width="9.28515625" style="1" bestFit="1" customWidth="1"/>
    <col min="14852" max="14852" width="12.140625" style="1" customWidth="1"/>
    <col min="14853" max="14853" width="11" style="1" customWidth="1"/>
    <col min="14854" max="14855" width="9.140625" style="1"/>
    <col min="14856" max="14856" width="30.140625" style="1" bestFit="1" customWidth="1"/>
    <col min="14857" max="15100" width="9.140625" style="1"/>
    <col min="15101" max="15101" width="34" style="1" customWidth="1"/>
    <col min="15102" max="15102" width="7" style="1" customWidth="1"/>
    <col min="15103" max="15103" width="19.5703125" style="1" customWidth="1"/>
    <col min="15104" max="15104" width="7.28515625" style="1" bestFit="1" customWidth="1"/>
    <col min="15105" max="15105" width="8.140625" style="1" bestFit="1" customWidth="1"/>
    <col min="15106" max="15106" width="9.140625" style="1" customWidth="1"/>
    <col min="15107" max="15107" width="9.28515625" style="1" bestFit="1" customWidth="1"/>
    <col min="15108" max="15108" width="12.140625" style="1" customWidth="1"/>
    <col min="15109" max="15109" width="11" style="1" customWidth="1"/>
    <col min="15110" max="15111" width="9.140625" style="1"/>
    <col min="15112" max="15112" width="30.140625" style="1" bestFit="1" customWidth="1"/>
    <col min="15113" max="15356" width="9.140625" style="1"/>
    <col min="15357" max="15357" width="34" style="1" customWidth="1"/>
    <col min="15358" max="15358" width="7" style="1" customWidth="1"/>
    <col min="15359" max="15359" width="19.5703125" style="1" customWidth="1"/>
    <col min="15360" max="15360" width="7.28515625" style="1" bestFit="1" customWidth="1"/>
    <col min="15361" max="15361" width="8.140625" style="1" bestFit="1" customWidth="1"/>
    <col min="15362" max="15362" width="9.140625" style="1" customWidth="1"/>
    <col min="15363" max="15363" width="9.28515625" style="1" bestFit="1" customWidth="1"/>
    <col min="15364" max="15364" width="12.140625" style="1" customWidth="1"/>
    <col min="15365" max="15365" width="11" style="1" customWidth="1"/>
    <col min="15366" max="15367" width="9.140625" style="1"/>
    <col min="15368" max="15368" width="30.140625" style="1" bestFit="1" customWidth="1"/>
    <col min="15369" max="15612" width="9.140625" style="1"/>
    <col min="15613" max="15613" width="34" style="1" customWidth="1"/>
    <col min="15614" max="15614" width="7" style="1" customWidth="1"/>
    <col min="15615" max="15615" width="19.5703125" style="1" customWidth="1"/>
    <col min="15616" max="15616" width="7.28515625" style="1" bestFit="1" customWidth="1"/>
    <col min="15617" max="15617" width="8.140625" style="1" bestFit="1" customWidth="1"/>
    <col min="15618" max="15618" width="9.140625" style="1" customWidth="1"/>
    <col min="15619" max="15619" width="9.28515625" style="1" bestFit="1" customWidth="1"/>
    <col min="15620" max="15620" width="12.140625" style="1" customWidth="1"/>
    <col min="15621" max="15621" width="11" style="1" customWidth="1"/>
    <col min="15622" max="15623" width="9.140625" style="1"/>
    <col min="15624" max="15624" width="30.140625" style="1" bestFit="1" customWidth="1"/>
    <col min="15625" max="15868" width="9.140625" style="1"/>
    <col min="15869" max="15869" width="34" style="1" customWidth="1"/>
    <col min="15870" max="15870" width="7" style="1" customWidth="1"/>
    <col min="15871" max="15871" width="19.5703125" style="1" customWidth="1"/>
    <col min="15872" max="15872" width="7.28515625" style="1" bestFit="1" customWidth="1"/>
    <col min="15873" max="15873" width="8.140625" style="1" bestFit="1" customWidth="1"/>
    <col min="15874" max="15874" width="9.140625" style="1" customWidth="1"/>
    <col min="15875" max="15875" width="9.28515625" style="1" bestFit="1" customWidth="1"/>
    <col min="15876" max="15876" width="12.140625" style="1" customWidth="1"/>
    <col min="15877" max="15877" width="11" style="1" customWidth="1"/>
    <col min="15878" max="15879" width="9.140625" style="1"/>
    <col min="15880" max="15880" width="30.140625" style="1" bestFit="1" customWidth="1"/>
    <col min="15881" max="16124" width="9.140625" style="1"/>
    <col min="16125" max="16125" width="34" style="1" customWidth="1"/>
    <col min="16126" max="16126" width="7" style="1" customWidth="1"/>
    <col min="16127" max="16127" width="19.5703125" style="1" customWidth="1"/>
    <col min="16128" max="16128" width="7.28515625" style="1" bestFit="1" customWidth="1"/>
    <col min="16129" max="16129" width="8.140625" style="1" bestFit="1" customWidth="1"/>
    <col min="16130" max="16130" width="9.140625" style="1" customWidth="1"/>
    <col min="16131" max="16131" width="9.28515625" style="1" bestFit="1" customWidth="1"/>
    <col min="16132" max="16132" width="12.140625" style="1" customWidth="1"/>
    <col min="16133" max="16133" width="11" style="1" customWidth="1"/>
    <col min="16134" max="16135" width="9.140625" style="1"/>
    <col min="16136" max="16136" width="30.140625" style="1" bestFit="1" customWidth="1"/>
    <col min="16137" max="16384" width="9.140625" style="1"/>
  </cols>
  <sheetData>
    <row r="1" spans="1:9" ht="27.75" customHeight="1">
      <c r="A1" s="109" t="s">
        <v>33</v>
      </c>
      <c r="B1" s="109"/>
      <c r="C1" s="109"/>
      <c r="D1" s="109"/>
      <c r="E1" s="109"/>
      <c r="F1" s="109"/>
      <c r="G1" s="109"/>
      <c r="H1" s="109"/>
      <c r="I1" s="109"/>
    </row>
    <row r="2" spans="1:9" ht="24.75" customHeight="1">
      <c r="A2" s="109" t="s">
        <v>38</v>
      </c>
      <c r="B2" s="109"/>
      <c r="C2" s="109"/>
      <c r="D2" s="109"/>
      <c r="E2" s="109"/>
      <c r="F2" s="109"/>
      <c r="G2" s="109"/>
      <c r="H2" s="109"/>
      <c r="I2" s="109"/>
    </row>
    <row r="3" spans="1:9" ht="12.75" customHeight="1">
      <c r="A3" s="114" t="s">
        <v>90</v>
      </c>
      <c r="B3" s="114"/>
      <c r="C3" s="114"/>
      <c r="D3" s="114"/>
      <c r="E3" s="114"/>
      <c r="F3" s="114"/>
      <c r="G3" s="114"/>
      <c r="H3" s="114"/>
      <c r="I3" s="114"/>
    </row>
    <row r="4" spans="1:9" ht="12.75" customHeight="1">
      <c r="A4" s="115" t="s">
        <v>34</v>
      </c>
      <c r="B4" s="116"/>
      <c r="C4" s="116"/>
      <c r="D4" s="116"/>
      <c r="E4" s="116"/>
      <c r="F4" s="20">
        <v>4</v>
      </c>
      <c r="G4" s="18"/>
      <c r="H4" s="18"/>
      <c r="I4" s="19"/>
    </row>
    <row r="5" spans="1:9" ht="76.5" customHeight="1">
      <c r="A5" s="45" t="s">
        <v>6</v>
      </c>
      <c r="B5" s="45" t="str">
        <f>VLOOKUP(F4,'Planilha de Custo'!1:1048576,2,0)</f>
        <v>1.4</v>
      </c>
      <c r="C5" s="117" t="str">
        <f>VLOOKUP(F4,'Planilha de Custo'!1:1048576,3,0)</f>
        <v>Fornecimento e instalaçao de Módulo Transceptor remoto embarcado Tipo 2</v>
      </c>
      <c r="D5" s="118"/>
      <c r="E5" s="118"/>
      <c r="F5" s="118"/>
      <c r="G5" s="118"/>
      <c r="H5" s="22" t="s">
        <v>35</v>
      </c>
      <c r="I5" s="21" t="str">
        <f>VLOOKUP(F4,'Planilha de Custo'!1:1048576,4,0)</f>
        <v>Peças</v>
      </c>
    </row>
    <row r="6" spans="1:9">
      <c r="A6" s="51" t="s">
        <v>7</v>
      </c>
      <c r="B6" s="50" t="s">
        <v>8</v>
      </c>
      <c r="C6" s="50" t="s">
        <v>9</v>
      </c>
      <c r="D6" s="32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9" t="s">
        <v>15</v>
      </c>
    </row>
    <row r="7" spans="1:9">
      <c r="A7" s="112" t="s">
        <v>16</v>
      </c>
      <c r="B7" s="112"/>
      <c r="C7" s="112"/>
      <c r="D7" s="112"/>
      <c r="E7" s="112"/>
      <c r="F7" s="112"/>
      <c r="G7" s="112"/>
      <c r="H7" s="112"/>
      <c r="I7" s="112"/>
    </row>
    <row r="8" spans="1:9">
      <c r="A8" s="7"/>
      <c r="B8" s="2"/>
      <c r="C8" s="2"/>
      <c r="D8" s="33"/>
      <c r="E8" s="3"/>
      <c r="F8" s="3"/>
      <c r="G8" s="3"/>
      <c r="H8" s="3"/>
      <c r="I8" s="3"/>
    </row>
    <row r="9" spans="1:9">
      <c r="A9" s="7"/>
      <c r="B9" s="2"/>
      <c r="C9" s="2"/>
      <c r="D9" s="33"/>
      <c r="E9" s="3"/>
      <c r="F9" s="14"/>
      <c r="G9" s="3"/>
      <c r="H9" s="3"/>
      <c r="I9" s="3"/>
    </row>
    <row r="10" spans="1:9">
      <c r="A10" s="15"/>
      <c r="B10" s="2"/>
      <c r="C10" s="4"/>
      <c r="D10" s="33"/>
      <c r="E10" s="3"/>
      <c r="F10" s="5"/>
      <c r="G10" s="3"/>
      <c r="H10" s="3"/>
      <c r="I10" s="3"/>
    </row>
    <row r="11" spans="1:9">
      <c r="A11" s="15"/>
      <c r="B11" s="2"/>
      <c r="C11" s="4"/>
      <c r="D11" s="33"/>
      <c r="E11" s="3"/>
      <c r="F11" s="5"/>
      <c r="G11" s="3"/>
      <c r="H11" s="3"/>
      <c r="I11" s="3"/>
    </row>
    <row r="12" spans="1:9">
      <c r="A12" s="15"/>
      <c r="B12" s="2"/>
      <c r="C12" s="4"/>
      <c r="D12" s="33"/>
      <c r="E12" s="3"/>
      <c r="F12" s="5"/>
      <c r="G12" s="3"/>
      <c r="H12" s="3"/>
      <c r="I12" s="3"/>
    </row>
    <row r="13" spans="1:9">
      <c r="A13" s="124" t="s">
        <v>21</v>
      </c>
      <c r="B13" s="125"/>
      <c r="C13" s="125"/>
      <c r="D13" s="125"/>
      <c r="E13" s="125"/>
      <c r="F13" s="125"/>
      <c r="G13" s="125"/>
      <c r="H13" s="126"/>
      <c r="I13" s="16">
        <f>SUM(I8:I12)</f>
        <v>0</v>
      </c>
    </row>
    <row r="14" spans="1:9">
      <c r="A14" s="127" t="s">
        <v>22</v>
      </c>
      <c r="B14" s="128"/>
      <c r="C14" s="128"/>
      <c r="D14" s="128"/>
      <c r="E14" s="128"/>
      <c r="F14" s="128"/>
      <c r="G14" s="128"/>
      <c r="H14" s="128"/>
      <c r="I14" s="129"/>
    </row>
    <row r="15" spans="1:9" ht="24">
      <c r="A15" s="15" t="s">
        <v>51</v>
      </c>
      <c r="B15" s="68" t="s">
        <v>53</v>
      </c>
      <c r="C15" s="65" t="s">
        <v>48</v>
      </c>
      <c r="D15" s="66">
        <v>1</v>
      </c>
      <c r="E15" s="64">
        <v>1</v>
      </c>
      <c r="F15" s="64">
        <f>D50</f>
        <v>4031.4</v>
      </c>
      <c r="G15" s="64">
        <v>0</v>
      </c>
      <c r="H15" s="64">
        <f>F15</f>
        <v>4031.4</v>
      </c>
      <c r="I15" s="64">
        <f>D15*H15</f>
        <v>4031.4</v>
      </c>
    </row>
    <row r="16" spans="1:9">
      <c r="A16" s="15"/>
      <c r="B16" s="6"/>
      <c r="C16" s="6"/>
      <c r="D16" s="33"/>
      <c r="E16" s="3"/>
      <c r="F16" s="3"/>
      <c r="G16" s="3"/>
      <c r="H16" s="3"/>
      <c r="I16" s="3"/>
    </row>
    <row r="17" spans="1:9">
      <c r="A17" s="15"/>
      <c r="B17" s="6"/>
      <c r="C17" s="6"/>
      <c r="D17" s="33"/>
      <c r="E17" s="3"/>
      <c r="F17" s="17"/>
      <c r="G17" s="3"/>
      <c r="H17" s="3"/>
      <c r="I17" s="3"/>
    </row>
    <row r="18" spans="1:9">
      <c r="A18" s="15"/>
      <c r="B18" s="6"/>
      <c r="C18" s="6"/>
      <c r="D18" s="33"/>
      <c r="E18" s="3"/>
      <c r="F18" s="3"/>
      <c r="G18" s="3"/>
      <c r="H18" s="3"/>
      <c r="I18" s="3"/>
    </row>
    <row r="19" spans="1:9">
      <c r="A19" s="15"/>
      <c r="B19" s="6"/>
      <c r="C19" s="6"/>
      <c r="D19" s="33"/>
      <c r="E19" s="3"/>
      <c r="F19" s="3"/>
      <c r="G19" s="3"/>
      <c r="H19" s="3"/>
      <c r="I19" s="3"/>
    </row>
    <row r="20" spans="1:9">
      <c r="A20" s="15"/>
      <c r="B20" s="6"/>
      <c r="C20" s="6"/>
      <c r="D20" s="33"/>
      <c r="E20" s="3"/>
      <c r="F20" s="3"/>
      <c r="G20" s="3"/>
      <c r="H20" s="3"/>
      <c r="I20" s="3"/>
    </row>
    <row r="21" spans="1:9">
      <c r="A21" s="15"/>
      <c r="B21" s="6"/>
      <c r="C21" s="6"/>
      <c r="D21" s="33"/>
      <c r="E21" s="3"/>
      <c r="F21" s="3"/>
      <c r="G21" s="3"/>
      <c r="H21" s="3"/>
      <c r="I21" s="3"/>
    </row>
    <row r="22" spans="1:9">
      <c r="A22" s="15"/>
      <c r="B22" s="6"/>
      <c r="C22" s="6"/>
      <c r="D22" s="33"/>
      <c r="E22" s="3"/>
      <c r="F22" s="3"/>
      <c r="G22" s="3"/>
      <c r="H22" s="3"/>
      <c r="I22" s="3"/>
    </row>
    <row r="23" spans="1:9">
      <c r="A23" s="15"/>
      <c r="B23" s="6"/>
      <c r="C23" s="6"/>
      <c r="D23" s="33"/>
      <c r="E23" s="3"/>
      <c r="F23" s="3"/>
      <c r="G23" s="3"/>
      <c r="H23" s="3"/>
      <c r="I23" s="3"/>
    </row>
    <row r="24" spans="1:9">
      <c r="A24" s="15"/>
      <c r="B24" s="6"/>
      <c r="C24" s="6"/>
      <c r="D24" s="33"/>
      <c r="E24" s="3"/>
      <c r="F24" s="3"/>
      <c r="G24" s="3"/>
      <c r="H24" s="3"/>
      <c r="I24" s="3"/>
    </row>
    <row r="25" spans="1:9">
      <c r="A25" s="15"/>
      <c r="B25" s="6"/>
      <c r="C25" s="6"/>
      <c r="D25" s="33"/>
      <c r="E25" s="3"/>
      <c r="F25" s="3"/>
      <c r="G25" s="3"/>
      <c r="H25" s="3"/>
      <c r="I25" s="3"/>
    </row>
    <row r="26" spans="1:9">
      <c r="A26" s="124" t="s">
        <v>21</v>
      </c>
      <c r="B26" s="125"/>
      <c r="C26" s="125"/>
      <c r="D26" s="125"/>
      <c r="E26" s="125"/>
      <c r="F26" s="125"/>
      <c r="G26" s="125"/>
      <c r="H26" s="126"/>
      <c r="I26" s="16">
        <f>SUM(I15:I25)</f>
        <v>4031.4</v>
      </c>
    </row>
    <row r="27" spans="1:9">
      <c r="A27" s="127" t="s">
        <v>23</v>
      </c>
      <c r="B27" s="128"/>
      <c r="C27" s="128"/>
      <c r="D27" s="128"/>
      <c r="E27" s="128"/>
      <c r="F27" s="128"/>
      <c r="G27" s="128"/>
      <c r="H27" s="128"/>
      <c r="I27" s="129"/>
    </row>
    <row r="28" spans="1:9">
      <c r="A28" s="46"/>
      <c r="B28" s="2"/>
      <c r="C28" s="2"/>
      <c r="D28" s="34"/>
      <c r="E28" s="8"/>
      <c r="F28" s="17"/>
      <c r="G28" s="3"/>
      <c r="H28" s="3"/>
      <c r="I28" s="3"/>
    </row>
    <row r="29" spans="1:9">
      <c r="A29" s="7"/>
      <c r="B29" s="7"/>
      <c r="C29" s="7"/>
      <c r="D29" s="7"/>
      <c r="E29" s="7"/>
      <c r="F29" s="7"/>
      <c r="G29" s="3"/>
      <c r="H29" s="3"/>
      <c r="I29" s="3"/>
    </row>
    <row r="30" spans="1:9">
      <c r="A30" s="7"/>
      <c r="B30" s="7"/>
      <c r="C30" s="7"/>
      <c r="D30" s="7"/>
      <c r="E30" s="7"/>
      <c r="F30" s="7"/>
      <c r="G30" s="3"/>
      <c r="H30" s="3"/>
      <c r="I30" s="3"/>
    </row>
    <row r="31" spans="1:9">
      <c r="A31" s="7"/>
      <c r="B31" s="7"/>
      <c r="C31" s="7"/>
      <c r="D31" s="7"/>
      <c r="E31" s="7"/>
      <c r="F31" s="7"/>
      <c r="G31" s="3"/>
      <c r="H31" s="3"/>
      <c r="I31" s="3"/>
    </row>
    <row r="32" spans="1:9">
      <c r="A32" s="15"/>
      <c r="B32" s="6"/>
      <c r="C32" s="6"/>
      <c r="D32" s="33"/>
      <c r="E32" s="3">
        <v>1</v>
      </c>
      <c r="F32" s="3"/>
      <c r="G32" s="3">
        <v>0</v>
      </c>
      <c r="H32" s="3"/>
      <c r="I32" s="3">
        <f>ROUND(H32*D32,2)</f>
        <v>0</v>
      </c>
    </row>
    <row r="33" spans="1:10">
      <c r="A33" s="111" t="s">
        <v>21</v>
      </c>
      <c r="B33" s="111"/>
      <c r="C33" s="111"/>
      <c r="D33" s="111"/>
      <c r="E33" s="111"/>
      <c r="F33" s="111"/>
      <c r="G33" s="111"/>
      <c r="H33" s="111"/>
      <c r="I33" s="16">
        <f>SUM(I28:I32)</f>
        <v>0</v>
      </c>
    </row>
    <row r="34" spans="1:10">
      <c r="A34" s="113" t="s">
        <v>24</v>
      </c>
      <c r="B34" s="113"/>
      <c r="C34" s="113"/>
      <c r="D34" s="113"/>
      <c r="E34" s="113"/>
      <c r="F34" s="113"/>
      <c r="G34" s="113"/>
      <c r="H34" s="5"/>
      <c r="I34" s="5"/>
    </row>
    <row r="35" spans="1:10" ht="15" customHeight="1">
      <c r="A35" s="110" t="s">
        <v>25</v>
      </c>
      <c r="B35" s="110"/>
      <c r="C35" s="110"/>
      <c r="D35" s="110"/>
      <c r="E35" s="110"/>
      <c r="F35" s="110"/>
      <c r="G35" s="110"/>
      <c r="H35" s="9" t="s">
        <v>26</v>
      </c>
      <c r="I35" s="9" t="s">
        <v>27</v>
      </c>
    </row>
    <row r="36" spans="1:10">
      <c r="A36" s="107" t="s">
        <v>16</v>
      </c>
      <c r="B36" s="107"/>
      <c r="C36" s="107"/>
      <c r="D36" s="107"/>
      <c r="E36" s="107"/>
      <c r="F36" s="107"/>
      <c r="G36" s="107"/>
      <c r="H36" s="10">
        <v>128.33000000000001</v>
      </c>
      <c r="I36" s="3">
        <f>I13</f>
        <v>0</v>
      </c>
    </row>
    <row r="37" spans="1:10">
      <c r="A37" s="107" t="s">
        <v>22</v>
      </c>
      <c r="B37" s="107"/>
      <c r="C37" s="107"/>
      <c r="D37" s="107"/>
      <c r="E37" s="107"/>
      <c r="F37" s="107"/>
      <c r="G37" s="107"/>
      <c r="H37" s="10"/>
      <c r="I37" s="3">
        <f>I26</f>
        <v>4031.4</v>
      </c>
    </row>
    <row r="38" spans="1:10">
      <c r="A38" s="107" t="s">
        <v>23</v>
      </c>
      <c r="B38" s="107"/>
      <c r="C38" s="107"/>
      <c r="D38" s="107"/>
      <c r="E38" s="107"/>
      <c r="F38" s="107"/>
      <c r="G38" s="107"/>
      <c r="H38" s="10"/>
      <c r="I38" s="3">
        <f>I33</f>
        <v>0</v>
      </c>
    </row>
    <row r="39" spans="1:10">
      <c r="A39" s="107" t="s">
        <v>28</v>
      </c>
      <c r="B39" s="107"/>
      <c r="C39" s="107"/>
      <c r="D39" s="107"/>
      <c r="E39" s="107"/>
      <c r="F39" s="107"/>
      <c r="G39" s="107"/>
      <c r="H39" s="10"/>
      <c r="I39" s="3">
        <v>1</v>
      </c>
    </row>
    <row r="40" spans="1:10">
      <c r="A40" s="107" t="s">
        <v>29</v>
      </c>
      <c r="B40" s="107"/>
      <c r="C40" s="107"/>
      <c r="D40" s="107"/>
      <c r="E40" s="107"/>
      <c r="F40" s="107"/>
      <c r="G40" s="107"/>
      <c r="H40" s="10"/>
      <c r="I40" s="3">
        <f>I38+I36</f>
        <v>0</v>
      </c>
    </row>
    <row r="41" spans="1:10">
      <c r="A41" s="107" t="s">
        <v>30</v>
      </c>
      <c r="B41" s="107"/>
      <c r="C41" s="107"/>
      <c r="D41" s="107"/>
      <c r="E41" s="107"/>
      <c r="F41" s="107"/>
      <c r="G41" s="107"/>
      <c r="H41" s="10"/>
      <c r="I41" s="3">
        <f>(I36+I38)/I39</f>
        <v>0</v>
      </c>
    </row>
    <row r="42" spans="1:10">
      <c r="A42" s="107" t="s">
        <v>31</v>
      </c>
      <c r="B42" s="107"/>
      <c r="C42" s="107"/>
      <c r="D42" s="107"/>
      <c r="E42" s="107"/>
      <c r="F42" s="107"/>
      <c r="G42" s="107"/>
      <c r="H42" s="10"/>
      <c r="I42" s="3">
        <f>I37+I41</f>
        <v>4031.4</v>
      </c>
    </row>
    <row r="43" spans="1:10">
      <c r="A43" s="107" t="s">
        <v>60</v>
      </c>
      <c r="B43" s="107"/>
      <c r="C43" s="107"/>
      <c r="D43" s="107"/>
      <c r="E43" s="107"/>
      <c r="F43" s="107"/>
      <c r="G43" s="107"/>
      <c r="H43" s="10"/>
      <c r="I43" s="3">
        <f>I13*0.3314+I26*0.1903+I33*0.1268</f>
        <v>767.17542000000003</v>
      </c>
    </row>
    <row r="44" spans="1:10">
      <c r="A44" s="108" t="s">
        <v>32</v>
      </c>
      <c r="B44" s="108"/>
      <c r="C44" s="108"/>
      <c r="D44" s="108"/>
      <c r="E44" s="108"/>
      <c r="F44" s="108"/>
      <c r="G44" s="108"/>
      <c r="H44" s="13"/>
      <c r="I44" s="13">
        <f>ROUND(I43+I42,4)</f>
        <v>4798.5753999999997</v>
      </c>
      <c r="J44" s="52"/>
    </row>
    <row r="46" spans="1:10">
      <c r="A46" s="71" t="s">
        <v>72</v>
      </c>
      <c r="B46" s="71" t="s">
        <v>8</v>
      </c>
      <c r="C46" s="71" t="s">
        <v>71</v>
      </c>
      <c r="D46" s="102" t="s">
        <v>73</v>
      </c>
      <c r="E46" s="102"/>
    </row>
    <row r="47" spans="1:10" ht="29.25" customHeight="1">
      <c r="A47" s="122" t="s">
        <v>51</v>
      </c>
      <c r="B47" s="123" t="s">
        <v>53</v>
      </c>
      <c r="C47" s="68" t="s">
        <v>85</v>
      </c>
      <c r="D47" s="104">
        <v>4341</v>
      </c>
      <c r="E47" s="104"/>
    </row>
    <row r="48" spans="1:10" ht="29.25" customHeight="1">
      <c r="A48" s="122"/>
      <c r="B48" s="123"/>
      <c r="C48" s="68" t="s">
        <v>86</v>
      </c>
      <c r="D48" s="104">
        <v>3970</v>
      </c>
      <c r="E48" s="104"/>
    </row>
    <row r="49" spans="1:5" ht="29.25" customHeight="1">
      <c r="A49" s="122"/>
      <c r="B49" s="123"/>
      <c r="C49" s="68" t="s">
        <v>87</v>
      </c>
      <c r="D49" s="104">
        <v>3783.2</v>
      </c>
      <c r="E49" s="104"/>
    </row>
    <row r="50" spans="1:5" ht="29.25" customHeight="1">
      <c r="A50" s="121" t="s">
        <v>74</v>
      </c>
      <c r="B50" s="121"/>
      <c r="C50" s="121"/>
      <c r="D50" s="104">
        <f>AVERAGE(D47:E49)</f>
        <v>4031.4</v>
      </c>
      <c r="E50" s="104"/>
    </row>
  </sheetData>
  <mergeCells count="30">
    <mergeCell ref="A44:G44"/>
    <mergeCell ref="A33:H33"/>
    <mergeCell ref="A1:I1"/>
    <mergeCell ref="A2:I2"/>
    <mergeCell ref="A3:I3"/>
    <mergeCell ref="A4:E4"/>
    <mergeCell ref="C5:G5"/>
    <mergeCell ref="A7:I7"/>
    <mergeCell ref="A13:H13"/>
    <mergeCell ref="A14:I14"/>
    <mergeCell ref="A26:H26"/>
    <mergeCell ref="A27:I27"/>
    <mergeCell ref="A39:G39"/>
    <mergeCell ref="A40:G40"/>
    <mergeCell ref="A41:G41"/>
    <mergeCell ref="A42:G42"/>
    <mergeCell ref="A43:G43"/>
    <mergeCell ref="A34:G34"/>
    <mergeCell ref="A35:G35"/>
    <mergeCell ref="A36:G36"/>
    <mergeCell ref="A37:G37"/>
    <mergeCell ref="A38:G38"/>
    <mergeCell ref="D46:E46"/>
    <mergeCell ref="D50:E50"/>
    <mergeCell ref="A50:C50"/>
    <mergeCell ref="A47:A49"/>
    <mergeCell ref="B47:B49"/>
    <mergeCell ref="D47:E47"/>
    <mergeCell ref="D48:E48"/>
    <mergeCell ref="D49:E49"/>
  </mergeCells>
  <printOptions horizontalCentered="1" verticalCentered="1"/>
  <pageMargins left="0.51181102362204722" right="0.39370078740157483" top="0.78740157480314965" bottom="0.78740157480314965" header="0.31496062992125984" footer="0.31496062992125984"/>
  <pageSetup paperSize="9" scale="7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view="pageBreakPreview" topLeftCell="A10" zoomScaleSheetLayoutView="100" workbookViewId="0">
      <selection activeCell="B15" sqref="B15:I15"/>
    </sheetView>
  </sheetViews>
  <sheetFormatPr defaultRowHeight="12"/>
  <cols>
    <col min="1" max="1" width="34" style="1" customWidth="1"/>
    <col min="2" max="2" width="7" style="1" customWidth="1"/>
    <col min="3" max="3" width="19.5703125" style="11" customWidth="1"/>
    <col min="4" max="4" width="6.5703125" style="35" bestFit="1" customWidth="1"/>
    <col min="5" max="5" width="8.140625" style="12" bestFit="1" customWidth="1"/>
    <col min="6" max="6" width="9.140625" style="12" customWidth="1"/>
    <col min="7" max="7" width="9.28515625" style="12" bestFit="1" customWidth="1"/>
    <col min="8" max="8" width="12.140625" style="12" customWidth="1"/>
    <col min="9" max="9" width="11" style="12" customWidth="1"/>
    <col min="10" max="10" width="11.28515625" style="1" bestFit="1" customWidth="1"/>
    <col min="11" max="252" width="9.140625" style="1"/>
    <col min="253" max="253" width="34" style="1" customWidth="1"/>
    <col min="254" max="254" width="7" style="1" customWidth="1"/>
    <col min="255" max="255" width="19.5703125" style="1" customWidth="1"/>
    <col min="256" max="256" width="7.28515625" style="1" bestFit="1" customWidth="1"/>
    <col min="257" max="257" width="8.140625" style="1" bestFit="1" customWidth="1"/>
    <col min="258" max="258" width="9.140625" style="1" customWidth="1"/>
    <col min="259" max="259" width="9.28515625" style="1" bestFit="1" customWidth="1"/>
    <col min="260" max="260" width="12.140625" style="1" customWidth="1"/>
    <col min="261" max="261" width="11" style="1" customWidth="1"/>
    <col min="262" max="263" width="9.140625" style="1"/>
    <col min="264" max="264" width="30.140625" style="1" bestFit="1" customWidth="1"/>
    <col min="265" max="508" width="9.140625" style="1"/>
    <col min="509" max="509" width="34" style="1" customWidth="1"/>
    <col min="510" max="510" width="7" style="1" customWidth="1"/>
    <col min="511" max="511" width="19.5703125" style="1" customWidth="1"/>
    <col min="512" max="512" width="7.28515625" style="1" bestFit="1" customWidth="1"/>
    <col min="513" max="513" width="8.140625" style="1" bestFit="1" customWidth="1"/>
    <col min="514" max="514" width="9.140625" style="1" customWidth="1"/>
    <col min="515" max="515" width="9.28515625" style="1" bestFit="1" customWidth="1"/>
    <col min="516" max="516" width="12.140625" style="1" customWidth="1"/>
    <col min="517" max="517" width="11" style="1" customWidth="1"/>
    <col min="518" max="519" width="9.140625" style="1"/>
    <col min="520" max="520" width="30.140625" style="1" bestFit="1" customWidth="1"/>
    <col min="521" max="764" width="9.140625" style="1"/>
    <col min="765" max="765" width="34" style="1" customWidth="1"/>
    <col min="766" max="766" width="7" style="1" customWidth="1"/>
    <col min="767" max="767" width="19.5703125" style="1" customWidth="1"/>
    <col min="768" max="768" width="7.28515625" style="1" bestFit="1" customWidth="1"/>
    <col min="769" max="769" width="8.140625" style="1" bestFit="1" customWidth="1"/>
    <col min="770" max="770" width="9.140625" style="1" customWidth="1"/>
    <col min="771" max="771" width="9.28515625" style="1" bestFit="1" customWidth="1"/>
    <col min="772" max="772" width="12.140625" style="1" customWidth="1"/>
    <col min="773" max="773" width="11" style="1" customWidth="1"/>
    <col min="774" max="775" width="9.140625" style="1"/>
    <col min="776" max="776" width="30.140625" style="1" bestFit="1" customWidth="1"/>
    <col min="777" max="1020" width="9.140625" style="1"/>
    <col min="1021" max="1021" width="34" style="1" customWidth="1"/>
    <col min="1022" max="1022" width="7" style="1" customWidth="1"/>
    <col min="1023" max="1023" width="19.5703125" style="1" customWidth="1"/>
    <col min="1024" max="1024" width="7.28515625" style="1" bestFit="1" customWidth="1"/>
    <col min="1025" max="1025" width="8.140625" style="1" bestFit="1" customWidth="1"/>
    <col min="1026" max="1026" width="9.140625" style="1" customWidth="1"/>
    <col min="1027" max="1027" width="9.28515625" style="1" bestFit="1" customWidth="1"/>
    <col min="1028" max="1028" width="12.140625" style="1" customWidth="1"/>
    <col min="1029" max="1029" width="11" style="1" customWidth="1"/>
    <col min="1030" max="1031" width="9.140625" style="1"/>
    <col min="1032" max="1032" width="30.140625" style="1" bestFit="1" customWidth="1"/>
    <col min="1033" max="1276" width="9.140625" style="1"/>
    <col min="1277" max="1277" width="34" style="1" customWidth="1"/>
    <col min="1278" max="1278" width="7" style="1" customWidth="1"/>
    <col min="1279" max="1279" width="19.5703125" style="1" customWidth="1"/>
    <col min="1280" max="1280" width="7.28515625" style="1" bestFit="1" customWidth="1"/>
    <col min="1281" max="1281" width="8.140625" style="1" bestFit="1" customWidth="1"/>
    <col min="1282" max="1282" width="9.140625" style="1" customWidth="1"/>
    <col min="1283" max="1283" width="9.28515625" style="1" bestFit="1" customWidth="1"/>
    <col min="1284" max="1284" width="12.140625" style="1" customWidth="1"/>
    <col min="1285" max="1285" width="11" style="1" customWidth="1"/>
    <col min="1286" max="1287" width="9.140625" style="1"/>
    <col min="1288" max="1288" width="30.140625" style="1" bestFit="1" customWidth="1"/>
    <col min="1289" max="1532" width="9.140625" style="1"/>
    <col min="1533" max="1533" width="34" style="1" customWidth="1"/>
    <col min="1534" max="1534" width="7" style="1" customWidth="1"/>
    <col min="1535" max="1535" width="19.5703125" style="1" customWidth="1"/>
    <col min="1536" max="1536" width="7.28515625" style="1" bestFit="1" customWidth="1"/>
    <col min="1537" max="1537" width="8.140625" style="1" bestFit="1" customWidth="1"/>
    <col min="1538" max="1538" width="9.140625" style="1" customWidth="1"/>
    <col min="1539" max="1539" width="9.28515625" style="1" bestFit="1" customWidth="1"/>
    <col min="1540" max="1540" width="12.140625" style="1" customWidth="1"/>
    <col min="1541" max="1541" width="11" style="1" customWidth="1"/>
    <col min="1542" max="1543" width="9.140625" style="1"/>
    <col min="1544" max="1544" width="30.140625" style="1" bestFit="1" customWidth="1"/>
    <col min="1545" max="1788" width="9.140625" style="1"/>
    <col min="1789" max="1789" width="34" style="1" customWidth="1"/>
    <col min="1790" max="1790" width="7" style="1" customWidth="1"/>
    <col min="1791" max="1791" width="19.5703125" style="1" customWidth="1"/>
    <col min="1792" max="1792" width="7.28515625" style="1" bestFit="1" customWidth="1"/>
    <col min="1793" max="1793" width="8.140625" style="1" bestFit="1" customWidth="1"/>
    <col min="1794" max="1794" width="9.140625" style="1" customWidth="1"/>
    <col min="1795" max="1795" width="9.28515625" style="1" bestFit="1" customWidth="1"/>
    <col min="1796" max="1796" width="12.140625" style="1" customWidth="1"/>
    <col min="1797" max="1797" width="11" style="1" customWidth="1"/>
    <col min="1798" max="1799" width="9.140625" style="1"/>
    <col min="1800" max="1800" width="30.140625" style="1" bestFit="1" customWidth="1"/>
    <col min="1801" max="2044" width="9.140625" style="1"/>
    <col min="2045" max="2045" width="34" style="1" customWidth="1"/>
    <col min="2046" max="2046" width="7" style="1" customWidth="1"/>
    <col min="2047" max="2047" width="19.5703125" style="1" customWidth="1"/>
    <col min="2048" max="2048" width="7.28515625" style="1" bestFit="1" customWidth="1"/>
    <col min="2049" max="2049" width="8.140625" style="1" bestFit="1" customWidth="1"/>
    <col min="2050" max="2050" width="9.140625" style="1" customWidth="1"/>
    <col min="2051" max="2051" width="9.28515625" style="1" bestFit="1" customWidth="1"/>
    <col min="2052" max="2052" width="12.140625" style="1" customWidth="1"/>
    <col min="2053" max="2053" width="11" style="1" customWidth="1"/>
    <col min="2054" max="2055" width="9.140625" style="1"/>
    <col min="2056" max="2056" width="30.140625" style="1" bestFit="1" customWidth="1"/>
    <col min="2057" max="2300" width="9.140625" style="1"/>
    <col min="2301" max="2301" width="34" style="1" customWidth="1"/>
    <col min="2302" max="2302" width="7" style="1" customWidth="1"/>
    <col min="2303" max="2303" width="19.5703125" style="1" customWidth="1"/>
    <col min="2304" max="2304" width="7.28515625" style="1" bestFit="1" customWidth="1"/>
    <col min="2305" max="2305" width="8.140625" style="1" bestFit="1" customWidth="1"/>
    <col min="2306" max="2306" width="9.140625" style="1" customWidth="1"/>
    <col min="2307" max="2307" width="9.28515625" style="1" bestFit="1" customWidth="1"/>
    <col min="2308" max="2308" width="12.140625" style="1" customWidth="1"/>
    <col min="2309" max="2309" width="11" style="1" customWidth="1"/>
    <col min="2310" max="2311" width="9.140625" style="1"/>
    <col min="2312" max="2312" width="30.140625" style="1" bestFit="1" customWidth="1"/>
    <col min="2313" max="2556" width="9.140625" style="1"/>
    <col min="2557" max="2557" width="34" style="1" customWidth="1"/>
    <col min="2558" max="2558" width="7" style="1" customWidth="1"/>
    <col min="2559" max="2559" width="19.5703125" style="1" customWidth="1"/>
    <col min="2560" max="2560" width="7.28515625" style="1" bestFit="1" customWidth="1"/>
    <col min="2561" max="2561" width="8.140625" style="1" bestFit="1" customWidth="1"/>
    <col min="2562" max="2562" width="9.140625" style="1" customWidth="1"/>
    <col min="2563" max="2563" width="9.28515625" style="1" bestFit="1" customWidth="1"/>
    <col min="2564" max="2564" width="12.140625" style="1" customWidth="1"/>
    <col min="2565" max="2565" width="11" style="1" customWidth="1"/>
    <col min="2566" max="2567" width="9.140625" style="1"/>
    <col min="2568" max="2568" width="30.140625" style="1" bestFit="1" customWidth="1"/>
    <col min="2569" max="2812" width="9.140625" style="1"/>
    <col min="2813" max="2813" width="34" style="1" customWidth="1"/>
    <col min="2814" max="2814" width="7" style="1" customWidth="1"/>
    <col min="2815" max="2815" width="19.5703125" style="1" customWidth="1"/>
    <col min="2816" max="2816" width="7.28515625" style="1" bestFit="1" customWidth="1"/>
    <col min="2817" max="2817" width="8.140625" style="1" bestFit="1" customWidth="1"/>
    <col min="2818" max="2818" width="9.140625" style="1" customWidth="1"/>
    <col min="2819" max="2819" width="9.28515625" style="1" bestFit="1" customWidth="1"/>
    <col min="2820" max="2820" width="12.140625" style="1" customWidth="1"/>
    <col min="2821" max="2821" width="11" style="1" customWidth="1"/>
    <col min="2822" max="2823" width="9.140625" style="1"/>
    <col min="2824" max="2824" width="30.140625" style="1" bestFit="1" customWidth="1"/>
    <col min="2825" max="3068" width="9.140625" style="1"/>
    <col min="3069" max="3069" width="34" style="1" customWidth="1"/>
    <col min="3070" max="3070" width="7" style="1" customWidth="1"/>
    <col min="3071" max="3071" width="19.5703125" style="1" customWidth="1"/>
    <col min="3072" max="3072" width="7.28515625" style="1" bestFit="1" customWidth="1"/>
    <col min="3073" max="3073" width="8.140625" style="1" bestFit="1" customWidth="1"/>
    <col min="3074" max="3074" width="9.140625" style="1" customWidth="1"/>
    <col min="3075" max="3075" width="9.28515625" style="1" bestFit="1" customWidth="1"/>
    <col min="3076" max="3076" width="12.140625" style="1" customWidth="1"/>
    <col min="3077" max="3077" width="11" style="1" customWidth="1"/>
    <col min="3078" max="3079" width="9.140625" style="1"/>
    <col min="3080" max="3080" width="30.140625" style="1" bestFit="1" customWidth="1"/>
    <col min="3081" max="3324" width="9.140625" style="1"/>
    <col min="3325" max="3325" width="34" style="1" customWidth="1"/>
    <col min="3326" max="3326" width="7" style="1" customWidth="1"/>
    <col min="3327" max="3327" width="19.5703125" style="1" customWidth="1"/>
    <col min="3328" max="3328" width="7.28515625" style="1" bestFit="1" customWidth="1"/>
    <col min="3329" max="3329" width="8.140625" style="1" bestFit="1" customWidth="1"/>
    <col min="3330" max="3330" width="9.140625" style="1" customWidth="1"/>
    <col min="3331" max="3331" width="9.28515625" style="1" bestFit="1" customWidth="1"/>
    <col min="3332" max="3332" width="12.140625" style="1" customWidth="1"/>
    <col min="3333" max="3333" width="11" style="1" customWidth="1"/>
    <col min="3334" max="3335" width="9.140625" style="1"/>
    <col min="3336" max="3336" width="30.140625" style="1" bestFit="1" customWidth="1"/>
    <col min="3337" max="3580" width="9.140625" style="1"/>
    <col min="3581" max="3581" width="34" style="1" customWidth="1"/>
    <col min="3582" max="3582" width="7" style="1" customWidth="1"/>
    <col min="3583" max="3583" width="19.5703125" style="1" customWidth="1"/>
    <col min="3584" max="3584" width="7.28515625" style="1" bestFit="1" customWidth="1"/>
    <col min="3585" max="3585" width="8.140625" style="1" bestFit="1" customWidth="1"/>
    <col min="3586" max="3586" width="9.140625" style="1" customWidth="1"/>
    <col min="3587" max="3587" width="9.28515625" style="1" bestFit="1" customWidth="1"/>
    <col min="3588" max="3588" width="12.140625" style="1" customWidth="1"/>
    <col min="3589" max="3589" width="11" style="1" customWidth="1"/>
    <col min="3590" max="3591" width="9.140625" style="1"/>
    <col min="3592" max="3592" width="30.140625" style="1" bestFit="1" customWidth="1"/>
    <col min="3593" max="3836" width="9.140625" style="1"/>
    <col min="3837" max="3837" width="34" style="1" customWidth="1"/>
    <col min="3838" max="3838" width="7" style="1" customWidth="1"/>
    <col min="3839" max="3839" width="19.5703125" style="1" customWidth="1"/>
    <col min="3840" max="3840" width="7.28515625" style="1" bestFit="1" customWidth="1"/>
    <col min="3841" max="3841" width="8.140625" style="1" bestFit="1" customWidth="1"/>
    <col min="3842" max="3842" width="9.140625" style="1" customWidth="1"/>
    <col min="3843" max="3843" width="9.28515625" style="1" bestFit="1" customWidth="1"/>
    <col min="3844" max="3844" width="12.140625" style="1" customWidth="1"/>
    <col min="3845" max="3845" width="11" style="1" customWidth="1"/>
    <col min="3846" max="3847" width="9.140625" style="1"/>
    <col min="3848" max="3848" width="30.140625" style="1" bestFit="1" customWidth="1"/>
    <col min="3849" max="4092" width="9.140625" style="1"/>
    <col min="4093" max="4093" width="34" style="1" customWidth="1"/>
    <col min="4094" max="4094" width="7" style="1" customWidth="1"/>
    <col min="4095" max="4095" width="19.5703125" style="1" customWidth="1"/>
    <col min="4096" max="4096" width="7.28515625" style="1" bestFit="1" customWidth="1"/>
    <col min="4097" max="4097" width="8.140625" style="1" bestFit="1" customWidth="1"/>
    <col min="4098" max="4098" width="9.140625" style="1" customWidth="1"/>
    <col min="4099" max="4099" width="9.28515625" style="1" bestFit="1" customWidth="1"/>
    <col min="4100" max="4100" width="12.140625" style="1" customWidth="1"/>
    <col min="4101" max="4101" width="11" style="1" customWidth="1"/>
    <col min="4102" max="4103" width="9.140625" style="1"/>
    <col min="4104" max="4104" width="30.140625" style="1" bestFit="1" customWidth="1"/>
    <col min="4105" max="4348" width="9.140625" style="1"/>
    <col min="4349" max="4349" width="34" style="1" customWidth="1"/>
    <col min="4350" max="4350" width="7" style="1" customWidth="1"/>
    <col min="4351" max="4351" width="19.5703125" style="1" customWidth="1"/>
    <col min="4352" max="4352" width="7.28515625" style="1" bestFit="1" customWidth="1"/>
    <col min="4353" max="4353" width="8.140625" style="1" bestFit="1" customWidth="1"/>
    <col min="4354" max="4354" width="9.140625" style="1" customWidth="1"/>
    <col min="4355" max="4355" width="9.28515625" style="1" bestFit="1" customWidth="1"/>
    <col min="4356" max="4356" width="12.140625" style="1" customWidth="1"/>
    <col min="4357" max="4357" width="11" style="1" customWidth="1"/>
    <col min="4358" max="4359" width="9.140625" style="1"/>
    <col min="4360" max="4360" width="30.140625" style="1" bestFit="1" customWidth="1"/>
    <col min="4361" max="4604" width="9.140625" style="1"/>
    <col min="4605" max="4605" width="34" style="1" customWidth="1"/>
    <col min="4606" max="4606" width="7" style="1" customWidth="1"/>
    <col min="4607" max="4607" width="19.5703125" style="1" customWidth="1"/>
    <col min="4608" max="4608" width="7.28515625" style="1" bestFit="1" customWidth="1"/>
    <col min="4609" max="4609" width="8.140625" style="1" bestFit="1" customWidth="1"/>
    <col min="4610" max="4610" width="9.140625" style="1" customWidth="1"/>
    <col min="4611" max="4611" width="9.28515625" style="1" bestFit="1" customWidth="1"/>
    <col min="4612" max="4612" width="12.140625" style="1" customWidth="1"/>
    <col min="4613" max="4613" width="11" style="1" customWidth="1"/>
    <col min="4614" max="4615" width="9.140625" style="1"/>
    <col min="4616" max="4616" width="30.140625" style="1" bestFit="1" customWidth="1"/>
    <col min="4617" max="4860" width="9.140625" style="1"/>
    <col min="4861" max="4861" width="34" style="1" customWidth="1"/>
    <col min="4862" max="4862" width="7" style="1" customWidth="1"/>
    <col min="4863" max="4863" width="19.5703125" style="1" customWidth="1"/>
    <col min="4864" max="4864" width="7.28515625" style="1" bestFit="1" customWidth="1"/>
    <col min="4865" max="4865" width="8.140625" style="1" bestFit="1" customWidth="1"/>
    <col min="4866" max="4866" width="9.140625" style="1" customWidth="1"/>
    <col min="4867" max="4867" width="9.28515625" style="1" bestFit="1" customWidth="1"/>
    <col min="4868" max="4868" width="12.140625" style="1" customWidth="1"/>
    <col min="4869" max="4869" width="11" style="1" customWidth="1"/>
    <col min="4870" max="4871" width="9.140625" style="1"/>
    <col min="4872" max="4872" width="30.140625" style="1" bestFit="1" customWidth="1"/>
    <col min="4873" max="5116" width="9.140625" style="1"/>
    <col min="5117" max="5117" width="34" style="1" customWidth="1"/>
    <col min="5118" max="5118" width="7" style="1" customWidth="1"/>
    <col min="5119" max="5119" width="19.5703125" style="1" customWidth="1"/>
    <col min="5120" max="5120" width="7.28515625" style="1" bestFit="1" customWidth="1"/>
    <col min="5121" max="5121" width="8.140625" style="1" bestFit="1" customWidth="1"/>
    <col min="5122" max="5122" width="9.140625" style="1" customWidth="1"/>
    <col min="5123" max="5123" width="9.28515625" style="1" bestFit="1" customWidth="1"/>
    <col min="5124" max="5124" width="12.140625" style="1" customWidth="1"/>
    <col min="5125" max="5125" width="11" style="1" customWidth="1"/>
    <col min="5126" max="5127" width="9.140625" style="1"/>
    <col min="5128" max="5128" width="30.140625" style="1" bestFit="1" customWidth="1"/>
    <col min="5129" max="5372" width="9.140625" style="1"/>
    <col min="5373" max="5373" width="34" style="1" customWidth="1"/>
    <col min="5374" max="5374" width="7" style="1" customWidth="1"/>
    <col min="5375" max="5375" width="19.5703125" style="1" customWidth="1"/>
    <col min="5376" max="5376" width="7.28515625" style="1" bestFit="1" customWidth="1"/>
    <col min="5377" max="5377" width="8.140625" style="1" bestFit="1" customWidth="1"/>
    <col min="5378" max="5378" width="9.140625" style="1" customWidth="1"/>
    <col min="5379" max="5379" width="9.28515625" style="1" bestFit="1" customWidth="1"/>
    <col min="5380" max="5380" width="12.140625" style="1" customWidth="1"/>
    <col min="5381" max="5381" width="11" style="1" customWidth="1"/>
    <col min="5382" max="5383" width="9.140625" style="1"/>
    <col min="5384" max="5384" width="30.140625" style="1" bestFit="1" customWidth="1"/>
    <col min="5385" max="5628" width="9.140625" style="1"/>
    <col min="5629" max="5629" width="34" style="1" customWidth="1"/>
    <col min="5630" max="5630" width="7" style="1" customWidth="1"/>
    <col min="5631" max="5631" width="19.5703125" style="1" customWidth="1"/>
    <col min="5632" max="5632" width="7.28515625" style="1" bestFit="1" customWidth="1"/>
    <col min="5633" max="5633" width="8.140625" style="1" bestFit="1" customWidth="1"/>
    <col min="5634" max="5634" width="9.140625" style="1" customWidth="1"/>
    <col min="5635" max="5635" width="9.28515625" style="1" bestFit="1" customWidth="1"/>
    <col min="5636" max="5636" width="12.140625" style="1" customWidth="1"/>
    <col min="5637" max="5637" width="11" style="1" customWidth="1"/>
    <col min="5638" max="5639" width="9.140625" style="1"/>
    <col min="5640" max="5640" width="30.140625" style="1" bestFit="1" customWidth="1"/>
    <col min="5641" max="5884" width="9.140625" style="1"/>
    <col min="5885" max="5885" width="34" style="1" customWidth="1"/>
    <col min="5886" max="5886" width="7" style="1" customWidth="1"/>
    <col min="5887" max="5887" width="19.5703125" style="1" customWidth="1"/>
    <col min="5888" max="5888" width="7.28515625" style="1" bestFit="1" customWidth="1"/>
    <col min="5889" max="5889" width="8.140625" style="1" bestFit="1" customWidth="1"/>
    <col min="5890" max="5890" width="9.140625" style="1" customWidth="1"/>
    <col min="5891" max="5891" width="9.28515625" style="1" bestFit="1" customWidth="1"/>
    <col min="5892" max="5892" width="12.140625" style="1" customWidth="1"/>
    <col min="5893" max="5893" width="11" style="1" customWidth="1"/>
    <col min="5894" max="5895" width="9.140625" style="1"/>
    <col min="5896" max="5896" width="30.140625" style="1" bestFit="1" customWidth="1"/>
    <col min="5897" max="6140" width="9.140625" style="1"/>
    <col min="6141" max="6141" width="34" style="1" customWidth="1"/>
    <col min="6142" max="6142" width="7" style="1" customWidth="1"/>
    <col min="6143" max="6143" width="19.5703125" style="1" customWidth="1"/>
    <col min="6144" max="6144" width="7.28515625" style="1" bestFit="1" customWidth="1"/>
    <col min="6145" max="6145" width="8.140625" style="1" bestFit="1" customWidth="1"/>
    <col min="6146" max="6146" width="9.140625" style="1" customWidth="1"/>
    <col min="6147" max="6147" width="9.28515625" style="1" bestFit="1" customWidth="1"/>
    <col min="6148" max="6148" width="12.140625" style="1" customWidth="1"/>
    <col min="6149" max="6149" width="11" style="1" customWidth="1"/>
    <col min="6150" max="6151" width="9.140625" style="1"/>
    <col min="6152" max="6152" width="30.140625" style="1" bestFit="1" customWidth="1"/>
    <col min="6153" max="6396" width="9.140625" style="1"/>
    <col min="6397" max="6397" width="34" style="1" customWidth="1"/>
    <col min="6398" max="6398" width="7" style="1" customWidth="1"/>
    <col min="6399" max="6399" width="19.5703125" style="1" customWidth="1"/>
    <col min="6400" max="6400" width="7.28515625" style="1" bestFit="1" customWidth="1"/>
    <col min="6401" max="6401" width="8.140625" style="1" bestFit="1" customWidth="1"/>
    <col min="6402" max="6402" width="9.140625" style="1" customWidth="1"/>
    <col min="6403" max="6403" width="9.28515625" style="1" bestFit="1" customWidth="1"/>
    <col min="6404" max="6404" width="12.140625" style="1" customWidth="1"/>
    <col min="6405" max="6405" width="11" style="1" customWidth="1"/>
    <col min="6406" max="6407" width="9.140625" style="1"/>
    <col min="6408" max="6408" width="30.140625" style="1" bestFit="1" customWidth="1"/>
    <col min="6409" max="6652" width="9.140625" style="1"/>
    <col min="6653" max="6653" width="34" style="1" customWidth="1"/>
    <col min="6654" max="6654" width="7" style="1" customWidth="1"/>
    <col min="6655" max="6655" width="19.5703125" style="1" customWidth="1"/>
    <col min="6656" max="6656" width="7.28515625" style="1" bestFit="1" customWidth="1"/>
    <col min="6657" max="6657" width="8.140625" style="1" bestFit="1" customWidth="1"/>
    <col min="6658" max="6658" width="9.140625" style="1" customWidth="1"/>
    <col min="6659" max="6659" width="9.28515625" style="1" bestFit="1" customWidth="1"/>
    <col min="6660" max="6660" width="12.140625" style="1" customWidth="1"/>
    <col min="6661" max="6661" width="11" style="1" customWidth="1"/>
    <col min="6662" max="6663" width="9.140625" style="1"/>
    <col min="6664" max="6664" width="30.140625" style="1" bestFit="1" customWidth="1"/>
    <col min="6665" max="6908" width="9.140625" style="1"/>
    <col min="6909" max="6909" width="34" style="1" customWidth="1"/>
    <col min="6910" max="6910" width="7" style="1" customWidth="1"/>
    <col min="6911" max="6911" width="19.5703125" style="1" customWidth="1"/>
    <col min="6912" max="6912" width="7.28515625" style="1" bestFit="1" customWidth="1"/>
    <col min="6913" max="6913" width="8.140625" style="1" bestFit="1" customWidth="1"/>
    <col min="6914" max="6914" width="9.140625" style="1" customWidth="1"/>
    <col min="6915" max="6915" width="9.28515625" style="1" bestFit="1" customWidth="1"/>
    <col min="6916" max="6916" width="12.140625" style="1" customWidth="1"/>
    <col min="6917" max="6917" width="11" style="1" customWidth="1"/>
    <col min="6918" max="6919" width="9.140625" style="1"/>
    <col min="6920" max="6920" width="30.140625" style="1" bestFit="1" customWidth="1"/>
    <col min="6921" max="7164" width="9.140625" style="1"/>
    <col min="7165" max="7165" width="34" style="1" customWidth="1"/>
    <col min="7166" max="7166" width="7" style="1" customWidth="1"/>
    <col min="7167" max="7167" width="19.5703125" style="1" customWidth="1"/>
    <col min="7168" max="7168" width="7.28515625" style="1" bestFit="1" customWidth="1"/>
    <col min="7169" max="7169" width="8.140625" style="1" bestFit="1" customWidth="1"/>
    <col min="7170" max="7170" width="9.140625" style="1" customWidth="1"/>
    <col min="7171" max="7171" width="9.28515625" style="1" bestFit="1" customWidth="1"/>
    <col min="7172" max="7172" width="12.140625" style="1" customWidth="1"/>
    <col min="7173" max="7173" width="11" style="1" customWidth="1"/>
    <col min="7174" max="7175" width="9.140625" style="1"/>
    <col min="7176" max="7176" width="30.140625" style="1" bestFit="1" customWidth="1"/>
    <col min="7177" max="7420" width="9.140625" style="1"/>
    <col min="7421" max="7421" width="34" style="1" customWidth="1"/>
    <col min="7422" max="7422" width="7" style="1" customWidth="1"/>
    <col min="7423" max="7423" width="19.5703125" style="1" customWidth="1"/>
    <col min="7424" max="7424" width="7.28515625" style="1" bestFit="1" customWidth="1"/>
    <col min="7425" max="7425" width="8.140625" style="1" bestFit="1" customWidth="1"/>
    <col min="7426" max="7426" width="9.140625" style="1" customWidth="1"/>
    <col min="7427" max="7427" width="9.28515625" style="1" bestFit="1" customWidth="1"/>
    <col min="7428" max="7428" width="12.140625" style="1" customWidth="1"/>
    <col min="7429" max="7429" width="11" style="1" customWidth="1"/>
    <col min="7430" max="7431" width="9.140625" style="1"/>
    <col min="7432" max="7432" width="30.140625" style="1" bestFit="1" customWidth="1"/>
    <col min="7433" max="7676" width="9.140625" style="1"/>
    <col min="7677" max="7677" width="34" style="1" customWidth="1"/>
    <col min="7678" max="7678" width="7" style="1" customWidth="1"/>
    <col min="7679" max="7679" width="19.5703125" style="1" customWidth="1"/>
    <col min="7680" max="7680" width="7.28515625" style="1" bestFit="1" customWidth="1"/>
    <col min="7681" max="7681" width="8.140625" style="1" bestFit="1" customWidth="1"/>
    <col min="7682" max="7682" width="9.140625" style="1" customWidth="1"/>
    <col min="7683" max="7683" width="9.28515625" style="1" bestFit="1" customWidth="1"/>
    <col min="7684" max="7684" width="12.140625" style="1" customWidth="1"/>
    <col min="7685" max="7685" width="11" style="1" customWidth="1"/>
    <col min="7686" max="7687" width="9.140625" style="1"/>
    <col min="7688" max="7688" width="30.140625" style="1" bestFit="1" customWidth="1"/>
    <col min="7689" max="7932" width="9.140625" style="1"/>
    <col min="7933" max="7933" width="34" style="1" customWidth="1"/>
    <col min="7934" max="7934" width="7" style="1" customWidth="1"/>
    <col min="7935" max="7935" width="19.5703125" style="1" customWidth="1"/>
    <col min="7936" max="7936" width="7.28515625" style="1" bestFit="1" customWidth="1"/>
    <col min="7937" max="7937" width="8.140625" style="1" bestFit="1" customWidth="1"/>
    <col min="7938" max="7938" width="9.140625" style="1" customWidth="1"/>
    <col min="7939" max="7939" width="9.28515625" style="1" bestFit="1" customWidth="1"/>
    <col min="7940" max="7940" width="12.140625" style="1" customWidth="1"/>
    <col min="7941" max="7941" width="11" style="1" customWidth="1"/>
    <col min="7942" max="7943" width="9.140625" style="1"/>
    <col min="7944" max="7944" width="30.140625" style="1" bestFit="1" customWidth="1"/>
    <col min="7945" max="8188" width="9.140625" style="1"/>
    <col min="8189" max="8189" width="34" style="1" customWidth="1"/>
    <col min="8190" max="8190" width="7" style="1" customWidth="1"/>
    <col min="8191" max="8191" width="19.5703125" style="1" customWidth="1"/>
    <col min="8192" max="8192" width="7.28515625" style="1" bestFit="1" customWidth="1"/>
    <col min="8193" max="8193" width="8.140625" style="1" bestFit="1" customWidth="1"/>
    <col min="8194" max="8194" width="9.140625" style="1" customWidth="1"/>
    <col min="8195" max="8195" width="9.28515625" style="1" bestFit="1" customWidth="1"/>
    <col min="8196" max="8196" width="12.140625" style="1" customWidth="1"/>
    <col min="8197" max="8197" width="11" style="1" customWidth="1"/>
    <col min="8198" max="8199" width="9.140625" style="1"/>
    <col min="8200" max="8200" width="30.140625" style="1" bestFit="1" customWidth="1"/>
    <col min="8201" max="8444" width="9.140625" style="1"/>
    <col min="8445" max="8445" width="34" style="1" customWidth="1"/>
    <col min="8446" max="8446" width="7" style="1" customWidth="1"/>
    <col min="8447" max="8447" width="19.5703125" style="1" customWidth="1"/>
    <col min="8448" max="8448" width="7.28515625" style="1" bestFit="1" customWidth="1"/>
    <col min="8449" max="8449" width="8.140625" style="1" bestFit="1" customWidth="1"/>
    <col min="8450" max="8450" width="9.140625" style="1" customWidth="1"/>
    <col min="8451" max="8451" width="9.28515625" style="1" bestFit="1" customWidth="1"/>
    <col min="8452" max="8452" width="12.140625" style="1" customWidth="1"/>
    <col min="8453" max="8453" width="11" style="1" customWidth="1"/>
    <col min="8454" max="8455" width="9.140625" style="1"/>
    <col min="8456" max="8456" width="30.140625" style="1" bestFit="1" customWidth="1"/>
    <col min="8457" max="8700" width="9.140625" style="1"/>
    <col min="8701" max="8701" width="34" style="1" customWidth="1"/>
    <col min="8702" max="8702" width="7" style="1" customWidth="1"/>
    <col min="8703" max="8703" width="19.5703125" style="1" customWidth="1"/>
    <col min="8704" max="8704" width="7.28515625" style="1" bestFit="1" customWidth="1"/>
    <col min="8705" max="8705" width="8.140625" style="1" bestFit="1" customWidth="1"/>
    <col min="8706" max="8706" width="9.140625" style="1" customWidth="1"/>
    <col min="8707" max="8707" width="9.28515625" style="1" bestFit="1" customWidth="1"/>
    <col min="8708" max="8708" width="12.140625" style="1" customWidth="1"/>
    <col min="8709" max="8709" width="11" style="1" customWidth="1"/>
    <col min="8710" max="8711" width="9.140625" style="1"/>
    <col min="8712" max="8712" width="30.140625" style="1" bestFit="1" customWidth="1"/>
    <col min="8713" max="8956" width="9.140625" style="1"/>
    <col min="8957" max="8957" width="34" style="1" customWidth="1"/>
    <col min="8958" max="8958" width="7" style="1" customWidth="1"/>
    <col min="8959" max="8959" width="19.5703125" style="1" customWidth="1"/>
    <col min="8960" max="8960" width="7.28515625" style="1" bestFit="1" customWidth="1"/>
    <col min="8961" max="8961" width="8.140625" style="1" bestFit="1" customWidth="1"/>
    <col min="8962" max="8962" width="9.140625" style="1" customWidth="1"/>
    <col min="8963" max="8963" width="9.28515625" style="1" bestFit="1" customWidth="1"/>
    <col min="8964" max="8964" width="12.140625" style="1" customWidth="1"/>
    <col min="8965" max="8965" width="11" style="1" customWidth="1"/>
    <col min="8966" max="8967" width="9.140625" style="1"/>
    <col min="8968" max="8968" width="30.140625" style="1" bestFit="1" customWidth="1"/>
    <col min="8969" max="9212" width="9.140625" style="1"/>
    <col min="9213" max="9213" width="34" style="1" customWidth="1"/>
    <col min="9214" max="9214" width="7" style="1" customWidth="1"/>
    <col min="9215" max="9215" width="19.5703125" style="1" customWidth="1"/>
    <col min="9216" max="9216" width="7.28515625" style="1" bestFit="1" customWidth="1"/>
    <col min="9217" max="9217" width="8.140625" style="1" bestFit="1" customWidth="1"/>
    <col min="9218" max="9218" width="9.140625" style="1" customWidth="1"/>
    <col min="9219" max="9219" width="9.28515625" style="1" bestFit="1" customWidth="1"/>
    <col min="9220" max="9220" width="12.140625" style="1" customWidth="1"/>
    <col min="9221" max="9221" width="11" style="1" customWidth="1"/>
    <col min="9222" max="9223" width="9.140625" style="1"/>
    <col min="9224" max="9224" width="30.140625" style="1" bestFit="1" customWidth="1"/>
    <col min="9225" max="9468" width="9.140625" style="1"/>
    <col min="9469" max="9469" width="34" style="1" customWidth="1"/>
    <col min="9470" max="9470" width="7" style="1" customWidth="1"/>
    <col min="9471" max="9471" width="19.5703125" style="1" customWidth="1"/>
    <col min="9472" max="9472" width="7.28515625" style="1" bestFit="1" customWidth="1"/>
    <col min="9473" max="9473" width="8.140625" style="1" bestFit="1" customWidth="1"/>
    <col min="9474" max="9474" width="9.140625" style="1" customWidth="1"/>
    <col min="9475" max="9475" width="9.28515625" style="1" bestFit="1" customWidth="1"/>
    <col min="9476" max="9476" width="12.140625" style="1" customWidth="1"/>
    <col min="9477" max="9477" width="11" style="1" customWidth="1"/>
    <col min="9478" max="9479" width="9.140625" style="1"/>
    <col min="9480" max="9480" width="30.140625" style="1" bestFit="1" customWidth="1"/>
    <col min="9481" max="9724" width="9.140625" style="1"/>
    <col min="9725" max="9725" width="34" style="1" customWidth="1"/>
    <col min="9726" max="9726" width="7" style="1" customWidth="1"/>
    <col min="9727" max="9727" width="19.5703125" style="1" customWidth="1"/>
    <col min="9728" max="9728" width="7.28515625" style="1" bestFit="1" customWidth="1"/>
    <col min="9729" max="9729" width="8.140625" style="1" bestFit="1" customWidth="1"/>
    <col min="9730" max="9730" width="9.140625" style="1" customWidth="1"/>
    <col min="9731" max="9731" width="9.28515625" style="1" bestFit="1" customWidth="1"/>
    <col min="9732" max="9732" width="12.140625" style="1" customWidth="1"/>
    <col min="9733" max="9733" width="11" style="1" customWidth="1"/>
    <col min="9734" max="9735" width="9.140625" style="1"/>
    <col min="9736" max="9736" width="30.140625" style="1" bestFit="1" customWidth="1"/>
    <col min="9737" max="9980" width="9.140625" style="1"/>
    <col min="9981" max="9981" width="34" style="1" customWidth="1"/>
    <col min="9982" max="9982" width="7" style="1" customWidth="1"/>
    <col min="9983" max="9983" width="19.5703125" style="1" customWidth="1"/>
    <col min="9984" max="9984" width="7.28515625" style="1" bestFit="1" customWidth="1"/>
    <col min="9985" max="9985" width="8.140625" style="1" bestFit="1" customWidth="1"/>
    <col min="9986" max="9986" width="9.140625" style="1" customWidth="1"/>
    <col min="9987" max="9987" width="9.28515625" style="1" bestFit="1" customWidth="1"/>
    <col min="9988" max="9988" width="12.140625" style="1" customWidth="1"/>
    <col min="9989" max="9989" width="11" style="1" customWidth="1"/>
    <col min="9990" max="9991" width="9.140625" style="1"/>
    <col min="9992" max="9992" width="30.140625" style="1" bestFit="1" customWidth="1"/>
    <col min="9993" max="10236" width="9.140625" style="1"/>
    <col min="10237" max="10237" width="34" style="1" customWidth="1"/>
    <col min="10238" max="10238" width="7" style="1" customWidth="1"/>
    <col min="10239" max="10239" width="19.5703125" style="1" customWidth="1"/>
    <col min="10240" max="10240" width="7.28515625" style="1" bestFit="1" customWidth="1"/>
    <col min="10241" max="10241" width="8.140625" style="1" bestFit="1" customWidth="1"/>
    <col min="10242" max="10242" width="9.140625" style="1" customWidth="1"/>
    <col min="10243" max="10243" width="9.28515625" style="1" bestFit="1" customWidth="1"/>
    <col min="10244" max="10244" width="12.140625" style="1" customWidth="1"/>
    <col min="10245" max="10245" width="11" style="1" customWidth="1"/>
    <col min="10246" max="10247" width="9.140625" style="1"/>
    <col min="10248" max="10248" width="30.140625" style="1" bestFit="1" customWidth="1"/>
    <col min="10249" max="10492" width="9.140625" style="1"/>
    <col min="10493" max="10493" width="34" style="1" customWidth="1"/>
    <col min="10494" max="10494" width="7" style="1" customWidth="1"/>
    <col min="10495" max="10495" width="19.5703125" style="1" customWidth="1"/>
    <col min="10496" max="10496" width="7.28515625" style="1" bestFit="1" customWidth="1"/>
    <col min="10497" max="10497" width="8.140625" style="1" bestFit="1" customWidth="1"/>
    <col min="10498" max="10498" width="9.140625" style="1" customWidth="1"/>
    <col min="10499" max="10499" width="9.28515625" style="1" bestFit="1" customWidth="1"/>
    <col min="10500" max="10500" width="12.140625" style="1" customWidth="1"/>
    <col min="10501" max="10501" width="11" style="1" customWidth="1"/>
    <col min="10502" max="10503" width="9.140625" style="1"/>
    <col min="10504" max="10504" width="30.140625" style="1" bestFit="1" customWidth="1"/>
    <col min="10505" max="10748" width="9.140625" style="1"/>
    <col min="10749" max="10749" width="34" style="1" customWidth="1"/>
    <col min="10750" max="10750" width="7" style="1" customWidth="1"/>
    <col min="10751" max="10751" width="19.5703125" style="1" customWidth="1"/>
    <col min="10752" max="10752" width="7.28515625" style="1" bestFit="1" customWidth="1"/>
    <col min="10753" max="10753" width="8.140625" style="1" bestFit="1" customWidth="1"/>
    <col min="10754" max="10754" width="9.140625" style="1" customWidth="1"/>
    <col min="10755" max="10755" width="9.28515625" style="1" bestFit="1" customWidth="1"/>
    <col min="10756" max="10756" width="12.140625" style="1" customWidth="1"/>
    <col min="10757" max="10757" width="11" style="1" customWidth="1"/>
    <col min="10758" max="10759" width="9.140625" style="1"/>
    <col min="10760" max="10760" width="30.140625" style="1" bestFit="1" customWidth="1"/>
    <col min="10761" max="11004" width="9.140625" style="1"/>
    <col min="11005" max="11005" width="34" style="1" customWidth="1"/>
    <col min="11006" max="11006" width="7" style="1" customWidth="1"/>
    <col min="11007" max="11007" width="19.5703125" style="1" customWidth="1"/>
    <col min="11008" max="11008" width="7.28515625" style="1" bestFit="1" customWidth="1"/>
    <col min="11009" max="11009" width="8.140625" style="1" bestFit="1" customWidth="1"/>
    <col min="11010" max="11010" width="9.140625" style="1" customWidth="1"/>
    <col min="11011" max="11011" width="9.28515625" style="1" bestFit="1" customWidth="1"/>
    <col min="11012" max="11012" width="12.140625" style="1" customWidth="1"/>
    <col min="11013" max="11013" width="11" style="1" customWidth="1"/>
    <col min="11014" max="11015" width="9.140625" style="1"/>
    <col min="11016" max="11016" width="30.140625" style="1" bestFit="1" customWidth="1"/>
    <col min="11017" max="11260" width="9.140625" style="1"/>
    <col min="11261" max="11261" width="34" style="1" customWidth="1"/>
    <col min="11262" max="11262" width="7" style="1" customWidth="1"/>
    <col min="11263" max="11263" width="19.5703125" style="1" customWidth="1"/>
    <col min="11264" max="11264" width="7.28515625" style="1" bestFit="1" customWidth="1"/>
    <col min="11265" max="11265" width="8.140625" style="1" bestFit="1" customWidth="1"/>
    <col min="11266" max="11266" width="9.140625" style="1" customWidth="1"/>
    <col min="11267" max="11267" width="9.28515625" style="1" bestFit="1" customWidth="1"/>
    <col min="11268" max="11268" width="12.140625" style="1" customWidth="1"/>
    <col min="11269" max="11269" width="11" style="1" customWidth="1"/>
    <col min="11270" max="11271" width="9.140625" style="1"/>
    <col min="11272" max="11272" width="30.140625" style="1" bestFit="1" customWidth="1"/>
    <col min="11273" max="11516" width="9.140625" style="1"/>
    <col min="11517" max="11517" width="34" style="1" customWidth="1"/>
    <col min="11518" max="11518" width="7" style="1" customWidth="1"/>
    <col min="11519" max="11519" width="19.5703125" style="1" customWidth="1"/>
    <col min="11520" max="11520" width="7.28515625" style="1" bestFit="1" customWidth="1"/>
    <col min="11521" max="11521" width="8.140625" style="1" bestFit="1" customWidth="1"/>
    <col min="11522" max="11522" width="9.140625" style="1" customWidth="1"/>
    <col min="11523" max="11523" width="9.28515625" style="1" bestFit="1" customWidth="1"/>
    <col min="11524" max="11524" width="12.140625" style="1" customWidth="1"/>
    <col min="11525" max="11525" width="11" style="1" customWidth="1"/>
    <col min="11526" max="11527" width="9.140625" style="1"/>
    <col min="11528" max="11528" width="30.140625" style="1" bestFit="1" customWidth="1"/>
    <col min="11529" max="11772" width="9.140625" style="1"/>
    <col min="11773" max="11773" width="34" style="1" customWidth="1"/>
    <col min="11774" max="11774" width="7" style="1" customWidth="1"/>
    <col min="11775" max="11775" width="19.5703125" style="1" customWidth="1"/>
    <col min="11776" max="11776" width="7.28515625" style="1" bestFit="1" customWidth="1"/>
    <col min="11777" max="11777" width="8.140625" style="1" bestFit="1" customWidth="1"/>
    <col min="11778" max="11778" width="9.140625" style="1" customWidth="1"/>
    <col min="11779" max="11779" width="9.28515625" style="1" bestFit="1" customWidth="1"/>
    <col min="11780" max="11780" width="12.140625" style="1" customWidth="1"/>
    <col min="11781" max="11781" width="11" style="1" customWidth="1"/>
    <col min="11782" max="11783" width="9.140625" style="1"/>
    <col min="11784" max="11784" width="30.140625" style="1" bestFit="1" customWidth="1"/>
    <col min="11785" max="12028" width="9.140625" style="1"/>
    <col min="12029" max="12029" width="34" style="1" customWidth="1"/>
    <col min="12030" max="12030" width="7" style="1" customWidth="1"/>
    <col min="12031" max="12031" width="19.5703125" style="1" customWidth="1"/>
    <col min="12032" max="12032" width="7.28515625" style="1" bestFit="1" customWidth="1"/>
    <col min="12033" max="12033" width="8.140625" style="1" bestFit="1" customWidth="1"/>
    <col min="12034" max="12034" width="9.140625" style="1" customWidth="1"/>
    <col min="12035" max="12035" width="9.28515625" style="1" bestFit="1" customWidth="1"/>
    <col min="12036" max="12036" width="12.140625" style="1" customWidth="1"/>
    <col min="12037" max="12037" width="11" style="1" customWidth="1"/>
    <col min="12038" max="12039" width="9.140625" style="1"/>
    <col min="12040" max="12040" width="30.140625" style="1" bestFit="1" customWidth="1"/>
    <col min="12041" max="12284" width="9.140625" style="1"/>
    <col min="12285" max="12285" width="34" style="1" customWidth="1"/>
    <col min="12286" max="12286" width="7" style="1" customWidth="1"/>
    <col min="12287" max="12287" width="19.5703125" style="1" customWidth="1"/>
    <col min="12288" max="12288" width="7.28515625" style="1" bestFit="1" customWidth="1"/>
    <col min="12289" max="12289" width="8.140625" style="1" bestFit="1" customWidth="1"/>
    <col min="12290" max="12290" width="9.140625" style="1" customWidth="1"/>
    <col min="12291" max="12291" width="9.28515625" style="1" bestFit="1" customWidth="1"/>
    <col min="12292" max="12292" width="12.140625" style="1" customWidth="1"/>
    <col min="12293" max="12293" width="11" style="1" customWidth="1"/>
    <col min="12294" max="12295" width="9.140625" style="1"/>
    <col min="12296" max="12296" width="30.140625" style="1" bestFit="1" customWidth="1"/>
    <col min="12297" max="12540" width="9.140625" style="1"/>
    <col min="12541" max="12541" width="34" style="1" customWidth="1"/>
    <col min="12542" max="12542" width="7" style="1" customWidth="1"/>
    <col min="12543" max="12543" width="19.5703125" style="1" customWidth="1"/>
    <col min="12544" max="12544" width="7.28515625" style="1" bestFit="1" customWidth="1"/>
    <col min="12545" max="12545" width="8.140625" style="1" bestFit="1" customWidth="1"/>
    <col min="12546" max="12546" width="9.140625" style="1" customWidth="1"/>
    <col min="12547" max="12547" width="9.28515625" style="1" bestFit="1" customWidth="1"/>
    <col min="12548" max="12548" width="12.140625" style="1" customWidth="1"/>
    <col min="12549" max="12549" width="11" style="1" customWidth="1"/>
    <col min="12550" max="12551" width="9.140625" style="1"/>
    <col min="12552" max="12552" width="30.140625" style="1" bestFit="1" customWidth="1"/>
    <col min="12553" max="12796" width="9.140625" style="1"/>
    <col min="12797" max="12797" width="34" style="1" customWidth="1"/>
    <col min="12798" max="12798" width="7" style="1" customWidth="1"/>
    <col min="12799" max="12799" width="19.5703125" style="1" customWidth="1"/>
    <col min="12800" max="12800" width="7.28515625" style="1" bestFit="1" customWidth="1"/>
    <col min="12801" max="12801" width="8.140625" style="1" bestFit="1" customWidth="1"/>
    <col min="12802" max="12802" width="9.140625" style="1" customWidth="1"/>
    <col min="12803" max="12803" width="9.28515625" style="1" bestFit="1" customWidth="1"/>
    <col min="12804" max="12804" width="12.140625" style="1" customWidth="1"/>
    <col min="12805" max="12805" width="11" style="1" customWidth="1"/>
    <col min="12806" max="12807" width="9.140625" style="1"/>
    <col min="12808" max="12808" width="30.140625" style="1" bestFit="1" customWidth="1"/>
    <col min="12809" max="13052" width="9.140625" style="1"/>
    <col min="13053" max="13053" width="34" style="1" customWidth="1"/>
    <col min="13054" max="13054" width="7" style="1" customWidth="1"/>
    <col min="13055" max="13055" width="19.5703125" style="1" customWidth="1"/>
    <col min="13056" max="13056" width="7.28515625" style="1" bestFit="1" customWidth="1"/>
    <col min="13057" max="13057" width="8.140625" style="1" bestFit="1" customWidth="1"/>
    <col min="13058" max="13058" width="9.140625" style="1" customWidth="1"/>
    <col min="13059" max="13059" width="9.28515625" style="1" bestFit="1" customWidth="1"/>
    <col min="13060" max="13060" width="12.140625" style="1" customWidth="1"/>
    <col min="13061" max="13061" width="11" style="1" customWidth="1"/>
    <col min="13062" max="13063" width="9.140625" style="1"/>
    <col min="13064" max="13064" width="30.140625" style="1" bestFit="1" customWidth="1"/>
    <col min="13065" max="13308" width="9.140625" style="1"/>
    <col min="13309" max="13309" width="34" style="1" customWidth="1"/>
    <col min="13310" max="13310" width="7" style="1" customWidth="1"/>
    <col min="13311" max="13311" width="19.5703125" style="1" customWidth="1"/>
    <col min="13312" max="13312" width="7.28515625" style="1" bestFit="1" customWidth="1"/>
    <col min="13313" max="13313" width="8.140625" style="1" bestFit="1" customWidth="1"/>
    <col min="13314" max="13314" width="9.140625" style="1" customWidth="1"/>
    <col min="13315" max="13315" width="9.28515625" style="1" bestFit="1" customWidth="1"/>
    <col min="13316" max="13316" width="12.140625" style="1" customWidth="1"/>
    <col min="13317" max="13317" width="11" style="1" customWidth="1"/>
    <col min="13318" max="13319" width="9.140625" style="1"/>
    <col min="13320" max="13320" width="30.140625" style="1" bestFit="1" customWidth="1"/>
    <col min="13321" max="13564" width="9.140625" style="1"/>
    <col min="13565" max="13565" width="34" style="1" customWidth="1"/>
    <col min="13566" max="13566" width="7" style="1" customWidth="1"/>
    <col min="13567" max="13567" width="19.5703125" style="1" customWidth="1"/>
    <col min="13568" max="13568" width="7.28515625" style="1" bestFit="1" customWidth="1"/>
    <col min="13569" max="13569" width="8.140625" style="1" bestFit="1" customWidth="1"/>
    <col min="13570" max="13570" width="9.140625" style="1" customWidth="1"/>
    <col min="13571" max="13571" width="9.28515625" style="1" bestFit="1" customWidth="1"/>
    <col min="13572" max="13572" width="12.140625" style="1" customWidth="1"/>
    <col min="13573" max="13573" width="11" style="1" customWidth="1"/>
    <col min="13574" max="13575" width="9.140625" style="1"/>
    <col min="13576" max="13576" width="30.140625" style="1" bestFit="1" customWidth="1"/>
    <col min="13577" max="13820" width="9.140625" style="1"/>
    <col min="13821" max="13821" width="34" style="1" customWidth="1"/>
    <col min="13822" max="13822" width="7" style="1" customWidth="1"/>
    <col min="13823" max="13823" width="19.5703125" style="1" customWidth="1"/>
    <col min="13824" max="13824" width="7.28515625" style="1" bestFit="1" customWidth="1"/>
    <col min="13825" max="13825" width="8.140625" style="1" bestFit="1" customWidth="1"/>
    <col min="13826" max="13826" width="9.140625" style="1" customWidth="1"/>
    <col min="13827" max="13827" width="9.28515625" style="1" bestFit="1" customWidth="1"/>
    <col min="13828" max="13828" width="12.140625" style="1" customWidth="1"/>
    <col min="13829" max="13829" width="11" style="1" customWidth="1"/>
    <col min="13830" max="13831" width="9.140625" style="1"/>
    <col min="13832" max="13832" width="30.140625" style="1" bestFit="1" customWidth="1"/>
    <col min="13833" max="14076" width="9.140625" style="1"/>
    <col min="14077" max="14077" width="34" style="1" customWidth="1"/>
    <col min="14078" max="14078" width="7" style="1" customWidth="1"/>
    <col min="14079" max="14079" width="19.5703125" style="1" customWidth="1"/>
    <col min="14080" max="14080" width="7.28515625" style="1" bestFit="1" customWidth="1"/>
    <col min="14081" max="14081" width="8.140625" style="1" bestFit="1" customWidth="1"/>
    <col min="14082" max="14082" width="9.140625" style="1" customWidth="1"/>
    <col min="14083" max="14083" width="9.28515625" style="1" bestFit="1" customWidth="1"/>
    <col min="14084" max="14084" width="12.140625" style="1" customWidth="1"/>
    <col min="14085" max="14085" width="11" style="1" customWidth="1"/>
    <col min="14086" max="14087" width="9.140625" style="1"/>
    <col min="14088" max="14088" width="30.140625" style="1" bestFit="1" customWidth="1"/>
    <col min="14089" max="14332" width="9.140625" style="1"/>
    <col min="14333" max="14333" width="34" style="1" customWidth="1"/>
    <col min="14334" max="14334" width="7" style="1" customWidth="1"/>
    <col min="14335" max="14335" width="19.5703125" style="1" customWidth="1"/>
    <col min="14336" max="14336" width="7.28515625" style="1" bestFit="1" customWidth="1"/>
    <col min="14337" max="14337" width="8.140625" style="1" bestFit="1" customWidth="1"/>
    <col min="14338" max="14338" width="9.140625" style="1" customWidth="1"/>
    <col min="14339" max="14339" width="9.28515625" style="1" bestFit="1" customWidth="1"/>
    <col min="14340" max="14340" width="12.140625" style="1" customWidth="1"/>
    <col min="14341" max="14341" width="11" style="1" customWidth="1"/>
    <col min="14342" max="14343" width="9.140625" style="1"/>
    <col min="14344" max="14344" width="30.140625" style="1" bestFit="1" customWidth="1"/>
    <col min="14345" max="14588" width="9.140625" style="1"/>
    <col min="14589" max="14589" width="34" style="1" customWidth="1"/>
    <col min="14590" max="14590" width="7" style="1" customWidth="1"/>
    <col min="14591" max="14591" width="19.5703125" style="1" customWidth="1"/>
    <col min="14592" max="14592" width="7.28515625" style="1" bestFit="1" customWidth="1"/>
    <col min="14593" max="14593" width="8.140625" style="1" bestFit="1" customWidth="1"/>
    <col min="14594" max="14594" width="9.140625" style="1" customWidth="1"/>
    <col min="14595" max="14595" width="9.28515625" style="1" bestFit="1" customWidth="1"/>
    <col min="14596" max="14596" width="12.140625" style="1" customWidth="1"/>
    <col min="14597" max="14597" width="11" style="1" customWidth="1"/>
    <col min="14598" max="14599" width="9.140625" style="1"/>
    <col min="14600" max="14600" width="30.140625" style="1" bestFit="1" customWidth="1"/>
    <col min="14601" max="14844" width="9.140625" style="1"/>
    <col min="14845" max="14845" width="34" style="1" customWidth="1"/>
    <col min="14846" max="14846" width="7" style="1" customWidth="1"/>
    <col min="14847" max="14847" width="19.5703125" style="1" customWidth="1"/>
    <col min="14848" max="14848" width="7.28515625" style="1" bestFit="1" customWidth="1"/>
    <col min="14849" max="14849" width="8.140625" style="1" bestFit="1" customWidth="1"/>
    <col min="14850" max="14850" width="9.140625" style="1" customWidth="1"/>
    <col min="14851" max="14851" width="9.28515625" style="1" bestFit="1" customWidth="1"/>
    <col min="14852" max="14852" width="12.140625" style="1" customWidth="1"/>
    <col min="14853" max="14853" width="11" style="1" customWidth="1"/>
    <col min="14854" max="14855" width="9.140625" style="1"/>
    <col min="14856" max="14856" width="30.140625" style="1" bestFit="1" customWidth="1"/>
    <col min="14857" max="15100" width="9.140625" style="1"/>
    <col min="15101" max="15101" width="34" style="1" customWidth="1"/>
    <col min="15102" max="15102" width="7" style="1" customWidth="1"/>
    <col min="15103" max="15103" width="19.5703125" style="1" customWidth="1"/>
    <col min="15104" max="15104" width="7.28515625" style="1" bestFit="1" customWidth="1"/>
    <col min="15105" max="15105" width="8.140625" style="1" bestFit="1" customWidth="1"/>
    <col min="15106" max="15106" width="9.140625" style="1" customWidth="1"/>
    <col min="15107" max="15107" width="9.28515625" style="1" bestFit="1" customWidth="1"/>
    <col min="15108" max="15108" width="12.140625" style="1" customWidth="1"/>
    <col min="15109" max="15109" width="11" style="1" customWidth="1"/>
    <col min="15110" max="15111" width="9.140625" style="1"/>
    <col min="15112" max="15112" width="30.140625" style="1" bestFit="1" customWidth="1"/>
    <col min="15113" max="15356" width="9.140625" style="1"/>
    <col min="15357" max="15357" width="34" style="1" customWidth="1"/>
    <col min="15358" max="15358" width="7" style="1" customWidth="1"/>
    <col min="15359" max="15359" width="19.5703125" style="1" customWidth="1"/>
    <col min="15360" max="15360" width="7.28515625" style="1" bestFit="1" customWidth="1"/>
    <col min="15361" max="15361" width="8.140625" style="1" bestFit="1" customWidth="1"/>
    <col min="15362" max="15362" width="9.140625" style="1" customWidth="1"/>
    <col min="15363" max="15363" width="9.28515625" style="1" bestFit="1" customWidth="1"/>
    <col min="15364" max="15364" width="12.140625" style="1" customWidth="1"/>
    <col min="15365" max="15365" width="11" style="1" customWidth="1"/>
    <col min="15366" max="15367" width="9.140625" style="1"/>
    <col min="15368" max="15368" width="30.140625" style="1" bestFit="1" customWidth="1"/>
    <col min="15369" max="15612" width="9.140625" style="1"/>
    <col min="15613" max="15613" width="34" style="1" customWidth="1"/>
    <col min="15614" max="15614" width="7" style="1" customWidth="1"/>
    <col min="15615" max="15615" width="19.5703125" style="1" customWidth="1"/>
    <col min="15616" max="15616" width="7.28515625" style="1" bestFit="1" customWidth="1"/>
    <col min="15617" max="15617" width="8.140625" style="1" bestFit="1" customWidth="1"/>
    <col min="15618" max="15618" width="9.140625" style="1" customWidth="1"/>
    <col min="15619" max="15619" width="9.28515625" style="1" bestFit="1" customWidth="1"/>
    <col min="15620" max="15620" width="12.140625" style="1" customWidth="1"/>
    <col min="15621" max="15621" width="11" style="1" customWidth="1"/>
    <col min="15622" max="15623" width="9.140625" style="1"/>
    <col min="15624" max="15624" width="30.140625" style="1" bestFit="1" customWidth="1"/>
    <col min="15625" max="15868" width="9.140625" style="1"/>
    <col min="15869" max="15869" width="34" style="1" customWidth="1"/>
    <col min="15870" max="15870" width="7" style="1" customWidth="1"/>
    <col min="15871" max="15871" width="19.5703125" style="1" customWidth="1"/>
    <col min="15872" max="15872" width="7.28515625" style="1" bestFit="1" customWidth="1"/>
    <col min="15873" max="15873" width="8.140625" style="1" bestFit="1" customWidth="1"/>
    <col min="15874" max="15874" width="9.140625" style="1" customWidth="1"/>
    <col min="15875" max="15875" width="9.28515625" style="1" bestFit="1" customWidth="1"/>
    <col min="15876" max="15876" width="12.140625" style="1" customWidth="1"/>
    <col min="15877" max="15877" width="11" style="1" customWidth="1"/>
    <col min="15878" max="15879" width="9.140625" style="1"/>
    <col min="15880" max="15880" width="30.140625" style="1" bestFit="1" customWidth="1"/>
    <col min="15881" max="16124" width="9.140625" style="1"/>
    <col min="16125" max="16125" width="34" style="1" customWidth="1"/>
    <col min="16126" max="16126" width="7" style="1" customWidth="1"/>
    <col min="16127" max="16127" width="19.5703125" style="1" customWidth="1"/>
    <col min="16128" max="16128" width="7.28515625" style="1" bestFit="1" customWidth="1"/>
    <col min="16129" max="16129" width="8.140625" style="1" bestFit="1" customWidth="1"/>
    <col min="16130" max="16130" width="9.140625" style="1" customWidth="1"/>
    <col min="16131" max="16131" width="9.28515625" style="1" bestFit="1" customWidth="1"/>
    <col min="16132" max="16132" width="12.140625" style="1" customWidth="1"/>
    <col min="16133" max="16133" width="11" style="1" customWidth="1"/>
    <col min="16134" max="16135" width="9.140625" style="1"/>
    <col min="16136" max="16136" width="30.140625" style="1" bestFit="1" customWidth="1"/>
    <col min="16137" max="16384" width="9.140625" style="1"/>
  </cols>
  <sheetData>
    <row r="1" spans="1:9" ht="27.75" customHeight="1">
      <c r="A1" s="109" t="s">
        <v>33</v>
      </c>
      <c r="B1" s="109"/>
      <c r="C1" s="109"/>
      <c r="D1" s="109"/>
      <c r="E1" s="109"/>
      <c r="F1" s="109"/>
      <c r="G1" s="109"/>
      <c r="H1" s="109"/>
      <c r="I1" s="109"/>
    </row>
    <row r="2" spans="1:9" ht="24.75" customHeight="1">
      <c r="A2" s="109" t="s">
        <v>38</v>
      </c>
      <c r="B2" s="109"/>
      <c r="C2" s="109"/>
      <c r="D2" s="109"/>
      <c r="E2" s="109"/>
      <c r="F2" s="109"/>
      <c r="G2" s="109"/>
      <c r="H2" s="109"/>
      <c r="I2" s="109"/>
    </row>
    <row r="3" spans="1:9" ht="12.75" customHeight="1">
      <c r="A3" s="114" t="s">
        <v>90</v>
      </c>
      <c r="B3" s="114"/>
      <c r="C3" s="114"/>
      <c r="D3" s="114"/>
      <c r="E3" s="114"/>
      <c r="F3" s="114"/>
      <c r="G3" s="114"/>
      <c r="H3" s="114"/>
      <c r="I3" s="114"/>
    </row>
    <row r="4" spans="1:9" ht="12.75" customHeight="1">
      <c r="A4" s="115" t="s">
        <v>34</v>
      </c>
      <c r="B4" s="116"/>
      <c r="C4" s="116"/>
      <c r="D4" s="116"/>
      <c r="E4" s="116"/>
      <c r="F4" s="20">
        <v>6</v>
      </c>
      <c r="G4" s="18"/>
      <c r="H4" s="18"/>
      <c r="I4" s="19"/>
    </row>
    <row r="5" spans="1:9" ht="76.5" customHeight="1">
      <c r="A5" s="45" t="s">
        <v>6</v>
      </c>
      <c r="B5" s="45" t="e">
        <f>VLOOKUP(F4,'Planilha de Custo'!1:1048576,2,0)</f>
        <v>#N/A</v>
      </c>
      <c r="C5" s="117" t="e">
        <f>VLOOKUP(F4,'Planilha de Custo'!1:1048576,3,0)</f>
        <v>#N/A</v>
      </c>
      <c r="D5" s="118"/>
      <c r="E5" s="118"/>
      <c r="F5" s="118"/>
      <c r="G5" s="118"/>
      <c r="H5" s="54" t="s">
        <v>35</v>
      </c>
      <c r="I5" s="21" t="e">
        <f>VLOOKUP(F4,'Planilha de Custo'!1:1048576,4,0)</f>
        <v>#N/A</v>
      </c>
    </row>
    <row r="6" spans="1:9">
      <c r="A6" s="51" t="s">
        <v>7</v>
      </c>
      <c r="B6" s="50" t="s">
        <v>8</v>
      </c>
      <c r="C6" s="50" t="s">
        <v>9</v>
      </c>
      <c r="D6" s="32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9" t="s">
        <v>15</v>
      </c>
    </row>
    <row r="7" spans="1:9">
      <c r="A7" s="112" t="s">
        <v>16</v>
      </c>
      <c r="B7" s="112"/>
      <c r="C7" s="112"/>
      <c r="D7" s="112"/>
      <c r="E7" s="112"/>
      <c r="F7" s="112"/>
      <c r="G7" s="112"/>
      <c r="H7" s="112"/>
      <c r="I7" s="112"/>
    </row>
    <row r="8" spans="1:9">
      <c r="A8" s="7"/>
      <c r="B8" s="2"/>
      <c r="C8" s="2"/>
      <c r="D8" s="33"/>
      <c r="E8" s="3"/>
      <c r="F8" s="3"/>
      <c r="G8" s="3"/>
      <c r="H8" s="3"/>
      <c r="I8" s="3"/>
    </row>
    <row r="9" spans="1:9">
      <c r="A9" s="7"/>
      <c r="B9" s="2"/>
      <c r="C9" s="2"/>
      <c r="D9" s="33"/>
      <c r="E9" s="3"/>
      <c r="F9" s="14"/>
      <c r="G9" s="3"/>
      <c r="H9" s="3"/>
      <c r="I9" s="3"/>
    </row>
    <row r="10" spans="1:9">
      <c r="A10" s="15"/>
      <c r="B10" s="2"/>
      <c r="C10" s="4"/>
      <c r="D10" s="33"/>
      <c r="E10" s="3"/>
      <c r="F10" s="5"/>
      <c r="G10" s="3"/>
      <c r="H10" s="3"/>
      <c r="I10" s="3"/>
    </row>
    <row r="11" spans="1:9">
      <c r="A11" s="15"/>
      <c r="B11" s="2"/>
      <c r="C11" s="4"/>
      <c r="D11" s="33"/>
      <c r="E11" s="3"/>
      <c r="F11" s="5"/>
      <c r="G11" s="3"/>
      <c r="H11" s="3"/>
      <c r="I11" s="3"/>
    </row>
    <row r="12" spans="1:9">
      <c r="A12" s="15"/>
      <c r="B12" s="2"/>
      <c r="C12" s="4"/>
      <c r="D12" s="33"/>
      <c r="E12" s="3"/>
      <c r="F12" s="5"/>
      <c r="G12" s="3"/>
      <c r="H12" s="3"/>
      <c r="I12" s="3"/>
    </row>
    <row r="13" spans="1:9">
      <c r="A13" s="111" t="s">
        <v>21</v>
      </c>
      <c r="B13" s="111"/>
      <c r="C13" s="111"/>
      <c r="D13" s="111"/>
      <c r="E13" s="111"/>
      <c r="F13" s="111"/>
      <c r="G13" s="111"/>
      <c r="H13" s="111"/>
      <c r="I13" s="16">
        <f>SUM(I8:I12)</f>
        <v>0</v>
      </c>
    </row>
    <row r="14" spans="1:9">
      <c r="A14" s="112" t="s">
        <v>22</v>
      </c>
      <c r="B14" s="112"/>
      <c r="C14" s="112"/>
      <c r="D14" s="112"/>
      <c r="E14" s="112"/>
      <c r="F14" s="112"/>
      <c r="G14" s="112"/>
      <c r="H14" s="112"/>
      <c r="I14" s="112"/>
    </row>
    <row r="15" spans="1:9" ht="36">
      <c r="A15" s="48" t="s">
        <v>52</v>
      </c>
      <c r="B15" s="68" t="s">
        <v>46</v>
      </c>
      <c r="C15" s="68" t="s">
        <v>48</v>
      </c>
      <c r="D15" s="82">
        <v>1</v>
      </c>
      <c r="E15" s="82">
        <v>1</v>
      </c>
      <c r="F15" s="67">
        <f>2294.41+3024.8</f>
        <v>5319.21</v>
      </c>
      <c r="G15" s="82">
        <v>0</v>
      </c>
      <c r="H15" s="82">
        <f>F15</f>
        <v>5319.21</v>
      </c>
      <c r="I15" s="64">
        <f>H15*D15</f>
        <v>5319.21</v>
      </c>
    </row>
    <row r="16" spans="1:9">
      <c r="A16" s="15"/>
      <c r="B16" s="6"/>
      <c r="C16" s="6"/>
      <c r="D16" s="33"/>
      <c r="E16" s="3"/>
      <c r="F16" s="3"/>
      <c r="G16" s="3"/>
      <c r="H16" s="3"/>
      <c r="I16" s="3"/>
    </row>
    <row r="17" spans="1:9">
      <c r="A17" s="15"/>
      <c r="B17" s="6"/>
      <c r="C17" s="6"/>
      <c r="D17" s="33"/>
      <c r="E17" s="3"/>
      <c r="F17" s="17"/>
      <c r="G17" s="3"/>
      <c r="H17" s="3"/>
      <c r="I17" s="3"/>
    </row>
    <row r="18" spans="1:9">
      <c r="A18" s="15"/>
      <c r="B18" s="6"/>
      <c r="C18" s="6"/>
      <c r="D18" s="33"/>
      <c r="E18" s="3"/>
      <c r="F18" s="3"/>
      <c r="G18" s="3"/>
      <c r="H18" s="3"/>
      <c r="I18" s="3"/>
    </row>
    <row r="19" spans="1:9">
      <c r="A19" s="15"/>
      <c r="B19" s="6"/>
      <c r="C19" s="6"/>
      <c r="D19" s="33"/>
      <c r="E19" s="3"/>
      <c r="F19" s="3"/>
      <c r="G19" s="3"/>
      <c r="H19" s="3"/>
      <c r="I19" s="3"/>
    </row>
    <row r="20" spans="1:9">
      <c r="A20" s="15"/>
      <c r="B20" s="6"/>
      <c r="C20" s="6"/>
      <c r="D20" s="33"/>
      <c r="E20" s="3"/>
      <c r="F20" s="3"/>
      <c r="G20" s="3"/>
      <c r="H20" s="3"/>
      <c r="I20" s="3"/>
    </row>
    <row r="21" spans="1:9">
      <c r="A21" s="15"/>
      <c r="B21" s="6"/>
      <c r="C21" s="6"/>
      <c r="D21" s="33"/>
      <c r="E21" s="3"/>
      <c r="F21" s="3"/>
      <c r="G21" s="3"/>
      <c r="H21" s="3"/>
      <c r="I21" s="3"/>
    </row>
    <row r="22" spans="1:9">
      <c r="A22" s="15"/>
      <c r="B22" s="6"/>
      <c r="C22" s="6"/>
      <c r="D22" s="33"/>
      <c r="E22" s="3"/>
      <c r="F22" s="3"/>
      <c r="G22" s="3"/>
      <c r="H22" s="3"/>
      <c r="I22" s="3"/>
    </row>
    <row r="23" spans="1:9">
      <c r="A23" s="15"/>
      <c r="B23" s="6"/>
      <c r="C23" s="6"/>
      <c r="D23" s="33"/>
      <c r="E23" s="3"/>
      <c r="F23" s="3"/>
      <c r="G23" s="3"/>
      <c r="H23" s="3"/>
      <c r="I23" s="3"/>
    </row>
    <row r="24" spans="1:9">
      <c r="A24" s="15"/>
      <c r="B24" s="6"/>
      <c r="C24" s="6"/>
      <c r="D24" s="33"/>
      <c r="E24" s="3"/>
      <c r="F24" s="3"/>
      <c r="G24" s="3"/>
      <c r="H24" s="3"/>
      <c r="I24" s="3"/>
    </row>
    <row r="25" spans="1:9">
      <c r="A25" s="15"/>
      <c r="B25" s="6"/>
      <c r="C25" s="6"/>
      <c r="D25" s="33"/>
      <c r="E25" s="3"/>
      <c r="F25" s="3"/>
      <c r="G25" s="3"/>
      <c r="H25" s="3"/>
      <c r="I25" s="3"/>
    </row>
    <row r="26" spans="1:9">
      <c r="A26" s="111" t="s">
        <v>21</v>
      </c>
      <c r="B26" s="111"/>
      <c r="C26" s="111"/>
      <c r="D26" s="111"/>
      <c r="E26" s="111"/>
      <c r="F26" s="111"/>
      <c r="G26" s="111"/>
      <c r="H26" s="111"/>
      <c r="I26" s="16">
        <f>SUM(I15:I25)</f>
        <v>5319.21</v>
      </c>
    </row>
    <row r="27" spans="1:9">
      <c r="A27" s="112" t="s">
        <v>23</v>
      </c>
      <c r="B27" s="112"/>
      <c r="C27" s="112"/>
      <c r="D27" s="112"/>
      <c r="E27" s="112"/>
      <c r="F27" s="112"/>
      <c r="G27" s="112"/>
      <c r="H27" s="112"/>
      <c r="I27" s="112"/>
    </row>
    <row r="28" spans="1:9">
      <c r="A28" s="46"/>
      <c r="B28" s="7"/>
      <c r="C28" s="2"/>
      <c r="D28" s="34"/>
      <c r="E28" s="8"/>
      <c r="F28" s="17"/>
      <c r="G28" s="3"/>
      <c r="H28" s="3"/>
      <c r="I28" s="3"/>
    </row>
    <row r="29" spans="1:9">
      <c r="A29" s="15"/>
      <c r="B29" s="6"/>
      <c r="C29" s="6"/>
      <c r="D29" s="33"/>
      <c r="E29" s="3"/>
      <c r="F29" s="3"/>
      <c r="G29" s="3"/>
      <c r="H29" s="3"/>
      <c r="I29" s="3"/>
    </row>
    <row r="30" spans="1:9">
      <c r="A30" s="15"/>
      <c r="B30" s="6"/>
      <c r="C30" s="6"/>
      <c r="D30" s="33"/>
      <c r="E30" s="3"/>
      <c r="F30" s="3"/>
      <c r="G30" s="3"/>
      <c r="H30" s="3"/>
      <c r="I30" s="3"/>
    </row>
    <row r="31" spans="1:9">
      <c r="A31" s="15"/>
      <c r="B31" s="6"/>
      <c r="C31" s="6"/>
      <c r="D31" s="33"/>
      <c r="E31" s="3"/>
      <c r="F31" s="3"/>
      <c r="G31" s="3"/>
      <c r="H31" s="3"/>
      <c r="I31" s="3"/>
    </row>
    <row r="32" spans="1:9">
      <c r="A32" s="15"/>
      <c r="B32" s="6"/>
      <c r="C32" s="6"/>
      <c r="D32" s="33"/>
      <c r="E32" s="3"/>
      <c r="F32" s="3"/>
      <c r="G32" s="3"/>
      <c r="H32" s="3"/>
      <c r="I32" s="3"/>
    </row>
    <row r="33" spans="1:10">
      <c r="A33" s="111" t="s">
        <v>21</v>
      </c>
      <c r="B33" s="111"/>
      <c r="C33" s="111"/>
      <c r="D33" s="111"/>
      <c r="E33" s="111"/>
      <c r="F33" s="111"/>
      <c r="G33" s="111"/>
      <c r="H33" s="111"/>
      <c r="I33" s="16">
        <f>SUM(I28:I32)</f>
        <v>0</v>
      </c>
    </row>
    <row r="34" spans="1:10">
      <c r="A34" s="113" t="s">
        <v>24</v>
      </c>
      <c r="B34" s="113"/>
      <c r="C34" s="113"/>
      <c r="D34" s="113"/>
      <c r="E34" s="113"/>
      <c r="F34" s="113"/>
      <c r="G34" s="113"/>
      <c r="H34" s="5"/>
      <c r="I34" s="5"/>
    </row>
    <row r="35" spans="1:10" ht="15" customHeight="1">
      <c r="A35" s="110" t="s">
        <v>25</v>
      </c>
      <c r="B35" s="110"/>
      <c r="C35" s="110"/>
      <c r="D35" s="110"/>
      <c r="E35" s="110"/>
      <c r="F35" s="110"/>
      <c r="G35" s="110"/>
      <c r="H35" s="9" t="s">
        <v>26</v>
      </c>
      <c r="I35" s="9" t="s">
        <v>27</v>
      </c>
    </row>
    <row r="36" spans="1:10">
      <c r="A36" s="107" t="s">
        <v>16</v>
      </c>
      <c r="B36" s="107"/>
      <c r="C36" s="107"/>
      <c r="D36" s="107"/>
      <c r="E36" s="107"/>
      <c r="F36" s="107"/>
      <c r="G36" s="107"/>
      <c r="H36" s="10">
        <v>128.33000000000001</v>
      </c>
      <c r="I36" s="3">
        <f>I13</f>
        <v>0</v>
      </c>
    </row>
    <row r="37" spans="1:10">
      <c r="A37" s="107" t="s">
        <v>22</v>
      </c>
      <c r="B37" s="107"/>
      <c r="C37" s="107"/>
      <c r="D37" s="107"/>
      <c r="E37" s="107"/>
      <c r="F37" s="107"/>
      <c r="G37" s="107"/>
      <c r="H37" s="10"/>
      <c r="I37" s="3">
        <f>I26</f>
        <v>5319.21</v>
      </c>
    </row>
    <row r="38" spans="1:10">
      <c r="A38" s="107" t="s">
        <v>23</v>
      </c>
      <c r="B38" s="107"/>
      <c r="C38" s="107"/>
      <c r="D38" s="107"/>
      <c r="E38" s="107"/>
      <c r="F38" s="107"/>
      <c r="G38" s="107"/>
      <c r="H38" s="10"/>
      <c r="I38" s="3">
        <f>I33</f>
        <v>0</v>
      </c>
    </row>
    <row r="39" spans="1:10">
      <c r="A39" s="107" t="s">
        <v>28</v>
      </c>
      <c r="B39" s="107"/>
      <c r="C39" s="107"/>
      <c r="D39" s="107"/>
      <c r="E39" s="107"/>
      <c r="F39" s="107"/>
      <c r="G39" s="107"/>
      <c r="H39" s="10"/>
      <c r="I39" s="3">
        <v>1</v>
      </c>
    </row>
    <row r="40" spans="1:10">
      <c r="A40" s="107" t="s">
        <v>29</v>
      </c>
      <c r="B40" s="107"/>
      <c r="C40" s="107"/>
      <c r="D40" s="107"/>
      <c r="E40" s="107"/>
      <c r="F40" s="107"/>
      <c r="G40" s="107"/>
      <c r="H40" s="10"/>
      <c r="I40" s="3">
        <f>I38+I36</f>
        <v>0</v>
      </c>
      <c r="J40" s="57"/>
    </row>
    <row r="41" spans="1:10">
      <c r="A41" s="107" t="s">
        <v>30</v>
      </c>
      <c r="B41" s="107"/>
      <c r="C41" s="107"/>
      <c r="D41" s="107"/>
      <c r="E41" s="107"/>
      <c r="F41" s="107"/>
      <c r="G41" s="107"/>
      <c r="H41" s="10"/>
      <c r="I41" s="3">
        <v>0</v>
      </c>
    </row>
    <row r="42" spans="1:10">
      <c r="A42" s="107" t="s">
        <v>31</v>
      </c>
      <c r="B42" s="107"/>
      <c r="C42" s="107"/>
      <c r="D42" s="107"/>
      <c r="E42" s="107"/>
      <c r="F42" s="107"/>
      <c r="G42" s="107"/>
      <c r="H42" s="10"/>
      <c r="I42" s="3">
        <f>I37+I41</f>
        <v>5319.21</v>
      </c>
    </row>
    <row r="43" spans="1:10">
      <c r="A43" s="107" t="s">
        <v>60</v>
      </c>
      <c r="B43" s="107"/>
      <c r="C43" s="107"/>
      <c r="D43" s="107"/>
      <c r="E43" s="107"/>
      <c r="F43" s="107"/>
      <c r="G43" s="107"/>
      <c r="H43" s="10"/>
      <c r="I43" s="3">
        <f>I13*0.3314+I26*0.1903+I33*0.1268</f>
        <v>1012.245663</v>
      </c>
    </row>
    <row r="44" spans="1:10">
      <c r="A44" s="108" t="s">
        <v>32</v>
      </c>
      <c r="B44" s="108"/>
      <c r="C44" s="108"/>
      <c r="D44" s="108"/>
      <c r="E44" s="108"/>
      <c r="F44" s="108"/>
      <c r="G44" s="108"/>
      <c r="H44" s="13"/>
      <c r="I44" s="13">
        <f>ROUND(I43+I42,4)</f>
        <v>6331.4557000000004</v>
      </c>
      <c r="J44" s="52"/>
    </row>
  </sheetData>
  <mergeCells count="22">
    <mergeCell ref="A44:G44"/>
    <mergeCell ref="A33:H33"/>
    <mergeCell ref="A1:I1"/>
    <mergeCell ref="A2:I2"/>
    <mergeCell ref="A3:I3"/>
    <mergeCell ref="A4:E4"/>
    <mergeCell ref="C5:G5"/>
    <mergeCell ref="A7:I7"/>
    <mergeCell ref="A13:H13"/>
    <mergeCell ref="A14:I14"/>
    <mergeCell ref="A26:H26"/>
    <mergeCell ref="A27:I27"/>
    <mergeCell ref="A39:G39"/>
    <mergeCell ref="A40:G40"/>
    <mergeCell ref="A41:G41"/>
    <mergeCell ref="A42:G42"/>
    <mergeCell ref="A43:G43"/>
    <mergeCell ref="A34:G34"/>
    <mergeCell ref="A35:G35"/>
    <mergeCell ref="A36:G36"/>
    <mergeCell ref="A37:G37"/>
    <mergeCell ref="A38:G38"/>
  </mergeCells>
  <printOptions horizontalCentered="1" verticalCentered="1"/>
  <pageMargins left="0.51181102362204722" right="0.39370078740157483" top="0.78740157480314965" bottom="0.78740157480314965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8</vt:i4>
      </vt:variant>
    </vt:vector>
  </HeadingPairs>
  <TitlesOfParts>
    <vt:vector size="15" baseType="lpstr">
      <vt:lpstr>Planilha Orçamentária</vt:lpstr>
      <vt:lpstr>Planilha de Custo</vt:lpstr>
      <vt:lpstr>C.C.001</vt:lpstr>
      <vt:lpstr>C.C.002</vt:lpstr>
      <vt:lpstr>C.C.003</vt:lpstr>
      <vt:lpstr>C.C.004</vt:lpstr>
      <vt:lpstr>C.C.005</vt:lpstr>
      <vt:lpstr>C.C.001!Area_de_impressao</vt:lpstr>
      <vt:lpstr>C.C.002!Area_de_impressao</vt:lpstr>
      <vt:lpstr>C.C.003!Area_de_impressao</vt:lpstr>
      <vt:lpstr>C.C.004!Area_de_impressao</vt:lpstr>
      <vt:lpstr>C.C.005!Area_de_impressao</vt:lpstr>
      <vt:lpstr>'Planilha de Custo'!Area_de_impressao</vt:lpstr>
      <vt:lpstr>'Planilha Orçamentária'!Area_de_impressao</vt:lpstr>
      <vt:lpstr>'Planilha de Custo'!Titulos_de_impressao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Célis</dc:creator>
  <cp:lastModifiedBy>Jorge Augusto Barcelos Meireles</cp:lastModifiedBy>
  <cp:lastPrinted>2024-04-29T11:13:39Z</cp:lastPrinted>
  <dcterms:created xsi:type="dcterms:W3CDTF">2014-09-09T18:59:57Z</dcterms:created>
  <dcterms:modified xsi:type="dcterms:W3CDTF">2024-08-23T18:15:32Z</dcterms:modified>
</cp:coreProperties>
</file>