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comments3.xml" ContentType="application/vnd.openxmlformats-officedocument.spreadsheetml.comments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VISO - LEIA-ME" sheetId="1" state="visible" r:id="rId3"/>
    <sheet name="ASG 20%" sheetId="2" state="visible" r:id="rId4"/>
    <sheet name="ASG 40% (banheirista)" sheetId="3" state="visible" r:id="rId5"/>
    <sheet name="Resumo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B13" authorId="0">
      <text>
        <r>
          <rPr>
            <sz val="10"/>
            <rFont val="Arial"/>
            <family val="2"/>
          </rPr>
          <t xml:space="preserve">Tabela de Pisos Salariais da CCT/Termo Aditivo 2026 - Apêndice I, item 1.</t>
        </r>
      </text>
    </comment>
    <comment ref="B14" authorId="0">
      <text>
        <r>
          <rPr>
            <sz val="10"/>
            <rFont val="Arial"/>
            <family val="2"/>
          </rPr>
          <t xml:space="preserve">Decreto Federal nº 12.797/2025 (salário mínimo 2026) e Súmula 448 TST - Apêndice I, item 1.</t>
        </r>
      </text>
    </comment>
    <comment ref="B27" authorId="0">
      <text>
        <r>
          <rPr>
            <sz val="10"/>
            <rFont val="Arial"/>
            <family val="2"/>
          </rPr>
          <t xml:space="preserve">FAP deve ser comprovado por documento oficial da licitante - Apêndice I, item 2.</t>
        </r>
      </text>
    </comment>
    <comment ref="B32" authorId="0">
      <text>
        <r>
          <rPr>
            <sz val="10"/>
            <rFont val="Arial"/>
            <family val="2"/>
          </rPr>
          <t xml:space="preserve">Desconto convencional de até 3,5% do empregado não é custo do empregador - Apêndice I, item 2.</t>
        </r>
      </text>
    </comment>
    <comment ref="B44" authorId="0">
      <text>
        <r>
          <rPr>
            <sz val="10"/>
            <rFont val="Arial"/>
            <family val="2"/>
          </rPr>
          <t xml:space="preserve">Subavaliação deste módulo é indício de inexequibilidade - Apêndice I, item 4.</t>
        </r>
      </text>
    </comment>
    <comment ref="B58" authorId="0">
      <text>
        <r>
          <rPr>
            <sz val="10"/>
            <rFont val="Arial"/>
            <family val="2"/>
          </rPr>
          <t xml:space="preserve">Vedada a inclusão de IRPJ e CSLL na planilha - Súmula TCU nº 254 (Apêndice I, item 6).</t>
        </r>
      </text>
    </comment>
    <comment ref="C63" authorId="0">
      <text>
        <r>
          <rPr>
            <sz val="10"/>
            <rFont val="Arial"/>
            <family val="2"/>
          </rPr>
          <t xml:space="preserve">Quantidade constante do Apêndice H do TR (Quadro resumo da contratação).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B13" authorId="0">
      <text>
        <r>
          <rPr>
            <sz val="10"/>
            <rFont val="Arial"/>
            <family val="2"/>
          </rPr>
          <t xml:space="preserve">Tabela de Pisos Salariais da CCT/Termo Aditivo 2026 - Apêndice I, item 1.</t>
        </r>
      </text>
    </comment>
    <comment ref="B14" authorId="0">
      <text>
        <r>
          <rPr>
            <sz val="10"/>
            <rFont val="Arial"/>
            <family val="2"/>
          </rPr>
          <t xml:space="preserve">Decreto Federal nº 12.797/2025 (salário mínimo 2026) e Súmula 448 TST - Apêndice I, item 1.</t>
        </r>
      </text>
    </comment>
    <comment ref="B27" authorId="0">
      <text>
        <r>
          <rPr>
            <sz val="10"/>
            <rFont val="Arial"/>
            <family val="2"/>
          </rPr>
          <t xml:space="preserve">FAP deve ser comprovado por documento oficial da licitante - Apêndice I, item 2.</t>
        </r>
      </text>
    </comment>
    <comment ref="B32" authorId="0">
      <text>
        <r>
          <rPr>
            <sz val="10"/>
            <rFont val="Arial"/>
            <family val="2"/>
          </rPr>
          <t xml:space="preserve">Desconto convencional de até 3,5% do empregado não é custo do empregador - Apêndice I, item 2.</t>
        </r>
      </text>
    </comment>
    <comment ref="B44" authorId="0">
      <text>
        <r>
          <rPr>
            <sz val="10"/>
            <rFont val="Arial"/>
            <family val="2"/>
          </rPr>
          <t xml:space="preserve">Subavaliação deste módulo é indício de inexequibilidade - Apêndice I, item 4.</t>
        </r>
      </text>
    </comment>
    <comment ref="B58" authorId="0">
      <text>
        <r>
          <rPr>
            <sz val="10"/>
            <rFont val="Arial"/>
            <family val="2"/>
          </rPr>
          <t xml:space="preserve">Vedada a inclusão de IRPJ e CSLL na planilha - Súmula TCU nº 254 (Apêndice I, item 6).</t>
        </r>
      </text>
    </comment>
    <comment ref="C63" authorId="0">
      <text>
        <r>
          <rPr>
            <sz val="10"/>
            <rFont val="Arial"/>
            <family val="2"/>
          </rPr>
          <t xml:space="preserve">Quantidade constante do Apêndice H do TR (Quadro resumo da contratação).</t>
        </r>
      </text>
    </comment>
  </commentList>
</comments>
</file>

<file path=xl/sharedStrings.xml><?xml version="1.0" encoding="utf-8"?>
<sst xmlns="http://schemas.openxmlformats.org/spreadsheetml/2006/main" count="173" uniqueCount="100">
  <si>
    <t xml:space="preserve">PLANILHA DE COMPOSIÇÃO DE CUSTOS E FORMAÇÃO DE PREÇOS</t>
  </si>
  <si>
    <t xml:space="preserve">MODELO - Apêndice G do Termo de Referência nº 03/2026 - Serviços de Conservação e Limpeza (SEME/Cariacica-ES)</t>
  </si>
  <si>
    <t xml:space="preserve">ESTE ARQUIVO É UM MODELO</t>
  </si>
  <si>
    <t xml:space="preserve">O próprio Termo de Referência classifica esta planilha como "modelo" (Apêndice G - "Planilha de Composição de Custos e Formação de Preços (modelo)"), estruturado conforme o Anexo VII-D da IN SEGES/MP nº 05/2017, aplicada subsidiariamente. A licitante deve preencher os campos destacados em amarelo com valores compatíveis com seu regime tributário e sua realidade de custos, respeitados os pisos e benefícios da CCT vigente, e apresentar memória de cálculo e documento comprobatório do FAP, conforme as observações do Apêndice G e as notas explicativas do Apêndice I do TR.</t>
  </si>
  <si>
    <t xml:space="preserve">LEGENDA DE CORES</t>
  </si>
  <si>
    <t xml:space="preserve">● Texto azul: Valor fixado pelo próprio TR / CCT 2025-2026 (não deve ser alterado pela licitante, salvo atualização por norma coletiva superveniente).</t>
  </si>
  <si>
    <t xml:space="preserve">● Célula amarela: Campo em branco a ser preenchido pela licitante, conforme seu regime tributário, FAP próprio e realidade de custos (o TR não fixa esses valores).</t>
  </si>
  <si>
    <t xml:space="preserve">● Texto preto normal: Fórmula/subtotal calculado automaticamente pela planilha.</t>
  </si>
  <si>
    <t xml:space="preserve">ABAS DESTE ARQUIVO</t>
  </si>
  <si>
    <t xml:space="preserve">● ASG 20% - Item 1: planilha de custos do posto ASG com adicional de insalubridade em grau médio (20%), 400 postos (Apêndice H do TR).</t>
  </si>
  <si>
    <t xml:space="preserve">● ASG 40% (banheirista) - Item 2: planilha de custos do posto ASG com adicional de insalubridade em grau máximo (40%), 250 postos (Apêndice H do TR).</t>
  </si>
  <si>
    <t xml:space="preserve">● Resumo - quadro-resumo consolidado dos dois itens, com valores mensal, anual e para 60 meses.</t>
  </si>
  <si>
    <t xml:space="preserve">Fonte: Termo de Referência nº 03 - Conservação e Limpeza (Cariacica/ES) - Apêndice G (modelo de planilha) e Apêndice I (notas explicativas), com base na CCT 2025/2026 Asseio e Conservação/ES (SINDILIMPE/ES x SEACES/ES) e Termo Aditivo vigente 01/01/2026 a 31/12/2026, registro MTE nº ES000026/2026.</t>
  </si>
  <si>
    <t xml:space="preserve">MODELO - PLANILHA DE COMPOSIÇÃO DE CUSTOS E FORMAÇÃO DE PREÇOS</t>
  </si>
  <si>
    <t xml:space="preserve">Apêndice G do TR nº 03 - Conservação e Limpeza (Cariacica/ES) — Item 1: ASG - insalubridade 20% (limpeza predial)</t>
  </si>
  <si>
    <t xml:space="preserve">ATENÇÃO: ESTE É UM MODELO. A licitante deve preencher/ajustar os campos em amarelo conforme seu regime tributário e sua realidade de custos, respeitados os pisos e benefícios da CCT vigente (nota 'c' do Apêndice G do TR).</t>
  </si>
  <si>
    <t xml:space="preserve">DADOS DO POSTO</t>
  </si>
  <si>
    <t xml:space="preserve">Categoria profissional</t>
  </si>
  <si>
    <t xml:space="preserve">ASG (CBO 5143)</t>
  </si>
  <si>
    <t xml:space="preserve">Jornada</t>
  </si>
  <si>
    <t xml:space="preserve">44 horas semanais</t>
  </si>
  <si>
    <t xml:space="preserve">Data-base da categoria</t>
  </si>
  <si>
    <t xml:space="preserve">1º de janeiro</t>
  </si>
  <si>
    <t xml:space="preserve">Grau de insalubridade</t>
  </si>
  <si>
    <t xml:space="preserve">20% sobre o salário mínimo nacional</t>
  </si>
  <si>
    <t xml:space="preserve">Item / Composição</t>
  </si>
  <si>
    <t xml:space="preserve">Referência (%)</t>
  </si>
  <si>
    <t xml:space="preserve">Valor (R$)</t>
  </si>
  <si>
    <t xml:space="preserve">MÓDULO 1 - COMPOSIÇÃO DA REMUNERAÇÃO</t>
  </si>
  <si>
    <t xml:space="preserve">Salário-base (piso ASG - CCT 2026)</t>
  </si>
  <si>
    <t xml:space="preserve">Adicional de insalubridade (20% sobre salário mínimo nacional R$ 1.621,00)</t>
  </si>
  <si>
    <t xml:space="preserve">Outros adicionais aplicáveis (a critério da licitante)</t>
  </si>
  <si>
    <t xml:space="preserve">SUBTOTAL MÓDULO 1</t>
  </si>
  <si>
    <t xml:space="preserve">MÓDULO 2 - ENCARGOS E BENEFÍCIOS ANUAIS, MENSAIS E DIÁRIOS</t>
  </si>
  <si>
    <t xml:space="preserve">Submódulo 2.1 - Décimo terceiro salário e férias</t>
  </si>
  <si>
    <t xml:space="preserve">13º salário (1/12)</t>
  </si>
  <si>
    <t xml:space="preserve">Férias (1/12)</t>
  </si>
  <si>
    <t xml:space="preserve">Adicional de 1/3 sobre férias</t>
  </si>
  <si>
    <t xml:space="preserve">SUBTOTAL SUBMÓDULO 2.1</t>
  </si>
  <si>
    <t xml:space="preserve">Submódulo 2.2 - Encargos previdenciários e FGTS (IN SEGES/MP nº 05/2017)</t>
  </si>
  <si>
    <t xml:space="preserve">Base de incidência (Módulo 1 + Submódulo 2.1)</t>
  </si>
  <si>
    <t xml:space="preserve">Contribuição previdenciária patronal (INSS)</t>
  </si>
  <si>
    <t xml:space="preserve">Salário-educação</t>
  </si>
  <si>
    <t xml:space="preserve">RAT ajustado pelo FAP próprio da licitante</t>
  </si>
  <si>
    <t xml:space="preserve">Contribuições a terceiros (SESC 1,5% + SENAC 1,0% + SEBRAE 0,6% + INCRA 0,2%)</t>
  </si>
  <si>
    <t xml:space="preserve">FGTS</t>
  </si>
  <si>
    <t xml:space="preserve">SUBTOTAL SUBMÓDULO 2.2</t>
  </si>
  <si>
    <t xml:space="preserve">Submódulo 2.3 - Benefícios da CCT 2026</t>
  </si>
  <si>
    <t xml:space="preserve">Vale-alimentação/refeição (R$ 23,87/dia x 22 dias/mês - referência)</t>
  </si>
  <si>
    <t xml:space="preserve">Vale-transporte (tarifa do sistema Transcol/municipal - a apurar pela licitante)</t>
  </si>
  <si>
    <t xml:space="preserve">Plano de saúde ambulatorial</t>
  </si>
  <si>
    <t xml:space="preserve">Assistência odontológica</t>
  </si>
  <si>
    <t xml:space="preserve">Seguro de vida em grupo (prêmio mínimo)</t>
  </si>
  <si>
    <t xml:space="preserve">Demais benefícios convencionais (se houver)</t>
  </si>
  <si>
    <t xml:space="preserve">SUBTOTAL SUBMÓDULO 2.3</t>
  </si>
  <si>
    <t xml:space="preserve">SUBTOTAL MÓDULO 2 (2.1 + 2.2 + 2.3)</t>
  </si>
  <si>
    <t xml:space="preserve">MÓDULO 3 - PROVISÃO PARA RESCISÃO</t>
  </si>
  <si>
    <t xml:space="preserve">Aviso prévio (indenizado/trabalhado) e incidências, inclusive multa do FGTS (percentual conforme metodologia IN SEGES/MP nº 05/2017 e histórico da licitante)</t>
  </si>
  <si>
    <t xml:space="preserve">SUBTOTAL MÓDULO 3</t>
  </si>
  <si>
    <t xml:space="preserve">MÓDULO 4 - CUSTO DE REPOSIÇÃO DO PROFISSIONAL AUSENTE</t>
  </si>
  <si>
    <t xml:space="preserve">Cobertura de férias, ausências legais, licenças e afastamentos (compatível com substituição em até 2h - item 5.5 do TR)</t>
  </si>
  <si>
    <t xml:space="preserve">SUBTOTAL MÓDULO 4</t>
  </si>
  <si>
    <t xml:space="preserve">MÓDULO 5 - INSUMOS DIVERSOS</t>
  </si>
  <si>
    <t xml:space="preserve">Uniformes (2 conjuntos/ano, reposição semestral - Apêndice B)</t>
  </si>
  <si>
    <t xml:space="preserve">EPIs com Certificado de Aprovação (CA)</t>
  </si>
  <si>
    <t xml:space="preserve">Exames de medicina e segurança do trabalho (PCMSO/PGR)</t>
  </si>
  <si>
    <t xml:space="preserve">SUBTOTAL MÓDULO 5</t>
  </si>
  <si>
    <t xml:space="preserve">Vedado incluir materiais e equipamentos de limpeza, fornecidos pela Administração (item 5, Apêndice I).</t>
  </si>
  <si>
    <t xml:space="preserve">MÓDULO 6 - CUSTOS INDIRETOS, TRIBUTOS E LUCRO (CITL)</t>
  </si>
  <si>
    <t xml:space="preserve">Base de incidência (Módulos 1 a 5)</t>
  </si>
  <si>
    <t xml:space="preserve">Custos indiretos / administração</t>
  </si>
  <si>
    <t xml:space="preserve">Lucro</t>
  </si>
  <si>
    <t xml:space="preserve">PIS (conforme regime tributário da licitante)</t>
  </si>
  <si>
    <t xml:space="preserve">COFINS (conforme regime tributário da licitante)</t>
  </si>
  <si>
    <t xml:space="preserve">ISSQN (legislação tributária do Município de Cariacica)</t>
  </si>
  <si>
    <t xml:space="preserve">SUBTOTAL MÓDULO 6</t>
  </si>
  <si>
    <t xml:space="preserve">VALOR MENSAL DO POSTO (Módulos 1 a 6)</t>
  </si>
  <si>
    <t xml:space="preserve">TOTAIS DO ITEM (Apêndice H - Quadro resumo da contratação)</t>
  </si>
  <si>
    <t xml:space="preserve">Quantidade de postos do item</t>
  </si>
  <si>
    <t xml:space="preserve">VALOR MENSAL DO ITEM</t>
  </si>
  <si>
    <t xml:space="preserve">VALOR ANUAL DO ITEM (12 meses)</t>
  </si>
  <si>
    <t xml:space="preserve">VALOR PARA 60 MESES (vigência contratual)</t>
  </si>
  <si>
    <t xml:space="preserve">OBSERVAÇÕES (Apêndice G do TR)</t>
  </si>
  <si>
    <t xml:space="preserve">(a) a planilha deverá ser acompanhada de memória de cálculo e do documento comprobatório do FAP da licitante;</t>
  </si>
  <si>
    <t xml:space="preserve">(b) planilhas com campos zerados ou omissos em itens de custo obrigatório (salário, encargos, benefícios da CCT) serão objeto de diligência e, não comprovada a exequibilidade, de desclassificação (item 8.4 do TR); e</t>
  </si>
  <si>
    <t xml:space="preserve">(c) a Administração poderá disponibilizar, junto ao Edital, versão eletrônica editável desta planilha.</t>
  </si>
  <si>
    <t xml:space="preserve">Apêndice G do TR nº 03 - Conservação e Limpeza (Cariacica/ES) — Item 2: ASG - insalubridade 40% (banheirista)</t>
  </si>
  <si>
    <t xml:space="preserve">40% sobre o salário mínimo nacional</t>
  </si>
  <si>
    <t xml:space="preserve">Adicional de insalubridade (40% sobre salário mínimo nacional R$ 1.621,00)</t>
  </si>
  <si>
    <t xml:space="preserve">QUADRO-RESUMO DA CONTRATAÇÃO (Apêndice H do TR) - MODELO</t>
  </si>
  <si>
    <t xml:space="preserve">Item</t>
  </si>
  <si>
    <t xml:space="preserve">Posto</t>
  </si>
  <si>
    <t xml:space="preserve">Qtde</t>
  </si>
  <si>
    <t xml:space="preserve">Valor unitário mensal (R$)</t>
  </si>
  <si>
    <t xml:space="preserve">Valor mensal (R$)</t>
  </si>
  <si>
    <t xml:space="preserve">Valor 60 meses (R$)</t>
  </si>
  <si>
    <t xml:space="preserve">ASG - insalubridade 20%</t>
  </si>
  <si>
    <t xml:space="preserve">ASG - insalubridade 40% (banheirista)</t>
  </si>
  <si>
    <t xml:space="preserve">TOTAL</t>
  </si>
  <si>
    <t xml:space="preserve">Valor global estimado no TR (60 meses, referência): R$ 216.368.550,00 - Apêndice H do TR (pesquisa de preços / Tabela SEGER-ES, Portaria nº 008-R/2026). Os totais calculados acima dependem do preenchimento, pela licitante, dos campos em amarelo nas abas ASG 20% e ASG 40%.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</si>
</sst>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0.00%"/>
    <numFmt numFmtId="167" formatCode="#,##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3"/>
      <color rgb="FF9C0006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1F4E78"/>
      <name val="Arial"/>
      <family val="0"/>
      <charset val="1"/>
    </font>
    <font>
      <i val="true"/>
      <sz val="9"/>
      <color rgb="FF595959"/>
      <name val="Arial"/>
      <family val="0"/>
      <charset val="1"/>
    </font>
    <font>
      <b val="true"/>
      <sz val="9"/>
      <color rgb="FF9C0006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  <font>
      <i val="true"/>
      <sz val="10"/>
      <color rgb="FF000000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FFC7CE"/>
        <bgColor rgb="FFD9E2F3"/>
      </patternFill>
    </fill>
    <fill>
      <patternFill patternType="solid">
        <fgColor rgb="FFD9E2F3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2E75B6"/>
        <bgColor rgb="FF0066CC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C00000"/>
        <bgColor rgb="FF9C000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8" fillId="4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6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7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3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4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9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5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4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2E75B6"/>
      <rgbColor rgb="FF33CCCC"/>
      <rgbColor rgb="FF99CC00"/>
      <rgbColor rgb="FFFFC0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0"/>
  </cols>
  <sheetData>
    <row r="1" customFormat="false" ht="30" hidden="false" customHeight="true" outlineLevel="0" collapsed="false">
      <c r="A1" s="1" t="s">
        <v>0</v>
      </c>
    </row>
    <row r="2" customFormat="false" ht="21.75" hidden="false" customHeight="true" outlineLevel="0" collapsed="false">
      <c r="A2" s="2" t="s">
        <v>1</v>
      </c>
    </row>
    <row r="4" customFormat="false" ht="24" hidden="false" customHeight="true" outlineLevel="0" collapsed="false">
      <c r="A4" s="3" t="s">
        <v>2</v>
      </c>
    </row>
    <row r="5" customFormat="false" ht="90" hidden="false" customHeight="true" outlineLevel="0" collapsed="false">
      <c r="A5" s="4" t="s">
        <v>3</v>
      </c>
    </row>
    <row r="7" customFormat="false" ht="15" hidden="false" customHeight="false" outlineLevel="0" collapsed="false">
      <c r="A7" s="5" t="s">
        <v>4</v>
      </c>
    </row>
    <row r="8" customFormat="false" ht="30" hidden="false" customHeight="true" outlineLevel="0" collapsed="false">
      <c r="A8" s="6" t="s">
        <v>5</v>
      </c>
    </row>
    <row r="9" customFormat="false" ht="30" hidden="false" customHeight="true" outlineLevel="0" collapsed="false">
      <c r="A9" s="6" t="s">
        <v>6</v>
      </c>
    </row>
    <row r="10" customFormat="false" ht="30" hidden="false" customHeight="true" outlineLevel="0" collapsed="false">
      <c r="A10" s="6" t="s">
        <v>7</v>
      </c>
    </row>
    <row r="12" customFormat="false" ht="15" hidden="false" customHeight="false" outlineLevel="0" collapsed="false">
      <c r="A12" s="5" t="s">
        <v>8</v>
      </c>
    </row>
    <row r="13" customFormat="false" ht="30" hidden="false" customHeight="true" outlineLevel="0" collapsed="false">
      <c r="A13" s="6" t="s">
        <v>9</v>
      </c>
    </row>
    <row r="14" customFormat="false" ht="30" hidden="false" customHeight="true" outlineLevel="0" collapsed="false">
      <c r="A14" s="6" t="s">
        <v>10</v>
      </c>
    </row>
    <row r="15" customFormat="false" ht="30" hidden="false" customHeight="true" outlineLevel="0" collapsed="false">
      <c r="A15" s="6" t="s">
        <v>11</v>
      </c>
    </row>
    <row r="17" customFormat="false" ht="30" hidden="false" customHeight="true" outlineLevel="0" collapsed="false">
      <c r="A17" s="7" t="s">
        <v>12</v>
      </c>
    </row>
  </sheetData>
  <printOptions headings="false" gridLines="false" gridLinesSet="true" horizontalCentered="false" verticalCentered="false"/>
  <pageMargins left="0.4" right="0.4" top="0.5" bottom="0.5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7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9" topLeftCell="A10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3" min="2" style="0" width="16"/>
  </cols>
  <sheetData>
    <row r="1" customFormat="false" ht="25.5" hidden="false" customHeight="true" outlineLevel="0" collapsed="false">
      <c r="A1" s="8" t="s">
        <v>13</v>
      </c>
      <c r="B1" s="8"/>
      <c r="C1" s="8"/>
    </row>
    <row r="2" customFormat="false" ht="19.5" hidden="false" customHeight="true" outlineLevel="0" collapsed="false">
      <c r="A2" s="9" t="s">
        <v>14</v>
      </c>
      <c r="B2" s="9"/>
      <c r="C2" s="9"/>
    </row>
    <row r="3" customFormat="false" ht="27.75" hidden="false" customHeight="true" outlineLevel="0" collapsed="false">
      <c r="A3" s="10" t="s">
        <v>15</v>
      </c>
      <c r="B3" s="10"/>
      <c r="C3" s="10"/>
    </row>
    <row r="5" customFormat="false" ht="15" hidden="false" customHeight="true" outlineLevel="0" collapsed="false">
      <c r="A5" s="11" t="s">
        <v>16</v>
      </c>
      <c r="B5" s="11"/>
      <c r="C5" s="11"/>
    </row>
    <row r="6" customFormat="false" ht="15" hidden="false" customHeight="false" outlineLevel="0" collapsed="false">
      <c r="A6" s="6" t="s">
        <v>17</v>
      </c>
      <c r="B6" s="12" t="s">
        <v>18</v>
      </c>
      <c r="C6" s="12"/>
    </row>
    <row r="7" customFormat="false" ht="15" hidden="false" customHeight="false" outlineLevel="0" collapsed="false">
      <c r="A7" s="6" t="s">
        <v>19</v>
      </c>
      <c r="B7" s="12" t="s">
        <v>20</v>
      </c>
      <c r="C7" s="12"/>
    </row>
    <row r="8" customFormat="false" ht="15" hidden="false" customHeight="false" outlineLevel="0" collapsed="false">
      <c r="A8" s="6" t="s">
        <v>21</v>
      </c>
      <c r="B8" s="12" t="s">
        <v>22</v>
      </c>
      <c r="C8" s="12"/>
    </row>
    <row r="9" customFormat="false" ht="15" hidden="false" customHeight="false" outlineLevel="0" collapsed="false">
      <c r="A9" s="6" t="s">
        <v>23</v>
      </c>
      <c r="B9" s="12" t="s">
        <v>24</v>
      </c>
      <c r="C9" s="12"/>
    </row>
    <row r="11" customFormat="false" ht="15" hidden="false" customHeight="false" outlineLevel="0" collapsed="false">
      <c r="A11" s="13" t="s">
        <v>25</v>
      </c>
      <c r="B11" s="13" t="s">
        <v>26</v>
      </c>
      <c r="C11" s="13" t="s">
        <v>27</v>
      </c>
    </row>
    <row r="12" customFormat="false" ht="15" hidden="false" customHeight="true" outlineLevel="0" collapsed="false">
      <c r="A12" s="14" t="s">
        <v>28</v>
      </c>
      <c r="B12" s="14"/>
      <c r="C12" s="14"/>
    </row>
    <row r="13" customFormat="false" ht="15" hidden="false" customHeight="false" outlineLevel="0" collapsed="false">
      <c r="A13" s="15" t="s">
        <v>29</v>
      </c>
      <c r="B13" s="16"/>
      <c r="C13" s="17" t="n">
        <v>1682.7</v>
      </c>
    </row>
    <row r="14" customFormat="false" ht="23.85" hidden="false" customHeight="false" outlineLevel="0" collapsed="false">
      <c r="A14" s="15" t="s">
        <v>30</v>
      </c>
      <c r="B14" s="16"/>
      <c r="C14" s="17" t="n">
        <v>324.2</v>
      </c>
    </row>
    <row r="15" customFormat="false" ht="15" hidden="false" customHeight="false" outlineLevel="0" collapsed="false">
      <c r="A15" s="15" t="s">
        <v>31</v>
      </c>
      <c r="B15" s="16"/>
      <c r="C15" s="18"/>
    </row>
    <row r="16" customFormat="false" ht="15" hidden="false" customHeight="false" outlineLevel="0" collapsed="false">
      <c r="A16" s="19" t="s">
        <v>32</v>
      </c>
      <c r="B16" s="20"/>
      <c r="C16" s="21" t="n">
        <f aca="false">SUM(C13:C15)</f>
        <v>2006.9</v>
      </c>
    </row>
    <row r="17" customFormat="false" ht="15" hidden="false" customHeight="true" outlineLevel="0" collapsed="false">
      <c r="A17" s="14" t="s">
        <v>33</v>
      </c>
      <c r="B17" s="14"/>
      <c r="C17" s="14"/>
    </row>
    <row r="18" customFormat="false" ht="15" hidden="false" customHeight="true" outlineLevel="0" collapsed="false">
      <c r="A18" s="11" t="s">
        <v>34</v>
      </c>
      <c r="B18" s="11"/>
      <c r="C18" s="11"/>
    </row>
    <row r="19" customFormat="false" ht="15" hidden="false" customHeight="false" outlineLevel="0" collapsed="false">
      <c r="A19" s="15" t="s">
        <v>35</v>
      </c>
      <c r="B19" s="22" t="n">
        <f aca="false">1/12</f>
        <v>0.0833333333333333</v>
      </c>
      <c r="C19" s="17" t="n">
        <f aca="false">$C$16*B19</f>
        <v>167.241666666667</v>
      </c>
    </row>
    <row r="20" customFormat="false" ht="15" hidden="false" customHeight="false" outlineLevel="0" collapsed="false">
      <c r="A20" s="15" t="s">
        <v>36</v>
      </c>
      <c r="B20" s="22" t="n">
        <f aca="false">1/12</f>
        <v>0.0833333333333333</v>
      </c>
      <c r="C20" s="17" t="n">
        <f aca="false">$C$16*B20</f>
        <v>167.241666666667</v>
      </c>
    </row>
    <row r="21" customFormat="false" ht="15" hidden="false" customHeight="false" outlineLevel="0" collapsed="false">
      <c r="A21" s="15" t="s">
        <v>37</v>
      </c>
      <c r="B21" s="22" t="n">
        <f aca="false">(1/12)/3</f>
        <v>0.0277777777777778</v>
      </c>
      <c r="C21" s="17" t="n">
        <f aca="false">$C$16*B21</f>
        <v>55.7472222222222</v>
      </c>
    </row>
    <row r="22" customFormat="false" ht="15" hidden="false" customHeight="false" outlineLevel="0" collapsed="false">
      <c r="A22" s="19" t="s">
        <v>38</v>
      </c>
      <c r="B22" s="20"/>
      <c r="C22" s="21" t="n">
        <f aca="false">SUM(C19:C21)</f>
        <v>390.230555555556</v>
      </c>
    </row>
    <row r="23" customFormat="false" ht="15" hidden="false" customHeight="true" outlineLevel="0" collapsed="false">
      <c r="A23" s="11" t="s">
        <v>39</v>
      </c>
      <c r="B23" s="11"/>
      <c r="C23" s="11"/>
    </row>
    <row r="24" customFormat="false" ht="15" hidden="false" customHeight="false" outlineLevel="0" collapsed="false">
      <c r="A24" s="15" t="s">
        <v>40</v>
      </c>
      <c r="B24" s="16"/>
      <c r="C24" s="23" t="n">
        <f aca="false">C16+C22</f>
        <v>2397.13055555556</v>
      </c>
    </row>
    <row r="25" customFormat="false" ht="15" hidden="false" customHeight="false" outlineLevel="0" collapsed="false">
      <c r="A25" s="15" t="s">
        <v>41</v>
      </c>
      <c r="B25" s="22" t="n">
        <v>0.2</v>
      </c>
      <c r="C25" s="24" t="n">
        <f aca="false">$C$24*B25</f>
        <v>479.426111111111</v>
      </c>
    </row>
    <row r="26" customFormat="false" ht="15" hidden="false" customHeight="false" outlineLevel="0" collapsed="false">
      <c r="A26" s="15" t="s">
        <v>42</v>
      </c>
      <c r="B26" s="22" t="n">
        <v>0.025</v>
      </c>
      <c r="C26" s="24" t="n">
        <f aca="false">$C$24*B26</f>
        <v>59.9282638888889</v>
      </c>
    </row>
    <row r="27" customFormat="false" ht="15" hidden="false" customHeight="false" outlineLevel="0" collapsed="false">
      <c r="A27" s="15" t="s">
        <v>43</v>
      </c>
      <c r="B27" s="25"/>
      <c r="C27" s="26" t="n">
        <f aca="false">$C$24*B27</f>
        <v>0</v>
      </c>
    </row>
    <row r="28" customFormat="false" ht="23.85" hidden="false" customHeight="false" outlineLevel="0" collapsed="false">
      <c r="A28" s="15" t="s">
        <v>44</v>
      </c>
      <c r="B28" s="22" t="n">
        <v>0.033</v>
      </c>
      <c r="C28" s="24" t="n">
        <f aca="false">$C$24*B28</f>
        <v>79.1053083333333</v>
      </c>
    </row>
    <row r="29" customFormat="false" ht="15" hidden="false" customHeight="false" outlineLevel="0" collapsed="false">
      <c r="A29" s="15" t="s">
        <v>45</v>
      </c>
      <c r="B29" s="22" t="n">
        <v>0.08</v>
      </c>
      <c r="C29" s="24" t="n">
        <f aca="false">$C$24*B29</f>
        <v>191.770444444444</v>
      </c>
    </row>
    <row r="30" customFormat="false" ht="15" hidden="false" customHeight="false" outlineLevel="0" collapsed="false">
      <c r="A30" s="19" t="s">
        <v>46</v>
      </c>
      <c r="B30" s="20"/>
      <c r="C30" s="21" t="n">
        <f aca="false">SUM(C25:C29)</f>
        <v>810.230127777778</v>
      </c>
    </row>
    <row r="31" customFormat="false" ht="15" hidden="false" customHeight="true" outlineLevel="0" collapsed="false">
      <c r="A31" s="11" t="s">
        <v>47</v>
      </c>
      <c r="B31" s="11"/>
      <c r="C31" s="11"/>
    </row>
    <row r="32" customFormat="false" ht="15" hidden="false" customHeight="false" outlineLevel="0" collapsed="false">
      <c r="A32" s="15" t="s">
        <v>48</v>
      </c>
      <c r="B32" s="16"/>
      <c r="C32" s="17" t="n">
        <f aca="false">23.87*22</f>
        <v>525.14</v>
      </c>
    </row>
    <row r="33" customFormat="false" ht="23.85" hidden="false" customHeight="false" outlineLevel="0" collapsed="false">
      <c r="A33" s="15" t="s">
        <v>49</v>
      </c>
      <c r="B33" s="16"/>
      <c r="C33" s="18"/>
    </row>
    <row r="34" customFormat="false" ht="15" hidden="false" customHeight="false" outlineLevel="0" collapsed="false">
      <c r="A34" s="15" t="s">
        <v>50</v>
      </c>
      <c r="B34" s="16"/>
      <c r="C34" s="17" t="n">
        <v>110.17</v>
      </c>
    </row>
    <row r="35" customFormat="false" ht="15" hidden="false" customHeight="false" outlineLevel="0" collapsed="false">
      <c r="A35" s="15" t="s">
        <v>51</v>
      </c>
      <c r="B35" s="16"/>
      <c r="C35" s="17" t="n">
        <v>11.03</v>
      </c>
    </row>
    <row r="36" customFormat="false" ht="15" hidden="false" customHeight="false" outlineLevel="0" collapsed="false">
      <c r="A36" s="15" t="s">
        <v>52</v>
      </c>
      <c r="B36" s="16"/>
      <c r="C36" s="17" t="n">
        <v>5</v>
      </c>
    </row>
    <row r="37" customFormat="false" ht="15" hidden="false" customHeight="false" outlineLevel="0" collapsed="false">
      <c r="A37" s="15" t="s">
        <v>53</v>
      </c>
      <c r="B37" s="16"/>
      <c r="C37" s="18"/>
    </row>
    <row r="38" customFormat="false" ht="15" hidden="false" customHeight="false" outlineLevel="0" collapsed="false">
      <c r="A38" s="19" t="s">
        <v>54</v>
      </c>
      <c r="B38" s="20"/>
      <c r="C38" s="21" t="n">
        <f aca="false">SUM(C32:C37)</f>
        <v>651.34</v>
      </c>
    </row>
    <row r="39" customFormat="false" ht="15" hidden="false" customHeight="false" outlineLevel="0" collapsed="false">
      <c r="A39" s="19" t="s">
        <v>55</v>
      </c>
      <c r="B39" s="20"/>
      <c r="C39" s="21" t="n">
        <f aca="false">C22+C30+C38</f>
        <v>1851.80068333333</v>
      </c>
    </row>
    <row r="40" customFormat="false" ht="15" hidden="false" customHeight="true" outlineLevel="0" collapsed="false">
      <c r="A40" s="14" t="s">
        <v>56</v>
      </c>
      <c r="B40" s="14"/>
      <c r="C40" s="14"/>
    </row>
    <row r="41" customFormat="false" ht="35.05" hidden="false" customHeight="false" outlineLevel="0" collapsed="false">
      <c r="A41" s="15" t="s">
        <v>57</v>
      </c>
      <c r="B41" s="25"/>
      <c r="C41" s="26" t="n">
        <f aca="false">$C$16*B41</f>
        <v>0</v>
      </c>
    </row>
    <row r="42" customFormat="false" ht="15" hidden="false" customHeight="false" outlineLevel="0" collapsed="false">
      <c r="A42" s="19" t="s">
        <v>58</v>
      </c>
      <c r="B42" s="20"/>
      <c r="C42" s="21" t="n">
        <f aca="false">C41</f>
        <v>0</v>
      </c>
    </row>
    <row r="43" customFormat="false" ht="15" hidden="false" customHeight="true" outlineLevel="0" collapsed="false">
      <c r="A43" s="14" t="s">
        <v>59</v>
      </c>
      <c r="B43" s="14"/>
      <c r="C43" s="14"/>
    </row>
    <row r="44" customFormat="false" ht="23.85" hidden="false" customHeight="false" outlineLevel="0" collapsed="false">
      <c r="A44" s="15" t="s">
        <v>60</v>
      </c>
      <c r="B44" s="25"/>
      <c r="C44" s="26" t="n">
        <f aca="false">$C$16*B44</f>
        <v>0</v>
      </c>
    </row>
    <row r="45" customFormat="false" ht="15" hidden="false" customHeight="false" outlineLevel="0" collapsed="false">
      <c r="A45" s="19" t="s">
        <v>61</v>
      </c>
      <c r="B45" s="20"/>
      <c r="C45" s="21" t="n">
        <f aca="false">C44</f>
        <v>0</v>
      </c>
    </row>
    <row r="46" customFormat="false" ht="15" hidden="false" customHeight="true" outlineLevel="0" collapsed="false">
      <c r="A46" s="14" t="s">
        <v>62</v>
      </c>
      <c r="B46" s="14"/>
      <c r="C46" s="14"/>
    </row>
    <row r="47" customFormat="false" ht="15" hidden="false" customHeight="false" outlineLevel="0" collapsed="false">
      <c r="A47" s="15" t="s">
        <v>63</v>
      </c>
      <c r="B47" s="16"/>
      <c r="C47" s="18"/>
    </row>
    <row r="48" customFormat="false" ht="15" hidden="false" customHeight="false" outlineLevel="0" collapsed="false">
      <c r="A48" s="15" t="s">
        <v>64</v>
      </c>
      <c r="B48" s="16"/>
      <c r="C48" s="18"/>
    </row>
    <row r="49" customFormat="false" ht="15" hidden="false" customHeight="false" outlineLevel="0" collapsed="false">
      <c r="A49" s="15" t="s">
        <v>65</v>
      </c>
      <c r="B49" s="16"/>
      <c r="C49" s="18"/>
    </row>
    <row r="50" customFormat="false" ht="15" hidden="false" customHeight="false" outlineLevel="0" collapsed="false">
      <c r="A50" s="19" t="s">
        <v>66</v>
      </c>
      <c r="B50" s="20"/>
      <c r="C50" s="21" t="n">
        <f aca="false">SUM(C47:C49)</f>
        <v>0</v>
      </c>
    </row>
    <row r="51" customFormat="false" ht="15" hidden="false" customHeight="true" outlineLevel="0" collapsed="false">
      <c r="A51" s="27" t="s">
        <v>67</v>
      </c>
      <c r="B51" s="27"/>
      <c r="C51" s="27"/>
    </row>
    <row r="52" customFormat="false" ht="15" hidden="false" customHeight="true" outlineLevel="0" collapsed="false">
      <c r="A52" s="14" t="s">
        <v>68</v>
      </c>
      <c r="B52" s="14"/>
      <c r="C52" s="14"/>
    </row>
    <row r="53" customFormat="false" ht="15" hidden="false" customHeight="false" outlineLevel="0" collapsed="false">
      <c r="A53" s="15" t="s">
        <v>69</v>
      </c>
      <c r="B53" s="16"/>
      <c r="C53" s="23" t="n">
        <f aca="false">C16+C39+C42+C45+C50</f>
        <v>3858.70068333333</v>
      </c>
    </row>
    <row r="54" customFormat="false" ht="15" hidden="false" customHeight="false" outlineLevel="0" collapsed="false">
      <c r="A54" s="15" t="s">
        <v>70</v>
      </c>
      <c r="B54" s="25"/>
      <c r="C54" s="26" t="n">
        <f aca="false">$C$53*B54</f>
        <v>0</v>
      </c>
    </row>
    <row r="55" customFormat="false" ht="15" hidden="false" customHeight="false" outlineLevel="0" collapsed="false">
      <c r="A55" s="15" t="s">
        <v>71</v>
      </c>
      <c r="B55" s="25"/>
      <c r="C55" s="26" t="n">
        <f aca="false">$C$53*B55</f>
        <v>0</v>
      </c>
    </row>
    <row r="56" customFormat="false" ht="15" hidden="false" customHeight="false" outlineLevel="0" collapsed="false">
      <c r="A56" s="15" t="s">
        <v>72</v>
      </c>
      <c r="B56" s="25"/>
      <c r="C56" s="26" t="n">
        <f aca="false">$C$53*B56</f>
        <v>0</v>
      </c>
    </row>
    <row r="57" customFormat="false" ht="15" hidden="false" customHeight="false" outlineLevel="0" collapsed="false">
      <c r="A57" s="15" t="s">
        <v>73</v>
      </c>
      <c r="B57" s="25"/>
      <c r="C57" s="26" t="n">
        <f aca="false">$C$53*B57</f>
        <v>0</v>
      </c>
    </row>
    <row r="58" customFormat="false" ht="15" hidden="false" customHeight="false" outlineLevel="0" collapsed="false">
      <c r="A58" s="15" t="s">
        <v>74</v>
      </c>
      <c r="B58" s="25"/>
      <c r="C58" s="26" t="n">
        <f aca="false">$C$53*B58</f>
        <v>0</v>
      </c>
    </row>
    <row r="59" customFormat="false" ht="15" hidden="false" customHeight="false" outlineLevel="0" collapsed="false">
      <c r="A59" s="19" t="s">
        <v>75</v>
      </c>
      <c r="B59" s="20"/>
      <c r="C59" s="21" t="n">
        <f aca="false">SUM(C54:C58)</f>
        <v>0</v>
      </c>
    </row>
    <row r="60" customFormat="false" ht="19.5" hidden="false" customHeight="true" outlineLevel="0" collapsed="false">
      <c r="A60" s="28" t="s">
        <v>76</v>
      </c>
      <c r="B60" s="28"/>
      <c r="C60" s="29" t="n">
        <f aca="false">C16+C39+C42+C45+C50+C59</f>
        <v>3858.70068333333</v>
      </c>
    </row>
    <row r="62" customFormat="false" ht="15" hidden="false" customHeight="true" outlineLevel="0" collapsed="false">
      <c r="A62" s="11" t="s">
        <v>77</v>
      </c>
      <c r="B62" s="11"/>
      <c r="C62" s="11"/>
    </row>
    <row r="63" customFormat="false" ht="15" hidden="false" customHeight="false" outlineLevel="0" collapsed="false">
      <c r="A63" s="30" t="s">
        <v>78</v>
      </c>
      <c r="B63" s="16"/>
      <c r="C63" s="31" t="n">
        <v>400</v>
      </c>
    </row>
    <row r="64" customFormat="false" ht="15" hidden="false" customHeight="false" outlineLevel="0" collapsed="false">
      <c r="A64" s="32" t="s">
        <v>79</v>
      </c>
      <c r="B64" s="16"/>
      <c r="C64" s="23" t="n">
        <f aca="false">C60*C63</f>
        <v>1543480.27333333</v>
      </c>
    </row>
    <row r="65" customFormat="false" ht="15" hidden="false" customHeight="false" outlineLevel="0" collapsed="false">
      <c r="A65" s="32" t="s">
        <v>80</v>
      </c>
      <c r="B65" s="16"/>
      <c r="C65" s="23" t="n">
        <f aca="false">C64*12</f>
        <v>18521763.28</v>
      </c>
    </row>
    <row r="66" customFormat="false" ht="15" hidden="false" customHeight="false" outlineLevel="0" collapsed="false">
      <c r="A66" s="33" t="s">
        <v>81</v>
      </c>
      <c r="B66" s="34"/>
      <c r="C66" s="35" t="n">
        <f aca="false">C64*60</f>
        <v>92608816.4</v>
      </c>
    </row>
    <row r="69" customFormat="false" ht="15" hidden="false" customHeight="true" outlineLevel="0" collapsed="false">
      <c r="A69" s="11" t="s">
        <v>82</v>
      </c>
      <c r="B69" s="11"/>
      <c r="C69" s="11"/>
    </row>
    <row r="70" customFormat="false" ht="25.5" hidden="false" customHeight="true" outlineLevel="0" collapsed="false">
      <c r="A70" s="27" t="s">
        <v>83</v>
      </c>
      <c r="B70" s="27"/>
      <c r="C70" s="27"/>
    </row>
    <row r="71" customFormat="false" ht="25.5" hidden="false" customHeight="true" outlineLevel="0" collapsed="false">
      <c r="A71" s="27" t="s">
        <v>84</v>
      </c>
      <c r="B71" s="27"/>
      <c r="C71" s="27"/>
    </row>
    <row r="72" customFormat="false" ht="25.5" hidden="false" customHeight="true" outlineLevel="0" collapsed="false">
      <c r="A72" s="27" t="s">
        <v>85</v>
      </c>
      <c r="B72" s="27"/>
      <c r="C72" s="27"/>
    </row>
    <row r="74" customFormat="false" ht="25.5" hidden="false" customHeight="true" outlineLevel="0" collapsed="false">
      <c r="A74" s="27" t="s">
        <v>12</v>
      </c>
      <c r="B74" s="27"/>
      <c r="C74" s="27"/>
    </row>
  </sheetData>
  <mergeCells count="24">
    <mergeCell ref="A1:C1"/>
    <mergeCell ref="A2:C2"/>
    <mergeCell ref="A3:C3"/>
    <mergeCell ref="A5:C5"/>
    <mergeCell ref="B6:C6"/>
    <mergeCell ref="B7:C7"/>
    <mergeCell ref="B8:C8"/>
    <mergeCell ref="B9:C9"/>
    <mergeCell ref="A12:C12"/>
    <mergeCell ref="A17:C17"/>
    <mergeCell ref="A18:C18"/>
    <mergeCell ref="A23:C23"/>
    <mergeCell ref="A31:C31"/>
    <mergeCell ref="A40:C40"/>
    <mergeCell ref="A43:C43"/>
    <mergeCell ref="A46:C46"/>
    <mergeCell ref="A51:C51"/>
    <mergeCell ref="A52:C52"/>
    <mergeCell ref="A62:C62"/>
    <mergeCell ref="A69:C69"/>
    <mergeCell ref="A70:C70"/>
    <mergeCell ref="A71:C71"/>
    <mergeCell ref="A72:C72"/>
    <mergeCell ref="A74:C74"/>
  </mergeCells>
  <printOptions headings="false" gridLines="false" gridLinesSet="true" horizontalCentered="false" verticalCentered="false"/>
  <pageMargins left="0.4" right="0.4" top="0.5" bottom="0.5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7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9" topLeftCell="A10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3" min="2" style="0" width="16"/>
  </cols>
  <sheetData>
    <row r="1" customFormat="false" ht="25.5" hidden="false" customHeight="true" outlineLevel="0" collapsed="false">
      <c r="A1" s="8" t="s">
        <v>13</v>
      </c>
      <c r="B1" s="8"/>
      <c r="C1" s="8"/>
    </row>
    <row r="2" customFormat="false" ht="19.5" hidden="false" customHeight="true" outlineLevel="0" collapsed="false">
      <c r="A2" s="9" t="s">
        <v>86</v>
      </c>
      <c r="B2" s="9"/>
      <c r="C2" s="9"/>
    </row>
    <row r="3" customFormat="false" ht="27.75" hidden="false" customHeight="true" outlineLevel="0" collapsed="false">
      <c r="A3" s="10" t="s">
        <v>15</v>
      </c>
      <c r="B3" s="10"/>
      <c r="C3" s="10"/>
    </row>
    <row r="5" customFormat="false" ht="15" hidden="false" customHeight="true" outlineLevel="0" collapsed="false">
      <c r="A5" s="11" t="s">
        <v>16</v>
      </c>
      <c r="B5" s="11"/>
      <c r="C5" s="11"/>
    </row>
    <row r="6" customFormat="false" ht="15" hidden="false" customHeight="false" outlineLevel="0" collapsed="false">
      <c r="A6" s="6" t="s">
        <v>17</v>
      </c>
      <c r="B6" s="12" t="s">
        <v>18</v>
      </c>
      <c r="C6" s="12"/>
    </row>
    <row r="7" customFormat="false" ht="15" hidden="false" customHeight="false" outlineLevel="0" collapsed="false">
      <c r="A7" s="6" t="s">
        <v>19</v>
      </c>
      <c r="B7" s="12" t="s">
        <v>20</v>
      </c>
      <c r="C7" s="12"/>
    </row>
    <row r="8" customFormat="false" ht="15" hidden="false" customHeight="false" outlineLevel="0" collapsed="false">
      <c r="A8" s="6" t="s">
        <v>21</v>
      </c>
      <c r="B8" s="12" t="s">
        <v>22</v>
      </c>
      <c r="C8" s="12"/>
    </row>
    <row r="9" customFormat="false" ht="15" hidden="false" customHeight="false" outlineLevel="0" collapsed="false">
      <c r="A9" s="6" t="s">
        <v>23</v>
      </c>
      <c r="B9" s="12" t="s">
        <v>87</v>
      </c>
      <c r="C9" s="12"/>
    </row>
    <row r="11" customFormat="false" ht="15" hidden="false" customHeight="false" outlineLevel="0" collapsed="false">
      <c r="A11" s="13" t="s">
        <v>25</v>
      </c>
      <c r="B11" s="13" t="s">
        <v>26</v>
      </c>
      <c r="C11" s="13" t="s">
        <v>27</v>
      </c>
    </row>
    <row r="12" customFormat="false" ht="15" hidden="false" customHeight="true" outlineLevel="0" collapsed="false">
      <c r="A12" s="14" t="s">
        <v>28</v>
      </c>
      <c r="B12" s="14"/>
      <c r="C12" s="14"/>
    </row>
    <row r="13" customFormat="false" ht="15" hidden="false" customHeight="false" outlineLevel="0" collapsed="false">
      <c r="A13" s="15" t="s">
        <v>29</v>
      </c>
      <c r="B13" s="16"/>
      <c r="C13" s="17" t="n">
        <v>1682.7</v>
      </c>
    </row>
    <row r="14" customFormat="false" ht="23.85" hidden="false" customHeight="false" outlineLevel="0" collapsed="false">
      <c r="A14" s="15" t="s">
        <v>88</v>
      </c>
      <c r="B14" s="16"/>
      <c r="C14" s="17" t="n">
        <v>648.4</v>
      </c>
    </row>
    <row r="15" customFormat="false" ht="15" hidden="false" customHeight="false" outlineLevel="0" collapsed="false">
      <c r="A15" s="15" t="s">
        <v>31</v>
      </c>
      <c r="B15" s="16"/>
      <c r="C15" s="18"/>
    </row>
    <row r="16" customFormat="false" ht="15" hidden="false" customHeight="false" outlineLevel="0" collapsed="false">
      <c r="A16" s="19" t="s">
        <v>32</v>
      </c>
      <c r="B16" s="20"/>
      <c r="C16" s="21" t="n">
        <f aca="false">SUM(C13:C15)</f>
        <v>2331.1</v>
      </c>
    </row>
    <row r="17" customFormat="false" ht="15" hidden="false" customHeight="true" outlineLevel="0" collapsed="false">
      <c r="A17" s="14" t="s">
        <v>33</v>
      </c>
      <c r="B17" s="14"/>
      <c r="C17" s="14"/>
    </row>
    <row r="18" customFormat="false" ht="15" hidden="false" customHeight="true" outlineLevel="0" collapsed="false">
      <c r="A18" s="11" t="s">
        <v>34</v>
      </c>
      <c r="B18" s="11"/>
      <c r="C18" s="11"/>
    </row>
    <row r="19" customFormat="false" ht="15" hidden="false" customHeight="false" outlineLevel="0" collapsed="false">
      <c r="A19" s="15" t="s">
        <v>35</v>
      </c>
      <c r="B19" s="22" t="n">
        <f aca="false">1/12</f>
        <v>0.0833333333333333</v>
      </c>
      <c r="C19" s="17" t="n">
        <f aca="false">$C$16*B19</f>
        <v>194.258333333333</v>
      </c>
    </row>
    <row r="20" customFormat="false" ht="15" hidden="false" customHeight="false" outlineLevel="0" collapsed="false">
      <c r="A20" s="15" t="s">
        <v>36</v>
      </c>
      <c r="B20" s="22" t="n">
        <f aca="false">1/12</f>
        <v>0.0833333333333333</v>
      </c>
      <c r="C20" s="17" t="n">
        <f aca="false">$C$16*B20</f>
        <v>194.258333333333</v>
      </c>
    </row>
    <row r="21" customFormat="false" ht="15" hidden="false" customHeight="false" outlineLevel="0" collapsed="false">
      <c r="A21" s="15" t="s">
        <v>37</v>
      </c>
      <c r="B21" s="22" t="n">
        <f aca="false">(1/12)/3</f>
        <v>0.0277777777777778</v>
      </c>
      <c r="C21" s="17" t="n">
        <f aca="false">$C$16*B21</f>
        <v>64.7527777777778</v>
      </c>
    </row>
    <row r="22" customFormat="false" ht="15" hidden="false" customHeight="false" outlineLevel="0" collapsed="false">
      <c r="A22" s="19" t="s">
        <v>38</v>
      </c>
      <c r="B22" s="20"/>
      <c r="C22" s="21" t="n">
        <f aca="false">SUM(C19:C21)</f>
        <v>453.269444444444</v>
      </c>
    </row>
    <row r="23" customFormat="false" ht="15" hidden="false" customHeight="true" outlineLevel="0" collapsed="false">
      <c r="A23" s="11" t="s">
        <v>39</v>
      </c>
      <c r="B23" s="11"/>
      <c r="C23" s="11"/>
    </row>
    <row r="24" customFormat="false" ht="15" hidden="false" customHeight="false" outlineLevel="0" collapsed="false">
      <c r="A24" s="15" t="s">
        <v>40</v>
      </c>
      <c r="B24" s="16"/>
      <c r="C24" s="23" t="n">
        <f aca="false">C16+C22</f>
        <v>2784.36944444444</v>
      </c>
    </row>
    <row r="25" customFormat="false" ht="15" hidden="false" customHeight="false" outlineLevel="0" collapsed="false">
      <c r="A25" s="15" t="s">
        <v>41</v>
      </c>
      <c r="B25" s="22" t="n">
        <v>0.2</v>
      </c>
      <c r="C25" s="24" t="n">
        <f aca="false">$C$24*B25</f>
        <v>556.873888888889</v>
      </c>
    </row>
    <row r="26" customFormat="false" ht="15" hidden="false" customHeight="false" outlineLevel="0" collapsed="false">
      <c r="A26" s="15" t="s">
        <v>42</v>
      </c>
      <c r="B26" s="22" t="n">
        <v>0.025</v>
      </c>
      <c r="C26" s="24" t="n">
        <f aca="false">$C$24*B26</f>
        <v>69.6092361111111</v>
      </c>
    </row>
    <row r="27" customFormat="false" ht="15" hidden="false" customHeight="false" outlineLevel="0" collapsed="false">
      <c r="A27" s="15" t="s">
        <v>43</v>
      </c>
      <c r="B27" s="25"/>
      <c r="C27" s="26" t="n">
        <f aca="false">$C$24*B27</f>
        <v>0</v>
      </c>
    </row>
    <row r="28" customFormat="false" ht="23.85" hidden="false" customHeight="false" outlineLevel="0" collapsed="false">
      <c r="A28" s="15" t="s">
        <v>44</v>
      </c>
      <c r="B28" s="22" t="n">
        <v>0.033</v>
      </c>
      <c r="C28" s="24" t="n">
        <f aca="false">$C$24*B28</f>
        <v>91.8841916666667</v>
      </c>
    </row>
    <row r="29" customFormat="false" ht="15" hidden="false" customHeight="false" outlineLevel="0" collapsed="false">
      <c r="A29" s="15" t="s">
        <v>45</v>
      </c>
      <c r="B29" s="22" t="n">
        <v>0.08</v>
      </c>
      <c r="C29" s="24" t="n">
        <f aca="false">$C$24*B29</f>
        <v>222.749555555556</v>
      </c>
    </row>
    <row r="30" customFormat="false" ht="15" hidden="false" customHeight="false" outlineLevel="0" collapsed="false">
      <c r="A30" s="19" t="s">
        <v>46</v>
      </c>
      <c r="B30" s="20"/>
      <c r="C30" s="21" t="n">
        <f aca="false">SUM(C25:C29)</f>
        <v>941.116872222222</v>
      </c>
    </row>
    <row r="31" customFormat="false" ht="15" hidden="false" customHeight="true" outlineLevel="0" collapsed="false">
      <c r="A31" s="11" t="s">
        <v>47</v>
      </c>
      <c r="B31" s="11"/>
      <c r="C31" s="11"/>
    </row>
    <row r="32" customFormat="false" ht="15" hidden="false" customHeight="false" outlineLevel="0" collapsed="false">
      <c r="A32" s="15" t="s">
        <v>48</v>
      </c>
      <c r="B32" s="16"/>
      <c r="C32" s="17" t="n">
        <f aca="false">23.87*22</f>
        <v>525.14</v>
      </c>
    </row>
    <row r="33" customFormat="false" ht="23.85" hidden="false" customHeight="false" outlineLevel="0" collapsed="false">
      <c r="A33" s="15" t="s">
        <v>49</v>
      </c>
      <c r="B33" s="16"/>
      <c r="C33" s="18"/>
    </row>
    <row r="34" customFormat="false" ht="15" hidden="false" customHeight="false" outlineLevel="0" collapsed="false">
      <c r="A34" s="15" t="s">
        <v>50</v>
      </c>
      <c r="B34" s="16"/>
      <c r="C34" s="17" t="n">
        <v>110.17</v>
      </c>
    </row>
    <row r="35" customFormat="false" ht="15" hidden="false" customHeight="false" outlineLevel="0" collapsed="false">
      <c r="A35" s="15" t="s">
        <v>51</v>
      </c>
      <c r="B35" s="16"/>
      <c r="C35" s="17" t="n">
        <v>11.03</v>
      </c>
    </row>
    <row r="36" customFormat="false" ht="15" hidden="false" customHeight="false" outlineLevel="0" collapsed="false">
      <c r="A36" s="15" t="s">
        <v>52</v>
      </c>
      <c r="B36" s="16"/>
      <c r="C36" s="17" t="n">
        <v>5</v>
      </c>
    </row>
    <row r="37" customFormat="false" ht="15" hidden="false" customHeight="false" outlineLevel="0" collapsed="false">
      <c r="A37" s="15" t="s">
        <v>53</v>
      </c>
      <c r="B37" s="16"/>
      <c r="C37" s="18"/>
    </row>
    <row r="38" customFormat="false" ht="15" hidden="false" customHeight="false" outlineLevel="0" collapsed="false">
      <c r="A38" s="19" t="s">
        <v>54</v>
      </c>
      <c r="B38" s="20"/>
      <c r="C38" s="21" t="n">
        <f aca="false">SUM(C32:C37)</f>
        <v>651.34</v>
      </c>
    </row>
    <row r="39" customFormat="false" ht="15" hidden="false" customHeight="false" outlineLevel="0" collapsed="false">
      <c r="A39" s="19" t="s">
        <v>55</v>
      </c>
      <c r="B39" s="20"/>
      <c r="C39" s="21" t="n">
        <f aca="false">C22+C30+C38</f>
        <v>2045.72631666667</v>
      </c>
    </row>
    <row r="40" customFormat="false" ht="15" hidden="false" customHeight="true" outlineLevel="0" collapsed="false">
      <c r="A40" s="14" t="s">
        <v>56</v>
      </c>
      <c r="B40" s="14"/>
      <c r="C40" s="14"/>
    </row>
    <row r="41" customFormat="false" ht="35.05" hidden="false" customHeight="false" outlineLevel="0" collapsed="false">
      <c r="A41" s="15" t="s">
        <v>57</v>
      </c>
      <c r="B41" s="25"/>
      <c r="C41" s="26" t="n">
        <f aca="false">$C$16*B41</f>
        <v>0</v>
      </c>
    </row>
    <row r="42" customFormat="false" ht="15" hidden="false" customHeight="false" outlineLevel="0" collapsed="false">
      <c r="A42" s="19" t="s">
        <v>58</v>
      </c>
      <c r="B42" s="20"/>
      <c r="C42" s="21" t="n">
        <f aca="false">C41</f>
        <v>0</v>
      </c>
    </row>
    <row r="43" customFormat="false" ht="15" hidden="false" customHeight="true" outlineLevel="0" collapsed="false">
      <c r="A43" s="14" t="s">
        <v>59</v>
      </c>
      <c r="B43" s="14"/>
      <c r="C43" s="14"/>
    </row>
    <row r="44" customFormat="false" ht="23.85" hidden="false" customHeight="false" outlineLevel="0" collapsed="false">
      <c r="A44" s="15" t="s">
        <v>60</v>
      </c>
      <c r="B44" s="25"/>
      <c r="C44" s="26" t="n">
        <f aca="false">$C$16*B44</f>
        <v>0</v>
      </c>
    </row>
    <row r="45" customFormat="false" ht="15" hidden="false" customHeight="false" outlineLevel="0" collapsed="false">
      <c r="A45" s="19" t="s">
        <v>61</v>
      </c>
      <c r="B45" s="20"/>
      <c r="C45" s="21" t="n">
        <f aca="false">C44</f>
        <v>0</v>
      </c>
    </row>
    <row r="46" customFormat="false" ht="15" hidden="false" customHeight="true" outlineLevel="0" collapsed="false">
      <c r="A46" s="14" t="s">
        <v>62</v>
      </c>
      <c r="B46" s="14"/>
      <c r="C46" s="14"/>
    </row>
    <row r="47" customFormat="false" ht="15" hidden="false" customHeight="false" outlineLevel="0" collapsed="false">
      <c r="A47" s="15" t="s">
        <v>63</v>
      </c>
      <c r="B47" s="16"/>
      <c r="C47" s="18"/>
    </row>
    <row r="48" customFormat="false" ht="15" hidden="false" customHeight="false" outlineLevel="0" collapsed="false">
      <c r="A48" s="15" t="s">
        <v>64</v>
      </c>
      <c r="B48" s="16"/>
      <c r="C48" s="18"/>
    </row>
    <row r="49" customFormat="false" ht="15" hidden="false" customHeight="false" outlineLevel="0" collapsed="false">
      <c r="A49" s="15" t="s">
        <v>65</v>
      </c>
      <c r="B49" s="16"/>
      <c r="C49" s="18"/>
    </row>
    <row r="50" customFormat="false" ht="15" hidden="false" customHeight="false" outlineLevel="0" collapsed="false">
      <c r="A50" s="19" t="s">
        <v>66</v>
      </c>
      <c r="B50" s="20"/>
      <c r="C50" s="21" t="n">
        <f aca="false">SUM(C47:C49)</f>
        <v>0</v>
      </c>
    </row>
    <row r="51" customFormat="false" ht="15" hidden="false" customHeight="true" outlineLevel="0" collapsed="false">
      <c r="A51" s="27" t="s">
        <v>67</v>
      </c>
      <c r="B51" s="27"/>
      <c r="C51" s="27"/>
    </row>
    <row r="52" customFormat="false" ht="15" hidden="false" customHeight="true" outlineLevel="0" collapsed="false">
      <c r="A52" s="14" t="s">
        <v>68</v>
      </c>
      <c r="B52" s="14"/>
      <c r="C52" s="14"/>
    </row>
    <row r="53" customFormat="false" ht="15" hidden="false" customHeight="false" outlineLevel="0" collapsed="false">
      <c r="A53" s="15" t="s">
        <v>69</v>
      </c>
      <c r="B53" s="16"/>
      <c r="C53" s="23" t="n">
        <f aca="false">C16+C39+C42+C45+C50</f>
        <v>4376.82631666667</v>
      </c>
    </row>
    <row r="54" customFormat="false" ht="15" hidden="false" customHeight="false" outlineLevel="0" collapsed="false">
      <c r="A54" s="15" t="s">
        <v>70</v>
      </c>
      <c r="B54" s="25"/>
      <c r="C54" s="26" t="n">
        <f aca="false">$C$53*B54</f>
        <v>0</v>
      </c>
    </row>
    <row r="55" customFormat="false" ht="15" hidden="false" customHeight="false" outlineLevel="0" collapsed="false">
      <c r="A55" s="15" t="s">
        <v>71</v>
      </c>
      <c r="B55" s="25"/>
      <c r="C55" s="26" t="n">
        <f aca="false">$C$53*B55</f>
        <v>0</v>
      </c>
    </row>
    <row r="56" customFormat="false" ht="15" hidden="false" customHeight="false" outlineLevel="0" collapsed="false">
      <c r="A56" s="15" t="s">
        <v>72</v>
      </c>
      <c r="B56" s="25"/>
      <c r="C56" s="26" t="n">
        <f aca="false">$C$53*B56</f>
        <v>0</v>
      </c>
    </row>
    <row r="57" customFormat="false" ht="15" hidden="false" customHeight="false" outlineLevel="0" collapsed="false">
      <c r="A57" s="15" t="s">
        <v>73</v>
      </c>
      <c r="B57" s="25"/>
      <c r="C57" s="26" t="n">
        <f aca="false">$C$53*B57</f>
        <v>0</v>
      </c>
    </row>
    <row r="58" customFormat="false" ht="15" hidden="false" customHeight="false" outlineLevel="0" collapsed="false">
      <c r="A58" s="15" t="s">
        <v>74</v>
      </c>
      <c r="B58" s="25"/>
      <c r="C58" s="26" t="n">
        <f aca="false">$C$53*B58</f>
        <v>0</v>
      </c>
    </row>
    <row r="59" customFormat="false" ht="15" hidden="false" customHeight="false" outlineLevel="0" collapsed="false">
      <c r="A59" s="19" t="s">
        <v>75</v>
      </c>
      <c r="B59" s="20"/>
      <c r="C59" s="21" t="n">
        <f aca="false">SUM(C54:C58)</f>
        <v>0</v>
      </c>
    </row>
    <row r="60" customFormat="false" ht="19.5" hidden="false" customHeight="true" outlineLevel="0" collapsed="false">
      <c r="A60" s="28" t="s">
        <v>76</v>
      </c>
      <c r="B60" s="28"/>
      <c r="C60" s="29" t="n">
        <f aca="false">C16+C39+C42+C45+C50+C59</f>
        <v>4376.82631666667</v>
      </c>
    </row>
    <row r="62" customFormat="false" ht="15" hidden="false" customHeight="true" outlineLevel="0" collapsed="false">
      <c r="A62" s="11" t="s">
        <v>77</v>
      </c>
      <c r="B62" s="11"/>
      <c r="C62" s="11"/>
    </row>
    <row r="63" customFormat="false" ht="15" hidden="false" customHeight="false" outlineLevel="0" collapsed="false">
      <c r="A63" s="30" t="s">
        <v>78</v>
      </c>
      <c r="B63" s="16"/>
      <c r="C63" s="31" t="n">
        <v>250</v>
      </c>
    </row>
    <row r="64" customFormat="false" ht="15" hidden="false" customHeight="false" outlineLevel="0" collapsed="false">
      <c r="A64" s="32" t="s">
        <v>79</v>
      </c>
      <c r="B64" s="16"/>
      <c r="C64" s="23" t="n">
        <f aca="false">C60*C63</f>
        <v>1094206.57916667</v>
      </c>
    </row>
    <row r="65" customFormat="false" ht="15" hidden="false" customHeight="false" outlineLevel="0" collapsed="false">
      <c r="A65" s="32" t="s">
        <v>80</v>
      </c>
      <c r="B65" s="16"/>
      <c r="C65" s="23" t="n">
        <f aca="false">C64*12</f>
        <v>13130478.95</v>
      </c>
    </row>
    <row r="66" customFormat="false" ht="15" hidden="false" customHeight="false" outlineLevel="0" collapsed="false">
      <c r="A66" s="33" t="s">
        <v>81</v>
      </c>
      <c r="B66" s="34"/>
      <c r="C66" s="35" t="n">
        <f aca="false">C64*60</f>
        <v>65652394.75</v>
      </c>
    </row>
    <row r="69" customFormat="false" ht="15" hidden="false" customHeight="true" outlineLevel="0" collapsed="false">
      <c r="A69" s="11" t="s">
        <v>82</v>
      </c>
      <c r="B69" s="11"/>
      <c r="C69" s="11"/>
    </row>
    <row r="70" customFormat="false" ht="25.5" hidden="false" customHeight="true" outlineLevel="0" collapsed="false">
      <c r="A70" s="27" t="s">
        <v>83</v>
      </c>
      <c r="B70" s="27"/>
      <c r="C70" s="27"/>
    </row>
    <row r="71" customFormat="false" ht="25.5" hidden="false" customHeight="true" outlineLevel="0" collapsed="false">
      <c r="A71" s="27" t="s">
        <v>84</v>
      </c>
      <c r="B71" s="27"/>
      <c r="C71" s="27"/>
    </row>
    <row r="72" customFormat="false" ht="25.5" hidden="false" customHeight="true" outlineLevel="0" collapsed="false">
      <c r="A72" s="27" t="s">
        <v>85</v>
      </c>
      <c r="B72" s="27"/>
      <c r="C72" s="27"/>
    </row>
    <row r="74" customFormat="false" ht="25.5" hidden="false" customHeight="true" outlineLevel="0" collapsed="false">
      <c r="A74" s="27" t="s">
        <v>12</v>
      </c>
      <c r="B74" s="27"/>
      <c r="C74" s="27"/>
    </row>
  </sheetData>
  <mergeCells count="24">
    <mergeCell ref="A1:C1"/>
    <mergeCell ref="A2:C2"/>
    <mergeCell ref="A3:C3"/>
    <mergeCell ref="A5:C5"/>
    <mergeCell ref="B6:C6"/>
    <mergeCell ref="B7:C7"/>
    <mergeCell ref="B8:C8"/>
    <mergeCell ref="B9:C9"/>
    <mergeCell ref="A12:C12"/>
    <mergeCell ref="A17:C17"/>
    <mergeCell ref="A18:C18"/>
    <mergeCell ref="A23:C23"/>
    <mergeCell ref="A31:C31"/>
    <mergeCell ref="A40:C40"/>
    <mergeCell ref="A43:C43"/>
    <mergeCell ref="A46:C46"/>
    <mergeCell ref="A51:C51"/>
    <mergeCell ref="A52:C52"/>
    <mergeCell ref="A62:C62"/>
    <mergeCell ref="A69:C69"/>
    <mergeCell ref="A70:C70"/>
    <mergeCell ref="A71:C71"/>
    <mergeCell ref="A72:C72"/>
    <mergeCell ref="A74:C74"/>
  </mergeCells>
  <printOptions headings="false" gridLines="false" gridLinesSet="true" horizontalCentered="false" verticalCentered="false"/>
  <pageMargins left="0.4" right="0.4" top="0.5" bottom="0.5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30"/>
    <col collapsed="false" customWidth="true" hidden="false" outlineLevel="0" max="3" min="3" style="0" width="14"/>
    <col collapsed="false" customWidth="true" hidden="false" outlineLevel="0" max="4" min="4" style="0" width="18"/>
    <col collapsed="false" customWidth="true" hidden="false" outlineLevel="0" max="6" min="5" style="0" width="20"/>
  </cols>
  <sheetData>
    <row r="1" customFormat="false" ht="25.5" hidden="false" customHeight="true" outlineLevel="0" collapsed="false">
      <c r="A1" s="8" t="s">
        <v>89</v>
      </c>
      <c r="B1" s="8"/>
      <c r="C1" s="8"/>
      <c r="D1" s="8"/>
      <c r="E1" s="8"/>
      <c r="F1" s="8"/>
    </row>
    <row r="3" customFormat="false" ht="23.85" hidden="false" customHeight="false" outlineLevel="0" collapsed="false">
      <c r="A3" s="36" t="s">
        <v>90</v>
      </c>
      <c r="B3" s="36" t="s">
        <v>91</v>
      </c>
      <c r="C3" s="36" t="s">
        <v>92</v>
      </c>
      <c r="D3" s="36" t="s">
        <v>93</v>
      </c>
      <c r="E3" s="36" t="s">
        <v>94</v>
      </c>
      <c r="F3" s="36" t="s">
        <v>95</v>
      </c>
    </row>
    <row r="4" customFormat="false" ht="15" hidden="false" customHeight="false" outlineLevel="0" collapsed="false">
      <c r="A4" s="30" t="n">
        <v>1</v>
      </c>
      <c r="B4" s="30" t="s">
        <v>96</v>
      </c>
      <c r="C4" s="37" t="n">
        <f aca="false">'ASG 20%'!C63</f>
        <v>400</v>
      </c>
      <c r="D4" s="23" t="n">
        <f aca="false">'ASG 20%'!C60</f>
        <v>3858.70068333333</v>
      </c>
      <c r="E4" s="23" t="n">
        <f aca="false">'ASG 20%'!C64</f>
        <v>1543480.27333333</v>
      </c>
      <c r="F4" s="23" t="n">
        <f aca="false">'ASG 20%'!C66</f>
        <v>92608816.4</v>
      </c>
    </row>
    <row r="5" customFormat="false" ht="15" hidden="false" customHeight="false" outlineLevel="0" collapsed="false">
      <c r="A5" s="30" t="n">
        <v>2</v>
      </c>
      <c r="B5" s="30" t="s">
        <v>97</v>
      </c>
      <c r="C5" s="37" t="n">
        <f aca="false">'ASG 40% (banheirista)'!C63</f>
        <v>250</v>
      </c>
      <c r="D5" s="23" t="n">
        <f aca="false">'ASG 40% (banheirista)'!C60</f>
        <v>4376.82631666667</v>
      </c>
      <c r="E5" s="23" t="n">
        <f aca="false">'ASG 40% (banheirista)'!C64</f>
        <v>1094206.57916667</v>
      </c>
      <c r="F5" s="23" t="n">
        <f aca="false">'ASG 40% (banheirista)'!C66</f>
        <v>65652394.75</v>
      </c>
    </row>
    <row r="6" customFormat="false" ht="15" hidden="false" customHeight="false" outlineLevel="0" collapsed="false">
      <c r="A6" s="38" t="s">
        <v>98</v>
      </c>
      <c r="B6" s="38"/>
      <c r="C6" s="39" t="n">
        <f aca="false">SUM(C4:C5)</f>
        <v>650</v>
      </c>
      <c r="D6" s="40"/>
      <c r="E6" s="41" t="n">
        <f aca="false">SUM(E4:E5)</f>
        <v>2637686.8525</v>
      </c>
      <c r="F6" s="41" t="n">
        <f aca="false">SUM(F4:F5)</f>
        <v>158261211.15</v>
      </c>
    </row>
    <row r="8" customFormat="false" ht="39.75" hidden="false" customHeight="true" outlineLevel="0" collapsed="false">
      <c r="A8" s="27" t="s">
        <v>99</v>
      </c>
      <c r="B8" s="27"/>
      <c r="C8" s="27"/>
      <c r="D8" s="27"/>
      <c r="E8" s="27"/>
      <c r="F8" s="27"/>
    </row>
    <row r="10" customFormat="false" ht="25.5" hidden="false" customHeight="true" outlineLevel="0" collapsed="false">
      <c r="A10" s="27" t="s">
        <v>12</v>
      </c>
      <c r="B10" s="27"/>
      <c r="C10" s="27"/>
      <c r="D10" s="27"/>
      <c r="E10" s="27"/>
      <c r="F10" s="27"/>
    </row>
  </sheetData>
  <mergeCells count="4">
    <mergeCell ref="A1:F1"/>
    <mergeCell ref="A6:B6"/>
    <mergeCell ref="A8:F8"/>
    <mergeCell ref="A10:F10"/>
  </mergeCells>
  <printOptions headings="false" gridLines="false" gridLinesSet="true" horizontalCentered="false" verticalCentered="false"/>
  <pageMargins left="0.4" right="0.4" top="0.5" bottom="0.5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2026-08-07T15:34:18Z</dcterms:created>
  <dc:creator>openpyxl</dc:creator>
  <dc:description/>
  <dc:language>en-US</dc:language>
  <cp:lastModifiedBy/>
  <dcterms:modified xsi:type="dcterms:W3CDTF">2026-08-07T15:34:18Z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