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dolfo\Downloads\"/>
    </mc:Choice>
  </mc:AlternateContent>
  <xr:revisionPtr revIDLastSave="0" documentId="13_ncr:1_{3742AE3B-4145-4546-967B-87D495FCE297}" xr6:coauthVersionLast="47" xr6:coauthVersionMax="47" xr10:uidLastSave="{00000000-0000-0000-0000-000000000000}"/>
  <bookViews>
    <workbookView xWindow="-120" yWindow="-120" windowWidth="29040" windowHeight="15720" xr2:uid="{4E7B5E5B-9A91-47C0-8D4E-3950E6E0E635}"/>
  </bookViews>
  <sheets>
    <sheet name="DETALHADA" sheetId="1" r:id="rId1"/>
    <sheet name="SINTETICA" sheetId="2" r:id="rId2"/>
  </sheets>
  <definedNames>
    <definedName name="_xlnm.Print_Area" localSheetId="0">DETALHADA!$B$2:$L$228</definedName>
    <definedName name="_xlnm.Print_Titles" localSheetId="0">DETALHADA!$10:$11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2" l="1"/>
  <c r="C19" i="2"/>
  <c r="C18" i="2"/>
  <c r="C16" i="2"/>
  <c r="C15" i="2"/>
  <c r="C14" i="2"/>
  <c r="G167" i="1"/>
  <c r="G161" i="1"/>
  <c r="G125" i="1"/>
  <c r="G131" i="1"/>
  <c r="C17" i="2"/>
  <c r="C13" i="2"/>
  <c r="C12" i="2"/>
  <c r="C11" i="2"/>
  <c r="C10" i="2"/>
  <c r="C9" i="2"/>
  <c r="C8" i="2"/>
  <c r="C7" i="2"/>
  <c r="C6" i="2"/>
  <c r="K224" i="1" l="1"/>
  <c r="L224" i="1" s="1"/>
  <c r="K225" i="1"/>
  <c r="L225" i="1" s="1"/>
  <c r="K193" i="1"/>
  <c r="K54" i="1"/>
  <c r="L54" i="1" s="1"/>
  <c r="K53" i="1"/>
  <c r="L53" i="1" s="1"/>
  <c r="K52" i="1"/>
  <c r="L52" i="1" s="1"/>
  <c r="K51" i="1"/>
  <c r="L51" i="1" s="1"/>
  <c r="K50" i="1"/>
  <c r="L50" i="1" s="1"/>
  <c r="K49" i="1"/>
  <c r="L49" i="1" s="1"/>
  <c r="K47" i="1"/>
  <c r="L47" i="1" s="1"/>
  <c r="K48" i="1"/>
  <c r="L48" i="1" s="1"/>
  <c r="K218" i="1"/>
  <c r="L218" i="1" s="1"/>
  <c r="K204" i="1"/>
  <c r="L204" i="1" s="1"/>
  <c r="K158" i="1"/>
  <c r="L158" i="1" s="1"/>
  <c r="K163" i="1"/>
  <c r="L163" i="1" s="1"/>
  <c r="K113" i="1"/>
  <c r="L113" i="1" s="1"/>
  <c r="K91" i="1"/>
  <c r="L91" i="1" s="1"/>
  <c r="K24" i="1"/>
  <c r="L24" i="1" s="1"/>
  <c r="K42" i="1"/>
  <c r="L42" i="1" s="1"/>
  <c r="K58" i="1"/>
  <c r="L58" i="1" s="1"/>
  <c r="K62" i="1"/>
  <c r="L62" i="1" s="1"/>
  <c r="K185" i="1"/>
  <c r="L185" i="1" s="1"/>
  <c r="K160" i="1"/>
  <c r="L160" i="1" s="1"/>
  <c r="K110" i="1"/>
  <c r="L110" i="1" s="1"/>
  <c r="K88" i="1"/>
  <c r="L88" i="1" s="1"/>
  <c r="K92" i="1"/>
  <c r="L92" i="1" s="1"/>
  <c r="K22" i="1"/>
  <c r="L22" i="1" s="1"/>
  <c r="K25" i="1"/>
  <c r="L25" i="1" s="1"/>
  <c r="K39" i="1"/>
  <c r="L39" i="1" s="1"/>
  <c r="K57" i="1"/>
  <c r="L57" i="1" s="1"/>
  <c r="K156" i="1"/>
  <c r="L156" i="1" s="1"/>
  <c r="K164" i="1"/>
  <c r="L164" i="1" s="1"/>
  <c r="K89" i="1"/>
  <c r="L89" i="1" s="1"/>
  <c r="K93" i="1"/>
  <c r="L93" i="1" s="1"/>
  <c r="K23" i="1"/>
  <c r="L23" i="1" s="1"/>
  <c r="K30" i="1"/>
  <c r="L30" i="1" s="1"/>
  <c r="K44" i="1"/>
  <c r="L44" i="1" s="1"/>
  <c r="K61" i="1"/>
  <c r="L61" i="1" s="1"/>
  <c r="K13" i="1"/>
  <c r="L13" i="1" s="1"/>
  <c r="K216" i="1"/>
  <c r="L216" i="1" s="1"/>
  <c r="K217" i="1"/>
  <c r="L217" i="1" s="1"/>
  <c r="K203" i="1"/>
  <c r="L203" i="1" s="1"/>
  <c r="K184" i="1"/>
  <c r="L184" i="1" s="1"/>
  <c r="K157" i="1"/>
  <c r="L157" i="1" s="1"/>
  <c r="K159" i="1"/>
  <c r="L159" i="1" s="1"/>
  <c r="K162" i="1"/>
  <c r="L162" i="1" s="1"/>
  <c r="K112" i="1"/>
  <c r="L112" i="1" s="1"/>
  <c r="K90" i="1"/>
  <c r="L90" i="1" s="1"/>
  <c r="K19" i="1"/>
  <c r="L19" i="1" s="1"/>
  <c r="K28" i="1"/>
  <c r="L28" i="1" s="1"/>
  <c r="K33" i="1"/>
  <c r="L33" i="1" s="1"/>
  <c r="K36" i="1"/>
  <c r="L36" i="1" s="1"/>
  <c r="K38" i="1"/>
  <c r="L38" i="1" s="1"/>
  <c r="K41" i="1"/>
  <c r="L41" i="1" s="1"/>
  <c r="K43" i="1"/>
  <c r="L43" i="1" s="1"/>
  <c r="K59" i="1"/>
  <c r="L59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191" i="1"/>
  <c r="L191" i="1" s="1"/>
  <c r="K192" i="1"/>
  <c r="L192" i="1" s="1"/>
  <c r="K194" i="1"/>
  <c r="L194" i="1" s="1"/>
  <c r="K195" i="1"/>
  <c r="L195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55" i="1"/>
  <c r="L155" i="1" s="1"/>
  <c r="K161" i="1"/>
  <c r="L161" i="1" s="1"/>
  <c r="K131" i="1"/>
  <c r="L131" i="1" s="1"/>
  <c r="K94" i="1"/>
  <c r="L94" i="1" s="1"/>
  <c r="K21" i="1"/>
  <c r="L21" i="1" s="1"/>
  <c r="K27" i="1"/>
  <c r="L27" i="1" s="1"/>
  <c r="K31" i="1"/>
  <c r="L31" i="1" s="1"/>
  <c r="K45" i="1"/>
  <c r="L45" i="1" s="1"/>
  <c r="K55" i="1"/>
  <c r="L55" i="1" s="1"/>
  <c r="K165" i="1"/>
  <c r="L165" i="1" s="1"/>
  <c r="K166" i="1"/>
  <c r="L166" i="1" s="1"/>
  <c r="K167" i="1"/>
  <c r="L167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11" i="1"/>
  <c r="L111" i="1" s="1"/>
  <c r="K20" i="1"/>
  <c r="L20" i="1" s="1"/>
  <c r="K26" i="1"/>
  <c r="L26" i="1" s="1"/>
  <c r="K35" i="1"/>
  <c r="L35" i="1" s="1"/>
  <c r="K37" i="1"/>
  <c r="L37" i="1" s="1"/>
  <c r="K46" i="1"/>
  <c r="L46" i="1" s="1"/>
  <c r="K56" i="1"/>
  <c r="L56" i="1" s="1"/>
  <c r="K60" i="1"/>
  <c r="L60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12" i="1"/>
  <c r="L12" i="1" s="1"/>
  <c r="K14" i="1"/>
  <c r="L14" i="1" s="1"/>
  <c r="K15" i="1"/>
  <c r="L15" i="1" s="1"/>
  <c r="K16" i="1"/>
  <c r="L16" i="1" s="1"/>
  <c r="K17" i="1"/>
  <c r="L17" i="1" s="1"/>
  <c r="K18" i="1"/>
  <c r="L18" i="1" s="1"/>
  <c r="K32" i="1"/>
  <c r="L32" i="1" s="1"/>
  <c r="K40" i="1"/>
  <c r="L40" i="1" s="1"/>
  <c r="K29" i="1"/>
  <c r="L29" i="1" s="1"/>
  <c r="L193" i="1" l="1"/>
  <c r="I226" i="1"/>
  <c r="D20" i="2" s="1"/>
  <c r="I219" i="1"/>
  <c r="I150" i="1"/>
  <c r="I132" i="1"/>
  <c r="I114" i="1"/>
  <c r="I103" i="1"/>
  <c r="I186" i="1"/>
  <c r="I168" i="1"/>
  <c r="I83" i="1"/>
  <c r="I196" i="1"/>
  <c r="I211" i="1"/>
  <c r="K34" i="1"/>
  <c r="L34" i="1" s="1"/>
  <c r="D15" i="2" l="1"/>
  <c r="D9" i="2"/>
  <c r="D14" i="2"/>
  <c r="D19" i="2"/>
  <c r="D8" i="2"/>
  <c r="I63" i="1"/>
  <c r="I228" i="1" s="1"/>
  <c r="D16" i="2" l="1"/>
  <c r="D13" i="2"/>
  <c r="D11" i="2" l="1"/>
  <c r="D12" i="2"/>
  <c r="D7" i="2" l="1"/>
  <c r="D18" i="2" l="1"/>
  <c r="D2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Rodolfo</author>
  </authors>
  <commentList>
    <comment ref="F56" authorId="0" shapeId="0" xr:uid="{635677F2-A68A-4C28-BC5D-8289F59F2CEF}">
      <text>
        <r>
          <rPr>
            <b/>
            <sz val="9"/>
            <color indexed="81"/>
            <rFont val="Segoe UI"/>
            <family val="2"/>
          </rPr>
          <t>Rodolfo:</t>
        </r>
        <r>
          <rPr>
            <sz val="9"/>
            <color indexed="81"/>
            <rFont val="Segoe UI"/>
            <family val="2"/>
          </rPr>
          <t xml:space="preserve">
descrição?</t>
        </r>
      </text>
    </comment>
  </commentList>
</comments>
</file>

<file path=xl/sharedStrings.xml><?xml version="1.0" encoding="utf-8"?>
<sst xmlns="http://schemas.openxmlformats.org/spreadsheetml/2006/main" count="849" uniqueCount="209">
  <si>
    <t>Descrição</t>
  </si>
  <si>
    <t>Un</t>
  </si>
  <si>
    <t>Qtd</t>
  </si>
  <si>
    <t>Total do subitem</t>
  </si>
  <si>
    <t>Subitem</t>
  </si>
  <si>
    <t>TOTAL GERAL DA PROPOSTA</t>
  </si>
  <si>
    <t>MODELO DE PROPOSTA - SINTÉTICA</t>
  </si>
  <si>
    <t>Nº Item</t>
  </si>
  <si>
    <t>Valor</t>
  </si>
  <si>
    <t>TOTAL</t>
  </si>
  <si>
    <t>PLANILHA MODELO PARA COMPOSIÇÃO DO 
TERMO DE REFERÊNCIA</t>
  </si>
  <si>
    <t>Custo da Administração Local</t>
  </si>
  <si>
    <t>Fonte</t>
  </si>
  <si>
    <t>Codigo</t>
  </si>
  <si>
    <t>Tipo</t>
  </si>
  <si>
    <t>Composição</t>
  </si>
  <si>
    <t>SICRO</t>
  </si>
  <si>
    <t>M</t>
  </si>
  <si>
    <t>M³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</si>
  <si>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</si>
  <si>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>Insumo</t>
  </si>
  <si>
    <t>M²</t>
  </si>
  <si>
    <t>Cotação</t>
  </si>
  <si>
    <t xml:space="preserve">ESCAVAÇÃO MECANIZADA PARA VIGA BALDRAME OU SAPATA CORRIDA COM MINI-ESCAVADEIRA (INCLUINDO ESCAVAÇÃO PARA COLOCAÇÃO DE FÔRMAS). AF_01/2024                </t>
  </si>
  <si>
    <t>M.O</t>
  </si>
  <si>
    <t>P9894</t>
  </si>
  <si>
    <t>Engenheiro Chefe</t>
  </si>
  <si>
    <t>Horas</t>
  </si>
  <si>
    <t>Equipamento</t>
  </si>
  <si>
    <t>P9887</t>
  </si>
  <si>
    <t>Encarregado Geral</t>
  </si>
  <si>
    <t>Veículo Leve (Sem Motorista)</t>
  </si>
  <si>
    <t>E9093</t>
  </si>
  <si>
    <t>Engenherio Auxiliar</t>
  </si>
  <si>
    <t>P9890</t>
  </si>
  <si>
    <t>Auxiliar Técnico</t>
  </si>
  <si>
    <t>P9829</t>
  </si>
  <si>
    <t>P9818</t>
  </si>
  <si>
    <t>PLANILHA ORÇAMENTÁRIA - DETALHADA</t>
  </si>
  <si>
    <t>CURVA 45 GRAUS, EM AÇO, CONEXÃO RANHURADA, DN 65 (2 1/2"), INSTALADO EM PRUMADAS - FORNECIMENTO E INSTALAÇÃO. AF_01/2026</t>
  </si>
  <si>
    <t>CURVA 90 GRAUS, EM AÇO, CONEXÃO RANHURADA, DN 65 (2 1/2"), INSTALADO EM PRUMADAS - FORNECIMENTO E INSTALAÇÃO. AF_01/2026</t>
  </si>
  <si>
    <t>MANGUEIRA DE INCENDIO, TIPO 2, DE 1 1/2", COMPRIMENTO = 30 M, TECIDO EM FIO DE POLIESTER E TUBO INTERNO EM BORRACHA SINTETICA, COM UNIOES ENGATE RÁPIDO</t>
  </si>
  <si>
    <t>ACOPLAMENTO RÍGIDO EM AÇO, CONEXÃO RANHURADA, DN 65 (2 1/2"), INSTALADO EM PRUMADAS - FORNECIMENTO E INSTALAÇÃO. AF_01/2026</t>
  </si>
  <si>
    <t>TÊ, EM AÇO, CONEXÃO RANHURADA, DN 65 (2 1/2"), INSTALADO EM PRUMADAS - FORNECIMENTO E INSTALAÇÃO. AF_01/2026</t>
  </si>
  <si>
    <t>REGISTRO DE RECALQUE, HIDRANTE SUBTERRÂNEO PREDIAL, 65 MM - FORNECIMENTO E INSTALAÇÃO. AF_01/2026</t>
  </si>
  <si>
    <t>ESGUICHO JATO REGULAVEL, TIPO ELKHART, ENGATE RAPIDO 1 1/2", PARA COMBATE A INCENDIO</t>
  </si>
  <si>
    <t>CAIXA DE INCENDIO/ABRIGO PARA MANGUEIRA, DE SOBREPOR/EXTERNA, COM 90 X 60 X 17 CM, EM CHAPA DE ACO, PORTA COM VENTILACAO, VISOR COM A INSCRICAO "INCENDIO", SUPORTE/CESTA INTERNA PARA A MANGUEIRA, PINTURA ELETROSTATICA VERMELHA</t>
  </si>
  <si>
    <t>REGISTRO OU VALVULA GLOBO ANGULAR EM LATAO, PARA HIDRANTES EM INSTALACAO PREDIAL DE INCENDIO, 45 GRAUS, DIAMETRO DE 2 1/2", COM VOLANTE, CLASSE DE PRESSAO DE ATE 200 PSI</t>
  </si>
  <si>
    <t>ADAPTADOR EM LATAO, ENGATE RAPIDO1 1/2" X ROSCA INTERNA 5 FIOS 2 1/2", PARA INSTALACAO PREDIAL DE COMBATE A INCENDIO</t>
  </si>
  <si>
    <t>CHAVE DUPLA PARA CONEXOES TIPO STORZ, ENGATE RAPIDO 1 1/2" X 2 1/2", EM LATAO, PARA INSTALACAO PREDIAL COMBATE A INCENDIO</t>
  </si>
  <si>
    <t>PINTURA ANTICORROSIVA DE DUTO METÁLICO. AF_03/2024</t>
  </si>
  <si>
    <t>PINTURA DE SÍMBOLOS E TEXTOS COM TINTA ACRÍLICA, DEMARCAÇÃO COM FITA ADESIVA E APLICAÇÃO COM ROLO. AF_05/2021</t>
  </si>
  <si>
    <t>VÁLVULA DE RETENÇÃO HORIZONTAL, DE BRONZE, ROSCÁVEL, 2 1/2" - FORNECIMENTO E INSTALAÇÃO. AF_08/2021</t>
  </si>
  <si>
    <t>MANGUEIRA DE INCENDIO, TIPO 2, DE 1 1/2", COMPRIMENTO = 15 M, TECIDO EM FIO DE POLIESTER E TUBO INTERNO EM BORRACHA SINTETICA, COM UNIOES ENGATE RÁPIDO</t>
  </si>
  <si>
    <t>SPRINKLER TIPO PENDENTE, 68 °C, UNIÃO POR ROSCA DN 15 (1/2") - FORNECIMENTO E INSTALAÇÃO. AF_01/2026</t>
  </si>
  <si>
    <t>Obras do Sistema de Hidrantes do Porto de São Francsico do Sul e Terminal Graneleiro</t>
  </si>
  <si>
    <t>TUBO ACO CARBONO SEM COSTURA 2", E= *3,91* MM, SCHEDULE 40, *5,43* KG/M</t>
  </si>
  <si>
    <t>CONJUNTO HIDRÁULICO EM AÇO ROSCÁVEL PARA INSTALAÇÃO DE BOMBA, DN SUCÇÃO 32 MM (1 1/4") E DN RECALQUE 25 MM (1"), PARA EDIFICAÇÃO COM 4 PAVIMENTOS - FORNECIMENTO E INSTALAÇÃO. AF_04/2024</t>
  </si>
  <si>
    <t>SUPORTE PARA 2 TUBOS VERTICAIS, ESPAÇADO A CADA 150 CM, EM PERFILADO COM COMPRIMENTO DE 25 CM FIXADO EM PAREDE, POR METRO DE TUBULAÇÃO FIXADA. AF_09/2023</t>
  </si>
  <si>
    <t>SUPORTE PARA 2 TUBOS HORIZONTAIS, ESPAÇADO A CADA 56 CM, EM PERFILADO COM COMPRIMENTO DE 25 CM FIXADO EM LAJE, POR METRO DE TUBULAÇÃO FIXADA. AF_09/2023</t>
  </si>
  <si>
    <t>TUBO DE AÇO GALVANIZADO COM COSTURA, CLASSE MÉDIA, CONEXÃO RANHURADA, DN 65 (2 1/2"), INSTALADO EM PRUMADAS - FORNECIMENTO E INSTALAÇÃO. AF_01/2026</t>
  </si>
  <si>
    <t>CANAL MONOBLOCO COM CORPO E GRELHA EM CONCRETO POLÍMERO COM EFEITO AUTOLIMPANTE - CARGA DE CONTROLE DE 400 kN - 100x15,0x23,0 cm - COM FORNECIMENTO E INSTALAÇÃO EM PAVIMENTO DE CONCRETO</t>
  </si>
  <si>
    <t>CURVA 45 GRAUS, EM AÇO, CONEXÃO RANHURADA, DN 100 (4"), INSTALADO EM PRUMADAS - FORNECIMENTO E INSTALAÇÃO</t>
  </si>
  <si>
    <t xml:space="preserve">CURVA 90 GRAUS, EM AÇO, CONEXÃO RANHURADA, DN 100 (4"), INSTALADO EM PRUMADAS - FORNECIMENTO E INSTALAÇÃO. </t>
  </si>
  <si>
    <t>LUVA DE REDUÇÃO, EM FERRO GALVANIZADO, 4" X 2 1/2", CONEXÃO ROSQUEADA, INSTALADO EM PRUMADAS - FORNECIMENTO E INSTALAÇÃO. AF_01/2026</t>
  </si>
  <si>
    <t>ACOPLAMENTO RÍGIDO EM AÇO, CONEXÃO RANHURADA, DN 100 (4"), INSTALADO EM PRUMADAS - FORNECIMENTO E INSTALAÇÃO.</t>
  </si>
  <si>
    <t xml:space="preserve">TÊ, EM AÇO, CONEXÃO RANHURADA, DN 100 (4"), INSTALADO EM PRUMADAS - FORNECIMENTO E INSTALAÇÃO. </t>
  </si>
  <si>
    <t>CONCRETAGEM DE PILARES, FCK = 25 MPA, COM USO DE BOMBA - LANÇAMENTO, ADENSAMENTO E ACABAMENTO. AF_02/2022_PS</t>
  </si>
  <si>
    <t>PINTURA HIDROFUGANTE COM SILICONE, APLICAÇÃO MANUAL, 2 DEMÃOS. AF_05/2021</t>
  </si>
  <si>
    <t>ELETRODUTO RÍGIDO ROSCÁVEL, PVC, DN 32 MM (1"), PARA CIRCUITOS TERMINAIS, INSTALADO EM PAREDE - FORNECIMENTO E INSTALAÇÃO. AF_03/2023</t>
  </si>
  <si>
    <t>CAIXA ENTERRADA ELÉTRICA RETANGULAR, EM CONCRETO PRÉ-MOLDADO, FUNDO COM BRITA, DIMENSÕES INTERNAS: 1X1X0,5 M. AF_12/2020</t>
  </si>
  <si>
    <t>INTERRUPTOR SIMPLES (1 MÓDULO) COM 1 TOMADA DE EMBUTIR 2P+T 10 A, INCLUINDO SUPORTE E PLACA - FORNECIMENTO E INSTALAÇÃO. AF_03/2023</t>
  </si>
  <si>
    <t>RASGO LINEAR MECANIZADO EM CONCRETO, PARA RAMAIS/ DISTRIBUIÇÃO DE INSTALAÇÕES HIDRÁULICAS, DIÂMETROS MAIORES QUE 75 MM E MENORES OU IGUAIS A 100 MM. AF_09/2023</t>
  </si>
  <si>
    <t>CAIXA ENTERRADA ELÉTRICA RETANGULAR, EM CONCRETO PRÉ-MOLDADO, FUNDO COM BRITA, DIMENSÕES INTERNAS: 0,6X0,6X0,5 M. AF_12/2020</t>
  </si>
  <si>
    <t>CONDULETE DE PVC, TIPO B, PARA ELETRODUTO DE PVC SOLDÁVEL DN 32 MM (1''), APARENTE - FORNECIMENTO E INSTALAÇÃO. AF_01/2026</t>
  </si>
  <si>
    <t>ELETROCALHA LISA OU PERFURADA EM AÇO GALVANIZADO, LARGURA 100MM E ALTURA 50MM, INCLUSIVE EMENDA E FIXAÇÃO - FORNECIMENTO E INSTALAÇÃO. AF_04/2023</t>
  </si>
  <si>
    <t>ELETRODUTO FLEXÍVEL CORRUGADO, PEAD, DN 100 (4"), PARA REDE ENTERRADA DE DISTRIBUIÇÃO DE ENERGIA ELÉTRICA - FORNECIMENTO E INSTALAÇÃO. AF_12/2021</t>
  </si>
  <si>
    <t>Imóvel</t>
  </si>
  <si>
    <t>B8952</t>
  </si>
  <si>
    <t>Residencial</t>
  </si>
  <si>
    <t>m² x mês</t>
  </si>
  <si>
    <t>Móvel</t>
  </si>
  <si>
    <t>B8954</t>
  </si>
  <si>
    <t>ocup. X mês</t>
  </si>
  <si>
    <t>Custos Diversos</t>
  </si>
  <si>
    <t>B8960</t>
  </si>
  <si>
    <t>E8889</t>
  </si>
  <si>
    <t xml:space="preserve"> Veículo leve - 53 kW (sem motorista)</t>
  </si>
  <si>
    <t>Hora</t>
  </si>
  <si>
    <t>CORTADORA DE PISO COM MOTOR 4 TEMPOS A GASOLINA, POTÊNCIA DE 13 HP, COM DISCO DE CORTE DIAMANTADO SEGMENTADO PARA CONCRETO, DIÂMETRO DE 350 MM, FURO DE 1" (14 X 1") - CHP DIURNO. AF_08/2015</t>
  </si>
  <si>
    <t>ACABAMENTO POLIDO PARA PISO DE CONCRETO ARMADO OU LAJE SOBRE SOLO DE ALTA RESISTÊNCIA. AF_09/2021</t>
  </si>
  <si>
    <t>Custo de Mobilização e Desmobilização</t>
  </si>
  <si>
    <t>Transporte</t>
  </si>
  <si>
    <t>CARGA, MANOBRA E DESCARGA MANUAL DE BLOCO DE CONCRETO, EM CAMINHÃO CARROCERIA 15T. AF_02/2026</t>
  </si>
  <si>
    <t>T</t>
  </si>
  <si>
    <t>CARGA, MANOBRA E DESCARGA MANUAL DE TUBOS PLÁSTICOS, DN MENOR OU IGUAL A 100 MM, EM CAMINHÃO CARROCERIA 15T. AF_02/2026</t>
  </si>
  <si>
    <t>CARGA, MANOBRA E DESCARGA DE PERFIL METÁLICO EM CAMINHÃO CARROCERIA COM GUINDAUTO (MUNCK) 42,3 TM. AF_02/2026</t>
  </si>
  <si>
    <t>Carga, manobra e descarga de concreto com caminhão betoneira - carga em central de concreto de 40 m³/h e descarga livre</t>
  </si>
  <si>
    <t>B</t>
  </si>
  <si>
    <t>C</t>
  </si>
  <si>
    <t>C1</t>
  </si>
  <si>
    <t>C2</t>
  </si>
  <si>
    <t>B1</t>
  </si>
  <si>
    <t>B2</t>
  </si>
  <si>
    <t>B3</t>
  </si>
  <si>
    <t>B4</t>
  </si>
  <si>
    <t>A</t>
  </si>
  <si>
    <t xml:space="preserve">IMPERMEABILIZAÇÃO DE SUPERFÍCIE COM MANTA ASFÁLTICA, DUAS CAMADAS, INCLUSIVE APLICAÇÃO DE PRIMER ASFÁLTICO, E=3MM E E=4MM. </t>
  </si>
  <si>
    <t>CASA DE BOMBAS - SUPORTES (PILARETES) CONSTRUÇÃO CIVIL</t>
  </si>
  <si>
    <t>CASA BOMBAS-ALVENARIA DE BLOCOS DE CONCRETO ESTRUTURAL 14X19X39 CM (ESPESSURA 14 CM), FBK = 14 MPA, UTILIZANDO PALHETA. AF_10/2022</t>
  </si>
  <si>
    <t>PILARETES-SUPORTES-ALVENARIA DE BLOCOS DE CONCRETO ESTRUTURAL 14X19X39 CM (ESPESSURA 14 CM), FBK = 14 MPA, UTILIZANDO PALHETA. AF_10/2022</t>
  </si>
  <si>
    <t>TÊ, EM FERRO GALVANIZADO, CONEXÃO ROSQUEADA, DN 65 (2 1/2"), INSTALADO EM REDE DE ALIMENTAÇÃO PARA SPRINKLER - FORNECIMENTO E INSTALAÇÃO. AF_01/2026</t>
  </si>
  <si>
    <t>CJ</t>
  </si>
  <si>
    <t>HIDRANTE EXTERNO DUPLO DN2.12" - ABRIGO DE MANGUEIRAS D= 900 x 1200 x 30</t>
  </si>
  <si>
    <t>HIDRANTE DE RECALQUE</t>
  </si>
  <si>
    <t xml:space="preserve">ABRACADEIRA EM ACO PARA AMARRACAO DE ELETRODUTOS, TIPO D, COM 4" E CUNHA DE FIXACAO </t>
  </si>
  <si>
    <t>BASE DOS PILARETES-SUPORTE-EXECUÇÃO DE RADIER, ESPESSURA DE 20 CM, FCK = 30 MPA, COM USO DE FORMAS EM MADEIRA SERRADA. AF_09/2021</t>
  </si>
  <si>
    <t>MÉDIA COLETA</t>
  </si>
  <si>
    <t xml:space="preserve">PLANILHA ORÇAMENTÁRIA DE CONTRATAÇÃO DE EMPRESA ESPECIALIZADA EM OBRAS DA REDE DE HIDRANTES  </t>
  </si>
  <si>
    <t>LAJE PRÉ-MOLDADA UNIDIRECIONAL, BIAPOIADA, PARA FORRO, ENCHIMENTO EM CERÂMICA, VIGOTA CONVENCIONAL, ALTURA TOTAL DA LAJE "LT" = 12 CM (ENCHIMENTO+CAPA) = (8+4). AF_08/2025</t>
  </si>
  <si>
    <t>PROTEÇÃO MECÂNICA DE SUPERFICIE HORIZONTAL COM ARGAMASSA DE CIMENTO E AREIA, TRAÇO 1:3, E=5CM. AF_09/2023</t>
  </si>
  <si>
    <t>SICRO 01/2026</t>
  </si>
  <si>
    <t>A1</t>
  </si>
  <si>
    <t>A2</t>
  </si>
  <si>
    <t>Rde Hidráulica</t>
  </si>
  <si>
    <t>A3</t>
  </si>
  <si>
    <t>ESCAVAÇÃO MECANIZADA PARA BLOCO DE COROAMENTO OU SAPATA COM RETROESCAVADEIRA (INCLUINDO ESCAVAÇÃO PARA COLOCAÇÃO DE FÔRMAS). AF_01/2024</t>
  </si>
  <si>
    <t>COMPACTAÇÃO MECÂNICA DE SOLO PARA EXECUÇÃO DE RADIER, PISO DE CONCRETO OU LAJE SOBRE SOLO, COM COMPACTADOR DE SOLOS A PERCUSSÃO. AF_09/2021</t>
  </si>
  <si>
    <t xml:space="preserve">EXECUÇÃO DE RADIER, ESPESSURA DE 25 CM, FCK = 30 MPA, COM USO DE FORMAS EM MADEIRA SERRADA. AF_09/2021	</t>
  </si>
  <si>
    <t>FABRICAÇÃO, MONTAGEM E DESMONTAGEM DE FÔRMA PARA BLOCO DE COROAMENTO, EM MADEIRA SERRADA, E=25 MM, 2 UTILIZAÇÕES. AF_01/2024</t>
  </si>
  <si>
    <t>MONTAGEM E DESMONTAGEM DE FÔRMA DE LAJE MACIÇA, PÉ-DIREITO SIMPLES, EM CHAPA DE MADEIRA COMPENSADA RESINADA, 2 UTILIZAÇÕES. AF_09/2020</t>
  </si>
  <si>
    <t>CONCRETAGEM DE BLOCO DE COROAMENTO OU VIGA BALDRAME, FCK 30 MPA, COM USO DE BOMBA - LANÇAMENTO, ADENSAMENTO E ACABAMENTO. AF_01/2024</t>
  </si>
  <si>
    <t>Armação em aço CA-50 - fornecimento, preparo e colocação</t>
  </si>
  <si>
    <t>KG</t>
  </si>
  <si>
    <t xml:space="preserve">LASTRO DE CONCRETO MAGRO, APLICADO EM PISOS, LAJES SOBRE SOLO OU RADIERS, ESPESSURA DE 3 CM. AF_01/2024	</t>
  </si>
  <si>
    <t>IMPERMEABILIZAÇÃO DE SUPERFÍCIE COM ARGAMASSA POLIMÉRICA / MEMBRANA ACRÍLICA, 3 DEMÃOS. AF_09/2023</t>
  </si>
  <si>
    <t>IMPERMEABILIZAÇÃO DE SUPERFÍCIE COM EMULSÃO ASFÁLTICA, 2 DEMÃOS. AF_09/2023</t>
  </si>
  <si>
    <t>PROTEÇÃO MECÂNICA DE SUPERFÍCIE VERTICAL COM ARGAMASSA DE CIMENTO E AREIA, TRAÇO 1:3, E=3CM. AF_09/2023</t>
  </si>
  <si>
    <t>PROTEÇÃO MECÂNICA DE SUPERFÍCIE HORIZONTAL COM ARGAMASSA DE CIMENTO E AREIA, TRAÇO 1:3, E=2CM. AF_09/2023</t>
  </si>
  <si>
    <t>TAMPAO FOFO SIMPLES COM BASE / REQUADRO, CLASSE D400 CARGA MAX. 40 T, REDONDO, TAMPA 600 MM (COM INSCRICAO EM RELEVO DO TIPO DE REDE)</t>
  </si>
  <si>
    <t>Reaterro e compactação com soquete vibratório</t>
  </si>
  <si>
    <t>VÁLVULA DE RETENÇÃO HORIZONTAL 4" RANHURADA</t>
  </si>
  <si>
    <t>SOMENTE 1 FORNECEDOR ENVIOU COTAÇÃO</t>
  </si>
  <si>
    <t>Veículo Leve (Sem Motorista) Pick-Up</t>
  </si>
  <si>
    <t>Custo do Escritório Canteiros de Obras</t>
  </si>
  <si>
    <t>TOTAL ITEM A1</t>
  </si>
  <si>
    <t>TOTAL ITEM A2</t>
  </si>
  <si>
    <t>TOTAL ITEM A3</t>
  </si>
  <si>
    <t>TOTAL ITEM B1</t>
  </si>
  <si>
    <t>TOTAL ITEM B2</t>
  </si>
  <si>
    <t>TOTAL ITEM B3</t>
  </si>
  <si>
    <t>TOTAL ITEM B4</t>
  </si>
  <si>
    <t>TOTAL ITEM C1</t>
  </si>
  <si>
    <t>TOTAL ITEM C2</t>
  </si>
  <si>
    <t>Alojamento</t>
  </si>
  <si>
    <t>Residencial/Alojamento</t>
  </si>
  <si>
    <t>PORTA METÁLICA DE ABRIR, 2 FOLHAS, 1,80 × 2,10 M, TUBOS DE AÇO GALVANIZADO DE SEÇÃO QUADRADA, FECHAMENTO EM TELA SOLDADA GALVANIZADA, INCLUSIVE BATENTE, DOBRADIÇAS, FECHADURA E INSTALAÇÃO</t>
  </si>
  <si>
    <t>EQUIPE TÉCNICA</t>
  </si>
  <si>
    <t>Engenherio Auxiliar/Projeto As Built</t>
  </si>
  <si>
    <t>RTI - 75.000 Litros</t>
  </si>
  <si>
    <t>RTI - 35.000 Litros</t>
  </si>
  <si>
    <t>Execução das Obras dos Suportes (Pilaretes)</t>
  </si>
  <si>
    <t>Execução das Obras da Casa de Bomas (RTI - 75.000 Litros) Alvenaria e Pintura</t>
  </si>
  <si>
    <t>Custo das Instalações Elétricas e Hidráulicas  (Casa de Bomas - RTI - 75.000 Litros)</t>
  </si>
  <si>
    <t xml:space="preserve">EXECUÇÃO DE RADIER, ESPESSURA DE 15 CM, FCK = 30 MPA, COM USO DE FORMAS EM MADEIRA SERRADA. AF_09/2021	</t>
  </si>
  <si>
    <t>PINTURA DE PISO COM TINTA ACRÍLICA, APLICAÇÃO MANUAL, 3 DEMÃOS, INCLUSO FUNDO PREPARADOR. AF_05/2021</t>
  </si>
  <si>
    <t>Execução das Obras da Casa de Bomas (RTI - 35.000 Litros) Alvenaria e Pintura</t>
  </si>
  <si>
    <t>B5</t>
  </si>
  <si>
    <t>GRAUTEAMENTO VERTICAL EM ALVENARIA ESTRUTURAL. AF_09/2021</t>
  </si>
  <si>
    <t>ARMAÇÃO DE CINTA DE ALVENARIA ESTRUTURAL; DIÂMETRO DE 10,0 MM. AF_09/2021</t>
  </si>
  <si>
    <t>CONCRETAGEM DE EDIFICAÇÕES (PAREDES E LAJES) FEITAS COM SISTEMA DE FÔRMAS MANUSEÁVEIS, COM CONCRETO USINADO BOMBEÁVEL FCK 25 MPA - LANÇAMENTO, ADENSAMENTO E ACABAMENTO. AF_09/2024</t>
  </si>
  <si>
    <t>QUADRO DE DISTRIBUICAO COM BARRAMENTO TRIFASICO, DE SOBREPOR, EM CHAPA DE ACO GALVANIZADO, PARA 18 DISJUNTORES DIN, 100 A</t>
  </si>
  <si>
    <t>LUMINARIA DE SOBREPOR EM CHAPA DE ACO PARA 1 LAMPADA FLUORESCENTE DE *36* W, ALETADA, COMPLETA (LAMPADA E REATOR INCLUSOS)</t>
  </si>
  <si>
    <t>CABO DE COBRE FLEXÍVEL ISOLADO, 2,5 MM², ANTI-CHAMA 450/750 V, PARA CIRCUITOS TERMINAIS - FORNECIMENTO E INSTALAÇÃO. AF_03/2023</t>
  </si>
  <si>
    <t>CABO DE COBRE FLEXÍVEL ISOLADO, 6 MM², ANTI-CHAMA 450/750 V, PARA CIRCUITOS TERMINAIS - FORNECIMENTO E INSTALAÇÃO. AF_03/2023</t>
  </si>
  <si>
    <t>TOMADA 2P+T 10A, 250V, CONJUNTO MONTADO PARA SOBREPOR 4" X 2" (CAIXA + MODULO</t>
  </si>
  <si>
    <t>STARTUP, VALVULA DE ALIVIO - CLA-VAL. 2050B-4KG1, WASTE CONE (3" X 5", MEDIDOR DE VAZÃO (4”-300-G)</t>
  </si>
  <si>
    <t>TOTAL ITEM B5</t>
  </si>
  <si>
    <t>B6</t>
  </si>
  <si>
    <t>Custo das Instalações Elétricas e Hidráulicas  (Casa de Bomas - RTI - 35.000 Litros)</t>
  </si>
  <si>
    <t>TOTAL ITEM B6</t>
  </si>
  <si>
    <t>ABRACADEIRA EM ACO PARA AMARRACAO DE ELETRODUTOS, TIPO D, COM 2 1/2" E CUNHA DE FIXACAO</t>
  </si>
  <si>
    <t>Auxiliar Administrativo</t>
  </si>
  <si>
    <t>Preços Unitários s/BDI</t>
  </si>
  <si>
    <t>BDI (%)</t>
  </si>
  <si>
    <t>Preços Unitários c/BDI</t>
  </si>
  <si>
    <t xml:space="preserve">TUBO DE AÇO GALVANIZADO COM COSTURA, CLASSE MÉDIA, CONEXÃO RANHURADA, DN 100 (4"), CONEXÃO ROSQUEADA, INSTALADO EM PRUMADAS - FORNECIMENTO E INSTALAÇÃO. </t>
  </si>
  <si>
    <t>Composição Própria</t>
  </si>
  <si>
    <t>ABRACADEIRA EM ACO PARA AMARRACAO DE ELETRODUTOS, TIPO D, COM 2" E CUNHA DE FIXACAO</t>
  </si>
  <si>
    <t>CURVA 45 GRAUS, EM AÇO, CONEXÃO RANHURADA, DN 50 (2"), INSTALADO EM PRUMADAS - FORNECIMENTO E INSTALAÇÃO. AF_01/2026</t>
  </si>
  <si>
    <t>CURVA 90 GRAUS, EM AÇO, CONEXÃO RANHURADA, DN 50 (2"), INSTALADO EM PRUMADAS - FORNECIMENTO E INSTALAÇÃO. AF_01/2026</t>
  </si>
  <si>
    <t>TÊ, EM AÇO, CONEXÃO RANHURADA, DN 50 (2"), INSTALADO EM PRUMADAS - FORNECIMENTO E INSTALAÇÃO. AF_01/2026</t>
  </si>
  <si>
    <t>ACOPLAMENTO RÍGIDO EM AÇO, CONEXÃO RANHURADA, DN 50 (2"), INSTALADO EM PRUMADAS - FORNECIMENTO E INSTALAÇÃO. AF_01/2026</t>
  </si>
  <si>
    <t>LUVA DE REDUÇÃO, EM FERRO GALVANIZADO, 2" X 1", CONEXÃO ROSQUEADA, INSTALADO EM REDE DE ALIMENTAÇÃO PARA SPRINKLER - FORNECIMENTO E INSTALAÇÃO. AF_01/2026</t>
  </si>
  <si>
    <t>LUVA DE REDUÇÃO, EM FERRO GALVANIZADO, 1" X 1/2", CONEXÃO ROSQUEADA, INSTALADO EM REDE DE ALIMENTAÇÃO PARA SPRINKLER - FORNECIMENTO E INSTALAÇÃO. AF_01/2026</t>
  </si>
  <si>
    <t>PATINS DESLIZANTE</t>
  </si>
  <si>
    <t>BARRA ROSCADA 4.8 DIN13 GALV</t>
  </si>
  <si>
    <t>ABRAÇADEIRA BIPARTIDA 4" GALV</t>
  </si>
  <si>
    <r>
      <t>SINAPI 05/2026 (</t>
    </r>
    <r>
      <rPr>
        <i/>
        <sz val="11"/>
        <color theme="1"/>
        <rFont val="Arial"/>
        <family val="2"/>
      </rPr>
      <t>ref - 101918)</t>
    </r>
  </si>
  <si>
    <t>BOMBA DIESEL - UL - MODELO ref: SIPEC SCF 125-100-300</t>
  </si>
  <si>
    <t>BOMBA ELÉTRICA - UL - MODELO ref: CNP NM FIRE SCF100-80-250</t>
  </si>
  <si>
    <t>BOMBA JOCKEY - UL - MODELO ref: CDL2-10</t>
  </si>
  <si>
    <t>SINAPI 05/2026</t>
  </si>
  <si>
    <t>Composição Própria - SINAPI 05/2026</t>
  </si>
  <si>
    <t>C3</t>
  </si>
  <si>
    <t>Custo do Projeto Executivo</t>
  </si>
  <si>
    <t>Engenheiro Civil/Arquiteto</t>
  </si>
  <si>
    <t>P9862</t>
  </si>
  <si>
    <t>Desenhista Cadista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</si>
</sst>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_-[$R$-416]\ * #,##0.00_-;\-[$R$-416]\ * #,##0.00_-;_-[$R$-416]\ * &quot;-&quot;??_-;_-@_-"/>
  </numFmts>
  <fonts count="21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4" tint="-0.249977111117893"/>
      <name val="Arial"/>
      <family val="2"/>
    </font>
    <font>
      <b/>
      <sz val="14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  <font>
      <sz val="8"/>
      <name val="Aptos Narrow"/>
      <family val="2"/>
      <scheme val="minor"/>
    </font>
    <font>
      <b/>
      <sz val="12"/>
      <name val="Arial"/>
      <family val="2"/>
    </font>
    <font>
      <i/>
      <sz val="11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20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1" fillId="4" borderId="1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" fillId="4" borderId="2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164" fontId="2" fillId="5" borderId="7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4" fontId="7" fillId="2" borderId="1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2" fillId="7" borderId="0" xfId="0" applyFont="1" applyFill="1"/>
    <xf numFmtId="0" fontId="1" fillId="8" borderId="23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165" fontId="11" fillId="0" borderId="28" xfId="1" applyNumberFormat="1" applyFont="1" applyBorder="1"/>
    <xf numFmtId="0" fontId="3" fillId="7" borderId="12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0" fontId="1" fillId="5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2" fillId="8" borderId="26" xfId="0" applyFont="1" applyFill="1" applyBorder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0" fontId="11" fillId="10" borderId="28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64" fontId="14" fillId="0" borderId="1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10" fontId="2" fillId="0" borderId="19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2" fontId="2" fillId="0" borderId="22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10" fontId="2" fillId="0" borderId="22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8" fontId="2" fillId="0" borderId="9" xfId="0" applyNumberFormat="1" applyFont="1" applyBorder="1" applyAlignment="1">
      <alignment horizontal="center" vertical="center" wrapText="1"/>
    </xf>
    <xf numFmtId="10" fontId="2" fillId="0" borderId="9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 wrapText="1"/>
    </xf>
    <xf numFmtId="164" fontId="2" fillId="4" borderId="10" xfId="0" applyNumberFormat="1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4" fillId="0" borderId="9" xfId="0" applyFont="1" applyBorder="1" applyAlignment="1">
      <alignment wrapText="1"/>
    </xf>
    <xf numFmtId="4" fontId="20" fillId="0" borderId="0" xfId="0" applyNumberFormat="1" applyFont="1" applyAlignment="1">
      <alignment horizont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64" fontId="6" fillId="5" borderId="45" xfId="0" applyNumberFormat="1" applyFont="1" applyFill="1" applyBorder="1" applyAlignment="1">
      <alignment horizontal="center" vertical="center"/>
    </xf>
    <xf numFmtId="164" fontId="6" fillId="5" borderId="13" xfId="0" applyNumberFormat="1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right" vertical="center"/>
    </xf>
    <xf numFmtId="0" fontId="1" fillId="5" borderId="45" xfId="0" applyFont="1" applyFill="1" applyBorder="1" applyAlignment="1">
      <alignment horizontal="right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164" fontId="7" fillId="2" borderId="14" xfId="0" applyNumberFormat="1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right" vertical="center"/>
    </xf>
    <xf numFmtId="0" fontId="1" fillId="4" borderId="45" xfId="0" applyFont="1" applyFill="1" applyBorder="1" applyAlignment="1">
      <alignment horizontal="right" vertical="center"/>
    </xf>
    <xf numFmtId="164" fontId="6" fillId="4" borderId="45" xfId="0" applyNumberFormat="1" applyFont="1" applyFill="1" applyBorder="1" applyAlignment="1">
      <alignment horizontal="center" vertical="center"/>
    </xf>
    <xf numFmtId="164" fontId="6" fillId="4" borderId="13" xfId="0" applyNumberFormat="1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right" vertical="center"/>
    </xf>
    <xf numFmtId="0" fontId="1" fillId="5" borderId="15" xfId="0" applyFont="1" applyFill="1" applyBorder="1" applyAlignment="1">
      <alignment horizontal="right" vertical="center"/>
    </xf>
    <xf numFmtId="164" fontId="6" fillId="5" borderId="15" xfId="0" applyNumberFormat="1" applyFont="1" applyFill="1" applyBorder="1" applyAlignment="1">
      <alignment horizontal="center" vertical="center"/>
    </xf>
    <xf numFmtId="164" fontId="6" fillId="5" borderId="16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right" vertical="center"/>
    </xf>
    <xf numFmtId="164" fontId="6" fillId="4" borderId="11" xfId="0" applyNumberFormat="1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19785</xdr:colOff>
      <xdr:row>1</xdr:row>
      <xdr:rowOff>24906</xdr:rowOff>
    </xdr:from>
    <xdr:ext cx="1033094" cy="614733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E575D21A-04BB-437C-8417-14B50922CA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985" y="120156"/>
          <a:ext cx="1033094" cy="614733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410306</xdr:colOff>
      <xdr:row>1</xdr:row>
      <xdr:rowOff>43961</xdr:rowOff>
    </xdr:from>
    <xdr:ext cx="597877" cy="597877"/>
    <xdr:pic>
      <xdr:nvPicPr>
        <xdr:cNvPr id="3" name="image2.png" title="Imagem">
          <a:extLst>
            <a:ext uri="{FF2B5EF4-FFF2-40B4-BE49-F238E27FC236}">
              <a16:creationId xmlns:a16="http://schemas.microsoft.com/office/drawing/2014/main" id="{E77F6C08-8FF9-4ADA-A4C0-073B8BC5572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64768" y="139211"/>
          <a:ext cx="597877" cy="597877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22715</xdr:colOff>
      <xdr:row>1</xdr:row>
      <xdr:rowOff>38100</xdr:rowOff>
    </xdr:from>
    <xdr:ext cx="1124519" cy="669135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17C3B858-0450-4363-8E8F-4F4486B34B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915" y="114300"/>
          <a:ext cx="1124519" cy="669135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600075</xdr:colOff>
      <xdr:row>1</xdr:row>
      <xdr:rowOff>66863</xdr:rowOff>
    </xdr:from>
    <xdr:ext cx="597877" cy="597877"/>
    <xdr:pic>
      <xdr:nvPicPr>
        <xdr:cNvPr id="3" name="image2.png" title="Imagem">
          <a:extLst>
            <a:ext uri="{FF2B5EF4-FFF2-40B4-BE49-F238E27FC236}">
              <a16:creationId xmlns:a16="http://schemas.microsoft.com/office/drawing/2014/main" id="{0900E6A0-A4B9-4AB6-ADE2-572140BEF22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248525" y="143063"/>
          <a:ext cx="597877" cy="5978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AD70-46A3-45BF-88C6-B12F78564191}">
  <sheetPr>
    <pageSetUpPr fitToPage="1"/>
  </sheetPr>
  <dimension ref="B1:R235"/>
  <sheetViews>
    <sheetView showGridLines="0" tabSelected="1" zoomScaleNormal="100" workbookViewId="0">
      <selection activeCell="I224" sqref="I224:J225"/>
    </sheetView>
  </sheetViews>
  <sheetFormatPr defaultColWidth="9.140625" defaultRowHeight="14.25" x14ac:dyDescent="0.2"/>
  <cols>
    <col min="1" max="1" width="1.140625" style="1" customWidth="1"/>
    <col min="2" max="2" width="9.140625" style="1"/>
    <col min="3" max="3" width="13.42578125" style="1" customWidth="1"/>
    <col min="4" max="4" width="15.5703125" style="1" customWidth="1"/>
    <col min="5" max="5" width="9.42578125" style="1" customWidth="1"/>
    <col min="6" max="6" width="75.7109375" style="2" customWidth="1"/>
    <col min="7" max="8" width="10.7109375" style="1" customWidth="1"/>
    <col min="9" max="9" width="18" style="36" customWidth="1"/>
    <col min="10" max="10" width="15.7109375" style="36" customWidth="1"/>
    <col min="11" max="11" width="20.42578125" style="36" bestFit="1" customWidth="1"/>
    <col min="12" max="12" width="16.42578125" style="36" bestFit="1" customWidth="1"/>
    <col min="13" max="13" width="49.5703125" style="1" hidden="1" customWidth="1"/>
    <col min="14" max="14" width="12.28515625" style="1" customWidth="1"/>
    <col min="15" max="15" width="16.42578125" style="1" bestFit="1" customWidth="1"/>
    <col min="16" max="16" width="14.7109375" style="1" bestFit="1" customWidth="1"/>
    <col min="17" max="16384" width="9.140625" style="1"/>
  </cols>
  <sheetData>
    <row r="1" spans="2:16" ht="7.9" customHeight="1" thickBot="1" x14ac:dyDescent="0.25"/>
    <row r="2" spans="2:16" ht="53.25" customHeight="1" thickBot="1" x14ac:dyDescent="0.25">
      <c r="B2" s="189" t="s">
        <v>118</v>
      </c>
      <c r="C2" s="190"/>
      <c r="D2" s="190"/>
      <c r="E2" s="190"/>
      <c r="F2" s="190"/>
      <c r="G2" s="190"/>
      <c r="H2" s="190"/>
      <c r="I2" s="190"/>
      <c r="J2" s="190"/>
      <c r="K2" s="190"/>
      <c r="L2" s="191"/>
    </row>
    <row r="3" spans="2:16" ht="3.6" customHeight="1" x14ac:dyDescent="0.2">
      <c r="F3" s="192"/>
      <c r="G3" s="192"/>
      <c r="H3" s="192"/>
      <c r="I3" s="192"/>
      <c r="J3" s="192"/>
      <c r="K3" s="192"/>
    </row>
    <row r="4" spans="2:16" ht="6" customHeight="1" thickBot="1" x14ac:dyDescent="0.25"/>
    <row r="5" spans="2:16" ht="18.75" thickBot="1" x14ac:dyDescent="0.25">
      <c r="B5" s="193" t="s">
        <v>38</v>
      </c>
      <c r="C5" s="194"/>
      <c r="D5" s="194"/>
      <c r="E5" s="194"/>
      <c r="F5" s="194"/>
      <c r="G5" s="194"/>
      <c r="H5" s="194"/>
      <c r="I5" s="194"/>
      <c r="J5" s="194"/>
      <c r="K5" s="194"/>
      <c r="L5" s="195"/>
    </row>
    <row r="6" spans="2:16" s="20" customFormat="1" ht="18.75" thickBo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2:16" ht="15.75" thickBot="1" x14ac:dyDescent="0.25">
      <c r="B7" s="160" t="s">
        <v>106</v>
      </c>
      <c r="C7" s="162"/>
      <c r="D7" s="160" t="s">
        <v>55</v>
      </c>
      <c r="E7" s="161"/>
      <c r="F7" s="161"/>
      <c r="G7" s="161"/>
      <c r="H7" s="161"/>
      <c r="I7" s="161"/>
      <c r="J7" s="161"/>
      <c r="K7" s="161"/>
      <c r="L7" s="162"/>
    </row>
    <row r="8" spans="2:16" ht="7.5" customHeight="1" thickBot="1" x14ac:dyDescent="0.25">
      <c r="F8" s="1"/>
    </row>
    <row r="9" spans="2:16" ht="15.75" thickBot="1" x14ac:dyDescent="0.25">
      <c r="B9" s="3" t="s">
        <v>122</v>
      </c>
      <c r="C9" s="160" t="s">
        <v>124</v>
      </c>
      <c r="D9" s="161"/>
      <c r="E9" s="161"/>
      <c r="F9" s="161"/>
      <c r="G9" s="161"/>
      <c r="H9" s="161"/>
      <c r="I9" s="161"/>
      <c r="J9" s="161"/>
      <c r="K9" s="161"/>
      <c r="L9" s="162"/>
    </row>
    <row r="10" spans="2:16" ht="15" customHeight="1" x14ac:dyDescent="0.2">
      <c r="B10" s="179" t="s">
        <v>4</v>
      </c>
      <c r="C10" s="127" t="s">
        <v>14</v>
      </c>
      <c r="D10" s="127" t="s">
        <v>12</v>
      </c>
      <c r="E10" s="127" t="s">
        <v>13</v>
      </c>
      <c r="F10" s="123" t="s">
        <v>0</v>
      </c>
      <c r="G10" s="125" t="s">
        <v>2</v>
      </c>
      <c r="H10" s="125" t="s">
        <v>1</v>
      </c>
      <c r="I10" s="173" t="s">
        <v>183</v>
      </c>
      <c r="J10" s="169" t="s">
        <v>184</v>
      </c>
      <c r="K10" s="173" t="s">
        <v>185</v>
      </c>
      <c r="L10" s="140" t="s">
        <v>3</v>
      </c>
    </row>
    <row r="11" spans="2:16" ht="15" customHeight="1" thickBot="1" x14ac:dyDescent="0.25">
      <c r="B11" s="180"/>
      <c r="C11" s="155"/>
      <c r="D11" s="155"/>
      <c r="E11" s="155"/>
      <c r="F11" s="135"/>
      <c r="G11" s="136"/>
      <c r="H11" s="136"/>
      <c r="I11" s="182"/>
      <c r="J11" s="170"/>
      <c r="K11" s="182"/>
      <c r="L11" s="181"/>
    </row>
    <row r="12" spans="2:16" ht="42.75" x14ac:dyDescent="0.2">
      <c r="B12" s="113">
        <v>1</v>
      </c>
      <c r="C12" s="97" t="s">
        <v>187</v>
      </c>
      <c r="D12" s="89" t="s">
        <v>198</v>
      </c>
      <c r="E12" s="43">
        <v>14</v>
      </c>
      <c r="F12" s="42" t="s">
        <v>186</v>
      </c>
      <c r="G12" s="43">
        <v>2154</v>
      </c>
      <c r="H12" s="43" t="s">
        <v>17</v>
      </c>
      <c r="I12" s="116"/>
      <c r="J12" s="44"/>
      <c r="K12" s="45">
        <f t="shared" ref="K12:K62" si="0">I12*(1+J12)</f>
        <v>0</v>
      </c>
      <c r="L12" s="46">
        <f>K12*G12</f>
        <v>0</v>
      </c>
      <c r="M12" s="39" t="s">
        <v>117</v>
      </c>
      <c r="P12" s="31"/>
    </row>
    <row r="13" spans="2:16" ht="42.75" x14ac:dyDescent="0.2">
      <c r="B13" s="114">
        <v>2</v>
      </c>
      <c r="C13" s="47" t="s">
        <v>15</v>
      </c>
      <c r="D13" s="51" t="s">
        <v>202</v>
      </c>
      <c r="E13" s="51">
        <v>92336</v>
      </c>
      <c r="F13" s="50" t="s">
        <v>60</v>
      </c>
      <c r="G13" s="51">
        <v>2106</v>
      </c>
      <c r="H13" s="51" t="s">
        <v>17</v>
      </c>
      <c r="I13" s="52"/>
      <c r="J13" s="53"/>
      <c r="K13" s="52">
        <f t="shared" si="0"/>
        <v>0</v>
      </c>
      <c r="L13" s="54">
        <f>K13*G13</f>
        <v>0</v>
      </c>
      <c r="O13" s="4"/>
      <c r="P13" s="31"/>
    </row>
    <row r="14" spans="2:16" ht="28.5" x14ac:dyDescent="0.2">
      <c r="B14" s="114">
        <v>3</v>
      </c>
      <c r="C14" s="47" t="s">
        <v>20</v>
      </c>
      <c r="D14" s="51" t="s">
        <v>202</v>
      </c>
      <c r="E14" s="51">
        <v>39126</v>
      </c>
      <c r="F14" s="50" t="s">
        <v>115</v>
      </c>
      <c r="G14" s="51">
        <v>750</v>
      </c>
      <c r="H14" s="51" t="s">
        <v>1</v>
      </c>
      <c r="I14" s="52"/>
      <c r="J14" s="53"/>
      <c r="K14" s="52">
        <f t="shared" si="0"/>
        <v>0</v>
      </c>
      <c r="L14" s="54">
        <f t="shared" ref="L14:L62" si="1">K14*G14</f>
        <v>0</v>
      </c>
      <c r="O14" s="4"/>
      <c r="P14" s="31"/>
    </row>
    <row r="15" spans="2:16" ht="28.5" x14ac:dyDescent="0.2">
      <c r="B15" s="114">
        <v>4</v>
      </c>
      <c r="C15" s="47" t="s">
        <v>20</v>
      </c>
      <c r="D15" s="51" t="s">
        <v>202</v>
      </c>
      <c r="E15" s="51">
        <v>39133</v>
      </c>
      <c r="F15" s="50" t="s">
        <v>181</v>
      </c>
      <c r="G15" s="51">
        <v>750</v>
      </c>
      <c r="H15" s="51" t="s">
        <v>1</v>
      </c>
      <c r="I15" s="52"/>
      <c r="J15" s="53"/>
      <c r="K15" s="52">
        <f t="shared" si="0"/>
        <v>0</v>
      </c>
      <c r="L15" s="54">
        <f t="shared" si="1"/>
        <v>0</v>
      </c>
      <c r="O15" s="4"/>
      <c r="P15" s="31"/>
    </row>
    <row r="16" spans="2:16" ht="42.75" x14ac:dyDescent="0.2">
      <c r="B16" s="114">
        <v>5</v>
      </c>
      <c r="C16" s="47" t="s">
        <v>15</v>
      </c>
      <c r="D16" s="51" t="s">
        <v>202</v>
      </c>
      <c r="E16" s="51">
        <v>97435</v>
      </c>
      <c r="F16" s="50" t="s">
        <v>39</v>
      </c>
      <c r="G16" s="59">
        <v>55</v>
      </c>
      <c r="H16" s="51" t="s">
        <v>1</v>
      </c>
      <c r="I16" s="52"/>
      <c r="J16" s="53"/>
      <c r="K16" s="52">
        <f t="shared" si="0"/>
        <v>0</v>
      </c>
      <c r="L16" s="54">
        <f t="shared" si="1"/>
        <v>0</v>
      </c>
      <c r="O16" s="4"/>
      <c r="P16" s="31"/>
    </row>
    <row r="17" spans="2:16" ht="28.5" x14ac:dyDescent="0.2">
      <c r="B17" s="114">
        <v>6</v>
      </c>
      <c r="C17" s="100" t="s">
        <v>187</v>
      </c>
      <c r="D17" s="51" t="s">
        <v>202</v>
      </c>
      <c r="E17" s="51">
        <v>16</v>
      </c>
      <c r="F17" s="50" t="s">
        <v>195</v>
      </c>
      <c r="G17" s="59">
        <v>550</v>
      </c>
      <c r="H17" s="51" t="s">
        <v>1</v>
      </c>
      <c r="I17" s="52"/>
      <c r="J17" s="53"/>
      <c r="K17" s="52">
        <f t="shared" si="0"/>
        <v>0</v>
      </c>
      <c r="L17" s="54">
        <f t="shared" si="1"/>
        <v>0</v>
      </c>
      <c r="M17" s="28" t="s">
        <v>142</v>
      </c>
      <c r="O17" s="4"/>
      <c r="P17" s="31"/>
    </row>
    <row r="18" spans="2:16" ht="28.5" x14ac:dyDescent="0.2">
      <c r="B18" s="114">
        <v>7</v>
      </c>
      <c r="C18" s="100" t="s">
        <v>187</v>
      </c>
      <c r="D18" s="51" t="s">
        <v>202</v>
      </c>
      <c r="E18" s="51">
        <v>19</v>
      </c>
      <c r="F18" s="50" t="s">
        <v>197</v>
      </c>
      <c r="G18" s="59">
        <v>550</v>
      </c>
      <c r="H18" s="51" t="s">
        <v>1</v>
      </c>
      <c r="I18" s="52"/>
      <c r="J18" s="53"/>
      <c r="K18" s="52">
        <f t="shared" si="0"/>
        <v>0</v>
      </c>
      <c r="L18" s="54">
        <f t="shared" si="1"/>
        <v>0</v>
      </c>
      <c r="M18" s="28" t="s">
        <v>142</v>
      </c>
      <c r="P18" s="31"/>
    </row>
    <row r="19" spans="2:16" ht="28.5" x14ac:dyDescent="0.2">
      <c r="B19" s="114">
        <v>8</v>
      </c>
      <c r="C19" s="100" t="s">
        <v>187</v>
      </c>
      <c r="D19" s="51" t="s">
        <v>202</v>
      </c>
      <c r="E19" s="51">
        <v>17</v>
      </c>
      <c r="F19" s="50" t="s">
        <v>196</v>
      </c>
      <c r="G19" s="59">
        <v>1100</v>
      </c>
      <c r="H19" s="51" t="s">
        <v>1</v>
      </c>
      <c r="I19" s="52"/>
      <c r="J19" s="53"/>
      <c r="K19" s="52">
        <f t="shared" si="0"/>
        <v>0</v>
      </c>
      <c r="L19" s="54">
        <f t="shared" si="1"/>
        <v>0</v>
      </c>
      <c r="M19" s="28" t="s">
        <v>142</v>
      </c>
      <c r="O19" s="4"/>
      <c r="P19" s="31"/>
    </row>
    <row r="20" spans="2:16" ht="28.5" x14ac:dyDescent="0.2">
      <c r="B20" s="114">
        <v>9</v>
      </c>
      <c r="C20" s="100" t="s">
        <v>187</v>
      </c>
      <c r="D20" s="51" t="s">
        <v>202</v>
      </c>
      <c r="E20" s="51">
        <v>18</v>
      </c>
      <c r="F20" s="50" t="s">
        <v>62</v>
      </c>
      <c r="G20" s="59">
        <v>55</v>
      </c>
      <c r="H20" s="51" t="s">
        <v>1</v>
      </c>
      <c r="I20" s="52"/>
      <c r="J20" s="53"/>
      <c r="K20" s="52">
        <f t="shared" si="0"/>
        <v>0</v>
      </c>
      <c r="L20" s="54">
        <f t="shared" si="1"/>
        <v>0</v>
      </c>
      <c r="M20" s="39" t="s">
        <v>117</v>
      </c>
      <c r="O20" s="4"/>
      <c r="P20" s="31"/>
    </row>
    <row r="21" spans="2:16" ht="42.75" x14ac:dyDescent="0.2">
      <c r="B21" s="114">
        <v>10</v>
      </c>
      <c r="C21" s="47" t="s">
        <v>15</v>
      </c>
      <c r="D21" s="51" t="s">
        <v>202</v>
      </c>
      <c r="E21" s="51">
        <v>97436</v>
      </c>
      <c r="F21" s="50" t="s">
        <v>40</v>
      </c>
      <c r="G21" s="59">
        <v>45</v>
      </c>
      <c r="H21" s="51" t="s">
        <v>1</v>
      </c>
      <c r="I21" s="52"/>
      <c r="J21" s="53"/>
      <c r="K21" s="52">
        <f t="shared" si="0"/>
        <v>0</v>
      </c>
      <c r="L21" s="54">
        <f t="shared" si="1"/>
        <v>0</v>
      </c>
      <c r="O21" s="4"/>
      <c r="P21" s="31"/>
    </row>
    <row r="22" spans="2:16" ht="28.5" x14ac:dyDescent="0.2">
      <c r="B22" s="114">
        <v>11</v>
      </c>
      <c r="C22" s="100" t="s">
        <v>187</v>
      </c>
      <c r="D22" s="51" t="s">
        <v>202</v>
      </c>
      <c r="E22" s="51">
        <v>20</v>
      </c>
      <c r="F22" s="50" t="s">
        <v>63</v>
      </c>
      <c r="G22" s="59">
        <v>45</v>
      </c>
      <c r="H22" s="51" t="s">
        <v>1</v>
      </c>
      <c r="I22" s="52"/>
      <c r="J22" s="53"/>
      <c r="K22" s="52">
        <f t="shared" si="0"/>
        <v>0</v>
      </c>
      <c r="L22" s="54">
        <f t="shared" si="1"/>
        <v>0</v>
      </c>
      <c r="M22" s="39" t="s">
        <v>117</v>
      </c>
      <c r="O22" s="4"/>
      <c r="P22" s="31"/>
    </row>
    <row r="23" spans="2:16" ht="42.75" x14ac:dyDescent="0.2">
      <c r="B23" s="114">
        <v>12</v>
      </c>
      <c r="C23" s="47" t="s">
        <v>15</v>
      </c>
      <c r="D23" s="51" t="s">
        <v>202</v>
      </c>
      <c r="E23" s="51">
        <v>101921</v>
      </c>
      <c r="F23" s="50" t="s">
        <v>64</v>
      </c>
      <c r="G23" s="59">
        <v>50</v>
      </c>
      <c r="H23" s="51" t="s">
        <v>1</v>
      </c>
      <c r="I23" s="52"/>
      <c r="J23" s="53"/>
      <c r="K23" s="52">
        <f t="shared" si="0"/>
        <v>0</v>
      </c>
      <c r="L23" s="54">
        <f t="shared" si="1"/>
        <v>0</v>
      </c>
      <c r="O23" s="4"/>
      <c r="P23" s="31"/>
    </row>
    <row r="24" spans="2:16" ht="42.75" x14ac:dyDescent="0.2">
      <c r="B24" s="114">
        <v>13</v>
      </c>
      <c r="C24" s="47" t="s">
        <v>15</v>
      </c>
      <c r="D24" s="51" t="s">
        <v>202</v>
      </c>
      <c r="E24" s="51">
        <v>97431</v>
      </c>
      <c r="F24" s="50" t="s">
        <v>42</v>
      </c>
      <c r="G24" s="59">
        <v>75</v>
      </c>
      <c r="H24" s="51" t="s">
        <v>1</v>
      </c>
      <c r="I24" s="52"/>
      <c r="J24" s="53"/>
      <c r="K24" s="52">
        <f t="shared" si="0"/>
        <v>0</v>
      </c>
      <c r="L24" s="54">
        <f t="shared" si="1"/>
        <v>0</v>
      </c>
      <c r="O24" s="4"/>
      <c r="P24" s="31"/>
    </row>
    <row r="25" spans="2:16" ht="28.5" x14ac:dyDescent="0.2">
      <c r="B25" s="114">
        <v>14</v>
      </c>
      <c r="C25" s="100" t="s">
        <v>187</v>
      </c>
      <c r="D25" s="51" t="s">
        <v>202</v>
      </c>
      <c r="E25" s="51">
        <v>21</v>
      </c>
      <c r="F25" s="50" t="s">
        <v>65</v>
      </c>
      <c r="G25" s="59">
        <v>75</v>
      </c>
      <c r="H25" s="51" t="s">
        <v>1</v>
      </c>
      <c r="I25" s="52"/>
      <c r="J25" s="53"/>
      <c r="K25" s="52">
        <f t="shared" si="0"/>
        <v>0</v>
      </c>
      <c r="L25" s="54">
        <f t="shared" si="1"/>
        <v>0</v>
      </c>
      <c r="M25" s="39" t="s">
        <v>117</v>
      </c>
      <c r="O25" s="4"/>
      <c r="P25" s="31"/>
    </row>
    <row r="26" spans="2:16" ht="28.5" x14ac:dyDescent="0.2">
      <c r="B26" s="114">
        <v>15</v>
      </c>
      <c r="C26" s="47" t="s">
        <v>15</v>
      </c>
      <c r="D26" s="51" t="s">
        <v>202</v>
      </c>
      <c r="E26" s="51">
        <v>97440</v>
      </c>
      <c r="F26" s="50" t="s">
        <v>43</v>
      </c>
      <c r="G26" s="59">
        <v>35</v>
      </c>
      <c r="H26" s="51" t="s">
        <v>1</v>
      </c>
      <c r="I26" s="52"/>
      <c r="J26" s="53"/>
      <c r="K26" s="52">
        <f t="shared" si="0"/>
        <v>0</v>
      </c>
      <c r="L26" s="54">
        <f t="shared" si="1"/>
        <v>0</v>
      </c>
      <c r="O26" s="4"/>
      <c r="P26" s="31"/>
    </row>
    <row r="27" spans="2:16" ht="28.5" x14ac:dyDescent="0.2">
      <c r="B27" s="114">
        <v>16</v>
      </c>
      <c r="C27" s="100" t="s">
        <v>187</v>
      </c>
      <c r="D27" s="51" t="s">
        <v>202</v>
      </c>
      <c r="E27" s="51">
        <v>22</v>
      </c>
      <c r="F27" s="50" t="s">
        <v>66</v>
      </c>
      <c r="G27" s="59">
        <v>35</v>
      </c>
      <c r="H27" s="51" t="s">
        <v>1</v>
      </c>
      <c r="I27" s="52"/>
      <c r="J27" s="53"/>
      <c r="K27" s="52">
        <f t="shared" si="0"/>
        <v>0</v>
      </c>
      <c r="L27" s="54">
        <f t="shared" si="1"/>
        <v>0</v>
      </c>
      <c r="M27" s="39" t="s">
        <v>117</v>
      </c>
      <c r="O27" s="4"/>
      <c r="P27" s="31"/>
    </row>
    <row r="28" spans="2:16" ht="42.75" x14ac:dyDescent="0.2">
      <c r="B28" s="114">
        <v>17</v>
      </c>
      <c r="C28" s="47" t="s">
        <v>15</v>
      </c>
      <c r="D28" s="51" t="s">
        <v>202</v>
      </c>
      <c r="E28" s="51">
        <v>90462</v>
      </c>
      <c r="F28" s="50" t="s">
        <v>58</v>
      </c>
      <c r="G28" s="51">
        <v>225</v>
      </c>
      <c r="H28" s="51" t="s">
        <v>17</v>
      </c>
      <c r="I28" s="52"/>
      <c r="J28" s="53"/>
      <c r="K28" s="52">
        <f t="shared" si="0"/>
        <v>0</v>
      </c>
      <c r="L28" s="54">
        <f t="shared" si="1"/>
        <v>0</v>
      </c>
      <c r="O28" s="4"/>
      <c r="P28" s="31"/>
    </row>
    <row r="29" spans="2:16" ht="42.75" x14ac:dyDescent="0.2">
      <c r="B29" s="114">
        <v>18</v>
      </c>
      <c r="C29" s="47" t="s">
        <v>15</v>
      </c>
      <c r="D29" s="51" t="s">
        <v>202</v>
      </c>
      <c r="E29" s="51">
        <v>90460</v>
      </c>
      <c r="F29" s="50" t="s">
        <v>59</v>
      </c>
      <c r="G29" s="51">
        <v>830</v>
      </c>
      <c r="H29" s="51" t="s">
        <v>17</v>
      </c>
      <c r="I29" s="52"/>
      <c r="J29" s="53"/>
      <c r="K29" s="52">
        <f t="shared" si="0"/>
        <v>0</v>
      </c>
      <c r="L29" s="54">
        <f t="shared" si="1"/>
        <v>0</v>
      </c>
      <c r="M29" s="16"/>
      <c r="O29" s="4"/>
      <c r="P29" s="31"/>
    </row>
    <row r="30" spans="2:16" ht="42.75" x14ac:dyDescent="0.2">
      <c r="B30" s="114">
        <v>19</v>
      </c>
      <c r="C30" s="47" t="s">
        <v>20</v>
      </c>
      <c r="D30" s="51" t="s">
        <v>202</v>
      </c>
      <c r="E30" s="51">
        <v>21032</v>
      </c>
      <c r="F30" s="50" t="s">
        <v>41</v>
      </c>
      <c r="G30" s="51">
        <v>184</v>
      </c>
      <c r="H30" s="51" t="s">
        <v>1</v>
      </c>
      <c r="I30" s="52"/>
      <c r="J30" s="53"/>
      <c r="K30" s="52">
        <f t="shared" si="0"/>
        <v>0</v>
      </c>
      <c r="L30" s="54">
        <f t="shared" si="1"/>
        <v>0</v>
      </c>
      <c r="O30" s="4"/>
      <c r="P30" s="31"/>
    </row>
    <row r="31" spans="2:16" ht="42.75" x14ac:dyDescent="0.2">
      <c r="B31" s="114">
        <v>20</v>
      </c>
      <c r="C31" s="47" t="s">
        <v>20</v>
      </c>
      <c r="D31" s="51" t="s">
        <v>202</v>
      </c>
      <c r="E31" s="51">
        <v>21034</v>
      </c>
      <c r="F31" s="50" t="s">
        <v>53</v>
      </c>
      <c r="G31" s="51">
        <v>56</v>
      </c>
      <c r="H31" s="51" t="s">
        <v>1</v>
      </c>
      <c r="I31" s="52"/>
      <c r="J31" s="53"/>
      <c r="K31" s="52">
        <f t="shared" si="0"/>
        <v>0</v>
      </c>
      <c r="L31" s="54">
        <f t="shared" si="1"/>
        <v>0</v>
      </c>
      <c r="O31" s="4"/>
      <c r="P31" s="31"/>
    </row>
    <row r="32" spans="2:16" ht="28.5" x14ac:dyDescent="0.2">
      <c r="B32" s="114">
        <v>21</v>
      </c>
      <c r="C32" s="47" t="s">
        <v>15</v>
      </c>
      <c r="D32" s="51" t="s">
        <v>202</v>
      </c>
      <c r="E32" s="51">
        <v>106677</v>
      </c>
      <c r="F32" s="50" t="s">
        <v>44</v>
      </c>
      <c r="G32" s="51">
        <v>2</v>
      </c>
      <c r="H32" s="51" t="s">
        <v>1</v>
      </c>
      <c r="I32" s="52"/>
      <c r="J32" s="53"/>
      <c r="K32" s="52">
        <f t="shared" si="0"/>
        <v>0</v>
      </c>
      <c r="L32" s="54">
        <f t="shared" si="1"/>
        <v>0</v>
      </c>
      <c r="O32" s="4"/>
      <c r="P32" s="31"/>
    </row>
    <row r="33" spans="2:16" ht="28.5" x14ac:dyDescent="0.2">
      <c r="B33" s="114">
        <v>22</v>
      </c>
      <c r="C33" s="100" t="s">
        <v>187</v>
      </c>
      <c r="D33" s="51" t="s">
        <v>202</v>
      </c>
      <c r="E33" s="51">
        <v>23</v>
      </c>
      <c r="F33" s="50" t="s">
        <v>113</v>
      </c>
      <c r="G33" s="51">
        <v>46</v>
      </c>
      <c r="H33" s="51" t="s">
        <v>1</v>
      </c>
      <c r="I33" s="52"/>
      <c r="J33" s="53"/>
      <c r="K33" s="52">
        <f t="shared" si="0"/>
        <v>0</v>
      </c>
      <c r="L33" s="54">
        <f t="shared" si="1"/>
        <v>0</v>
      </c>
      <c r="M33" s="39" t="s">
        <v>117</v>
      </c>
      <c r="O33" s="4"/>
      <c r="P33" s="31"/>
    </row>
    <row r="34" spans="2:16" ht="28.5" x14ac:dyDescent="0.2">
      <c r="B34" s="114">
        <v>23</v>
      </c>
      <c r="C34" s="100" t="s">
        <v>187</v>
      </c>
      <c r="D34" s="51" t="s">
        <v>202</v>
      </c>
      <c r="E34" s="51">
        <v>24</v>
      </c>
      <c r="F34" s="50" t="s">
        <v>114</v>
      </c>
      <c r="G34" s="51">
        <v>2</v>
      </c>
      <c r="H34" s="51" t="s">
        <v>1</v>
      </c>
      <c r="I34" s="52"/>
      <c r="J34" s="53"/>
      <c r="K34" s="52">
        <f t="shared" si="0"/>
        <v>0</v>
      </c>
      <c r="L34" s="54">
        <f t="shared" si="1"/>
        <v>0</v>
      </c>
      <c r="O34" s="4"/>
      <c r="P34" s="31"/>
    </row>
    <row r="35" spans="2:16" ht="28.5" x14ac:dyDescent="0.2">
      <c r="B35" s="114">
        <v>24</v>
      </c>
      <c r="C35" s="47" t="s">
        <v>20</v>
      </c>
      <c r="D35" s="51" t="s">
        <v>202</v>
      </c>
      <c r="E35" s="51">
        <v>37554</v>
      </c>
      <c r="F35" s="50" t="s">
        <v>45</v>
      </c>
      <c r="G35" s="51">
        <v>92</v>
      </c>
      <c r="H35" s="51" t="s">
        <v>1</v>
      </c>
      <c r="I35" s="52"/>
      <c r="J35" s="53"/>
      <c r="K35" s="52">
        <f t="shared" si="0"/>
        <v>0</v>
      </c>
      <c r="L35" s="54">
        <f t="shared" si="1"/>
        <v>0</v>
      </c>
      <c r="O35" s="4"/>
      <c r="P35" s="31"/>
    </row>
    <row r="36" spans="2:16" ht="71.25" x14ac:dyDescent="0.2">
      <c r="B36" s="114">
        <v>25</v>
      </c>
      <c r="C36" s="47" t="s">
        <v>15</v>
      </c>
      <c r="D36" s="51" t="s">
        <v>202</v>
      </c>
      <c r="E36" s="51">
        <v>101914</v>
      </c>
      <c r="F36" s="50" t="s">
        <v>46</v>
      </c>
      <c r="G36" s="51">
        <v>46</v>
      </c>
      <c r="H36" s="51" t="s">
        <v>1</v>
      </c>
      <c r="I36" s="52"/>
      <c r="J36" s="53"/>
      <c r="K36" s="52">
        <f t="shared" si="0"/>
        <v>0</v>
      </c>
      <c r="L36" s="54">
        <f t="shared" si="1"/>
        <v>0</v>
      </c>
      <c r="O36" s="4"/>
      <c r="P36" s="31"/>
    </row>
    <row r="37" spans="2:16" ht="57" x14ac:dyDescent="0.2">
      <c r="B37" s="114">
        <v>26</v>
      </c>
      <c r="C37" s="47" t="s">
        <v>20</v>
      </c>
      <c r="D37" s="51" t="s">
        <v>202</v>
      </c>
      <c r="E37" s="51">
        <v>10904</v>
      </c>
      <c r="F37" s="50" t="s">
        <v>47</v>
      </c>
      <c r="G37" s="51">
        <v>92</v>
      </c>
      <c r="H37" s="51" t="s">
        <v>1</v>
      </c>
      <c r="I37" s="52"/>
      <c r="J37" s="53"/>
      <c r="K37" s="52">
        <f t="shared" si="0"/>
        <v>0</v>
      </c>
      <c r="L37" s="54">
        <f t="shared" si="1"/>
        <v>0</v>
      </c>
      <c r="O37" s="4"/>
      <c r="P37" s="31"/>
    </row>
    <row r="38" spans="2:16" ht="28.5" x14ac:dyDescent="0.2">
      <c r="B38" s="114">
        <v>27</v>
      </c>
      <c r="C38" s="47" t="s">
        <v>20</v>
      </c>
      <c r="D38" s="51" t="s">
        <v>202</v>
      </c>
      <c r="E38" s="51">
        <v>10900</v>
      </c>
      <c r="F38" s="50" t="s">
        <v>48</v>
      </c>
      <c r="G38" s="51">
        <v>92</v>
      </c>
      <c r="H38" s="51" t="s">
        <v>1</v>
      </c>
      <c r="I38" s="52"/>
      <c r="J38" s="53"/>
      <c r="K38" s="52">
        <f t="shared" si="0"/>
        <v>0</v>
      </c>
      <c r="L38" s="54">
        <f t="shared" si="1"/>
        <v>0</v>
      </c>
      <c r="O38" s="4"/>
      <c r="P38" s="31"/>
    </row>
    <row r="39" spans="2:16" ht="28.5" x14ac:dyDescent="0.2">
      <c r="B39" s="114">
        <v>28</v>
      </c>
      <c r="C39" s="47" t="s">
        <v>20</v>
      </c>
      <c r="D39" s="51" t="s">
        <v>202</v>
      </c>
      <c r="E39" s="51">
        <v>20971</v>
      </c>
      <c r="F39" s="50" t="s">
        <v>49</v>
      </c>
      <c r="G39" s="51">
        <v>92</v>
      </c>
      <c r="H39" s="51" t="s">
        <v>1</v>
      </c>
      <c r="I39" s="52"/>
      <c r="J39" s="53"/>
      <c r="K39" s="52">
        <f t="shared" si="0"/>
        <v>0</v>
      </c>
      <c r="L39" s="54">
        <f t="shared" si="1"/>
        <v>0</v>
      </c>
      <c r="O39" s="4"/>
      <c r="P39" s="31"/>
    </row>
    <row r="40" spans="2:16" ht="28.5" x14ac:dyDescent="0.2">
      <c r="B40" s="114">
        <v>29</v>
      </c>
      <c r="C40" s="47" t="s">
        <v>15</v>
      </c>
      <c r="D40" s="51" t="s">
        <v>202</v>
      </c>
      <c r="E40" s="51">
        <v>99624</v>
      </c>
      <c r="F40" s="50" t="s">
        <v>52</v>
      </c>
      <c r="G40" s="51">
        <v>4</v>
      </c>
      <c r="H40" s="51" t="s">
        <v>1</v>
      </c>
      <c r="I40" s="52"/>
      <c r="J40" s="53"/>
      <c r="K40" s="52">
        <f t="shared" si="0"/>
        <v>0</v>
      </c>
      <c r="L40" s="54">
        <f t="shared" si="1"/>
        <v>0</v>
      </c>
      <c r="M40" s="23"/>
      <c r="O40" s="4"/>
      <c r="P40" s="31"/>
    </row>
    <row r="41" spans="2:16" ht="28.5" x14ac:dyDescent="0.2">
      <c r="B41" s="114">
        <v>30</v>
      </c>
      <c r="C41" s="100" t="s">
        <v>187</v>
      </c>
      <c r="D41" s="51" t="s">
        <v>202</v>
      </c>
      <c r="E41" s="51">
        <v>25</v>
      </c>
      <c r="F41" s="50" t="s">
        <v>141</v>
      </c>
      <c r="G41" s="51">
        <v>4</v>
      </c>
      <c r="H41" s="51" t="s">
        <v>1</v>
      </c>
      <c r="I41" s="52"/>
      <c r="J41" s="53"/>
      <c r="K41" s="52">
        <f t="shared" si="0"/>
        <v>0</v>
      </c>
      <c r="L41" s="54">
        <f t="shared" si="1"/>
        <v>0</v>
      </c>
      <c r="M41" s="28" t="s">
        <v>142</v>
      </c>
      <c r="O41" s="4"/>
      <c r="P41" s="31"/>
    </row>
    <row r="42" spans="2:16" ht="42.75" x14ac:dyDescent="0.2">
      <c r="B42" s="114">
        <v>31</v>
      </c>
      <c r="C42" s="117" t="s">
        <v>15</v>
      </c>
      <c r="D42" s="51" t="s">
        <v>202</v>
      </c>
      <c r="E42" s="59">
        <v>96525</v>
      </c>
      <c r="F42" s="60" t="s">
        <v>23</v>
      </c>
      <c r="G42" s="59">
        <v>210</v>
      </c>
      <c r="H42" s="59" t="s">
        <v>18</v>
      </c>
      <c r="I42" s="61"/>
      <c r="J42" s="53"/>
      <c r="K42" s="52">
        <f t="shared" si="0"/>
        <v>0</v>
      </c>
      <c r="L42" s="54">
        <f t="shared" si="1"/>
        <v>0</v>
      </c>
      <c r="O42" s="4"/>
      <c r="P42" s="31"/>
    </row>
    <row r="43" spans="2:16" ht="71.25" x14ac:dyDescent="0.2">
      <c r="B43" s="114">
        <v>32</v>
      </c>
      <c r="C43" s="47" t="s">
        <v>15</v>
      </c>
      <c r="D43" s="51" t="s">
        <v>202</v>
      </c>
      <c r="E43" s="51">
        <v>104733</v>
      </c>
      <c r="F43" s="50" t="s">
        <v>19</v>
      </c>
      <c r="G43" s="51">
        <v>120</v>
      </c>
      <c r="H43" s="51" t="s">
        <v>18</v>
      </c>
      <c r="I43" s="52"/>
      <c r="J43" s="53"/>
      <c r="K43" s="52">
        <f t="shared" si="0"/>
        <v>0</v>
      </c>
      <c r="L43" s="54">
        <f t="shared" si="1"/>
        <v>0</v>
      </c>
      <c r="O43" s="4"/>
      <c r="P43" s="31"/>
    </row>
    <row r="44" spans="2:16" ht="57" x14ac:dyDescent="0.2">
      <c r="B44" s="114">
        <v>33</v>
      </c>
      <c r="C44" s="47" t="s">
        <v>15</v>
      </c>
      <c r="D44" s="51" t="s">
        <v>121</v>
      </c>
      <c r="E44" s="51">
        <v>2019764</v>
      </c>
      <c r="F44" s="50" t="s">
        <v>61</v>
      </c>
      <c r="G44" s="51">
        <v>401</v>
      </c>
      <c r="H44" s="51" t="s">
        <v>1</v>
      </c>
      <c r="I44" s="52"/>
      <c r="J44" s="53"/>
      <c r="K44" s="52">
        <f t="shared" si="0"/>
        <v>0</v>
      </c>
      <c r="L44" s="54">
        <f t="shared" si="1"/>
        <v>0</v>
      </c>
      <c r="O44" s="4"/>
      <c r="P44" s="31"/>
    </row>
    <row r="45" spans="2:16" ht="28.5" x14ac:dyDescent="0.2">
      <c r="B45" s="114">
        <v>34</v>
      </c>
      <c r="C45" s="47" t="s">
        <v>15</v>
      </c>
      <c r="D45" s="51" t="s">
        <v>202</v>
      </c>
      <c r="E45" s="51">
        <v>99624</v>
      </c>
      <c r="F45" s="50" t="s">
        <v>52</v>
      </c>
      <c r="G45" s="51">
        <v>4</v>
      </c>
      <c r="H45" s="51" t="s">
        <v>1</v>
      </c>
      <c r="I45" s="52"/>
      <c r="J45" s="53"/>
      <c r="K45" s="52">
        <f t="shared" si="0"/>
        <v>0</v>
      </c>
      <c r="L45" s="54">
        <f t="shared" si="1"/>
        <v>0</v>
      </c>
      <c r="M45" s="23"/>
      <c r="O45" s="4"/>
      <c r="P45" s="31"/>
    </row>
    <row r="46" spans="2:16" ht="28.5" x14ac:dyDescent="0.2">
      <c r="B46" s="114">
        <v>35</v>
      </c>
      <c r="C46" s="117" t="s">
        <v>15</v>
      </c>
      <c r="D46" s="51" t="s">
        <v>202</v>
      </c>
      <c r="E46" s="59">
        <v>95696</v>
      </c>
      <c r="F46" s="60" t="s">
        <v>54</v>
      </c>
      <c r="G46" s="59">
        <v>365</v>
      </c>
      <c r="H46" s="59" t="s">
        <v>1</v>
      </c>
      <c r="I46" s="61"/>
      <c r="J46" s="53"/>
      <c r="K46" s="52">
        <f t="shared" si="0"/>
        <v>0</v>
      </c>
      <c r="L46" s="54">
        <f t="shared" si="1"/>
        <v>0</v>
      </c>
      <c r="O46" s="4"/>
      <c r="P46" s="31"/>
    </row>
    <row r="47" spans="2:16" ht="28.5" x14ac:dyDescent="0.2">
      <c r="B47" s="114">
        <v>36</v>
      </c>
      <c r="C47" s="47" t="s">
        <v>20</v>
      </c>
      <c r="D47" s="51" t="s">
        <v>202</v>
      </c>
      <c r="E47" s="51">
        <v>21148</v>
      </c>
      <c r="F47" s="50" t="s">
        <v>56</v>
      </c>
      <c r="G47" s="51">
        <v>1680</v>
      </c>
      <c r="H47" s="51" t="s">
        <v>17</v>
      </c>
      <c r="I47" s="52"/>
      <c r="J47" s="53"/>
      <c r="K47" s="52">
        <f t="shared" ref="K47" si="2">I47*(1+J47)</f>
        <v>0</v>
      </c>
      <c r="L47" s="54">
        <f t="shared" ref="L47" si="3">K47*G47</f>
        <v>0</v>
      </c>
      <c r="O47" s="4"/>
      <c r="P47" s="31"/>
    </row>
    <row r="48" spans="2:16" ht="28.5" x14ac:dyDescent="0.2">
      <c r="B48" s="114">
        <v>37</v>
      </c>
      <c r="C48" s="47" t="s">
        <v>20</v>
      </c>
      <c r="D48" s="51" t="s">
        <v>202</v>
      </c>
      <c r="E48" s="59">
        <v>39132</v>
      </c>
      <c r="F48" s="60" t="s">
        <v>188</v>
      </c>
      <c r="G48" s="59">
        <v>650</v>
      </c>
      <c r="H48" s="59" t="s">
        <v>1</v>
      </c>
      <c r="I48" s="61"/>
      <c r="J48" s="53"/>
      <c r="K48" s="52">
        <f t="shared" ref="K48" si="4">I48*(1+J48)</f>
        <v>0</v>
      </c>
      <c r="L48" s="54">
        <f t="shared" ref="L48" si="5">K48*G48</f>
        <v>0</v>
      </c>
      <c r="O48" s="4"/>
      <c r="P48" s="31"/>
    </row>
    <row r="49" spans="2:18" ht="42.75" x14ac:dyDescent="0.2">
      <c r="B49" s="114">
        <v>38</v>
      </c>
      <c r="C49" s="117" t="s">
        <v>15</v>
      </c>
      <c r="D49" s="51" t="s">
        <v>202</v>
      </c>
      <c r="E49" s="59">
        <v>97433</v>
      </c>
      <c r="F49" s="60" t="s">
        <v>189</v>
      </c>
      <c r="G49" s="59">
        <v>45</v>
      </c>
      <c r="H49" s="59" t="s">
        <v>1</v>
      </c>
      <c r="I49" s="61"/>
      <c r="J49" s="53"/>
      <c r="K49" s="52">
        <f t="shared" ref="K49" si="6">I49*(1+J49)</f>
        <v>0</v>
      </c>
      <c r="L49" s="54">
        <f t="shared" ref="L49" si="7">K49*G49</f>
        <v>0</v>
      </c>
      <c r="O49" s="4"/>
      <c r="P49" s="31"/>
    </row>
    <row r="50" spans="2:18" ht="42.75" x14ac:dyDescent="0.2">
      <c r="B50" s="114">
        <v>39</v>
      </c>
      <c r="C50" s="117" t="s">
        <v>15</v>
      </c>
      <c r="D50" s="51" t="s">
        <v>202</v>
      </c>
      <c r="E50" s="59">
        <v>97434</v>
      </c>
      <c r="F50" s="60" t="s">
        <v>190</v>
      </c>
      <c r="G50" s="59">
        <v>40</v>
      </c>
      <c r="H50" s="59" t="s">
        <v>1</v>
      </c>
      <c r="I50" s="61"/>
      <c r="J50" s="53"/>
      <c r="K50" s="52">
        <f t="shared" ref="K50" si="8">I50*(1+J50)</f>
        <v>0</v>
      </c>
      <c r="L50" s="54">
        <f t="shared" ref="L50" si="9">K50*G50</f>
        <v>0</v>
      </c>
      <c r="O50" s="4"/>
      <c r="P50" s="31"/>
    </row>
    <row r="51" spans="2:18" ht="28.5" x14ac:dyDescent="0.2">
      <c r="B51" s="114">
        <v>40</v>
      </c>
      <c r="C51" s="117" t="s">
        <v>15</v>
      </c>
      <c r="D51" s="51" t="s">
        <v>202</v>
      </c>
      <c r="E51" s="59">
        <v>97439</v>
      </c>
      <c r="F51" s="60" t="s">
        <v>191</v>
      </c>
      <c r="G51" s="59">
        <v>50</v>
      </c>
      <c r="H51" s="59" t="s">
        <v>1</v>
      </c>
      <c r="I51" s="61"/>
      <c r="J51" s="53"/>
      <c r="K51" s="52">
        <f t="shared" ref="K51" si="10">I51*(1+J51)</f>
        <v>0</v>
      </c>
      <c r="L51" s="54">
        <f t="shared" ref="L51" si="11">K51*G51</f>
        <v>0</v>
      </c>
      <c r="O51" s="4"/>
      <c r="P51" s="31"/>
    </row>
    <row r="52" spans="2:18" ht="42.75" x14ac:dyDescent="0.2">
      <c r="B52" s="114">
        <v>41</v>
      </c>
      <c r="C52" s="117" t="s">
        <v>15</v>
      </c>
      <c r="D52" s="51" t="s">
        <v>202</v>
      </c>
      <c r="E52" s="59">
        <v>97430</v>
      </c>
      <c r="F52" s="60" t="s">
        <v>192</v>
      </c>
      <c r="G52" s="59">
        <v>45</v>
      </c>
      <c r="H52" s="59" t="s">
        <v>1</v>
      </c>
      <c r="I52" s="61"/>
      <c r="J52" s="53"/>
      <c r="K52" s="52">
        <f t="shared" ref="K52" si="12">I52*(1+J52)</f>
        <v>0</v>
      </c>
      <c r="L52" s="54">
        <f t="shared" ref="L52" si="13">K52*G52</f>
        <v>0</v>
      </c>
      <c r="O52" s="4"/>
      <c r="P52" s="31"/>
    </row>
    <row r="53" spans="2:18" ht="42.75" x14ac:dyDescent="0.2">
      <c r="B53" s="114">
        <v>42</v>
      </c>
      <c r="C53" s="117" t="s">
        <v>15</v>
      </c>
      <c r="D53" s="51" t="s">
        <v>202</v>
      </c>
      <c r="E53" s="59">
        <v>92948</v>
      </c>
      <c r="F53" s="60" t="s">
        <v>193</v>
      </c>
      <c r="G53" s="59">
        <v>30</v>
      </c>
      <c r="H53" s="59" t="s">
        <v>1</v>
      </c>
      <c r="I53" s="61"/>
      <c r="J53" s="53"/>
      <c r="K53" s="52">
        <f t="shared" ref="K53" si="14">I53*(1+J53)</f>
        <v>0</v>
      </c>
      <c r="L53" s="54">
        <f t="shared" ref="L53" si="15">K53*G53</f>
        <v>0</v>
      </c>
      <c r="O53" s="4"/>
      <c r="P53" s="31"/>
    </row>
    <row r="54" spans="2:18" ht="42.75" x14ac:dyDescent="0.2">
      <c r="B54" s="114">
        <v>43</v>
      </c>
      <c r="C54" s="117" t="s">
        <v>15</v>
      </c>
      <c r="D54" s="51" t="s">
        <v>202</v>
      </c>
      <c r="E54" s="59">
        <v>92938</v>
      </c>
      <c r="F54" s="60" t="s">
        <v>194</v>
      </c>
      <c r="G54" s="59">
        <v>30</v>
      </c>
      <c r="H54" s="59" t="s">
        <v>1</v>
      </c>
      <c r="I54" s="61"/>
      <c r="J54" s="53"/>
      <c r="K54" s="52">
        <f t="shared" ref="K54" si="16">I54*(1+J54)</f>
        <v>0</v>
      </c>
      <c r="L54" s="54">
        <f t="shared" ref="L54" si="17">K54*G54</f>
        <v>0</v>
      </c>
      <c r="O54" s="4"/>
      <c r="P54" s="31"/>
    </row>
    <row r="55" spans="2:18" ht="42.75" x14ac:dyDescent="0.25">
      <c r="B55" s="114">
        <v>44</v>
      </c>
      <c r="C55" s="47" t="s">
        <v>15</v>
      </c>
      <c r="D55" s="51" t="s">
        <v>202</v>
      </c>
      <c r="E55" s="51">
        <v>92685</v>
      </c>
      <c r="F55" s="50" t="s">
        <v>111</v>
      </c>
      <c r="G55" s="51">
        <v>350</v>
      </c>
      <c r="H55" s="59" t="s">
        <v>1</v>
      </c>
      <c r="I55" s="52"/>
      <c r="J55" s="53"/>
      <c r="K55" s="52">
        <f t="shared" si="0"/>
        <v>0</v>
      </c>
      <c r="L55" s="54">
        <f t="shared" si="1"/>
        <v>0</v>
      </c>
      <c r="M55" s="16"/>
      <c r="N55" s="17"/>
      <c r="O55" s="18"/>
      <c r="P55" s="31"/>
      <c r="Q55" s="19"/>
      <c r="R55" s="19"/>
    </row>
    <row r="56" spans="2:18" ht="28.5" x14ac:dyDescent="0.2">
      <c r="B56" s="114">
        <v>45</v>
      </c>
      <c r="C56" s="100" t="s">
        <v>187</v>
      </c>
      <c r="D56" s="51" t="s">
        <v>202</v>
      </c>
      <c r="E56" s="51">
        <v>27</v>
      </c>
      <c r="F56" s="50" t="s">
        <v>199</v>
      </c>
      <c r="G56" s="51">
        <v>2</v>
      </c>
      <c r="H56" s="51" t="s">
        <v>112</v>
      </c>
      <c r="I56" s="52"/>
      <c r="J56" s="53"/>
      <c r="K56" s="52">
        <f t="shared" si="0"/>
        <v>0</v>
      </c>
      <c r="L56" s="54">
        <f t="shared" si="1"/>
        <v>0</v>
      </c>
      <c r="M56" s="37" t="s">
        <v>22</v>
      </c>
      <c r="O56" s="4"/>
      <c r="P56" s="31"/>
    </row>
    <row r="57" spans="2:18" ht="28.5" x14ac:dyDescent="0.2">
      <c r="B57" s="114">
        <v>46</v>
      </c>
      <c r="C57" s="100" t="s">
        <v>187</v>
      </c>
      <c r="D57" s="51" t="s">
        <v>202</v>
      </c>
      <c r="E57" s="51">
        <v>28</v>
      </c>
      <c r="F57" s="50" t="s">
        <v>200</v>
      </c>
      <c r="G57" s="51">
        <v>2</v>
      </c>
      <c r="H57" s="51" t="s">
        <v>112</v>
      </c>
      <c r="I57" s="52"/>
      <c r="J57" s="53"/>
      <c r="K57" s="52">
        <f t="shared" si="0"/>
        <v>0</v>
      </c>
      <c r="L57" s="54">
        <f t="shared" si="1"/>
        <v>0</v>
      </c>
      <c r="M57" s="37" t="s">
        <v>22</v>
      </c>
      <c r="O57" s="4"/>
      <c r="P57" s="31"/>
    </row>
    <row r="58" spans="2:18" ht="28.5" x14ac:dyDescent="0.2">
      <c r="B58" s="114">
        <v>47</v>
      </c>
      <c r="C58" s="100" t="s">
        <v>187</v>
      </c>
      <c r="D58" s="51" t="s">
        <v>202</v>
      </c>
      <c r="E58" s="51">
        <v>29</v>
      </c>
      <c r="F58" s="50" t="s">
        <v>201</v>
      </c>
      <c r="G58" s="51">
        <v>2</v>
      </c>
      <c r="H58" s="51" t="s">
        <v>112</v>
      </c>
      <c r="I58" s="52"/>
      <c r="J58" s="53"/>
      <c r="K58" s="52">
        <f t="shared" si="0"/>
        <v>0</v>
      </c>
      <c r="L58" s="54">
        <f t="shared" si="1"/>
        <v>0</v>
      </c>
      <c r="M58" s="37" t="s">
        <v>22</v>
      </c>
      <c r="O58" s="4"/>
      <c r="P58" s="31"/>
    </row>
    <row r="59" spans="2:18" ht="28.5" x14ac:dyDescent="0.2">
      <c r="B59" s="114">
        <v>48</v>
      </c>
      <c r="C59" s="100" t="s">
        <v>187</v>
      </c>
      <c r="D59" s="51" t="s">
        <v>202</v>
      </c>
      <c r="E59" s="51">
        <v>26</v>
      </c>
      <c r="F59" s="50" t="s">
        <v>176</v>
      </c>
      <c r="G59" s="51">
        <v>2</v>
      </c>
      <c r="H59" s="51" t="s">
        <v>112</v>
      </c>
      <c r="I59" s="52"/>
      <c r="J59" s="53"/>
      <c r="K59" s="52">
        <f t="shared" si="0"/>
        <v>0</v>
      </c>
      <c r="L59" s="54">
        <f t="shared" si="1"/>
        <v>0</v>
      </c>
      <c r="M59" s="37" t="s">
        <v>22</v>
      </c>
      <c r="O59" s="4"/>
      <c r="P59" s="31"/>
    </row>
    <row r="60" spans="2:18" ht="57" x14ac:dyDescent="0.2">
      <c r="B60" s="114">
        <v>49</v>
      </c>
      <c r="C60" s="47" t="s">
        <v>15</v>
      </c>
      <c r="D60" s="51" t="s">
        <v>202</v>
      </c>
      <c r="E60" s="51">
        <v>94483</v>
      </c>
      <c r="F60" s="50" t="s">
        <v>57</v>
      </c>
      <c r="G60" s="51">
        <v>4</v>
      </c>
      <c r="H60" s="51" t="s">
        <v>1</v>
      </c>
      <c r="I60" s="52"/>
      <c r="J60" s="53"/>
      <c r="K60" s="52">
        <f t="shared" si="0"/>
        <v>0</v>
      </c>
      <c r="L60" s="54">
        <f t="shared" si="1"/>
        <v>0</v>
      </c>
      <c r="O60" s="4"/>
      <c r="P60" s="31"/>
    </row>
    <row r="61" spans="2:18" ht="15" x14ac:dyDescent="0.2">
      <c r="B61" s="114">
        <v>50</v>
      </c>
      <c r="C61" s="47" t="s">
        <v>15</v>
      </c>
      <c r="D61" s="51" t="s">
        <v>202</v>
      </c>
      <c r="E61" s="51">
        <v>98397</v>
      </c>
      <c r="F61" s="50" t="s">
        <v>50</v>
      </c>
      <c r="G61" s="51">
        <v>1200</v>
      </c>
      <c r="H61" s="51" t="s">
        <v>21</v>
      </c>
      <c r="I61" s="52"/>
      <c r="J61" s="53"/>
      <c r="K61" s="52">
        <f t="shared" si="0"/>
        <v>0</v>
      </c>
      <c r="L61" s="54">
        <f t="shared" si="1"/>
        <v>0</v>
      </c>
      <c r="O61" s="4"/>
      <c r="P61" s="31"/>
    </row>
    <row r="62" spans="2:18" ht="29.25" thickBot="1" x14ac:dyDescent="0.25">
      <c r="B62" s="115">
        <v>51</v>
      </c>
      <c r="C62" s="67" t="s">
        <v>15</v>
      </c>
      <c r="D62" s="68" t="s">
        <v>202</v>
      </c>
      <c r="E62" s="68">
        <v>102513</v>
      </c>
      <c r="F62" s="69" t="s">
        <v>51</v>
      </c>
      <c r="G62" s="68">
        <v>150</v>
      </c>
      <c r="H62" s="68" t="s">
        <v>21</v>
      </c>
      <c r="I62" s="85"/>
      <c r="J62" s="86"/>
      <c r="K62" s="85">
        <f t="shared" si="0"/>
        <v>0</v>
      </c>
      <c r="L62" s="87">
        <f t="shared" si="1"/>
        <v>0</v>
      </c>
      <c r="O62" s="4"/>
      <c r="P62" s="31"/>
    </row>
    <row r="63" spans="2:18" ht="16.5" thickBot="1" x14ac:dyDescent="0.3">
      <c r="B63" s="185" t="s">
        <v>145</v>
      </c>
      <c r="C63" s="152"/>
      <c r="D63" s="152"/>
      <c r="E63" s="152"/>
      <c r="F63" s="152"/>
      <c r="G63" s="152"/>
      <c r="H63" s="152"/>
      <c r="I63" s="153">
        <f>SUM(L12:L62)</f>
        <v>0</v>
      </c>
      <c r="J63" s="153"/>
      <c r="K63" s="153"/>
      <c r="L63" s="154"/>
      <c r="M63" s="24">
        <v>2500000</v>
      </c>
      <c r="O63" s="4"/>
      <c r="P63" s="31"/>
    </row>
    <row r="64" spans="2:18" ht="7.15" customHeight="1" thickBot="1" x14ac:dyDescent="0.25">
      <c r="F64" s="1"/>
      <c r="P64" s="31"/>
    </row>
    <row r="65" spans="2:16" ht="15.75" thickBot="1" x14ac:dyDescent="0.25">
      <c r="B65" s="3" t="s">
        <v>123</v>
      </c>
      <c r="C65" s="160" t="s">
        <v>159</v>
      </c>
      <c r="D65" s="161"/>
      <c r="E65" s="161"/>
      <c r="F65" s="161"/>
      <c r="G65" s="161"/>
      <c r="H65" s="161"/>
      <c r="I65" s="161"/>
      <c r="J65" s="161"/>
      <c r="K65" s="161"/>
      <c r="L65" s="162"/>
      <c r="P65" s="31"/>
    </row>
    <row r="66" spans="2:16" ht="15" customHeight="1" x14ac:dyDescent="0.2">
      <c r="B66" s="179" t="s">
        <v>4</v>
      </c>
      <c r="C66" s="129" t="s">
        <v>14</v>
      </c>
      <c r="D66" s="131" t="s">
        <v>12</v>
      </c>
      <c r="E66" s="133" t="s">
        <v>13</v>
      </c>
      <c r="F66" s="123" t="s">
        <v>0</v>
      </c>
      <c r="G66" s="125" t="s">
        <v>2</v>
      </c>
      <c r="H66" s="125" t="s">
        <v>1</v>
      </c>
      <c r="I66" s="173" t="s">
        <v>183</v>
      </c>
      <c r="J66" s="169" t="s">
        <v>184</v>
      </c>
      <c r="K66" s="173" t="s">
        <v>185</v>
      </c>
      <c r="L66" s="140" t="s">
        <v>3</v>
      </c>
      <c r="P66" s="31"/>
    </row>
    <row r="67" spans="2:16" ht="15.75" customHeight="1" thickBot="1" x14ac:dyDescent="0.25">
      <c r="B67" s="184"/>
      <c r="C67" s="130"/>
      <c r="D67" s="132"/>
      <c r="E67" s="134"/>
      <c r="F67" s="135"/>
      <c r="G67" s="136"/>
      <c r="H67" s="136"/>
      <c r="I67" s="182"/>
      <c r="J67" s="170"/>
      <c r="K67" s="182"/>
      <c r="L67" s="181"/>
      <c r="P67" s="31"/>
    </row>
    <row r="68" spans="2:16" ht="57" x14ac:dyDescent="0.2">
      <c r="B68" s="113">
        <v>1</v>
      </c>
      <c r="C68" s="40" t="s">
        <v>15</v>
      </c>
      <c r="D68" s="43" t="s">
        <v>202</v>
      </c>
      <c r="E68" s="43">
        <v>91283</v>
      </c>
      <c r="F68" s="42" t="s">
        <v>89</v>
      </c>
      <c r="G68" s="64">
        <v>80</v>
      </c>
      <c r="H68" s="43" t="s">
        <v>88</v>
      </c>
      <c r="I68" s="45"/>
      <c r="J68" s="44"/>
      <c r="K68" s="45">
        <f t="shared" ref="K68:K82" si="18">I68*(1+J68)</f>
        <v>0</v>
      </c>
      <c r="L68" s="46">
        <f t="shared" ref="L68:L82" si="19">K68*G68</f>
        <v>0</v>
      </c>
      <c r="O68" s="4"/>
      <c r="P68" s="31"/>
    </row>
    <row r="69" spans="2:16" ht="42.75" x14ac:dyDescent="0.2">
      <c r="B69" s="114">
        <v>2</v>
      </c>
      <c r="C69" s="47" t="s">
        <v>15</v>
      </c>
      <c r="D69" s="51" t="s">
        <v>202</v>
      </c>
      <c r="E69" s="51">
        <v>96521</v>
      </c>
      <c r="F69" s="50" t="s">
        <v>126</v>
      </c>
      <c r="G69" s="51">
        <v>153.9</v>
      </c>
      <c r="H69" s="51" t="s">
        <v>18</v>
      </c>
      <c r="I69" s="52"/>
      <c r="J69" s="53"/>
      <c r="K69" s="52">
        <f t="shared" si="18"/>
        <v>0</v>
      </c>
      <c r="L69" s="54">
        <f t="shared" si="19"/>
        <v>0</v>
      </c>
      <c r="O69" s="4"/>
      <c r="P69" s="31"/>
    </row>
    <row r="70" spans="2:16" ht="42.75" x14ac:dyDescent="0.2">
      <c r="B70" s="114">
        <v>3</v>
      </c>
      <c r="C70" s="47" t="s">
        <v>15</v>
      </c>
      <c r="D70" s="51" t="s">
        <v>202</v>
      </c>
      <c r="E70" s="51">
        <v>97083</v>
      </c>
      <c r="F70" s="50" t="s">
        <v>127</v>
      </c>
      <c r="G70" s="51">
        <v>75.69</v>
      </c>
      <c r="H70" s="51" t="s">
        <v>21</v>
      </c>
      <c r="I70" s="52"/>
      <c r="J70" s="53"/>
      <c r="K70" s="52">
        <f t="shared" si="18"/>
        <v>0</v>
      </c>
      <c r="L70" s="54">
        <f t="shared" si="19"/>
        <v>0</v>
      </c>
      <c r="O70" s="4"/>
      <c r="P70" s="31"/>
    </row>
    <row r="71" spans="2:16" ht="28.5" x14ac:dyDescent="0.2">
      <c r="B71" s="114">
        <v>4</v>
      </c>
      <c r="C71" s="47" t="s">
        <v>15</v>
      </c>
      <c r="D71" s="51" t="s">
        <v>202</v>
      </c>
      <c r="E71" s="51">
        <v>95240</v>
      </c>
      <c r="F71" s="50" t="s">
        <v>134</v>
      </c>
      <c r="G71" s="51">
        <v>75.69</v>
      </c>
      <c r="H71" s="51" t="s">
        <v>21</v>
      </c>
      <c r="I71" s="52"/>
      <c r="J71" s="53"/>
      <c r="K71" s="52">
        <f t="shared" si="18"/>
        <v>0</v>
      </c>
      <c r="L71" s="54">
        <f t="shared" si="19"/>
        <v>0</v>
      </c>
      <c r="O71" s="4"/>
      <c r="P71" s="31"/>
    </row>
    <row r="72" spans="2:16" ht="28.5" x14ac:dyDescent="0.2">
      <c r="B72" s="114">
        <v>5</v>
      </c>
      <c r="C72" s="47" t="s">
        <v>15</v>
      </c>
      <c r="D72" s="51" t="s">
        <v>202</v>
      </c>
      <c r="E72" s="51">
        <v>103072</v>
      </c>
      <c r="F72" s="50" t="s">
        <v>128</v>
      </c>
      <c r="G72" s="51">
        <v>64</v>
      </c>
      <c r="H72" s="51" t="s">
        <v>21</v>
      </c>
      <c r="I72" s="52"/>
      <c r="J72" s="53"/>
      <c r="K72" s="52">
        <f t="shared" si="18"/>
        <v>0</v>
      </c>
      <c r="L72" s="54">
        <f t="shared" si="19"/>
        <v>0</v>
      </c>
      <c r="O72" s="4"/>
      <c r="P72" s="31"/>
    </row>
    <row r="73" spans="2:16" ht="42.75" x14ac:dyDescent="0.2">
      <c r="B73" s="114">
        <v>6</v>
      </c>
      <c r="C73" s="47" t="s">
        <v>15</v>
      </c>
      <c r="D73" s="51" t="s">
        <v>202</v>
      </c>
      <c r="E73" s="51">
        <v>96531</v>
      </c>
      <c r="F73" s="50" t="s">
        <v>129</v>
      </c>
      <c r="G73" s="51">
        <v>80.64</v>
      </c>
      <c r="H73" s="51" t="s">
        <v>21</v>
      </c>
      <c r="I73" s="52"/>
      <c r="J73" s="53"/>
      <c r="K73" s="52">
        <f t="shared" si="18"/>
        <v>0</v>
      </c>
      <c r="L73" s="54">
        <f t="shared" si="19"/>
        <v>0</v>
      </c>
      <c r="O73" s="4"/>
      <c r="P73" s="31"/>
    </row>
    <row r="74" spans="2:16" ht="15" x14ac:dyDescent="0.2">
      <c r="B74" s="114">
        <v>7</v>
      </c>
      <c r="C74" s="47" t="s">
        <v>15</v>
      </c>
      <c r="D74" s="51" t="s">
        <v>121</v>
      </c>
      <c r="E74" s="51">
        <v>407819</v>
      </c>
      <c r="F74" s="50" t="s">
        <v>132</v>
      </c>
      <c r="G74" s="51">
        <v>2840.5</v>
      </c>
      <c r="H74" s="51" t="s">
        <v>133</v>
      </c>
      <c r="I74" s="52"/>
      <c r="J74" s="53"/>
      <c r="K74" s="52">
        <f t="shared" si="18"/>
        <v>0</v>
      </c>
      <c r="L74" s="54">
        <f t="shared" si="19"/>
        <v>0</v>
      </c>
      <c r="O74" s="4"/>
      <c r="P74" s="31"/>
    </row>
    <row r="75" spans="2:16" ht="42.75" x14ac:dyDescent="0.2">
      <c r="B75" s="114">
        <v>8</v>
      </c>
      <c r="C75" s="47" t="s">
        <v>15</v>
      </c>
      <c r="D75" s="51" t="s">
        <v>202</v>
      </c>
      <c r="E75" s="51">
        <v>96557</v>
      </c>
      <c r="F75" s="50" t="s">
        <v>131</v>
      </c>
      <c r="G75" s="51">
        <v>21.85</v>
      </c>
      <c r="H75" s="51" t="s">
        <v>18</v>
      </c>
      <c r="I75" s="52"/>
      <c r="J75" s="53"/>
      <c r="K75" s="52">
        <f t="shared" si="18"/>
        <v>0</v>
      </c>
      <c r="L75" s="54">
        <f t="shared" si="19"/>
        <v>0</v>
      </c>
      <c r="O75" s="4"/>
      <c r="P75" s="31"/>
    </row>
    <row r="76" spans="2:16" ht="42.75" x14ac:dyDescent="0.2">
      <c r="B76" s="114">
        <v>9</v>
      </c>
      <c r="C76" s="47" t="s">
        <v>15</v>
      </c>
      <c r="D76" s="51" t="s">
        <v>202</v>
      </c>
      <c r="E76" s="51">
        <v>92510</v>
      </c>
      <c r="F76" s="50" t="s">
        <v>130</v>
      </c>
      <c r="G76" s="51">
        <v>64</v>
      </c>
      <c r="H76" s="51" t="s">
        <v>21</v>
      </c>
      <c r="I76" s="52"/>
      <c r="J76" s="53"/>
      <c r="K76" s="52">
        <f t="shared" si="18"/>
        <v>0</v>
      </c>
      <c r="L76" s="54">
        <f t="shared" si="19"/>
        <v>0</v>
      </c>
      <c r="M76" s="36"/>
      <c r="O76" s="4"/>
      <c r="P76" s="31"/>
    </row>
    <row r="77" spans="2:16" ht="28.5" x14ac:dyDescent="0.2">
      <c r="B77" s="114">
        <v>10</v>
      </c>
      <c r="C77" s="47" t="s">
        <v>15</v>
      </c>
      <c r="D77" s="51" t="s">
        <v>202</v>
      </c>
      <c r="E77" s="51">
        <v>98555</v>
      </c>
      <c r="F77" s="50" t="s">
        <v>135</v>
      </c>
      <c r="G77" s="51">
        <v>102.4</v>
      </c>
      <c r="H77" s="51" t="s">
        <v>21</v>
      </c>
      <c r="I77" s="52"/>
      <c r="J77" s="53"/>
      <c r="K77" s="52">
        <f t="shared" si="18"/>
        <v>0</v>
      </c>
      <c r="L77" s="54">
        <f t="shared" si="19"/>
        <v>0</v>
      </c>
      <c r="M77" s="36"/>
      <c r="O77" s="4"/>
      <c r="P77" s="31"/>
    </row>
    <row r="78" spans="2:16" ht="28.5" x14ac:dyDescent="0.2">
      <c r="B78" s="114">
        <v>11</v>
      </c>
      <c r="C78" s="47" t="s">
        <v>15</v>
      </c>
      <c r="D78" s="51" t="s">
        <v>202</v>
      </c>
      <c r="E78" s="51">
        <v>98557</v>
      </c>
      <c r="F78" s="50" t="s">
        <v>136</v>
      </c>
      <c r="G78" s="51">
        <v>64</v>
      </c>
      <c r="H78" s="51" t="s">
        <v>21</v>
      </c>
      <c r="I78" s="52"/>
      <c r="J78" s="53"/>
      <c r="K78" s="52">
        <f t="shared" si="18"/>
        <v>0</v>
      </c>
      <c r="L78" s="54">
        <f t="shared" si="19"/>
        <v>0</v>
      </c>
      <c r="M78" s="36"/>
      <c r="O78" s="4"/>
      <c r="P78" s="31"/>
    </row>
    <row r="79" spans="2:16" ht="28.5" x14ac:dyDescent="0.2">
      <c r="B79" s="114">
        <v>12</v>
      </c>
      <c r="C79" s="47" t="s">
        <v>15</v>
      </c>
      <c r="D79" s="51" t="s">
        <v>202</v>
      </c>
      <c r="E79" s="51">
        <v>98566</v>
      </c>
      <c r="F79" s="50" t="s">
        <v>137</v>
      </c>
      <c r="G79" s="51">
        <v>38.4</v>
      </c>
      <c r="H79" s="51" t="s">
        <v>21</v>
      </c>
      <c r="I79" s="52"/>
      <c r="J79" s="53"/>
      <c r="K79" s="52">
        <f t="shared" si="18"/>
        <v>0</v>
      </c>
      <c r="L79" s="54">
        <f t="shared" si="19"/>
        <v>0</v>
      </c>
      <c r="M79" s="36"/>
      <c r="O79" s="4"/>
      <c r="P79" s="31"/>
    </row>
    <row r="80" spans="2:16" ht="28.5" x14ac:dyDescent="0.2">
      <c r="B80" s="114">
        <v>13</v>
      </c>
      <c r="C80" s="47" t="s">
        <v>15</v>
      </c>
      <c r="D80" s="51" t="s">
        <v>202</v>
      </c>
      <c r="E80" s="51">
        <v>98563</v>
      </c>
      <c r="F80" s="50" t="s">
        <v>138</v>
      </c>
      <c r="G80" s="51">
        <v>64</v>
      </c>
      <c r="H80" s="51" t="s">
        <v>21</v>
      </c>
      <c r="I80" s="52"/>
      <c r="J80" s="53"/>
      <c r="K80" s="52">
        <f t="shared" si="18"/>
        <v>0</v>
      </c>
      <c r="L80" s="54">
        <f t="shared" si="19"/>
        <v>0</v>
      </c>
      <c r="M80" s="36"/>
      <c r="O80" s="4"/>
      <c r="P80" s="31"/>
    </row>
    <row r="81" spans="2:16" ht="42.75" x14ac:dyDescent="0.2">
      <c r="B81" s="114">
        <v>14</v>
      </c>
      <c r="C81" s="47" t="s">
        <v>20</v>
      </c>
      <c r="D81" s="51" t="s">
        <v>202</v>
      </c>
      <c r="E81" s="51">
        <v>6240</v>
      </c>
      <c r="F81" s="50" t="s">
        <v>139</v>
      </c>
      <c r="G81" s="51">
        <v>2</v>
      </c>
      <c r="H81" s="51" t="s">
        <v>1</v>
      </c>
      <c r="I81" s="52"/>
      <c r="J81" s="53"/>
      <c r="K81" s="52">
        <f t="shared" si="18"/>
        <v>0</v>
      </c>
      <c r="L81" s="54">
        <f t="shared" si="19"/>
        <v>0</v>
      </c>
      <c r="M81" s="36"/>
      <c r="O81" s="4"/>
      <c r="P81" s="31"/>
    </row>
    <row r="82" spans="2:16" ht="15.75" thickBot="1" x14ac:dyDescent="0.25">
      <c r="B82" s="118">
        <v>15</v>
      </c>
      <c r="C82" s="67" t="s">
        <v>15</v>
      </c>
      <c r="D82" s="68" t="s">
        <v>121</v>
      </c>
      <c r="E82" s="68">
        <v>4815671</v>
      </c>
      <c r="F82" s="69" t="s">
        <v>140</v>
      </c>
      <c r="G82" s="68">
        <v>8.6999999999999993</v>
      </c>
      <c r="H82" s="68" t="s">
        <v>18</v>
      </c>
      <c r="I82" s="85"/>
      <c r="J82" s="86"/>
      <c r="K82" s="85">
        <f t="shared" si="18"/>
        <v>0</v>
      </c>
      <c r="L82" s="87">
        <f t="shared" si="19"/>
        <v>0</v>
      </c>
      <c r="M82" s="36"/>
      <c r="O82" s="4"/>
      <c r="P82" s="31"/>
    </row>
    <row r="83" spans="2:16" ht="16.5" thickBot="1" x14ac:dyDescent="0.25">
      <c r="B83" s="151" t="s">
        <v>146</v>
      </c>
      <c r="C83" s="152"/>
      <c r="D83" s="152"/>
      <c r="E83" s="152"/>
      <c r="F83" s="152"/>
      <c r="G83" s="152"/>
      <c r="H83" s="152"/>
      <c r="I83" s="186">
        <f>SUM(L68:M82)</f>
        <v>0</v>
      </c>
      <c r="J83" s="153"/>
      <c r="K83" s="153"/>
      <c r="L83" s="154"/>
      <c r="O83" s="4"/>
      <c r="P83" s="31"/>
    </row>
    <row r="84" spans="2:16" ht="7.15" customHeight="1" thickBot="1" x14ac:dyDescent="0.25">
      <c r="F84" s="1"/>
      <c r="P84" s="31"/>
    </row>
    <row r="85" spans="2:16" ht="15.75" thickBot="1" x14ac:dyDescent="0.25">
      <c r="B85" s="3" t="s">
        <v>125</v>
      </c>
      <c r="C85" s="160" t="s">
        <v>160</v>
      </c>
      <c r="D85" s="161"/>
      <c r="E85" s="161"/>
      <c r="F85" s="161"/>
      <c r="G85" s="161"/>
      <c r="H85" s="161"/>
      <c r="I85" s="161"/>
      <c r="J85" s="161"/>
      <c r="K85" s="161"/>
      <c r="L85" s="162"/>
      <c r="P85" s="31"/>
    </row>
    <row r="86" spans="2:16" ht="15" customHeight="1" x14ac:dyDescent="0.2">
      <c r="B86" s="179" t="s">
        <v>4</v>
      </c>
      <c r="C86" s="129" t="s">
        <v>14</v>
      </c>
      <c r="D86" s="131" t="s">
        <v>12</v>
      </c>
      <c r="E86" s="133" t="s">
        <v>13</v>
      </c>
      <c r="F86" s="123" t="s">
        <v>0</v>
      </c>
      <c r="G86" s="125" t="s">
        <v>2</v>
      </c>
      <c r="H86" s="125" t="s">
        <v>1</v>
      </c>
      <c r="I86" s="173" t="s">
        <v>183</v>
      </c>
      <c r="J86" s="169" t="s">
        <v>184</v>
      </c>
      <c r="K86" s="173" t="s">
        <v>185</v>
      </c>
      <c r="L86" s="140" t="s">
        <v>3</v>
      </c>
      <c r="P86" s="31"/>
    </row>
    <row r="87" spans="2:16" ht="15.75" customHeight="1" thickBot="1" x14ac:dyDescent="0.25">
      <c r="B87" s="184"/>
      <c r="C87" s="130"/>
      <c r="D87" s="132"/>
      <c r="E87" s="134"/>
      <c r="F87" s="135"/>
      <c r="G87" s="136"/>
      <c r="H87" s="136"/>
      <c r="I87" s="182"/>
      <c r="J87" s="170"/>
      <c r="K87" s="182"/>
      <c r="L87" s="181"/>
      <c r="P87" s="31"/>
    </row>
    <row r="88" spans="2:16" ht="57" x14ac:dyDescent="0.2">
      <c r="B88" s="40">
        <v>1</v>
      </c>
      <c r="C88" s="43" t="s">
        <v>15</v>
      </c>
      <c r="D88" s="43" t="s">
        <v>202</v>
      </c>
      <c r="E88" s="43">
        <v>91283</v>
      </c>
      <c r="F88" s="42" t="s">
        <v>89</v>
      </c>
      <c r="G88" s="64">
        <v>38</v>
      </c>
      <c r="H88" s="43" t="s">
        <v>88</v>
      </c>
      <c r="I88" s="43"/>
      <c r="J88" s="44"/>
      <c r="K88" s="45">
        <f t="shared" ref="K88:K102" si="20">I88*(1+J88)</f>
        <v>0</v>
      </c>
      <c r="L88" s="46">
        <f t="shared" ref="L88:L102" si="21">K88*G88</f>
        <v>0</v>
      </c>
      <c r="P88" s="31"/>
    </row>
    <row r="89" spans="2:16" ht="42.75" x14ac:dyDescent="0.2">
      <c r="B89" s="47">
        <v>2</v>
      </c>
      <c r="C89" s="51" t="s">
        <v>15</v>
      </c>
      <c r="D89" s="51" t="s">
        <v>202</v>
      </c>
      <c r="E89" s="51">
        <v>96521</v>
      </c>
      <c r="F89" s="50" t="s">
        <v>126</v>
      </c>
      <c r="G89" s="51">
        <v>68.400000000000006</v>
      </c>
      <c r="H89" s="51" t="s">
        <v>18</v>
      </c>
      <c r="I89" s="52"/>
      <c r="J89" s="53"/>
      <c r="K89" s="52">
        <f t="shared" si="20"/>
        <v>0</v>
      </c>
      <c r="L89" s="54">
        <f t="shared" si="21"/>
        <v>0</v>
      </c>
      <c r="O89" s="4"/>
      <c r="P89" s="31"/>
    </row>
    <row r="90" spans="2:16" ht="42.75" x14ac:dyDescent="0.2">
      <c r="B90" s="47">
        <v>3</v>
      </c>
      <c r="C90" s="51" t="s">
        <v>15</v>
      </c>
      <c r="D90" s="51" t="s">
        <v>202</v>
      </c>
      <c r="E90" s="51">
        <v>97083</v>
      </c>
      <c r="F90" s="50" t="s">
        <v>127</v>
      </c>
      <c r="G90" s="51">
        <v>29.16</v>
      </c>
      <c r="H90" s="51" t="s">
        <v>21</v>
      </c>
      <c r="I90" s="52"/>
      <c r="J90" s="53"/>
      <c r="K90" s="52">
        <f t="shared" si="20"/>
        <v>0</v>
      </c>
      <c r="L90" s="54">
        <f t="shared" si="21"/>
        <v>0</v>
      </c>
      <c r="O90" s="4"/>
      <c r="P90" s="31"/>
    </row>
    <row r="91" spans="2:16" ht="28.5" x14ac:dyDescent="0.2">
      <c r="B91" s="47">
        <v>4</v>
      </c>
      <c r="C91" s="51" t="s">
        <v>15</v>
      </c>
      <c r="D91" s="51" t="s">
        <v>202</v>
      </c>
      <c r="E91" s="51">
        <v>95240</v>
      </c>
      <c r="F91" s="50" t="s">
        <v>134</v>
      </c>
      <c r="G91" s="51">
        <v>29.16</v>
      </c>
      <c r="H91" s="51" t="s">
        <v>21</v>
      </c>
      <c r="I91" s="52"/>
      <c r="J91" s="53"/>
      <c r="K91" s="52">
        <f t="shared" si="20"/>
        <v>0</v>
      </c>
      <c r="L91" s="54">
        <f t="shared" si="21"/>
        <v>0</v>
      </c>
      <c r="O91" s="4"/>
      <c r="P91" s="31"/>
    </row>
    <row r="92" spans="2:16" ht="28.5" x14ac:dyDescent="0.2">
      <c r="B92" s="47">
        <v>5</v>
      </c>
      <c r="C92" s="51" t="s">
        <v>15</v>
      </c>
      <c r="D92" s="51" t="s">
        <v>202</v>
      </c>
      <c r="E92" s="51">
        <v>103072</v>
      </c>
      <c r="F92" s="50" t="s">
        <v>128</v>
      </c>
      <c r="G92" s="51">
        <v>25</v>
      </c>
      <c r="H92" s="51" t="s">
        <v>21</v>
      </c>
      <c r="I92" s="52"/>
      <c r="J92" s="53"/>
      <c r="K92" s="52">
        <f t="shared" si="20"/>
        <v>0</v>
      </c>
      <c r="L92" s="54">
        <f t="shared" si="21"/>
        <v>0</v>
      </c>
      <c r="O92" s="4"/>
      <c r="P92" s="31"/>
    </row>
    <row r="93" spans="2:16" ht="42.75" x14ac:dyDescent="0.2">
      <c r="B93" s="47">
        <v>6</v>
      </c>
      <c r="C93" s="51" t="s">
        <v>15</v>
      </c>
      <c r="D93" s="51" t="s">
        <v>202</v>
      </c>
      <c r="E93" s="51">
        <v>96531</v>
      </c>
      <c r="F93" s="50" t="s">
        <v>129</v>
      </c>
      <c r="G93" s="51">
        <v>56</v>
      </c>
      <c r="H93" s="51" t="s">
        <v>21</v>
      </c>
      <c r="I93" s="52"/>
      <c r="J93" s="53"/>
      <c r="K93" s="52">
        <f t="shared" si="20"/>
        <v>0</v>
      </c>
      <c r="L93" s="54">
        <f t="shared" si="21"/>
        <v>0</v>
      </c>
      <c r="O93" s="4"/>
      <c r="P93" s="31"/>
    </row>
    <row r="94" spans="2:16" ht="15" x14ac:dyDescent="0.2">
      <c r="B94" s="47">
        <v>7</v>
      </c>
      <c r="C94" s="51" t="s">
        <v>15</v>
      </c>
      <c r="D94" s="51" t="s">
        <v>121</v>
      </c>
      <c r="E94" s="51">
        <v>407819</v>
      </c>
      <c r="F94" s="50" t="s">
        <v>132</v>
      </c>
      <c r="G94" s="51">
        <v>1378</v>
      </c>
      <c r="H94" s="51" t="s">
        <v>133</v>
      </c>
      <c r="I94" s="52"/>
      <c r="J94" s="53"/>
      <c r="K94" s="52">
        <f t="shared" si="20"/>
        <v>0</v>
      </c>
      <c r="L94" s="54">
        <f t="shared" si="21"/>
        <v>0</v>
      </c>
      <c r="O94" s="4"/>
      <c r="P94" s="31"/>
    </row>
    <row r="95" spans="2:16" ht="42.75" x14ac:dyDescent="0.2">
      <c r="B95" s="47">
        <v>8</v>
      </c>
      <c r="C95" s="51" t="s">
        <v>15</v>
      </c>
      <c r="D95" s="51" t="s">
        <v>202</v>
      </c>
      <c r="E95" s="51">
        <v>96557</v>
      </c>
      <c r="F95" s="50" t="s">
        <v>131</v>
      </c>
      <c r="G95" s="51">
        <v>10.6</v>
      </c>
      <c r="H95" s="51" t="s">
        <v>18</v>
      </c>
      <c r="I95" s="52"/>
      <c r="J95" s="53"/>
      <c r="K95" s="52">
        <f t="shared" si="20"/>
        <v>0</v>
      </c>
      <c r="L95" s="54">
        <f t="shared" si="21"/>
        <v>0</v>
      </c>
      <c r="O95" s="4"/>
      <c r="P95" s="31"/>
    </row>
    <row r="96" spans="2:16" ht="42.75" x14ac:dyDescent="0.2">
      <c r="B96" s="47">
        <v>9</v>
      </c>
      <c r="C96" s="51" t="s">
        <v>15</v>
      </c>
      <c r="D96" s="51" t="s">
        <v>202</v>
      </c>
      <c r="E96" s="51">
        <v>92510</v>
      </c>
      <c r="F96" s="50" t="s">
        <v>130</v>
      </c>
      <c r="G96" s="51">
        <v>25</v>
      </c>
      <c r="H96" s="51" t="s">
        <v>21</v>
      </c>
      <c r="I96" s="52"/>
      <c r="J96" s="53"/>
      <c r="K96" s="52">
        <f t="shared" si="20"/>
        <v>0</v>
      </c>
      <c r="L96" s="54">
        <f t="shared" si="21"/>
        <v>0</v>
      </c>
      <c r="O96" s="4"/>
      <c r="P96" s="31"/>
    </row>
    <row r="97" spans="2:16" ht="28.5" x14ac:dyDescent="0.2">
      <c r="B97" s="47">
        <v>10</v>
      </c>
      <c r="C97" s="51" t="s">
        <v>15</v>
      </c>
      <c r="D97" s="51" t="s">
        <v>202</v>
      </c>
      <c r="E97" s="51">
        <v>98555</v>
      </c>
      <c r="F97" s="50" t="s">
        <v>135</v>
      </c>
      <c r="G97" s="51">
        <v>53</v>
      </c>
      <c r="H97" s="51" t="s">
        <v>21</v>
      </c>
      <c r="I97" s="52"/>
      <c r="J97" s="53"/>
      <c r="K97" s="52">
        <f t="shared" si="20"/>
        <v>0</v>
      </c>
      <c r="L97" s="54">
        <f t="shared" si="21"/>
        <v>0</v>
      </c>
      <c r="O97" s="4"/>
      <c r="P97" s="31"/>
    </row>
    <row r="98" spans="2:16" ht="28.5" x14ac:dyDescent="0.2">
      <c r="B98" s="47">
        <v>11</v>
      </c>
      <c r="C98" s="51" t="s">
        <v>15</v>
      </c>
      <c r="D98" s="51" t="s">
        <v>202</v>
      </c>
      <c r="E98" s="51">
        <v>98557</v>
      </c>
      <c r="F98" s="50" t="s">
        <v>136</v>
      </c>
      <c r="G98" s="51">
        <v>25</v>
      </c>
      <c r="H98" s="51" t="s">
        <v>21</v>
      </c>
      <c r="I98" s="52"/>
      <c r="J98" s="53"/>
      <c r="K98" s="52">
        <f t="shared" si="20"/>
        <v>0</v>
      </c>
      <c r="L98" s="54">
        <f t="shared" si="21"/>
        <v>0</v>
      </c>
      <c r="O98" s="4"/>
      <c r="P98" s="31"/>
    </row>
    <row r="99" spans="2:16" ht="28.5" x14ac:dyDescent="0.2">
      <c r="B99" s="47">
        <v>12</v>
      </c>
      <c r="C99" s="51" t="s">
        <v>15</v>
      </c>
      <c r="D99" s="51" t="s">
        <v>202</v>
      </c>
      <c r="E99" s="51">
        <v>98566</v>
      </c>
      <c r="F99" s="50" t="s">
        <v>137</v>
      </c>
      <c r="G99" s="51">
        <v>28</v>
      </c>
      <c r="H99" s="51" t="s">
        <v>21</v>
      </c>
      <c r="I99" s="52"/>
      <c r="J99" s="53"/>
      <c r="K99" s="52">
        <f t="shared" si="20"/>
        <v>0</v>
      </c>
      <c r="L99" s="54">
        <f t="shared" si="21"/>
        <v>0</v>
      </c>
      <c r="O99" s="4"/>
      <c r="P99" s="31"/>
    </row>
    <row r="100" spans="2:16" ht="28.5" x14ac:dyDescent="0.2">
      <c r="B100" s="47">
        <v>13</v>
      </c>
      <c r="C100" s="51" t="s">
        <v>15</v>
      </c>
      <c r="D100" s="51" t="s">
        <v>202</v>
      </c>
      <c r="E100" s="51">
        <v>98563</v>
      </c>
      <c r="F100" s="50" t="s">
        <v>138</v>
      </c>
      <c r="G100" s="51">
        <v>25</v>
      </c>
      <c r="H100" s="51" t="s">
        <v>21</v>
      </c>
      <c r="I100" s="52"/>
      <c r="J100" s="53"/>
      <c r="K100" s="52">
        <f t="shared" si="20"/>
        <v>0</v>
      </c>
      <c r="L100" s="54">
        <f t="shared" si="21"/>
        <v>0</v>
      </c>
      <c r="O100" s="4"/>
      <c r="P100" s="31"/>
    </row>
    <row r="101" spans="2:16" ht="42.75" x14ac:dyDescent="0.2">
      <c r="B101" s="47">
        <v>14</v>
      </c>
      <c r="C101" s="51" t="s">
        <v>20</v>
      </c>
      <c r="D101" s="51" t="s">
        <v>202</v>
      </c>
      <c r="E101" s="51">
        <v>6240</v>
      </c>
      <c r="F101" s="50" t="s">
        <v>139</v>
      </c>
      <c r="G101" s="51">
        <v>1</v>
      </c>
      <c r="H101" s="51" t="s">
        <v>1</v>
      </c>
      <c r="I101" s="52"/>
      <c r="J101" s="53"/>
      <c r="K101" s="52">
        <f t="shared" si="20"/>
        <v>0</v>
      </c>
      <c r="L101" s="54">
        <f t="shared" si="21"/>
        <v>0</v>
      </c>
      <c r="O101" s="4"/>
      <c r="P101" s="31"/>
    </row>
    <row r="102" spans="2:16" ht="15.75" thickBot="1" x14ac:dyDescent="0.25">
      <c r="B102" s="67">
        <v>15</v>
      </c>
      <c r="C102" s="68" t="s">
        <v>15</v>
      </c>
      <c r="D102" s="68" t="s">
        <v>121</v>
      </c>
      <c r="E102" s="68">
        <v>4815671</v>
      </c>
      <c r="F102" s="69" t="s">
        <v>140</v>
      </c>
      <c r="G102" s="68">
        <v>4.2</v>
      </c>
      <c r="H102" s="68" t="s">
        <v>18</v>
      </c>
      <c r="I102" s="85"/>
      <c r="J102" s="86"/>
      <c r="K102" s="85">
        <f t="shared" si="20"/>
        <v>0</v>
      </c>
      <c r="L102" s="87">
        <f t="shared" si="21"/>
        <v>0</v>
      </c>
      <c r="O102" s="4"/>
      <c r="P102" s="31"/>
    </row>
    <row r="103" spans="2:16" ht="16.5" thickBot="1" x14ac:dyDescent="0.25">
      <c r="B103" s="151" t="s">
        <v>147</v>
      </c>
      <c r="C103" s="152"/>
      <c r="D103" s="152"/>
      <c r="E103" s="152"/>
      <c r="F103" s="152"/>
      <c r="G103" s="152"/>
      <c r="H103" s="152"/>
      <c r="I103" s="186">
        <f>SUM(L88:L102)</f>
        <v>0</v>
      </c>
      <c r="J103" s="153"/>
      <c r="K103" s="153"/>
      <c r="L103" s="154"/>
      <c r="O103" s="4"/>
      <c r="P103" s="31"/>
    </row>
    <row r="104" spans="2:16" ht="7.5" customHeight="1" thickBot="1" x14ac:dyDescent="0.25">
      <c r="F104" s="1"/>
      <c r="P104" s="31"/>
    </row>
    <row r="105" spans="2:16" ht="15.6" customHeight="1" thickBot="1" x14ac:dyDescent="0.25">
      <c r="B105" s="187" t="s">
        <v>98</v>
      </c>
      <c r="C105" s="188"/>
      <c r="D105" s="187" t="s">
        <v>108</v>
      </c>
      <c r="E105" s="196"/>
      <c r="F105" s="196"/>
      <c r="G105" s="196"/>
      <c r="H105" s="196"/>
      <c r="I105" s="196"/>
      <c r="J105" s="196"/>
      <c r="K105" s="196"/>
      <c r="L105" s="188"/>
      <c r="P105" s="31"/>
    </row>
    <row r="106" spans="2:16" ht="7.5" customHeight="1" thickBot="1" x14ac:dyDescent="0.25">
      <c r="F106" s="1"/>
      <c r="P106" s="31"/>
    </row>
    <row r="107" spans="2:16" ht="15.75" thickBot="1" x14ac:dyDescent="0.25">
      <c r="B107" s="22" t="s">
        <v>102</v>
      </c>
      <c r="C107" s="137" t="s">
        <v>161</v>
      </c>
      <c r="D107" s="138"/>
      <c r="E107" s="138"/>
      <c r="F107" s="138"/>
      <c r="G107" s="138"/>
      <c r="H107" s="138"/>
      <c r="I107" s="138"/>
      <c r="J107" s="138"/>
      <c r="K107" s="138"/>
      <c r="L107" s="139"/>
      <c r="P107" s="31"/>
    </row>
    <row r="108" spans="2:16" ht="14.25" customHeight="1" x14ac:dyDescent="0.2">
      <c r="B108" s="179" t="s">
        <v>4</v>
      </c>
      <c r="C108" s="127" t="s">
        <v>14</v>
      </c>
      <c r="D108" s="127" t="s">
        <v>12</v>
      </c>
      <c r="E108" s="127" t="s">
        <v>13</v>
      </c>
      <c r="F108" s="123" t="s">
        <v>0</v>
      </c>
      <c r="G108" s="125" t="s">
        <v>2</v>
      </c>
      <c r="H108" s="125" t="s">
        <v>1</v>
      </c>
      <c r="I108" s="173" t="s">
        <v>183</v>
      </c>
      <c r="J108" s="169" t="s">
        <v>184</v>
      </c>
      <c r="K108" s="173" t="s">
        <v>185</v>
      </c>
      <c r="L108" s="140" t="s">
        <v>3</v>
      </c>
      <c r="P108" s="31"/>
    </row>
    <row r="109" spans="2:16" ht="15" customHeight="1" thickBot="1" x14ac:dyDescent="0.25">
      <c r="B109" s="184"/>
      <c r="C109" s="128"/>
      <c r="D109" s="128"/>
      <c r="E109" s="128"/>
      <c r="F109" s="135"/>
      <c r="G109" s="136"/>
      <c r="H109" s="136"/>
      <c r="I109" s="174"/>
      <c r="J109" s="175"/>
      <c r="K109" s="174"/>
      <c r="L109" s="181"/>
      <c r="P109" s="31"/>
    </row>
    <row r="110" spans="2:16" ht="57" x14ac:dyDescent="0.2">
      <c r="B110" s="40">
        <v>1</v>
      </c>
      <c r="C110" s="41" t="s">
        <v>15</v>
      </c>
      <c r="D110" s="49" t="s">
        <v>202</v>
      </c>
      <c r="E110" s="41">
        <v>91283</v>
      </c>
      <c r="F110" s="42" t="s">
        <v>89</v>
      </c>
      <c r="G110" s="64">
        <v>100</v>
      </c>
      <c r="H110" s="43" t="s">
        <v>88</v>
      </c>
      <c r="I110" s="43"/>
      <c r="J110" s="44"/>
      <c r="K110" s="45">
        <f>I110*(1+J110)</f>
        <v>0</v>
      </c>
      <c r="L110" s="66">
        <f>K110*G110</f>
        <v>0</v>
      </c>
      <c r="P110" s="31"/>
    </row>
    <row r="111" spans="2:16" ht="42.75" x14ac:dyDescent="0.2">
      <c r="B111" s="47">
        <v>3</v>
      </c>
      <c r="C111" s="51" t="s">
        <v>15</v>
      </c>
      <c r="D111" s="49" t="s">
        <v>202</v>
      </c>
      <c r="E111" s="51">
        <v>89455</v>
      </c>
      <c r="F111" s="72" t="s">
        <v>110</v>
      </c>
      <c r="G111" s="73">
        <v>420</v>
      </c>
      <c r="H111" s="51" t="s">
        <v>21</v>
      </c>
      <c r="I111" s="52"/>
      <c r="J111" s="53"/>
      <c r="K111" s="52">
        <f>I111*(1+J111)</f>
        <v>0</v>
      </c>
      <c r="L111" s="54">
        <f>K111*G111</f>
        <v>0</v>
      </c>
      <c r="P111" s="31"/>
    </row>
    <row r="112" spans="2:16" ht="42.75" x14ac:dyDescent="0.2">
      <c r="B112" s="74">
        <v>3</v>
      </c>
      <c r="C112" s="49" t="s">
        <v>15</v>
      </c>
      <c r="D112" s="49" t="s">
        <v>202</v>
      </c>
      <c r="E112" s="49">
        <v>97103</v>
      </c>
      <c r="F112" s="75" t="s">
        <v>116</v>
      </c>
      <c r="G112" s="76">
        <v>105</v>
      </c>
      <c r="H112" s="77" t="s">
        <v>21</v>
      </c>
      <c r="I112" s="52"/>
      <c r="J112" s="53"/>
      <c r="K112" s="52">
        <f>I112*(1+J112)</f>
        <v>0</v>
      </c>
      <c r="L112" s="54">
        <f>K112*G112</f>
        <v>0</v>
      </c>
      <c r="P112" s="31"/>
    </row>
    <row r="113" spans="2:16" ht="29.25" thickBot="1" x14ac:dyDescent="0.25">
      <c r="B113" s="74">
        <v>4</v>
      </c>
      <c r="C113" s="49" t="s">
        <v>15</v>
      </c>
      <c r="D113" s="49" t="s">
        <v>202</v>
      </c>
      <c r="E113" s="49">
        <v>97097</v>
      </c>
      <c r="F113" s="75" t="s">
        <v>90</v>
      </c>
      <c r="G113" s="76">
        <v>420</v>
      </c>
      <c r="H113" s="77" t="s">
        <v>21</v>
      </c>
      <c r="I113" s="78"/>
      <c r="J113" s="79"/>
      <c r="K113" s="52">
        <f>I113*(1+J113)</f>
        <v>0</v>
      </c>
      <c r="L113" s="54">
        <f>K113*G113</f>
        <v>0</v>
      </c>
      <c r="P113" s="31"/>
    </row>
    <row r="114" spans="2:16" ht="16.5" thickBot="1" x14ac:dyDescent="0.25">
      <c r="B114" s="156" t="s">
        <v>148</v>
      </c>
      <c r="C114" s="157"/>
      <c r="D114" s="157"/>
      <c r="E114" s="157"/>
      <c r="F114" s="157"/>
      <c r="G114" s="157"/>
      <c r="H114" s="157"/>
      <c r="I114" s="158">
        <f>SUM(L110:L113)</f>
        <v>0</v>
      </c>
      <c r="J114" s="158"/>
      <c r="K114" s="158"/>
      <c r="L114" s="159"/>
      <c r="P114" s="31"/>
    </row>
    <row r="115" spans="2:16" ht="7.15" customHeight="1" thickBot="1" x14ac:dyDescent="0.25">
      <c r="F115" s="1"/>
      <c r="P115" s="31"/>
    </row>
    <row r="116" spans="2:16" ht="15.75" thickBot="1" x14ac:dyDescent="0.25">
      <c r="B116" s="21" t="s">
        <v>103</v>
      </c>
      <c r="C116" s="137" t="s">
        <v>162</v>
      </c>
      <c r="D116" s="138"/>
      <c r="E116" s="138"/>
      <c r="F116" s="138" t="s">
        <v>11</v>
      </c>
      <c r="G116" s="138"/>
      <c r="H116" s="138"/>
      <c r="I116" s="138"/>
      <c r="J116" s="138"/>
      <c r="K116" s="138"/>
      <c r="L116" s="139"/>
      <c r="P116" s="31"/>
    </row>
    <row r="117" spans="2:16" ht="14.25" customHeight="1" x14ac:dyDescent="0.2">
      <c r="B117" s="121" t="s">
        <v>4</v>
      </c>
      <c r="C117" s="146" t="s">
        <v>14</v>
      </c>
      <c r="D117" s="127" t="s">
        <v>12</v>
      </c>
      <c r="E117" s="127" t="s">
        <v>13</v>
      </c>
      <c r="F117" s="123" t="s">
        <v>0</v>
      </c>
      <c r="G117" s="125" t="s">
        <v>2</v>
      </c>
      <c r="H117" s="125" t="s">
        <v>1</v>
      </c>
      <c r="I117" s="173" t="s">
        <v>183</v>
      </c>
      <c r="J117" s="169" t="s">
        <v>184</v>
      </c>
      <c r="K117" s="173" t="s">
        <v>185</v>
      </c>
      <c r="L117" s="140" t="s">
        <v>3</v>
      </c>
      <c r="P117" s="31"/>
    </row>
    <row r="118" spans="2:16" ht="15" customHeight="1" thickBot="1" x14ac:dyDescent="0.25">
      <c r="B118" s="122"/>
      <c r="C118" s="147"/>
      <c r="D118" s="128"/>
      <c r="E118" s="128"/>
      <c r="F118" s="124"/>
      <c r="G118" s="126"/>
      <c r="H118" s="126"/>
      <c r="I118" s="174"/>
      <c r="J118" s="175"/>
      <c r="K118" s="174"/>
      <c r="L118" s="141"/>
      <c r="P118" s="31"/>
    </row>
    <row r="119" spans="2:16" ht="28.5" x14ac:dyDescent="0.2">
      <c r="B119" s="40">
        <v>1</v>
      </c>
      <c r="C119" s="77" t="s">
        <v>15</v>
      </c>
      <c r="D119" s="49" t="s">
        <v>202</v>
      </c>
      <c r="E119" s="77">
        <v>97102</v>
      </c>
      <c r="F119" s="75" t="s">
        <v>164</v>
      </c>
      <c r="G119" s="76">
        <v>45</v>
      </c>
      <c r="H119" s="77" t="s">
        <v>21</v>
      </c>
      <c r="I119" s="80"/>
      <c r="J119" s="79"/>
      <c r="K119" s="80">
        <f t="shared" ref="K119:K131" si="22">I119*(1+J119)</f>
        <v>0</v>
      </c>
      <c r="L119" s="81">
        <f t="shared" ref="L119:L131" si="23">K119*G119</f>
        <v>0</v>
      </c>
      <c r="P119" s="31"/>
    </row>
    <row r="120" spans="2:16" ht="28.5" x14ac:dyDescent="0.2">
      <c r="B120" s="47">
        <v>2</v>
      </c>
      <c r="C120" s="51" t="s">
        <v>15</v>
      </c>
      <c r="D120" s="49" t="s">
        <v>202</v>
      </c>
      <c r="E120" s="51">
        <v>103672</v>
      </c>
      <c r="F120" s="72" t="s">
        <v>67</v>
      </c>
      <c r="G120" s="73">
        <v>7</v>
      </c>
      <c r="H120" s="51" t="s">
        <v>18</v>
      </c>
      <c r="I120" s="52"/>
      <c r="J120" s="53"/>
      <c r="K120" s="52">
        <f t="shared" si="22"/>
        <v>0</v>
      </c>
      <c r="L120" s="54">
        <f t="shared" si="23"/>
        <v>0</v>
      </c>
      <c r="P120" s="31"/>
    </row>
    <row r="121" spans="2:16" ht="42.75" x14ac:dyDescent="0.2">
      <c r="B121" s="47">
        <v>3</v>
      </c>
      <c r="C121" s="51" t="s">
        <v>15</v>
      </c>
      <c r="D121" s="49" t="s">
        <v>202</v>
      </c>
      <c r="E121" s="51">
        <v>89455</v>
      </c>
      <c r="F121" s="72" t="s">
        <v>109</v>
      </c>
      <c r="G121" s="73">
        <v>126</v>
      </c>
      <c r="H121" s="51" t="s">
        <v>21</v>
      </c>
      <c r="I121" s="52"/>
      <c r="J121" s="53"/>
      <c r="K121" s="52">
        <f t="shared" si="22"/>
        <v>0</v>
      </c>
      <c r="L121" s="54">
        <f t="shared" si="23"/>
        <v>0</v>
      </c>
      <c r="P121" s="31"/>
    </row>
    <row r="122" spans="2:16" x14ac:dyDescent="0.2">
      <c r="B122" s="47">
        <v>4</v>
      </c>
      <c r="C122" s="51" t="s">
        <v>15</v>
      </c>
      <c r="D122" s="49" t="s">
        <v>202</v>
      </c>
      <c r="E122" s="51">
        <v>89993</v>
      </c>
      <c r="F122" s="72" t="s">
        <v>168</v>
      </c>
      <c r="G122" s="73">
        <v>2.57</v>
      </c>
      <c r="H122" s="51" t="s">
        <v>18</v>
      </c>
      <c r="I122" s="52"/>
      <c r="J122" s="53"/>
      <c r="K122" s="52">
        <f t="shared" si="22"/>
        <v>0</v>
      </c>
      <c r="L122" s="54">
        <f t="shared" si="23"/>
        <v>0</v>
      </c>
      <c r="P122" s="31"/>
    </row>
    <row r="123" spans="2:16" ht="28.5" x14ac:dyDescent="0.2">
      <c r="B123" s="47">
        <v>5</v>
      </c>
      <c r="C123" s="51" t="s">
        <v>15</v>
      </c>
      <c r="D123" s="49" t="s">
        <v>202</v>
      </c>
      <c r="E123" s="51">
        <v>89998</v>
      </c>
      <c r="F123" s="72" t="s">
        <v>169</v>
      </c>
      <c r="G123" s="73">
        <v>46.2</v>
      </c>
      <c r="H123" s="51" t="s">
        <v>133</v>
      </c>
      <c r="I123" s="52"/>
      <c r="J123" s="53"/>
      <c r="K123" s="52">
        <f t="shared" si="22"/>
        <v>0</v>
      </c>
      <c r="L123" s="54">
        <f t="shared" si="23"/>
        <v>0</v>
      </c>
      <c r="P123" s="31"/>
    </row>
    <row r="124" spans="2:16" ht="42.75" x14ac:dyDescent="0.2">
      <c r="B124" s="47">
        <v>6</v>
      </c>
      <c r="C124" s="51" t="s">
        <v>15</v>
      </c>
      <c r="D124" s="49" t="s">
        <v>202</v>
      </c>
      <c r="E124" s="51">
        <v>101964</v>
      </c>
      <c r="F124" s="72" t="s">
        <v>119</v>
      </c>
      <c r="G124" s="73">
        <v>45</v>
      </c>
      <c r="H124" s="51" t="s">
        <v>21</v>
      </c>
      <c r="I124" s="52"/>
      <c r="J124" s="53"/>
      <c r="K124" s="52">
        <f t="shared" si="22"/>
        <v>0</v>
      </c>
      <c r="L124" s="54">
        <f t="shared" si="23"/>
        <v>0</v>
      </c>
      <c r="P124" s="31"/>
    </row>
    <row r="125" spans="2:16" ht="57" x14ac:dyDescent="0.2">
      <c r="B125" s="47">
        <v>7</v>
      </c>
      <c r="C125" s="51" t="s">
        <v>15</v>
      </c>
      <c r="D125" s="49" t="s">
        <v>202</v>
      </c>
      <c r="E125" s="51">
        <v>99439</v>
      </c>
      <c r="F125" s="72" t="s">
        <v>170</v>
      </c>
      <c r="G125" s="73">
        <f>G124*0.045</f>
        <v>2.0249999999999999</v>
      </c>
      <c r="H125" s="51" t="s">
        <v>18</v>
      </c>
      <c r="I125" s="52"/>
      <c r="J125" s="53"/>
      <c r="K125" s="52">
        <f t="shared" si="22"/>
        <v>0</v>
      </c>
      <c r="L125" s="54">
        <f t="shared" si="23"/>
        <v>0</v>
      </c>
      <c r="P125" s="31"/>
    </row>
    <row r="126" spans="2:16" ht="28.5" x14ac:dyDescent="0.2">
      <c r="B126" s="47">
        <v>8</v>
      </c>
      <c r="C126" s="51" t="s">
        <v>15</v>
      </c>
      <c r="D126" s="49" t="s">
        <v>202</v>
      </c>
      <c r="E126" s="51">
        <v>97097</v>
      </c>
      <c r="F126" s="72" t="s">
        <v>90</v>
      </c>
      <c r="G126" s="73">
        <v>45</v>
      </c>
      <c r="H126" s="51" t="s">
        <v>21</v>
      </c>
      <c r="I126" s="52"/>
      <c r="J126" s="53"/>
      <c r="K126" s="52">
        <f t="shared" si="22"/>
        <v>0</v>
      </c>
      <c r="L126" s="54">
        <f t="shared" si="23"/>
        <v>0</v>
      </c>
      <c r="P126" s="31"/>
    </row>
    <row r="127" spans="2:16" s="20" customFormat="1" ht="42.75" x14ac:dyDescent="0.2">
      <c r="B127" s="47">
        <v>9</v>
      </c>
      <c r="C127" s="51" t="s">
        <v>15</v>
      </c>
      <c r="D127" s="49" t="s">
        <v>202</v>
      </c>
      <c r="E127" s="51">
        <v>98547</v>
      </c>
      <c r="F127" s="72" t="s">
        <v>107</v>
      </c>
      <c r="G127" s="73">
        <v>53.4</v>
      </c>
      <c r="H127" s="51" t="s">
        <v>21</v>
      </c>
      <c r="I127" s="52"/>
      <c r="J127" s="53"/>
      <c r="K127" s="52">
        <f t="shared" si="22"/>
        <v>0</v>
      </c>
      <c r="L127" s="54">
        <f t="shared" si="23"/>
        <v>0</v>
      </c>
      <c r="P127" s="31"/>
    </row>
    <row r="128" spans="2:16" s="20" customFormat="1" ht="28.5" x14ac:dyDescent="0.2">
      <c r="B128" s="47">
        <v>10</v>
      </c>
      <c r="C128" s="51" t="s">
        <v>15</v>
      </c>
      <c r="D128" s="49" t="s">
        <v>202</v>
      </c>
      <c r="E128" s="51">
        <v>98569</v>
      </c>
      <c r="F128" s="72" t="s">
        <v>120</v>
      </c>
      <c r="G128" s="73">
        <v>53.4</v>
      </c>
      <c r="H128" s="51" t="s">
        <v>21</v>
      </c>
      <c r="I128" s="52"/>
      <c r="J128" s="53"/>
      <c r="K128" s="52">
        <f t="shared" si="22"/>
        <v>0</v>
      </c>
      <c r="L128" s="54">
        <f t="shared" si="23"/>
        <v>0</v>
      </c>
      <c r="P128" s="31"/>
    </row>
    <row r="129" spans="2:16" s="20" customFormat="1" ht="28.5" x14ac:dyDescent="0.2">
      <c r="B129" s="47">
        <v>11</v>
      </c>
      <c r="C129" s="51" t="s">
        <v>15</v>
      </c>
      <c r="D129" s="49" t="s">
        <v>202</v>
      </c>
      <c r="E129" s="51">
        <v>102492</v>
      </c>
      <c r="F129" s="72" t="s">
        <v>165</v>
      </c>
      <c r="G129" s="73">
        <v>45</v>
      </c>
      <c r="H129" s="51" t="s">
        <v>21</v>
      </c>
      <c r="I129" s="52"/>
      <c r="J129" s="53"/>
      <c r="K129" s="52">
        <f t="shared" si="22"/>
        <v>0</v>
      </c>
      <c r="L129" s="54">
        <f t="shared" si="23"/>
        <v>0</v>
      </c>
      <c r="P129" s="31"/>
    </row>
    <row r="130" spans="2:16" ht="28.5" x14ac:dyDescent="0.2">
      <c r="B130" s="47">
        <v>12</v>
      </c>
      <c r="C130" s="51" t="s">
        <v>15</v>
      </c>
      <c r="D130" s="49" t="s">
        <v>202</v>
      </c>
      <c r="E130" s="51">
        <v>102489</v>
      </c>
      <c r="F130" s="72" t="s">
        <v>68</v>
      </c>
      <c r="G130" s="73">
        <v>297</v>
      </c>
      <c r="H130" s="51" t="s">
        <v>21</v>
      </c>
      <c r="I130" s="52"/>
      <c r="J130" s="53"/>
      <c r="K130" s="52">
        <f t="shared" si="22"/>
        <v>0</v>
      </c>
      <c r="L130" s="54">
        <f t="shared" si="23"/>
        <v>0</v>
      </c>
      <c r="P130" s="31"/>
    </row>
    <row r="131" spans="2:16" s="20" customFormat="1" ht="57.75" thickBot="1" x14ac:dyDescent="0.25">
      <c r="B131" s="67">
        <v>13</v>
      </c>
      <c r="C131" s="68" t="s">
        <v>15</v>
      </c>
      <c r="D131" s="82" t="s">
        <v>203</v>
      </c>
      <c r="E131" s="68">
        <v>12</v>
      </c>
      <c r="F131" s="83" t="s">
        <v>156</v>
      </c>
      <c r="G131" s="84">
        <f>1.8*2.2</f>
        <v>3.9600000000000004</v>
      </c>
      <c r="H131" s="68" t="s">
        <v>21</v>
      </c>
      <c r="I131" s="85"/>
      <c r="J131" s="86"/>
      <c r="K131" s="85">
        <f t="shared" si="22"/>
        <v>0</v>
      </c>
      <c r="L131" s="87">
        <f t="shared" si="23"/>
        <v>0</v>
      </c>
      <c r="P131" s="31"/>
    </row>
    <row r="132" spans="2:16" ht="16.5" thickBot="1" x14ac:dyDescent="0.25">
      <c r="B132" s="144" t="s">
        <v>149</v>
      </c>
      <c r="C132" s="145"/>
      <c r="D132" s="145"/>
      <c r="E132" s="145"/>
      <c r="F132" s="145"/>
      <c r="G132" s="145"/>
      <c r="H132" s="145"/>
      <c r="I132" s="142">
        <f>SUM(L119:L131)</f>
        <v>0</v>
      </c>
      <c r="J132" s="142"/>
      <c r="K132" s="142"/>
      <c r="L132" s="143"/>
      <c r="P132" s="31"/>
    </row>
    <row r="133" spans="2:16" ht="7.15" customHeight="1" thickBot="1" x14ac:dyDescent="0.25">
      <c r="F133" s="1"/>
      <c r="P133" s="31"/>
    </row>
    <row r="134" spans="2:16" ht="15.75" thickBot="1" x14ac:dyDescent="0.25">
      <c r="B134" s="21" t="s">
        <v>104</v>
      </c>
      <c r="C134" s="137" t="s">
        <v>163</v>
      </c>
      <c r="D134" s="138"/>
      <c r="E134" s="138"/>
      <c r="F134" s="138"/>
      <c r="G134" s="138"/>
      <c r="H134" s="138"/>
      <c r="I134" s="138"/>
      <c r="J134" s="138"/>
      <c r="K134" s="138"/>
      <c r="L134" s="139"/>
      <c r="P134" s="31"/>
    </row>
    <row r="135" spans="2:16" ht="13.9" customHeight="1" x14ac:dyDescent="0.2">
      <c r="B135" s="146" t="s">
        <v>4</v>
      </c>
      <c r="C135" s="127" t="s">
        <v>14</v>
      </c>
      <c r="D135" s="127" t="s">
        <v>12</v>
      </c>
      <c r="E135" s="127" t="s">
        <v>13</v>
      </c>
      <c r="F135" s="169" t="s">
        <v>0</v>
      </c>
      <c r="G135" s="127" t="s">
        <v>2</v>
      </c>
      <c r="H135" s="127" t="s">
        <v>1</v>
      </c>
      <c r="I135" s="173" t="s">
        <v>183</v>
      </c>
      <c r="J135" s="169" t="s">
        <v>184</v>
      </c>
      <c r="K135" s="173" t="s">
        <v>185</v>
      </c>
      <c r="L135" s="171" t="s">
        <v>3</v>
      </c>
      <c r="P135" s="31"/>
    </row>
    <row r="136" spans="2:16" ht="15" customHeight="1" thickBot="1" x14ac:dyDescent="0.25">
      <c r="B136" s="147"/>
      <c r="C136" s="128"/>
      <c r="D136" s="128"/>
      <c r="E136" s="128"/>
      <c r="F136" s="175"/>
      <c r="G136" s="128"/>
      <c r="H136" s="128"/>
      <c r="I136" s="174"/>
      <c r="J136" s="175"/>
      <c r="K136" s="174"/>
      <c r="L136" s="183"/>
      <c r="P136" s="31"/>
    </row>
    <row r="137" spans="2:16" ht="42.75" x14ac:dyDescent="0.2">
      <c r="B137" s="40">
        <v>1</v>
      </c>
      <c r="C137" s="41" t="s">
        <v>15</v>
      </c>
      <c r="D137" s="49" t="s">
        <v>202</v>
      </c>
      <c r="E137" s="41">
        <v>91872</v>
      </c>
      <c r="F137" s="42" t="s">
        <v>69</v>
      </c>
      <c r="G137" s="64">
        <v>20</v>
      </c>
      <c r="H137" s="43" t="s">
        <v>17</v>
      </c>
      <c r="I137" s="43"/>
      <c r="J137" s="44"/>
      <c r="K137" s="45">
        <f t="shared" ref="K137:K149" si="24">I137*(1+J137)</f>
        <v>0</v>
      </c>
      <c r="L137" s="46">
        <f t="shared" ref="L137:L149" si="25">K137*G137</f>
        <v>0</v>
      </c>
      <c r="P137" s="31"/>
    </row>
    <row r="138" spans="2:16" ht="42.75" x14ac:dyDescent="0.2">
      <c r="B138" s="47">
        <v>2</v>
      </c>
      <c r="C138" s="48" t="s">
        <v>15</v>
      </c>
      <c r="D138" s="49" t="s">
        <v>202</v>
      </c>
      <c r="E138" s="48">
        <v>97885</v>
      </c>
      <c r="F138" s="50" t="s">
        <v>70</v>
      </c>
      <c r="G138" s="73">
        <v>2</v>
      </c>
      <c r="H138" s="51" t="s">
        <v>1</v>
      </c>
      <c r="I138" s="52"/>
      <c r="J138" s="53"/>
      <c r="K138" s="52">
        <f t="shared" si="24"/>
        <v>0</v>
      </c>
      <c r="L138" s="54">
        <f t="shared" si="25"/>
        <v>0</v>
      </c>
      <c r="P138" s="31"/>
    </row>
    <row r="139" spans="2:16" ht="42.75" x14ac:dyDescent="0.2">
      <c r="B139" s="62">
        <v>3</v>
      </c>
      <c r="C139" s="55" t="s">
        <v>15</v>
      </c>
      <c r="D139" s="49" t="s">
        <v>202</v>
      </c>
      <c r="E139" s="55">
        <v>92023</v>
      </c>
      <c r="F139" s="56" t="s">
        <v>71</v>
      </c>
      <c r="G139" s="88">
        <v>4</v>
      </c>
      <c r="H139" s="57" t="s">
        <v>1</v>
      </c>
      <c r="I139" s="52"/>
      <c r="J139" s="53"/>
      <c r="K139" s="52">
        <f t="shared" si="24"/>
        <v>0</v>
      </c>
      <c r="L139" s="54">
        <f t="shared" si="25"/>
        <v>0</v>
      </c>
      <c r="P139" s="31"/>
    </row>
    <row r="140" spans="2:16" ht="28.5" x14ac:dyDescent="0.2">
      <c r="B140" s="62">
        <v>4</v>
      </c>
      <c r="C140" s="55" t="s">
        <v>20</v>
      </c>
      <c r="D140" s="49" t="s">
        <v>202</v>
      </c>
      <c r="E140" s="55">
        <v>12147</v>
      </c>
      <c r="F140" s="56" t="s">
        <v>175</v>
      </c>
      <c r="G140" s="88">
        <v>4</v>
      </c>
      <c r="H140" s="57" t="s">
        <v>1</v>
      </c>
      <c r="I140" s="52"/>
      <c r="J140" s="53"/>
      <c r="K140" s="52">
        <f t="shared" si="24"/>
        <v>0</v>
      </c>
      <c r="L140" s="54">
        <f t="shared" si="25"/>
        <v>0</v>
      </c>
      <c r="P140" s="31"/>
    </row>
    <row r="141" spans="2:16" ht="42.75" x14ac:dyDescent="0.2">
      <c r="B141" s="47">
        <v>5</v>
      </c>
      <c r="C141" s="55" t="s">
        <v>20</v>
      </c>
      <c r="D141" s="49" t="s">
        <v>202</v>
      </c>
      <c r="E141" s="55">
        <v>3780</v>
      </c>
      <c r="F141" s="56" t="s">
        <v>172</v>
      </c>
      <c r="G141" s="88">
        <v>4</v>
      </c>
      <c r="H141" s="57" t="s">
        <v>1</v>
      </c>
      <c r="I141" s="52"/>
      <c r="J141" s="53"/>
      <c r="K141" s="52">
        <f t="shared" si="24"/>
        <v>0</v>
      </c>
      <c r="L141" s="54">
        <f t="shared" si="25"/>
        <v>0</v>
      </c>
      <c r="P141" s="31"/>
    </row>
    <row r="142" spans="2:16" ht="42.75" x14ac:dyDescent="0.2">
      <c r="B142" s="62">
        <v>6</v>
      </c>
      <c r="C142" s="55" t="s">
        <v>20</v>
      </c>
      <c r="D142" s="49" t="s">
        <v>202</v>
      </c>
      <c r="E142" s="55">
        <v>12038</v>
      </c>
      <c r="F142" s="56" t="s">
        <v>171</v>
      </c>
      <c r="G142" s="88">
        <v>1</v>
      </c>
      <c r="H142" s="57" t="s">
        <v>1</v>
      </c>
      <c r="I142" s="52"/>
      <c r="J142" s="53"/>
      <c r="K142" s="52">
        <f t="shared" si="24"/>
        <v>0</v>
      </c>
      <c r="L142" s="54">
        <f t="shared" si="25"/>
        <v>0</v>
      </c>
      <c r="P142" s="31"/>
    </row>
    <row r="143" spans="2:16" ht="42.75" x14ac:dyDescent="0.2">
      <c r="B143" s="62">
        <v>7</v>
      </c>
      <c r="C143" s="55" t="s">
        <v>15</v>
      </c>
      <c r="D143" s="49" t="s">
        <v>202</v>
      </c>
      <c r="E143" s="55">
        <v>104788</v>
      </c>
      <c r="F143" s="56" t="s">
        <v>72</v>
      </c>
      <c r="G143" s="88">
        <v>20</v>
      </c>
      <c r="H143" s="57" t="s">
        <v>17</v>
      </c>
      <c r="I143" s="52"/>
      <c r="J143" s="53"/>
      <c r="K143" s="52">
        <f t="shared" si="24"/>
        <v>0</v>
      </c>
      <c r="L143" s="54">
        <f t="shared" si="25"/>
        <v>0</v>
      </c>
      <c r="P143" s="31"/>
    </row>
    <row r="144" spans="2:16" ht="42.75" x14ac:dyDescent="0.2">
      <c r="B144" s="47">
        <v>8</v>
      </c>
      <c r="C144" s="55" t="s">
        <v>15</v>
      </c>
      <c r="D144" s="49" t="s">
        <v>202</v>
      </c>
      <c r="E144" s="48">
        <v>97883</v>
      </c>
      <c r="F144" s="56" t="s">
        <v>73</v>
      </c>
      <c r="G144" s="88">
        <v>3</v>
      </c>
      <c r="H144" s="57" t="s">
        <v>1</v>
      </c>
      <c r="I144" s="52"/>
      <c r="J144" s="53"/>
      <c r="K144" s="52">
        <f t="shared" si="24"/>
        <v>0</v>
      </c>
      <c r="L144" s="54">
        <f t="shared" si="25"/>
        <v>0</v>
      </c>
      <c r="P144" s="31"/>
    </row>
    <row r="145" spans="2:16" ht="42.75" x14ac:dyDescent="0.2">
      <c r="B145" s="62">
        <v>9</v>
      </c>
      <c r="C145" s="55" t="s">
        <v>15</v>
      </c>
      <c r="D145" s="49" t="s">
        <v>202</v>
      </c>
      <c r="E145" s="55">
        <v>91926</v>
      </c>
      <c r="F145" s="56" t="s">
        <v>173</v>
      </c>
      <c r="G145" s="88">
        <v>180</v>
      </c>
      <c r="H145" s="57" t="s">
        <v>17</v>
      </c>
      <c r="I145" s="52"/>
      <c r="J145" s="53"/>
      <c r="K145" s="52">
        <f t="shared" si="24"/>
        <v>0</v>
      </c>
      <c r="L145" s="54">
        <f t="shared" si="25"/>
        <v>0</v>
      </c>
      <c r="P145" s="31"/>
    </row>
    <row r="146" spans="2:16" ht="42.75" x14ac:dyDescent="0.2">
      <c r="B146" s="62">
        <v>10</v>
      </c>
      <c r="C146" s="55" t="s">
        <v>15</v>
      </c>
      <c r="D146" s="49" t="s">
        <v>202</v>
      </c>
      <c r="E146" s="55">
        <v>91930</v>
      </c>
      <c r="F146" s="56" t="s">
        <v>174</v>
      </c>
      <c r="G146" s="88">
        <v>60</v>
      </c>
      <c r="H146" s="57" t="s">
        <v>17</v>
      </c>
      <c r="I146" s="52"/>
      <c r="J146" s="53"/>
      <c r="K146" s="52">
        <f t="shared" si="24"/>
        <v>0</v>
      </c>
      <c r="L146" s="54">
        <f t="shared" si="25"/>
        <v>0</v>
      </c>
      <c r="P146" s="31"/>
    </row>
    <row r="147" spans="2:16" ht="28.5" x14ac:dyDescent="0.2">
      <c r="B147" s="47">
        <v>11</v>
      </c>
      <c r="C147" s="55" t="s">
        <v>15</v>
      </c>
      <c r="D147" s="49" t="s">
        <v>202</v>
      </c>
      <c r="E147" s="55">
        <v>95806</v>
      </c>
      <c r="F147" s="56" t="s">
        <v>74</v>
      </c>
      <c r="G147" s="88">
        <v>4</v>
      </c>
      <c r="H147" s="57" t="s">
        <v>1</v>
      </c>
      <c r="I147" s="52"/>
      <c r="J147" s="53"/>
      <c r="K147" s="52">
        <f t="shared" si="24"/>
        <v>0</v>
      </c>
      <c r="L147" s="54">
        <f t="shared" si="25"/>
        <v>0</v>
      </c>
      <c r="P147" s="31"/>
    </row>
    <row r="148" spans="2:16" ht="42.75" x14ac:dyDescent="0.2">
      <c r="B148" s="62">
        <v>12</v>
      </c>
      <c r="C148" s="55" t="s">
        <v>15</v>
      </c>
      <c r="D148" s="49" t="s">
        <v>202</v>
      </c>
      <c r="E148" s="55">
        <v>97238</v>
      </c>
      <c r="F148" s="56" t="s">
        <v>75</v>
      </c>
      <c r="G148" s="88">
        <v>20</v>
      </c>
      <c r="H148" s="57" t="s">
        <v>17</v>
      </c>
      <c r="I148" s="52"/>
      <c r="J148" s="53"/>
      <c r="K148" s="52">
        <f t="shared" si="24"/>
        <v>0</v>
      </c>
      <c r="L148" s="54">
        <f t="shared" si="25"/>
        <v>0</v>
      </c>
      <c r="P148" s="31"/>
    </row>
    <row r="149" spans="2:16" ht="43.5" thickBot="1" x14ac:dyDescent="0.25">
      <c r="B149" s="62">
        <v>13</v>
      </c>
      <c r="C149" s="55" t="s">
        <v>15</v>
      </c>
      <c r="D149" s="49" t="s">
        <v>202</v>
      </c>
      <c r="E149" s="55">
        <v>97670</v>
      </c>
      <c r="F149" s="56" t="s">
        <v>76</v>
      </c>
      <c r="G149" s="88">
        <v>50</v>
      </c>
      <c r="H149" s="57" t="s">
        <v>17</v>
      </c>
      <c r="I149" s="78"/>
      <c r="J149" s="70"/>
      <c r="K149" s="63">
        <f t="shared" si="24"/>
        <v>0</v>
      </c>
      <c r="L149" s="54">
        <f t="shared" si="25"/>
        <v>0</v>
      </c>
      <c r="P149" s="31"/>
    </row>
    <row r="150" spans="2:16" ht="16.5" thickBot="1" x14ac:dyDescent="0.25">
      <c r="B150" s="156" t="s">
        <v>150</v>
      </c>
      <c r="C150" s="157"/>
      <c r="D150" s="157"/>
      <c r="E150" s="157"/>
      <c r="F150" s="157"/>
      <c r="G150" s="157"/>
      <c r="H150" s="157"/>
      <c r="I150" s="158">
        <f>SUM(L137:L149)</f>
        <v>0</v>
      </c>
      <c r="J150" s="158"/>
      <c r="K150" s="158"/>
      <c r="L150" s="159"/>
      <c r="P150" s="31"/>
    </row>
    <row r="151" spans="2:16" ht="7.15" customHeight="1" thickBot="1" x14ac:dyDescent="0.25">
      <c r="F151" s="1"/>
      <c r="P151" s="31"/>
    </row>
    <row r="152" spans="2:16" ht="15.75" thickBot="1" x14ac:dyDescent="0.25">
      <c r="B152" s="21" t="s">
        <v>105</v>
      </c>
      <c r="C152" s="137" t="s">
        <v>166</v>
      </c>
      <c r="D152" s="138"/>
      <c r="E152" s="138"/>
      <c r="F152" s="138" t="s">
        <v>11</v>
      </c>
      <c r="G152" s="138"/>
      <c r="H152" s="138"/>
      <c r="I152" s="138"/>
      <c r="J152" s="138"/>
      <c r="K152" s="138"/>
      <c r="L152" s="139"/>
      <c r="P152" s="31"/>
    </row>
    <row r="153" spans="2:16" ht="15.75" customHeight="1" x14ac:dyDescent="0.2">
      <c r="B153" s="179" t="s">
        <v>4</v>
      </c>
      <c r="C153" s="127" t="s">
        <v>14</v>
      </c>
      <c r="D153" s="127" t="s">
        <v>12</v>
      </c>
      <c r="E153" s="127" t="s">
        <v>13</v>
      </c>
      <c r="F153" s="123" t="s">
        <v>0</v>
      </c>
      <c r="G153" s="125" t="s">
        <v>2</v>
      </c>
      <c r="H153" s="125" t="s">
        <v>1</v>
      </c>
      <c r="I153" s="173" t="s">
        <v>183</v>
      </c>
      <c r="J153" s="169" t="s">
        <v>184</v>
      </c>
      <c r="K153" s="173" t="s">
        <v>185</v>
      </c>
      <c r="L153" s="140" t="s">
        <v>3</v>
      </c>
      <c r="P153" s="31"/>
    </row>
    <row r="154" spans="2:16" ht="15" customHeight="1" thickBot="1" x14ac:dyDescent="0.25">
      <c r="B154" s="180"/>
      <c r="C154" s="128"/>
      <c r="D154" s="128"/>
      <c r="E154" s="128"/>
      <c r="F154" s="124"/>
      <c r="G154" s="126"/>
      <c r="H154" s="126"/>
      <c r="I154" s="174"/>
      <c r="J154" s="175"/>
      <c r="K154" s="174"/>
      <c r="L154" s="141"/>
      <c r="P154" s="31"/>
    </row>
    <row r="155" spans="2:16" ht="28.5" x14ac:dyDescent="0.2">
      <c r="B155" s="74">
        <v>1</v>
      </c>
      <c r="C155" s="77" t="s">
        <v>15</v>
      </c>
      <c r="D155" s="49" t="s">
        <v>202</v>
      </c>
      <c r="E155" s="77">
        <v>97102</v>
      </c>
      <c r="F155" s="75" t="s">
        <v>164</v>
      </c>
      <c r="G155" s="76">
        <v>45</v>
      </c>
      <c r="H155" s="77" t="s">
        <v>21</v>
      </c>
      <c r="I155" s="80"/>
      <c r="J155" s="79"/>
      <c r="K155" s="80">
        <f t="shared" ref="K155:K167" si="26">I155*(1+J155)</f>
        <v>0</v>
      </c>
      <c r="L155" s="81">
        <f t="shared" ref="L155:L167" si="27">K155*G155</f>
        <v>0</v>
      </c>
      <c r="P155" s="31"/>
    </row>
    <row r="156" spans="2:16" ht="28.5" x14ac:dyDescent="0.2">
      <c r="B156" s="47">
        <v>2</v>
      </c>
      <c r="C156" s="51" t="s">
        <v>15</v>
      </c>
      <c r="D156" s="49" t="s">
        <v>202</v>
      </c>
      <c r="E156" s="51">
        <v>103672</v>
      </c>
      <c r="F156" s="72" t="s">
        <v>67</v>
      </c>
      <c r="G156" s="73">
        <v>7</v>
      </c>
      <c r="H156" s="51" t="s">
        <v>18</v>
      </c>
      <c r="I156" s="52"/>
      <c r="J156" s="53"/>
      <c r="K156" s="52">
        <f t="shared" si="26"/>
        <v>0</v>
      </c>
      <c r="L156" s="54">
        <f t="shared" si="27"/>
        <v>0</v>
      </c>
      <c r="P156" s="31"/>
    </row>
    <row r="157" spans="2:16" ht="42.75" x14ac:dyDescent="0.2">
      <c r="B157" s="47">
        <v>3</v>
      </c>
      <c r="C157" s="51" t="s">
        <v>15</v>
      </c>
      <c r="D157" s="49" t="s">
        <v>202</v>
      </c>
      <c r="E157" s="51">
        <v>89455</v>
      </c>
      <c r="F157" s="72" t="s">
        <v>109</v>
      </c>
      <c r="G157" s="73">
        <v>126</v>
      </c>
      <c r="H157" s="51" t="s">
        <v>21</v>
      </c>
      <c r="I157" s="52"/>
      <c r="J157" s="53"/>
      <c r="K157" s="52">
        <f t="shared" si="26"/>
        <v>0</v>
      </c>
      <c r="L157" s="54">
        <f t="shared" si="27"/>
        <v>0</v>
      </c>
      <c r="P157" s="31"/>
    </row>
    <row r="158" spans="2:16" x14ac:dyDescent="0.2">
      <c r="B158" s="47">
        <v>4</v>
      </c>
      <c r="C158" s="51" t="s">
        <v>15</v>
      </c>
      <c r="D158" s="49" t="s">
        <v>202</v>
      </c>
      <c r="E158" s="51">
        <v>89993</v>
      </c>
      <c r="F158" s="72" t="s">
        <v>168</v>
      </c>
      <c r="G158" s="73">
        <v>2.57</v>
      </c>
      <c r="H158" s="51" t="s">
        <v>18</v>
      </c>
      <c r="I158" s="52"/>
      <c r="J158" s="53"/>
      <c r="K158" s="52">
        <f t="shared" si="26"/>
        <v>0</v>
      </c>
      <c r="L158" s="54">
        <f t="shared" si="27"/>
        <v>0</v>
      </c>
      <c r="P158" s="31"/>
    </row>
    <row r="159" spans="2:16" ht="28.5" x14ac:dyDescent="0.2">
      <c r="B159" s="47">
        <v>5</v>
      </c>
      <c r="C159" s="51" t="s">
        <v>15</v>
      </c>
      <c r="D159" s="49" t="s">
        <v>202</v>
      </c>
      <c r="E159" s="51">
        <v>89998</v>
      </c>
      <c r="F159" s="72" t="s">
        <v>169</v>
      </c>
      <c r="G159" s="73">
        <v>46.2</v>
      </c>
      <c r="H159" s="51" t="s">
        <v>133</v>
      </c>
      <c r="I159" s="52"/>
      <c r="J159" s="53"/>
      <c r="K159" s="52">
        <f t="shared" si="26"/>
        <v>0</v>
      </c>
      <c r="L159" s="54">
        <f t="shared" si="27"/>
        <v>0</v>
      </c>
      <c r="P159" s="31"/>
    </row>
    <row r="160" spans="2:16" ht="42.75" x14ac:dyDescent="0.2">
      <c r="B160" s="47">
        <v>6</v>
      </c>
      <c r="C160" s="51" t="s">
        <v>15</v>
      </c>
      <c r="D160" s="49" t="s">
        <v>202</v>
      </c>
      <c r="E160" s="51">
        <v>101964</v>
      </c>
      <c r="F160" s="72" t="s">
        <v>119</v>
      </c>
      <c r="G160" s="73">
        <v>45</v>
      </c>
      <c r="H160" s="51" t="s">
        <v>21</v>
      </c>
      <c r="I160" s="52"/>
      <c r="J160" s="53"/>
      <c r="K160" s="52">
        <f t="shared" si="26"/>
        <v>0</v>
      </c>
      <c r="L160" s="54">
        <f t="shared" si="27"/>
        <v>0</v>
      </c>
      <c r="P160" s="31"/>
    </row>
    <row r="161" spans="2:16" ht="57" x14ac:dyDescent="0.2">
      <c r="B161" s="47">
        <v>7</v>
      </c>
      <c r="C161" s="51" t="s">
        <v>15</v>
      </c>
      <c r="D161" s="49" t="s">
        <v>202</v>
      </c>
      <c r="E161" s="51">
        <v>99439</v>
      </c>
      <c r="F161" s="72" t="s">
        <v>170</v>
      </c>
      <c r="G161" s="73">
        <f>G160*0.045</f>
        <v>2.0249999999999999</v>
      </c>
      <c r="H161" s="51" t="s">
        <v>18</v>
      </c>
      <c r="I161" s="52"/>
      <c r="J161" s="53"/>
      <c r="K161" s="52">
        <f t="shared" si="26"/>
        <v>0</v>
      </c>
      <c r="L161" s="54">
        <f t="shared" si="27"/>
        <v>0</v>
      </c>
      <c r="P161" s="31"/>
    </row>
    <row r="162" spans="2:16" ht="28.5" x14ac:dyDescent="0.2">
      <c r="B162" s="47">
        <v>8</v>
      </c>
      <c r="C162" s="51" t="s">
        <v>15</v>
      </c>
      <c r="D162" s="49" t="s">
        <v>202</v>
      </c>
      <c r="E162" s="51">
        <v>97097</v>
      </c>
      <c r="F162" s="72" t="s">
        <v>90</v>
      </c>
      <c r="G162" s="73">
        <v>45</v>
      </c>
      <c r="H162" s="51" t="s">
        <v>21</v>
      </c>
      <c r="I162" s="52"/>
      <c r="J162" s="53"/>
      <c r="K162" s="52">
        <f t="shared" si="26"/>
        <v>0</v>
      </c>
      <c r="L162" s="54">
        <f t="shared" si="27"/>
        <v>0</v>
      </c>
      <c r="P162" s="31"/>
    </row>
    <row r="163" spans="2:16" ht="42.75" x14ac:dyDescent="0.2">
      <c r="B163" s="47">
        <v>9</v>
      </c>
      <c r="C163" s="51" t="s">
        <v>15</v>
      </c>
      <c r="D163" s="49" t="s">
        <v>202</v>
      </c>
      <c r="E163" s="51">
        <v>98547</v>
      </c>
      <c r="F163" s="72" t="s">
        <v>107</v>
      </c>
      <c r="G163" s="73">
        <v>53.4</v>
      </c>
      <c r="H163" s="51" t="s">
        <v>21</v>
      </c>
      <c r="I163" s="52"/>
      <c r="J163" s="53"/>
      <c r="K163" s="52">
        <f t="shared" si="26"/>
        <v>0</v>
      </c>
      <c r="L163" s="54">
        <f t="shared" si="27"/>
        <v>0</v>
      </c>
      <c r="P163" s="31"/>
    </row>
    <row r="164" spans="2:16" ht="28.5" x14ac:dyDescent="0.2">
      <c r="B164" s="47">
        <v>10</v>
      </c>
      <c r="C164" s="51" t="s">
        <v>15</v>
      </c>
      <c r="D164" s="49" t="s">
        <v>202</v>
      </c>
      <c r="E164" s="51">
        <v>98569</v>
      </c>
      <c r="F164" s="72" t="s">
        <v>120</v>
      </c>
      <c r="G164" s="73">
        <v>53.4</v>
      </c>
      <c r="H164" s="51" t="s">
        <v>21</v>
      </c>
      <c r="I164" s="52"/>
      <c r="J164" s="53"/>
      <c r="K164" s="52">
        <f t="shared" si="26"/>
        <v>0</v>
      </c>
      <c r="L164" s="54">
        <f t="shared" si="27"/>
        <v>0</v>
      </c>
      <c r="P164" s="31"/>
    </row>
    <row r="165" spans="2:16" ht="28.5" x14ac:dyDescent="0.2">
      <c r="B165" s="47">
        <v>11</v>
      </c>
      <c r="C165" s="51" t="s">
        <v>15</v>
      </c>
      <c r="D165" s="49" t="s">
        <v>202</v>
      </c>
      <c r="E165" s="51">
        <v>102492</v>
      </c>
      <c r="F165" s="72" t="s">
        <v>165</v>
      </c>
      <c r="G165" s="73">
        <v>45</v>
      </c>
      <c r="H165" s="51" t="s">
        <v>21</v>
      </c>
      <c r="I165" s="52"/>
      <c r="J165" s="53"/>
      <c r="K165" s="52">
        <f t="shared" si="26"/>
        <v>0</v>
      </c>
      <c r="L165" s="54">
        <f t="shared" si="27"/>
        <v>0</v>
      </c>
      <c r="P165" s="31"/>
    </row>
    <row r="166" spans="2:16" ht="28.5" x14ac:dyDescent="0.2">
      <c r="B166" s="47">
        <v>12</v>
      </c>
      <c r="C166" s="51" t="s">
        <v>15</v>
      </c>
      <c r="D166" s="49" t="s">
        <v>202</v>
      </c>
      <c r="E166" s="51">
        <v>102489</v>
      </c>
      <c r="F166" s="72" t="s">
        <v>68</v>
      </c>
      <c r="G166" s="73">
        <v>297</v>
      </c>
      <c r="H166" s="51" t="s">
        <v>21</v>
      </c>
      <c r="I166" s="52"/>
      <c r="J166" s="53"/>
      <c r="K166" s="52">
        <f t="shared" si="26"/>
        <v>0</v>
      </c>
      <c r="L166" s="54">
        <f t="shared" si="27"/>
        <v>0</v>
      </c>
      <c r="P166" s="31"/>
    </row>
    <row r="167" spans="2:16" ht="57.75" thickBot="1" x14ac:dyDescent="0.25">
      <c r="B167" s="67">
        <v>13</v>
      </c>
      <c r="C167" s="68" t="s">
        <v>15</v>
      </c>
      <c r="D167" s="82" t="s">
        <v>203</v>
      </c>
      <c r="E167" s="68">
        <v>12</v>
      </c>
      <c r="F167" s="83" t="s">
        <v>156</v>
      </c>
      <c r="G167" s="84">
        <f>1.8*2.2</f>
        <v>3.9600000000000004</v>
      </c>
      <c r="H167" s="68" t="s">
        <v>21</v>
      </c>
      <c r="I167" s="85"/>
      <c r="J167" s="86"/>
      <c r="K167" s="85">
        <f t="shared" si="26"/>
        <v>0</v>
      </c>
      <c r="L167" s="87">
        <f t="shared" si="27"/>
        <v>0</v>
      </c>
      <c r="P167" s="31"/>
    </row>
    <row r="168" spans="2:16" ht="16.5" thickBot="1" x14ac:dyDescent="0.25">
      <c r="B168" s="144" t="s">
        <v>151</v>
      </c>
      <c r="C168" s="145"/>
      <c r="D168" s="145"/>
      <c r="E168" s="145"/>
      <c r="F168" s="145"/>
      <c r="G168" s="145"/>
      <c r="H168" s="145"/>
      <c r="I168" s="142">
        <f>SUM(L155:L167)</f>
        <v>0</v>
      </c>
      <c r="J168" s="142"/>
      <c r="K168" s="142"/>
      <c r="L168" s="143"/>
      <c r="P168" s="31"/>
    </row>
    <row r="169" spans="2:16" ht="7.15" customHeight="1" thickBot="1" x14ac:dyDescent="0.25">
      <c r="F169" s="1"/>
      <c r="P169" s="31"/>
    </row>
    <row r="170" spans="2:16" ht="15.75" thickBot="1" x14ac:dyDescent="0.25">
      <c r="B170" s="21" t="s">
        <v>167</v>
      </c>
      <c r="C170" s="137" t="s">
        <v>179</v>
      </c>
      <c r="D170" s="138"/>
      <c r="E170" s="138"/>
      <c r="F170" s="138"/>
      <c r="G170" s="138"/>
      <c r="H170" s="138"/>
      <c r="I170" s="138"/>
      <c r="J170" s="138"/>
      <c r="K170" s="138"/>
      <c r="L170" s="139"/>
      <c r="P170" s="31"/>
    </row>
    <row r="171" spans="2:16" ht="14.25" customHeight="1" x14ac:dyDescent="0.2">
      <c r="B171" s="146" t="s">
        <v>4</v>
      </c>
      <c r="C171" s="127" t="s">
        <v>14</v>
      </c>
      <c r="D171" s="127" t="s">
        <v>12</v>
      </c>
      <c r="E171" s="127" t="s">
        <v>13</v>
      </c>
      <c r="F171" s="169" t="s">
        <v>0</v>
      </c>
      <c r="G171" s="127" t="s">
        <v>2</v>
      </c>
      <c r="H171" s="127" t="s">
        <v>1</v>
      </c>
      <c r="I171" s="173" t="s">
        <v>183</v>
      </c>
      <c r="J171" s="169" t="s">
        <v>184</v>
      </c>
      <c r="K171" s="173" t="s">
        <v>185</v>
      </c>
      <c r="L171" s="171" t="s">
        <v>3</v>
      </c>
      <c r="P171" s="31"/>
    </row>
    <row r="172" spans="2:16" ht="15" customHeight="1" thickBot="1" x14ac:dyDescent="0.25">
      <c r="B172" s="168"/>
      <c r="C172" s="155"/>
      <c r="D172" s="155"/>
      <c r="E172" s="155"/>
      <c r="F172" s="170"/>
      <c r="G172" s="155"/>
      <c r="H172" s="155"/>
      <c r="I172" s="182"/>
      <c r="J172" s="170"/>
      <c r="K172" s="182"/>
      <c r="L172" s="172"/>
      <c r="P172" s="31"/>
    </row>
    <row r="173" spans="2:16" ht="42.75" x14ac:dyDescent="0.2">
      <c r="B173" s="40">
        <v>1</v>
      </c>
      <c r="C173" s="43" t="s">
        <v>15</v>
      </c>
      <c r="D173" s="43" t="s">
        <v>202</v>
      </c>
      <c r="E173" s="43">
        <v>91872</v>
      </c>
      <c r="F173" s="42" t="s">
        <v>69</v>
      </c>
      <c r="G173" s="64">
        <v>20</v>
      </c>
      <c r="H173" s="43" t="s">
        <v>17</v>
      </c>
      <c r="I173" s="45"/>
      <c r="J173" s="44"/>
      <c r="K173" s="45">
        <f t="shared" ref="K173:K185" si="28">I173*(1+J173)</f>
        <v>0</v>
      </c>
      <c r="L173" s="46">
        <f t="shared" ref="L173:L185" si="29">K173*G173</f>
        <v>0</v>
      </c>
      <c r="P173" s="31"/>
    </row>
    <row r="174" spans="2:16" ht="42.75" x14ac:dyDescent="0.2">
      <c r="B174" s="47">
        <v>2</v>
      </c>
      <c r="C174" s="51" t="s">
        <v>15</v>
      </c>
      <c r="D174" s="51" t="s">
        <v>202</v>
      </c>
      <c r="E174" s="51">
        <v>97885</v>
      </c>
      <c r="F174" s="50" t="s">
        <v>70</v>
      </c>
      <c r="G174" s="73">
        <v>2</v>
      </c>
      <c r="H174" s="51" t="s">
        <v>1</v>
      </c>
      <c r="I174" s="52"/>
      <c r="J174" s="53"/>
      <c r="K174" s="52">
        <f t="shared" si="28"/>
        <v>0</v>
      </c>
      <c r="L174" s="54">
        <f t="shared" si="29"/>
        <v>0</v>
      </c>
      <c r="P174" s="31"/>
    </row>
    <row r="175" spans="2:16" ht="42.75" x14ac:dyDescent="0.2">
      <c r="B175" s="47">
        <v>3</v>
      </c>
      <c r="C175" s="51" t="s">
        <v>15</v>
      </c>
      <c r="D175" s="51" t="s">
        <v>202</v>
      </c>
      <c r="E175" s="51">
        <v>92023</v>
      </c>
      <c r="F175" s="50" t="s">
        <v>71</v>
      </c>
      <c r="G175" s="73">
        <v>4</v>
      </c>
      <c r="H175" s="51" t="s">
        <v>1</v>
      </c>
      <c r="I175" s="52"/>
      <c r="J175" s="53"/>
      <c r="K175" s="52">
        <f t="shared" si="28"/>
        <v>0</v>
      </c>
      <c r="L175" s="54">
        <f t="shared" si="29"/>
        <v>0</v>
      </c>
      <c r="P175" s="31"/>
    </row>
    <row r="176" spans="2:16" ht="28.5" x14ac:dyDescent="0.2">
      <c r="B176" s="47">
        <v>4</v>
      </c>
      <c r="C176" s="51" t="s">
        <v>20</v>
      </c>
      <c r="D176" s="51" t="s">
        <v>202</v>
      </c>
      <c r="E176" s="51">
        <v>12147</v>
      </c>
      <c r="F176" s="50" t="s">
        <v>175</v>
      </c>
      <c r="G176" s="73">
        <v>4</v>
      </c>
      <c r="H176" s="51" t="s">
        <v>1</v>
      </c>
      <c r="I176" s="52"/>
      <c r="J176" s="53"/>
      <c r="K176" s="52">
        <f t="shared" si="28"/>
        <v>0</v>
      </c>
      <c r="L176" s="54">
        <f t="shared" si="29"/>
        <v>0</v>
      </c>
      <c r="P176" s="31"/>
    </row>
    <row r="177" spans="2:16" ht="42.75" x14ac:dyDescent="0.2">
      <c r="B177" s="47">
        <v>5</v>
      </c>
      <c r="C177" s="51" t="s">
        <v>20</v>
      </c>
      <c r="D177" s="51" t="s">
        <v>202</v>
      </c>
      <c r="E177" s="51">
        <v>3780</v>
      </c>
      <c r="F177" s="50" t="s">
        <v>172</v>
      </c>
      <c r="G177" s="73">
        <v>4</v>
      </c>
      <c r="H177" s="51" t="s">
        <v>1</v>
      </c>
      <c r="I177" s="52"/>
      <c r="J177" s="53"/>
      <c r="K177" s="52">
        <f t="shared" si="28"/>
        <v>0</v>
      </c>
      <c r="L177" s="54">
        <f t="shared" si="29"/>
        <v>0</v>
      </c>
      <c r="P177" s="31"/>
    </row>
    <row r="178" spans="2:16" ht="42.75" x14ac:dyDescent="0.2">
      <c r="B178" s="47">
        <v>6</v>
      </c>
      <c r="C178" s="51" t="s">
        <v>20</v>
      </c>
      <c r="D178" s="51" t="s">
        <v>202</v>
      </c>
      <c r="E178" s="51">
        <v>12038</v>
      </c>
      <c r="F178" s="50" t="s">
        <v>171</v>
      </c>
      <c r="G178" s="73">
        <v>1</v>
      </c>
      <c r="H178" s="51" t="s">
        <v>1</v>
      </c>
      <c r="I178" s="52"/>
      <c r="J178" s="53"/>
      <c r="K178" s="52">
        <f t="shared" si="28"/>
        <v>0</v>
      </c>
      <c r="L178" s="54">
        <f t="shared" si="29"/>
        <v>0</v>
      </c>
      <c r="P178" s="31"/>
    </row>
    <row r="179" spans="2:16" ht="42.75" x14ac:dyDescent="0.2">
      <c r="B179" s="47">
        <v>7</v>
      </c>
      <c r="C179" s="51" t="s">
        <v>15</v>
      </c>
      <c r="D179" s="51" t="s">
        <v>202</v>
      </c>
      <c r="E179" s="51">
        <v>104788</v>
      </c>
      <c r="F179" s="50" t="s">
        <v>72</v>
      </c>
      <c r="G179" s="73">
        <v>20</v>
      </c>
      <c r="H179" s="51" t="s">
        <v>17</v>
      </c>
      <c r="I179" s="52"/>
      <c r="J179" s="53"/>
      <c r="K179" s="52">
        <f t="shared" si="28"/>
        <v>0</v>
      </c>
      <c r="L179" s="54">
        <f t="shared" si="29"/>
        <v>0</v>
      </c>
      <c r="P179" s="31"/>
    </row>
    <row r="180" spans="2:16" ht="42.75" x14ac:dyDescent="0.2">
      <c r="B180" s="47">
        <v>8</v>
      </c>
      <c r="C180" s="51" t="s">
        <v>15</v>
      </c>
      <c r="D180" s="51" t="s">
        <v>202</v>
      </c>
      <c r="E180" s="51">
        <v>97883</v>
      </c>
      <c r="F180" s="50" t="s">
        <v>73</v>
      </c>
      <c r="G180" s="73">
        <v>3</v>
      </c>
      <c r="H180" s="51" t="s">
        <v>1</v>
      </c>
      <c r="I180" s="52"/>
      <c r="J180" s="53"/>
      <c r="K180" s="52">
        <f t="shared" si="28"/>
        <v>0</v>
      </c>
      <c r="L180" s="54">
        <f t="shared" si="29"/>
        <v>0</v>
      </c>
      <c r="P180" s="31"/>
    </row>
    <row r="181" spans="2:16" ht="42.75" x14ac:dyDescent="0.2">
      <c r="B181" s="47">
        <v>9</v>
      </c>
      <c r="C181" s="51" t="s">
        <v>15</v>
      </c>
      <c r="D181" s="51" t="s">
        <v>202</v>
      </c>
      <c r="E181" s="51">
        <v>91926</v>
      </c>
      <c r="F181" s="50" t="s">
        <v>173</v>
      </c>
      <c r="G181" s="73">
        <v>180</v>
      </c>
      <c r="H181" s="51" t="s">
        <v>17</v>
      </c>
      <c r="I181" s="52"/>
      <c r="J181" s="53"/>
      <c r="K181" s="52">
        <f t="shared" si="28"/>
        <v>0</v>
      </c>
      <c r="L181" s="54">
        <f t="shared" si="29"/>
        <v>0</v>
      </c>
      <c r="P181" s="31"/>
    </row>
    <row r="182" spans="2:16" ht="42.75" x14ac:dyDescent="0.2">
      <c r="B182" s="47">
        <v>10</v>
      </c>
      <c r="C182" s="51" t="s">
        <v>15</v>
      </c>
      <c r="D182" s="51" t="s">
        <v>202</v>
      </c>
      <c r="E182" s="51">
        <v>91930</v>
      </c>
      <c r="F182" s="50" t="s">
        <v>174</v>
      </c>
      <c r="G182" s="73">
        <v>60</v>
      </c>
      <c r="H182" s="51" t="s">
        <v>17</v>
      </c>
      <c r="I182" s="52"/>
      <c r="J182" s="53"/>
      <c r="K182" s="52">
        <f t="shared" si="28"/>
        <v>0</v>
      </c>
      <c r="L182" s="54">
        <f t="shared" si="29"/>
        <v>0</v>
      </c>
      <c r="P182" s="31"/>
    </row>
    <row r="183" spans="2:16" ht="28.5" x14ac:dyDescent="0.2">
      <c r="B183" s="47">
        <v>11</v>
      </c>
      <c r="C183" s="51" t="s">
        <v>15</v>
      </c>
      <c r="D183" s="51" t="s">
        <v>202</v>
      </c>
      <c r="E183" s="51">
        <v>95806</v>
      </c>
      <c r="F183" s="50" t="s">
        <v>74</v>
      </c>
      <c r="G183" s="73">
        <v>4</v>
      </c>
      <c r="H183" s="51" t="s">
        <v>1</v>
      </c>
      <c r="I183" s="52"/>
      <c r="J183" s="53"/>
      <c r="K183" s="52">
        <f t="shared" si="28"/>
        <v>0</v>
      </c>
      <c r="L183" s="54">
        <f t="shared" si="29"/>
        <v>0</v>
      </c>
      <c r="P183" s="31"/>
    </row>
    <row r="184" spans="2:16" ht="42.75" x14ac:dyDescent="0.2">
      <c r="B184" s="47">
        <v>12</v>
      </c>
      <c r="C184" s="51" t="s">
        <v>15</v>
      </c>
      <c r="D184" s="51" t="s">
        <v>202</v>
      </c>
      <c r="E184" s="51">
        <v>97238</v>
      </c>
      <c r="F184" s="50" t="s">
        <v>75</v>
      </c>
      <c r="G184" s="73">
        <v>20</v>
      </c>
      <c r="H184" s="51" t="s">
        <v>17</v>
      </c>
      <c r="I184" s="52"/>
      <c r="J184" s="53"/>
      <c r="K184" s="52">
        <f t="shared" si="28"/>
        <v>0</v>
      </c>
      <c r="L184" s="54">
        <f t="shared" si="29"/>
        <v>0</v>
      </c>
      <c r="P184" s="31"/>
    </row>
    <row r="185" spans="2:16" ht="43.5" thickBot="1" x14ac:dyDescent="0.25">
      <c r="B185" s="67">
        <v>13</v>
      </c>
      <c r="C185" s="68" t="s">
        <v>15</v>
      </c>
      <c r="D185" s="68" t="s">
        <v>202</v>
      </c>
      <c r="E185" s="68">
        <v>97670</v>
      </c>
      <c r="F185" s="69" t="s">
        <v>76</v>
      </c>
      <c r="G185" s="84">
        <v>50</v>
      </c>
      <c r="H185" s="68" t="s">
        <v>17</v>
      </c>
      <c r="I185" s="85"/>
      <c r="J185" s="86"/>
      <c r="K185" s="85">
        <f t="shared" si="28"/>
        <v>0</v>
      </c>
      <c r="L185" s="87">
        <f t="shared" si="29"/>
        <v>0</v>
      </c>
      <c r="P185" s="31"/>
    </row>
    <row r="186" spans="2:16" ht="16.5" thickBot="1" x14ac:dyDescent="0.25">
      <c r="B186" s="144" t="s">
        <v>177</v>
      </c>
      <c r="C186" s="145"/>
      <c r="D186" s="145"/>
      <c r="E186" s="145"/>
      <c r="F186" s="145"/>
      <c r="G186" s="145"/>
      <c r="H186" s="145"/>
      <c r="I186" s="142">
        <f>SUM(L173:L185)</f>
        <v>0</v>
      </c>
      <c r="J186" s="142"/>
      <c r="K186" s="142"/>
      <c r="L186" s="143"/>
      <c r="P186" s="31"/>
    </row>
    <row r="187" spans="2:16" ht="7.15" customHeight="1" thickBot="1" x14ac:dyDescent="0.25">
      <c r="F187" s="1"/>
      <c r="P187" s="31"/>
    </row>
    <row r="188" spans="2:16" ht="15.75" thickBot="1" x14ac:dyDescent="0.25">
      <c r="B188" s="21" t="s">
        <v>178</v>
      </c>
      <c r="C188" s="137" t="s">
        <v>91</v>
      </c>
      <c r="D188" s="138"/>
      <c r="E188" s="138"/>
      <c r="F188" s="138"/>
      <c r="G188" s="138"/>
      <c r="H188" s="138"/>
      <c r="I188" s="138"/>
      <c r="J188" s="138"/>
      <c r="K188" s="138"/>
      <c r="L188" s="139"/>
      <c r="P188" s="31"/>
    </row>
    <row r="189" spans="2:16" ht="14.25" customHeight="1" x14ac:dyDescent="0.2">
      <c r="B189" s="146" t="s">
        <v>4</v>
      </c>
      <c r="C189" s="127" t="s">
        <v>14</v>
      </c>
      <c r="D189" s="127" t="s">
        <v>12</v>
      </c>
      <c r="E189" s="127" t="s">
        <v>13</v>
      </c>
      <c r="F189" s="169" t="s">
        <v>0</v>
      </c>
      <c r="G189" s="127" t="s">
        <v>2</v>
      </c>
      <c r="H189" s="127" t="s">
        <v>1</v>
      </c>
      <c r="I189" s="173" t="s">
        <v>183</v>
      </c>
      <c r="J189" s="169" t="s">
        <v>184</v>
      </c>
      <c r="K189" s="173" t="s">
        <v>185</v>
      </c>
      <c r="L189" s="171" t="s">
        <v>3</v>
      </c>
      <c r="P189" s="31"/>
    </row>
    <row r="190" spans="2:16" ht="15" customHeight="1" thickBot="1" x14ac:dyDescent="0.25">
      <c r="B190" s="147"/>
      <c r="C190" s="128"/>
      <c r="D190" s="128"/>
      <c r="E190" s="128"/>
      <c r="F190" s="175"/>
      <c r="G190" s="128"/>
      <c r="H190" s="128"/>
      <c r="I190" s="174"/>
      <c r="J190" s="175"/>
      <c r="K190" s="174"/>
      <c r="L190" s="183"/>
      <c r="P190" s="31"/>
    </row>
    <row r="191" spans="2:16" ht="28.5" x14ac:dyDescent="0.2">
      <c r="B191" s="40">
        <v>1</v>
      </c>
      <c r="C191" s="41" t="s">
        <v>92</v>
      </c>
      <c r="D191" s="49" t="s">
        <v>202</v>
      </c>
      <c r="E191" s="41">
        <v>106759</v>
      </c>
      <c r="F191" s="42" t="s">
        <v>93</v>
      </c>
      <c r="G191" s="64">
        <v>48</v>
      </c>
      <c r="H191" s="89" t="s">
        <v>94</v>
      </c>
      <c r="I191" s="65"/>
      <c r="J191" s="90"/>
      <c r="K191" s="91">
        <f>I191*(1+J191)</f>
        <v>0</v>
      </c>
      <c r="L191" s="46">
        <f>K191*G191</f>
        <v>0</v>
      </c>
      <c r="P191" s="31"/>
    </row>
    <row r="192" spans="2:16" ht="42.75" x14ac:dyDescent="0.2">
      <c r="B192" s="62">
        <v>2</v>
      </c>
      <c r="C192" s="55" t="s">
        <v>92</v>
      </c>
      <c r="D192" s="49" t="s">
        <v>202</v>
      </c>
      <c r="E192" s="55">
        <v>106744</v>
      </c>
      <c r="F192" s="56" t="s">
        <v>95</v>
      </c>
      <c r="G192" s="88">
        <v>0.14000000000000001</v>
      </c>
      <c r="H192" s="57" t="s">
        <v>94</v>
      </c>
      <c r="I192" s="52"/>
      <c r="J192" s="53"/>
      <c r="K192" s="52">
        <f>I192*(1+J192)</f>
        <v>0</v>
      </c>
      <c r="L192" s="54">
        <f>K192*G192</f>
        <v>0</v>
      </c>
      <c r="P192" s="31"/>
    </row>
    <row r="193" spans="2:16" x14ac:dyDescent="0.2">
      <c r="B193" s="62">
        <v>3</v>
      </c>
      <c r="C193" s="55" t="s">
        <v>92</v>
      </c>
      <c r="D193" s="51" t="s">
        <v>16</v>
      </c>
      <c r="E193" s="55" t="s">
        <v>86</v>
      </c>
      <c r="F193" s="56" t="s">
        <v>87</v>
      </c>
      <c r="G193" s="88">
        <v>200</v>
      </c>
      <c r="H193" s="57" t="s">
        <v>27</v>
      </c>
      <c r="I193" s="52"/>
      <c r="J193" s="53"/>
      <c r="K193" s="52">
        <f>I193*(1+J193)</f>
        <v>0</v>
      </c>
      <c r="L193" s="54">
        <f>K193*G193</f>
        <v>0</v>
      </c>
      <c r="P193" s="31"/>
    </row>
    <row r="194" spans="2:16" ht="28.5" x14ac:dyDescent="0.2">
      <c r="B194" s="62">
        <v>4</v>
      </c>
      <c r="C194" s="55" t="s">
        <v>92</v>
      </c>
      <c r="D194" s="49" t="s">
        <v>202</v>
      </c>
      <c r="E194" s="55">
        <v>106721</v>
      </c>
      <c r="F194" s="56" t="s">
        <v>96</v>
      </c>
      <c r="G194" s="88">
        <v>3</v>
      </c>
      <c r="H194" s="57" t="s">
        <v>94</v>
      </c>
      <c r="I194" s="52"/>
      <c r="J194" s="53"/>
      <c r="K194" s="52">
        <f>I194*(1+J194)</f>
        <v>0</v>
      </c>
      <c r="L194" s="71">
        <f>K194*G194</f>
        <v>0</v>
      </c>
      <c r="P194" s="31"/>
    </row>
    <row r="195" spans="2:16" ht="29.25" thickBot="1" x14ac:dyDescent="0.25">
      <c r="B195" s="67">
        <v>5</v>
      </c>
      <c r="C195" s="92" t="s">
        <v>92</v>
      </c>
      <c r="D195" s="92" t="s">
        <v>121</v>
      </c>
      <c r="E195" s="92">
        <v>5919538</v>
      </c>
      <c r="F195" s="56" t="s">
        <v>97</v>
      </c>
      <c r="G195" s="84">
        <v>80</v>
      </c>
      <c r="H195" s="68" t="s">
        <v>94</v>
      </c>
      <c r="I195" s="93"/>
      <c r="J195" s="86"/>
      <c r="K195" s="85">
        <f>I195*(1+J195)</f>
        <v>0</v>
      </c>
      <c r="L195" s="87">
        <f>K195*G195</f>
        <v>0</v>
      </c>
      <c r="P195" s="31"/>
    </row>
    <row r="196" spans="2:16" ht="16.5" thickBot="1" x14ac:dyDescent="0.25">
      <c r="B196" s="156" t="s">
        <v>180</v>
      </c>
      <c r="C196" s="157"/>
      <c r="D196" s="157"/>
      <c r="E196" s="157"/>
      <c r="F196" s="157"/>
      <c r="G196" s="157"/>
      <c r="H196" s="157"/>
      <c r="I196" s="158">
        <f>SUM(L191:L195)</f>
        <v>0</v>
      </c>
      <c r="J196" s="158"/>
      <c r="K196" s="158"/>
      <c r="L196" s="159"/>
      <c r="P196" s="31"/>
    </row>
    <row r="197" spans="2:16" ht="7.15" customHeight="1" thickBot="1" x14ac:dyDescent="0.25">
      <c r="F197" s="1"/>
      <c r="P197" s="31"/>
    </row>
    <row r="198" spans="2:16" ht="15.6" customHeight="1" thickBot="1" x14ac:dyDescent="0.25">
      <c r="B198" s="163" t="s">
        <v>99</v>
      </c>
      <c r="C198" s="164"/>
      <c r="D198" s="165" t="s">
        <v>157</v>
      </c>
      <c r="E198" s="166"/>
      <c r="F198" s="166"/>
      <c r="G198" s="166"/>
      <c r="H198" s="166"/>
      <c r="I198" s="166"/>
      <c r="J198" s="166"/>
      <c r="K198" s="166"/>
      <c r="L198" s="167"/>
      <c r="P198" s="31"/>
    </row>
    <row r="199" spans="2:16" ht="7.15" customHeight="1" thickBot="1" x14ac:dyDescent="0.25">
      <c r="D199" s="35"/>
      <c r="F199" s="1"/>
      <c r="P199" s="31"/>
    </row>
    <row r="200" spans="2:16" ht="15.6" customHeight="1" thickBot="1" x14ac:dyDescent="0.25">
      <c r="B200" s="5" t="s">
        <v>100</v>
      </c>
      <c r="C200" s="160" t="s">
        <v>11</v>
      </c>
      <c r="D200" s="161"/>
      <c r="E200" s="161"/>
      <c r="F200" s="161" t="s">
        <v>11</v>
      </c>
      <c r="G200" s="161"/>
      <c r="H200" s="161"/>
      <c r="I200" s="161"/>
      <c r="J200" s="161"/>
      <c r="K200" s="161"/>
      <c r="L200" s="162"/>
      <c r="P200" s="31"/>
    </row>
    <row r="201" spans="2:16" ht="15.6" customHeight="1" x14ac:dyDescent="0.2">
      <c r="B201" s="179" t="s">
        <v>4</v>
      </c>
      <c r="C201" s="127" t="s">
        <v>14</v>
      </c>
      <c r="D201" s="127" t="s">
        <v>12</v>
      </c>
      <c r="E201" s="127" t="s">
        <v>13</v>
      </c>
      <c r="F201" s="123" t="s">
        <v>0</v>
      </c>
      <c r="G201" s="125" t="s">
        <v>2</v>
      </c>
      <c r="H201" s="125" t="s">
        <v>1</v>
      </c>
      <c r="I201" s="173" t="s">
        <v>183</v>
      </c>
      <c r="J201" s="169" t="s">
        <v>184</v>
      </c>
      <c r="K201" s="173" t="s">
        <v>185</v>
      </c>
      <c r="L201" s="140" t="s">
        <v>3</v>
      </c>
      <c r="P201" s="31"/>
    </row>
    <row r="202" spans="2:16" ht="15.6" customHeight="1" thickBot="1" x14ac:dyDescent="0.25">
      <c r="B202" s="184"/>
      <c r="C202" s="155"/>
      <c r="D202" s="155"/>
      <c r="E202" s="155"/>
      <c r="F202" s="135"/>
      <c r="G202" s="136"/>
      <c r="H202" s="136"/>
      <c r="I202" s="182"/>
      <c r="J202" s="170"/>
      <c r="K202" s="182"/>
      <c r="L202" s="181"/>
      <c r="P202" s="31"/>
    </row>
    <row r="203" spans="2:16" x14ac:dyDescent="0.2">
      <c r="B203" s="40">
        <v>1</v>
      </c>
      <c r="C203" s="43" t="s">
        <v>24</v>
      </c>
      <c r="D203" s="43" t="s">
        <v>16</v>
      </c>
      <c r="E203" s="43" t="s">
        <v>25</v>
      </c>
      <c r="F203" s="95" t="s">
        <v>26</v>
      </c>
      <c r="G203" s="43">
        <v>960</v>
      </c>
      <c r="H203" s="43" t="s">
        <v>27</v>
      </c>
      <c r="I203" s="45"/>
      <c r="J203" s="44"/>
      <c r="K203" s="45">
        <f t="shared" ref="K203:K210" si="30">I203*(1+J203)</f>
        <v>0</v>
      </c>
      <c r="L203" s="46">
        <f t="shared" ref="L203:L210" si="31">K203*G203</f>
        <v>0</v>
      </c>
      <c r="P203" s="31"/>
    </row>
    <row r="204" spans="2:16" x14ac:dyDescent="0.2">
      <c r="B204" s="47">
        <v>2</v>
      </c>
      <c r="C204" s="51" t="s">
        <v>24</v>
      </c>
      <c r="D204" s="51" t="s">
        <v>16</v>
      </c>
      <c r="E204" s="51" t="s">
        <v>29</v>
      </c>
      <c r="F204" s="72" t="s">
        <v>30</v>
      </c>
      <c r="G204" s="51">
        <v>960</v>
      </c>
      <c r="H204" s="51" t="s">
        <v>27</v>
      </c>
      <c r="I204" s="52"/>
      <c r="J204" s="53"/>
      <c r="K204" s="52">
        <f t="shared" si="30"/>
        <v>0</v>
      </c>
      <c r="L204" s="54">
        <f t="shared" si="31"/>
        <v>0</v>
      </c>
      <c r="P204" s="31"/>
    </row>
    <row r="205" spans="2:16" x14ac:dyDescent="0.2">
      <c r="B205" s="47">
        <v>3</v>
      </c>
      <c r="C205" s="51" t="s">
        <v>24</v>
      </c>
      <c r="D205" s="51" t="s">
        <v>16</v>
      </c>
      <c r="E205" s="51" t="s">
        <v>34</v>
      </c>
      <c r="F205" s="72" t="s">
        <v>33</v>
      </c>
      <c r="G205" s="51">
        <v>960</v>
      </c>
      <c r="H205" s="51" t="s">
        <v>27</v>
      </c>
      <c r="I205" s="52"/>
      <c r="J205" s="53"/>
      <c r="K205" s="52">
        <f t="shared" si="30"/>
        <v>0</v>
      </c>
      <c r="L205" s="54">
        <f t="shared" si="31"/>
        <v>0</v>
      </c>
      <c r="P205" s="31"/>
    </row>
    <row r="206" spans="2:16" x14ac:dyDescent="0.2">
      <c r="B206" s="47">
        <v>4</v>
      </c>
      <c r="C206" s="51" t="s">
        <v>24</v>
      </c>
      <c r="D206" s="51" t="s">
        <v>16</v>
      </c>
      <c r="E206" s="51" t="s">
        <v>34</v>
      </c>
      <c r="F206" s="72" t="s">
        <v>158</v>
      </c>
      <c r="G206" s="51">
        <v>320</v>
      </c>
      <c r="H206" s="51" t="s">
        <v>27</v>
      </c>
      <c r="I206" s="52"/>
      <c r="J206" s="53"/>
      <c r="K206" s="52">
        <f t="shared" si="30"/>
        <v>0</v>
      </c>
      <c r="L206" s="54">
        <f t="shared" si="31"/>
        <v>0</v>
      </c>
      <c r="P206" s="31"/>
    </row>
    <row r="207" spans="2:16" x14ac:dyDescent="0.2">
      <c r="B207" s="47">
        <v>5</v>
      </c>
      <c r="C207" s="51" t="s">
        <v>24</v>
      </c>
      <c r="D207" s="51" t="s">
        <v>16</v>
      </c>
      <c r="E207" s="51" t="s">
        <v>36</v>
      </c>
      <c r="F207" s="72" t="s">
        <v>35</v>
      </c>
      <c r="G207" s="51">
        <v>960</v>
      </c>
      <c r="H207" s="51" t="s">
        <v>27</v>
      </c>
      <c r="I207" s="52"/>
      <c r="J207" s="53"/>
      <c r="K207" s="52">
        <f t="shared" si="30"/>
        <v>0</v>
      </c>
      <c r="L207" s="54">
        <f t="shared" si="31"/>
        <v>0</v>
      </c>
      <c r="P207" s="31"/>
    </row>
    <row r="208" spans="2:16" x14ac:dyDescent="0.2">
      <c r="B208" s="47">
        <v>6</v>
      </c>
      <c r="C208" s="51" t="s">
        <v>24</v>
      </c>
      <c r="D208" s="51" t="s">
        <v>16</v>
      </c>
      <c r="E208" s="51" t="s">
        <v>37</v>
      </c>
      <c r="F208" s="96" t="s">
        <v>182</v>
      </c>
      <c r="G208" s="51">
        <v>960</v>
      </c>
      <c r="H208" s="51" t="s">
        <v>27</v>
      </c>
      <c r="I208" s="52"/>
      <c r="J208" s="53"/>
      <c r="K208" s="52">
        <f t="shared" si="30"/>
        <v>0</v>
      </c>
      <c r="L208" s="54">
        <f t="shared" si="31"/>
        <v>0</v>
      </c>
      <c r="P208" s="31"/>
    </row>
    <row r="209" spans="2:16" x14ac:dyDescent="0.2">
      <c r="B209" s="47">
        <v>7</v>
      </c>
      <c r="C209" s="51" t="s">
        <v>28</v>
      </c>
      <c r="D209" s="51" t="s">
        <v>16</v>
      </c>
      <c r="E209" s="51" t="s">
        <v>32</v>
      </c>
      <c r="F209" s="96" t="s">
        <v>31</v>
      </c>
      <c r="G209" s="51">
        <v>960</v>
      </c>
      <c r="H209" s="51" t="s">
        <v>27</v>
      </c>
      <c r="I209" s="52"/>
      <c r="J209" s="53"/>
      <c r="K209" s="52">
        <f t="shared" si="30"/>
        <v>0</v>
      </c>
      <c r="L209" s="54">
        <f t="shared" si="31"/>
        <v>0</v>
      </c>
      <c r="P209" s="31"/>
    </row>
    <row r="210" spans="2:16" ht="15" thickBot="1" x14ac:dyDescent="0.25">
      <c r="B210" s="67">
        <v>8</v>
      </c>
      <c r="C210" s="68" t="s">
        <v>28</v>
      </c>
      <c r="D210" s="68" t="s">
        <v>16</v>
      </c>
      <c r="E210" s="68" t="s">
        <v>32</v>
      </c>
      <c r="F210" s="119" t="s">
        <v>143</v>
      </c>
      <c r="G210" s="68">
        <v>960</v>
      </c>
      <c r="H210" s="68" t="s">
        <v>27</v>
      </c>
      <c r="I210" s="85"/>
      <c r="J210" s="86"/>
      <c r="K210" s="85">
        <f t="shared" si="30"/>
        <v>0</v>
      </c>
      <c r="L210" s="87">
        <f t="shared" si="31"/>
        <v>0</v>
      </c>
      <c r="P210" s="31"/>
    </row>
    <row r="211" spans="2:16" ht="15.6" customHeight="1" thickBot="1" x14ac:dyDescent="0.25">
      <c r="B211" s="151" t="s">
        <v>152</v>
      </c>
      <c r="C211" s="152"/>
      <c r="D211" s="152"/>
      <c r="E211" s="152"/>
      <c r="F211" s="152"/>
      <c r="G211" s="152"/>
      <c r="H211" s="152"/>
      <c r="I211" s="153">
        <f>SUM(L203:L210)</f>
        <v>0</v>
      </c>
      <c r="J211" s="153"/>
      <c r="K211" s="153"/>
      <c r="L211" s="154"/>
      <c r="P211" s="31"/>
    </row>
    <row r="212" spans="2:16" ht="7.15" customHeight="1" thickBot="1" x14ac:dyDescent="0.25">
      <c r="F212" s="1"/>
      <c r="P212" s="31"/>
    </row>
    <row r="213" spans="2:16" ht="15.6" customHeight="1" thickBot="1" x14ac:dyDescent="0.25">
      <c r="B213" s="5" t="s">
        <v>101</v>
      </c>
      <c r="C213" s="160" t="s">
        <v>144</v>
      </c>
      <c r="D213" s="161"/>
      <c r="E213" s="161"/>
      <c r="F213" s="161"/>
      <c r="G213" s="161"/>
      <c r="H213" s="161"/>
      <c r="I213" s="161"/>
      <c r="J213" s="161"/>
      <c r="K213" s="161"/>
      <c r="L213" s="162"/>
      <c r="P213" s="31"/>
    </row>
    <row r="214" spans="2:16" ht="15.6" customHeight="1" x14ac:dyDescent="0.2">
      <c r="B214" s="146" t="s">
        <v>4</v>
      </c>
      <c r="C214" s="127" t="s">
        <v>14</v>
      </c>
      <c r="D214" s="127" t="s">
        <v>12</v>
      </c>
      <c r="E214" s="127" t="s">
        <v>13</v>
      </c>
      <c r="F214" s="169" t="s">
        <v>0</v>
      </c>
      <c r="G214" s="127" t="s">
        <v>2</v>
      </c>
      <c r="H214" s="127" t="s">
        <v>1</v>
      </c>
      <c r="I214" s="173" t="s">
        <v>183</v>
      </c>
      <c r="J214" s="169" t="s">
        <v>184</v>
      </c>
      <c r="K214" s="173" t="s">
        <v>185</v>
      </c>
      <c r="L214" s="171" t="s">
        <v>3</v>
      </c>
      <c r="P214" s="31"/>
    </row>
    <row r="215" spans="2:16" ht="15.6" customHeight="1" thickBot="1" x14ac:dyDescent="0.25">
      <c r="B215" s="168"/>
      <c r="C215" s="155"/>
      <c r="D215" s="155"/>
      <c r="E215" s="155"/>
      <c r="F215" s="170"/>
      <c r="G215" s="155"/>
      <c r="H215" s="155"/>
      <c r="I215" s="174"/>
      <c r="J215" s="175"/>
      <c r="K215" s="174"/>
      <c r="L215" s="172"/>
      <c r="P215" s="31"/>
    </row>
    <row r="216" spans="2:16" x14ac:dyDescent="0.2">
      <c r="B216" s="97">
        <v>1</v>
      </c>
      <c r="C216" s="89" t="s">
        <v>77</v>
      </c>
      <c r="D216" s="89" t="s">
        <v>16</v>
      </c>
      <c r="E216" s="89" t="s">
        <v>78</v>
      </c>
      <c r="F216" s="95" t="s">
        <v>79</v>
      </c>
      <c r="G216" s="89">
        <v>528</v>
      </c>
      <c r="H216" s="89" t="s">
        <v>80</v>
      </c>
      <c r="I216" s="98"/>
      <c r="J216" s="90"/>
      <c r="K216" s="91">
        <f>I216*(1+J216)</f>
        <v>0</v>
      </c>
      <c r="L216" s="99">
        <f>K216*G216</f>
        <v>0</v>
      </c>
      <c r="P216" s="31"/>
    </row>
    <row r="217" spans="2:16" ht="28.5" x14ac:dyDescent="0.2">
      <c r="B217" s="100">
        <v>2</v>
      </c>
      <c r="C217" s="58" t="s">
        <v>81</v>
      </c>
      <c r="D217" s="58" t="s">
        <v>16</v>
      </c>
      <c r="E217" s="58" t="s">
        <v>82</v>
      </c>
      <c r="F217" s="72" t="s">
        <v>154</v>
      </c>
      <c r="G217" s="58">
        <v>11</v>
      </c>
      <c r="H217" s="58" t="s">
        <v>83</v>
      </c>
      <c r="I217" s="101"/>
      <c r="J217" s="102"/>
      <c r="K217" s="103">
        <f>I217*(1+J217)</f>
        <v>0</v>
      </c>
      <c r="L217" s="104">
        <f>K217*G217</f>
        <v>0</v>
      </c>
      <c r="P217" s="31"/>
    </row>
    <row r="218" spans="2:16" ht="29.25" thickBot="1" x14ac:dyDescent="0.25">
      <c r="B218" s="105">
        <v>3</v>
      </c>
      <c r="C218" s="82" t="s">
        <v>84</v>
      </c>
      <c r="D218" s="82" t="s">
        <v>16</v>
      </c>
      <c r="E218" s="82" t="s">
        <v>85</v>
      </c>
      <c r="F218" s="83" t="s">
        <v>155</v>
      </c>
      <c r="G218" s="82">
        <v>11</v>
      </c>
      <c r="H218" s="82" t="s">
        <v>83</v>
      </c>
      <c r="I218" s="106"/>
      <c r="J218" s="107"/>
      <c r="K218" s="108">
        <f>I218*(1+J218)</f>
        <v>0</v>
      </c>
      <c r="L218" s="109">
        <f>K218*G218</f>
        <v>0</v>
      </c>
      <c r="P218" s="31"/>
    </row>
    <row r="219" spans="2:16" ht="15.6" customHeight="1" thickBot="1" x14ac:dyDescent="0.25">
      <c r="B219" s="151" t="s">
        <v>153</v>
      </c>
      <c r="C219" s="152"/>
      <c r="D219" s="152"/>
      <c r="E219" s="152"/>
      <c r="F219" s="152"/>
      <c r="G219" s="152"/>
      <c r="H219" s="152"/>
      <c r="I219" s="153">
        <f>SUM(L216:L218)</f>
        <v>0</v>
      </c>
      <c r="J219" s="153"/>
      <c r="K219" s="153"/>
      <c r="L219" s="154"/>
      <c r="M219" s="31"/>
    </row>
    <row r="220" spans="2:16" ht="7.15" customHeight="1" thickBot="1" x14ac:dyDescent="0.25">
      <c r="F220" s="1"/>
      <c r="P220" s="31"/>
    </row>
    <row r="221" spans="2:16" ht="15.6" customHeight="1" thickBot="1" x14ac:dyDescent="0.25">
      <c r="B221" s="5" t="s">
        <v>204</v>
      </c>
      <c r="C221" s="160" t="s">
        <v>205</v>
      </c>
      <c r="D221" s="161"/>
      <c r="E221" s="161"/>
      <c r="F221" s="161"/>
      <c r="G221" s="161"/>
      <c r="H221" s="161"/>
      <c r="I221" s="161"/>
      <c r="J221" s="161"/>
      <c r="K221" s="161"/>
      <c r="L221" s="162"/>
      <c r="M221" s="31"/>
    </row>
    <row r="222" spans="2:16" ht="15.6" customHeight="1" x14ac:dyDescent="0.2">
      <c r="B222" s="146" t="s">
        <v>4</v>
      </c>
      <c r="C222" s="127" t="s">
        <v>14</v>
      </c>
      <c r="D222" s="127" t="s">
        <v>12</v>
      </c>
      <c r="E222" s="127" t="s">
        <v>13</v>
      </c>
      <c r="F222" s="169" t="s">
        <v>0</v>
      </c>
      <c r="G222" s="127" t="s">
        <v>2</v>
      </c>
      <c r="H222" s="127" t="s">
        <v>1</v>
      </c>
      <c r="I222" s="173" t="s">
        <v>183</v>
      </c>
      <c r="J222" s="169" t="s">
        <v>184</v>
      </c>
      <c r="K222" s="173" t="s">
        <v>185</v>
      </c>
      <c r="L222" s="171" t="s">
        <v>3</v>
      </c>
      <c r="M222" s="31"/>
    </row>
    <row r="223" spans="2:16" ht="15.6" customHeight="1" thickBot="1" x14ac:dyDescent="0.25">
      <c r="B223" s="168"/>
      <c r="C223" s="155"/>
      <c r="D223" s="155"/>
      <c r="E223" s="155"/>
      <c r="F223" s="170"/>
      <c r="G223" s="155"/>
      <c r="H223" s="155"/>
      <c r="I223" s="174"/>
      <c r="J223" s="175"/>
      <c r="K223" s="174"/>
      <c r="L223" s="172"/>
      <c r="M223" s="31"/>
    </row>
    <row r="224" spans="2:16" ht="15.6" customHeight="1" x14ac:dyDescent="0.2">
      <c r="B224" s="40">
        <v>1</v>
      </c>
      <c r="C224" s="94" t="s">
        <v>24</v>
      </c>
      <c r="D224" s="41" t="s">
        <v>16</v>
      </c>
      <c r="E224" s="41" t="s">
        <v>25</v>
      </c>
      <c r="F224" s="95" t="s">
        <v>206</v>
      </c>
      <c r="G224" s="43">
        <v>160</v>
      </c>
      <c r="H224" s="43" t="s">
        <v>27</v>
      </c>
      <c r="I224" s="65"/>
      <c r="J224" s="44"/>
      <c r="K224" s="45">
        <f t="shared" ref="K224" si="32">I224*(1+J224)</f>
        <v>0</v>
      </c>
      <c r="L224" s="46">
        <f t="shared" ref="L224" si="33">K224*G224</f>
        <v>0</v>
      </c>
      <c r="M224" s="31"/>
      <c r="O224" s="31"/>
    </row>
    <row r="225" spans="2:15" ht="15.6" customHeight="1" x14ac:dyDescent="0.2">
      <c r="B225" s="100">
        <v>2</v>
      </c>
      <c r="C225" s="58" t="s">
        <v>24</v>
      </c>
      <c r="D225" s="58" t="s">
        <v>16</v>
      </c>
      <c r="E225" s="58" t="s">
        <v>207</v>
      </c>
      <c r="F225" s="72" t="s">
        <v>208</v>
      </c>
      <c r="G225" s="58">
        <v>160</v>
      </c>
      <c r="H225" s="58" t="s">
        <v>27</v>
      </c>
      <c r="I225" s="101"/>
      <c r="J225" s="102"/>
      <c r="K225" s="103">
        <f>I225*(1+J225)</f>
        <v>0</v>
      </c>
      <c r="L225" s="104">
        <f>K225*G225</f>
        <v>0</v>
      </c>
      <c r="M225" s="31"/>
      <c r="O225" s="31"/>
    </row>
    <row r="226" spans="2:15" ht="15.6" customHeight="1" thickBot="1" x14ac:dyDescent="0.3">
      <c r="B226" s="151" t="s">
        <v>153</v>
      </c>
      <c r="C226" s="152"/>
      <c r="D226" s="152"/>
      <c r="E226" s="152"/>
      <c r="F226" s="152"/>
      <c r="G226" s="152"/>
      <c r="H226" s="152"/>
      <c r="I226" s="153">
        <f>SUM(L224:L225)</f>
        <v>0</v>
      </c>
      <c r="J226" s="153"/>
      <c r="K226" s="153"/>
      <c r="L226" s="154"/>
      <c r="M226" s="31"/>
      <c r="O226" s="120"/>
    </row>
    <row r="227" spans="2:15" ht="7.15" customHeight="1" thickBot="1" x14ac:dyDescent="0.25">
      <c r="F227" s="1"/>
      <c r="O227" s="31"/>
    </row>
    <row r="228" spans="2:15" ht="18.75" thickBot="1" x14ac:dyDescent="0.3">
      <c r="B228" s="176" t="s">
        <v>5</v>
      </c>
      <c r="C228" s="177"/>
      <c r="D228" s="177"/>
      <c r="E228" s="177"/>
      <c r="F228" s="177"/>
      <c r="G228" s="177"/>
      <c r="H228" s="178"/>
      <c r="I228" s="148">
        <f>I63+I83+I103+I114+I132+I150+I168+I186+I196+I211+I219+I226</f>
        <v>0</v>
      </c>
      <c r="J228" s="149"/>
      <c r="K228" s="149"/>
      <c r="L228" s="150"/>
      <c r="O228" s="31"/>
    </row>
    <row r="229" spans="2:15" ht="7.15" customHeight="1" x14ac:dyDescent="0.2">
      <c r="F229" s="1"/>
    </row>
    <row r="230" spans="2:15" ht="18" x14ac:dyDescent="0.2">
      <c r="F230" s="1"/>
      <c r="K230" s="38"/>
    </row>
    <row r="231" spans="2:15" x14ac:dyDescent="0.2">
      <c r="F231" s="1"/>
    </row>
    <row r="232" spans="2:15" x14ac:dyDescent="0.2">
      <c r="F232" s="1"/>
    </row>
    <row r="233" spans="2:15" x14ac:dyDescent="0.2">
      <c r="F233" s="1"/>
    </row>
    <row r="234" spans="2:15" x14ac:dyDescent="0.2">
      <c r="F234" s="1"/>
    </row>
    <row r="235" spans="2:15" x14ac:dyDescent="0.2">
      <c r="F235" s="1"/>
    </row>
  </sheetData>
  <mergeCells count="179">
    <mergeCell ref="B226:H226"/>
    <mergeCell ref="I226:L226"/>
    <mergeCell ref="C221:L221"/>
    <mergeCell ref="B222:B223"/>
    <mergeCell ref="C222:C223"/>
    <mergeCell ref="D222:D223"/>
    <mergeCell ref="E222:E223"/>
    <mergeCell ref="F222:F223"/>
    <mergeCell ref="G222:G223"/>
    <mergeCell ref="H222:H223"/>
    <mergeCell ref="I222:I223"/>
    <mergeCell ref="J222:J223"/>
    <mergeCell ref="K222:K223"/>
    <mergeCell ref="L222:L223"/>
    <mergeCell ref="C213:L213"/>
    <mergeCell ref="C134:L134"/>
    <mergeCell ref="B150:H150"/>
    <mergeCell ref="I150:L150"/>
    <mergeCell ref="L135:L136"/>
    <mergeCell ref="C170:L170"/>
    <mergeCell ref="B186:H186"/>
    <mergeCell ref="I186:L186"/>
    <mergeCell ref="B171:B172"/>
    <mergeCell ref="C171:C172"/>
    <mergeCell ref="D171:D172"/>
    <mergeCell ref="E171:E172"/>
    <mergeCell ref="F171:F172"/>
    <mergeCell ref="G171:G172"/>
    <mergeCell ref="H171:H172"/>
    <mergeCell ref="H135:H136"/>
    <mergeCell ref="L201:L202"/>
    <mergeCell ref="C201:C202"/>
    <mergeCell ref="D201:D202"/>
    <mergeCell ref="C189:C190"/>
    <mergeCell ref="D189:D190"/>
    <mergeCell ref="L171:L172"/>
    <mergeCell ref="I189:I190"/>
    <mergeCell ref="J189:J190"/>
    <mergeCell ref="I108:I109"/>
    <mergeCell ref="J108:J109"/>
    <mergeCell ref="K108:K109"/>
    <mergeCell ref="B86:B87"/>
    <mergeCell ref="B2:L2"/>
    <mergeCell ref="D10:D11"/>
    <mergeCell ref="E10:E11"/>
    <mergeCell ref="C10:C11"/>
    <mergeCell ref="F3:K3"/>
    <mergeCell ref="L10:L11"/>
    <mergeCell ref="B10:B11"/>
    <mergeCell ref="F10:F11"/>
    <mergeCell ref="G10:G11"/>
    <mergeCell ref="H10:H11"/>
    <mergeCell ref="B5:L5"/>
    <mergeCell ref="D7:L7"/>
    <mergeCell ref="B7:C7"/>
    <mergeCell ref="C9:L9"/>
    <mergeCell ref="I10:I11"/>
    <mergeCell ref="K10:K11"/>
    <mergeCell ref="J10:J11"/>
    <mergeCell ref="D105:L105"/>
    <mergeCell ref="C107:L107"/>
    <mergeCell ref="L117:L118"/>
    <mergeCell ref="C117:C118"/>
    <mergeCell ref="C116:L116"/>
    <mergeCell ref="B63:H63"/>
    <mergeCell ref="C65:L65"/>
    <mergeCell ref="B66:B67"/>
    <mergeCell ref="I83:L83"/>
    <mergeCell ref="B103:H103"/>
    <mergeCell ref="I103:L103"/>
    <mergeCell ref="H108:H109"/>
    <mergeCell ref="L108:L109"/>
    <mergeCell ref="B105:C105"/>
    <mergeCell ref="C66:C67"/>
    <mergeCell ref="D66:D67"/>
    <mergeCell ref="E66:E67"/>
    <mergeCell ref="F66:F67"/>
    <mergeCell ref="G66:G67"/>
    <mergeCell ref="H66:H67"/>
    <mergeCell ref="L66:L67"/>
    <mergeCell ref="B83:H83"/>
    <mergeCell ref="I86:I87"/>
    <mergeCell ref="J86:J87"/>
    <mergeCell ref="K86:K87"/>
    <mergeCell ref="K66:K67"/>
    <mergeCell ref="L189:L190"/>
    <mergeCell ref="C188:L188"/>
    <mergeCell ref="I201:I202"/>
    <mergeCell ref="J201:J202"/>
    <mergeCell ref="K201:K202"/>
    <mergeCell ref="B108:B109"/>
    <mergeCell ref="C108:C109"/>
    <mergeCell ref="D108:D109"/>
    <mergeCell ref="E108:E109"/>
    <mergeCell ref="F108:F109"/>
    <mergeCell ref="G108:G109"/>
    <mergeCell ref="B114:H114"/>
    <mergeCell ref="I114:L114"/>
    <mergeCell ref="I117:I118"/>
    <mergeCell ref="J117:J118"/>
    <mergeCell ref="K117:K118"/>
    <mergeCell ref="E117:E118"/>
    <mergeCell ref="I153:I154"/>
    <mergeCell ref="J153:J154"/>
    <mergeCell ref="K153:K154"/>
    <mergeCell ref="I171:I172"/>
    <mergeCell ref="J171:J172"/>
    <mergeCell ref="K171:K172"/>
    <mergeCell ref="B201:B202"/>
    <mergeCell ref="F201:F202"/>
    <mergeCell ref="G201:G202"/>
    <mergeCell ref="B153:B154"/>
    <mergeCell ref="K189:K190"/>
    <mergeCell ref="E189:E190"/>
    <mergeCell ref="F189:F190"/>
    <mergeCell ref="G189:G190"/>
    <mergeCell ref="H189:H190"/>
    <mergeCell ref="I63:L63"/>
    <mergeCell ref="L86:L87"/>
    <mergeCell ref="C85:L85"/>
    <mergeCell ref="C135:C136"/>
    <mergeCell ref="D135:D136"/>
    <mergeCell ref="E135:E136"/>
    <mergeCell ref="F135:F136"/>
    <mergeCell ref="G135:G136"/>
    <mergeCell ref="B168:H168"/>
    <mergeCell ref="I168:L168"/>
    <mergeCell ref="I135:I136"/>
    <mergeCell ref="J135:J136"/>
    <mergeCell ref="K135:K136"/>
    <mergeCell ref="B189:B190"/>
    <mergeCell ref="I66:I67"/>
    <mergeCell ref="J66:J67"/>
    <mergeCell ref="I228:L228"/>
    <mergeCell ref="B211:H211"/>
    <mergeCell ref="I211:L211"/>
    <mergeCell ref="E201:E202"/>
    <mergeCell ref="B196:H196"/>
    <mergeCell ref="I196:L196"/>
    <mergeCell ref="C200:L200"/>
    <mergeCell ref="B198:C198"/>
    <mergeCell ref="H201:H202"/>
    <mergeCell ref="D198:L198"/>
    <mergeCell ref="B214:B215"/>
    <mergeCell ref="C214:C215"/>
    <mergeCell ref="D214:D215"/>
    <mergeCell ref="E214:E215"/>
    <mergeCell ref="F214:F215"/>
    <mergeCell ref="G214:G215"/>
    <mergeCell ref="H214:H215"/>
    <mergeCell ref="L214:L215"/>
    <mergeCell ref="B219:H219"/>
    <mergeCell ref="I219:L219"/>
    <mergeCell ref="I214:I215"/>
    <mergeCell ref="J214:J215"/>
    <mergeCell ref="K214:K215"/>
    <mergeCell ref="B228:H228"/>
    <mergeCell ref="C152:L152"/>
    <mergeCell ref="H153:H154"/>
    <mergeCell ref="L153:L154"/>
    <mergeCell ref="C153:C154"/>
    <mergeCell ref="D153:D154"/>
    <mergeCell ref="E153:E154"/>
    <mergeCell ref="F153:F154"/>
    <mergeCell ref="G153:G154"/>
    <mergeCell ref="I132:L132"/>
    <mergeCell ref="B132:H132"/>
    <mergeCell ref="B135:B136"/>
    <mergeCell ref="B117:B118"/>
    <mergeCell ref="F117:F118"/>
    <mergeCell ref="G117:G118"/>
    <mergeCell ref="H117:H118"/>
    <mergeCell ref="D117:D118"/>
    <mergeCell ref="C86:C87"/>
    <mergeCell ref="D86:D87"/>
    <mergeCell ref="E86:E87"/>
    <mergeCell ref="F86:F87"/>
    <mergeCell ref="G86:G87"/>
    <mergeCell ref="H86:H87"/>
  </mergeCells>
  <pageMargins left="0.23622047244094491" right="0.23622047244094491" top="0.74803149606299213" bottom="0.74803149606299213" header="0.31496062992125984" footer="0.31496062992125984"/>
  <pageSetup paperSize="9" scale="66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A000D-9C35-4E9A-A8CC-E0B78D87567A}">
  <sheetPr>
    <pageSetUpPr fitToPage="1"/>
  </sheetPr>
  <dimension ref="B1:D21"/>
  <sheetViews>
    <sheetView showGridLines="0" workbookViewId="0">
      <selection activeCell="D22" sqref="D22"/>
    </sheetView>
  </sheetViews>
  <sheetFormatPr defaultColWidth="9.140625" defaultRowHeight="14.25" x14ac:dyDescent="0.2"/>
  <cols>
    <col min="1" max="1" width="1.140625" style="1" customWidth="1"/>
    <col min="2" max="2" width="11.7109375" style="1" customWidth="1"/>
    <col min="3" max="3" width="86.85546875" style="2" customWidth="1"/>
    <col min="4" max="4" width="23.5703125" style="1" customWidth="1"/>
    <col min="5" max="16384" width="9.140625" style="1"/>
  </cols>
  <sheetData>
    <row r="1" spans="2:4" ht="6" customHeight="1" thickBot="1" x14ac:dyDescent="0.25"/>
    <row r="2" spans="2:4" ht="57.75" customHeight="1" thickBot="1" x14ac:dyDescent="0.25">
      <c r="B2" s="199" t="s">
        <v>10</v>
      </c>
      <c r="C2" s="200"/>
      <c r="D2" s="201"/>
    </row>
    <row r="3" spans="2:4" ht="5.25" customHeight="1" thickBot="1" x14ac:dyDescent="0.25"/>
    <row r="4" spans="2:4" ht="25.5" customHeight="1" thickBot="1" x14ac:dyDescent="0.25">
      <c r="B4" s="193" t="s">
        <v>6</v>
      </c>
      <c r="C4" s="194"/>
      <c r="D4" s="195"/>
    </row>
    <row r="5" spans="2:4" ht="18.75" thickBot="1" x14ac:dyDescent="0.25">
      <c r="B5" s="6" t="s">
        <v>7</v>
      </c>
      <c r="C5" s="7" t="s">
        <v>0</v>
      </c>
      <c r="D5" s="8" t="s">
        <v>8</v>
      </c>
    </row>
    <row r="6" spans="2:4" ht="30" x14ac:dyDescent="0.2">
      <c r="B6" s="29" t="s">
        <v>106</v>
      </c>
      <c r="C6" s="34" t="str">
        <f>DETALHADA!D7</f>
        <v>Obras do Sistema de Hidrantes do Porto de São Francsico do Sul e Terminal Graneleiro</v>
      </c>
      <c r="D6" s="30"/>
    </row>
    <row r="7" spans="2:4" ht="15" x14ac:dyDescent="0.2">
      <c r="B7" s="11" t="s">
        <v>122</v>
      </c>
      <c r="C7" s="12" t="str">
        <f>DETALHADA!C9</f>
        <v>Rde Hidráulica</v>
      </c>
      <c r="D7" s="13">
        <f>DETALHADA!I63</f>
        <v>0</v>
      </c>
    </row>
    <row r="8" spans="2:4" ht="15" x14ac:dyDescent="0.2">
      <c r="B8" s="9" t="s">
        <v>123</v>
      </c>
      <c r="C8" s="14" t="str">
        <f>DETALHADA!C65</f>
        <v>RTI - 75.000 Litros</v>
      </c>
      <c r="D8" s="10">
        <f>DETALHADA!I83</f>
        <v>0</v>
      </c>
    </row>
    <row r="9" spans="2:4" ht="15" x14ac:dyDescent="0.2">
      <c r="B9" s="11" t="s">
        <v>125</v>
      </c>
      <c r="C9" s="12" t="str">
        <f>DETALHADA!C85</f>
        <v>RTI - 35.000 Litros</v>
      </c>
      <c r="D9" s="13">
        <f>DETALHADA!I103</f>
        <v>0</v>
      </c>
    </row>
    <row r="10" spans="2:4" ht="15" x14ac:dyDescent="0.2">
      <c r="B10" s="9" t="s">
        <v>98</v>
      </c>
      <c r="C10" s="33" t="str">
        <f>DETALHADA!D105</f>
        <v>CASA DE BOMBAS - SUPORTES (PILARETES) CONSTRUÇÃO CIVIL</v>
      </c>
      <c r="D10" s="10"/>
    </row>
    <row r="11" spans="2:4" ht="15" x14ac:dyDescent="0.2">
      <c r="B11" s="11" t="s">
        <v>102</v>
      </c>
      <c r="C11" s="12" t="str">
        <f>DETALHADA!C107</f>
        <v>Execução das Obras dos Suportes (Pilaretes)</v>
      </c>
      <c r="D11" s="13">
        <f>DETALHADA!I114</f>
        <v>0</v>
      </c>
    </row>
    <row r="12" spans="2:4" ht="15" x14ac:dyDescent="0.2">
      <c r="B12" s="9" t="s">
        <v>103</v>
      </c>
      <c r="C12" s="14" t="str">
        <f>DETALHADA!C116</f>
        <v>Execução das Obras da Casa de Bomas (RTI - 75.000 Litros) Alvenaria e Pintura</v>
      </c>
      <c r="D12" s="10">
        <f>DETALHADA!I132</f>
        <v>0</v>
      </c>
    </row>
    <row r="13" spans="2:4" ht="15" x14ac:dyDescent="0.2">
      <c r="B13" s="11" t="s">
        <v>104</v>
      </c>
      <c r="C13" s="12" t="str">
        <f>DETALHADA!C134</f>
        <v>Custo das Instalações Elétricas e Hidráulicas  (Casa de Bomas - RTI - 75.000 Litros)</v>
      </c>
      <c r="D13" s="13">
        <f>DETALHADA!I150</f>
        <v>0</v>
      </c>
    </row>
    <row r="14" spans="2:4" ht="15" x14ac:dyDescent="0.2">
      <c r="B14" s="9" t="s">
        <v>105</v>
      </c>
      <c r="C14" s="14" t="str">
        <f>DETALHADA!C152</f>
        <v>Execução das Obras da Casa de Bomas (RTI - 35.000 Litros) Alvenaria e Pintura</v>
      </c>
      <c r="D14" s="10">
        <f>DETALHADA!I168</f>
        <v>0</v>
      </c>
    </row>
    <row r="15" spans="2:4" ht="15" x14ac:dyDescent="0.2">
      <c r="B15" s="11" t="s">
        <v>167</v>
      </c>
      <c r="C15" s="12" t="str">
        <f>DETALHADA!C170</f>
        <v>Custo das Instalações Elétricas e Hidráulicas  (Casa de Bomas - RTI - 35.000 Litros)</v>
      </c>
      <c r="D15" s="13">
        <f>DETALHADA!I186</f>
        <v>0</v>
      </c>
    </row>
    <row r="16" spans="2:4" ht="15" x14ac:dyDescent="0.2">
      <c r="B16" s="9" t="s">
        <v>178</v>
      </c>
      <c r="C16" s="14" t="str">
        <f>DETALHADA!C188</f>
        <v>Custo de Mobilização e Desmobilização</v>
      </c>
      <c r="D16" s="10">
        <f>DETALHADA!I196</f>
        <v>0</v>
      </c>
    </row>
    <row r="17" spans="2:4" ht="15" x14ac:dyDescent="0.2">
      <c r="B17" s="11" t="s">
        <v>99</v>
      </c>
      <c r="C17" s="32" t="str">
        <f>DETALHADA!D198</f>
        <v>EQUIPE TÉCNICA</v>
      </c>
      <c r="D17" s="13"/>
    </row>
    <row r="18" spans="2:4" ht="15" x14ac:dyDescent="0.2">
      <c r="B18" s="9" t="s">
        <v>100</v>
      </c>
      <c r="C18" s="14" t="str">
        <f>DETALHADA!C200</f>
        <v>Custo da Administração Local</v>
      </c>
      <c r="D18" s="10">
        <f>DETALHADA!I211</f>
        <v>0</v>
      </c>
    </row>
    <row r="19" spans="2:4" ht="15" x14ac:dyDescent="0.2">
      <c r="B19" s="11" t="s">
        <v>101</v>
      </c>
      <c r="C19" s="12" t="str">
        <f>DETALHADA!C213</f>
        <v>Custo do Escritório Canteiros de Obras</v>
      </c>
      <c r="D19" s="13">
        <f>DETALHADA!I219</f>
        <v>0</v>
      </c>
    </row>
    <row r="20" spans="2:4" ht="15.75" thickBot="1" x14ac:dyDescent="0.25">
      <c r="B20" s="110" t="s">
        <v>204</v>
      </c>
      <c r="C20" s="111" t="str">
        <f>DETALHADA!C221</f>
        <v>Custo do Projeto Executivo</v>
      </c>
      <c r="D20" s="112">
        <f>DETALHADA!I226</f>
        <v>0</v>
      </c>
    </row>
    <row r="21" spans="2:4" ht="18.75" thickBot="1" x14ac:dyDescent="0.25">
      <c r="B21" s="197" t="s">
        <v>9</v>
      </c>
      <c r="C21" s="198"/>
      <c r="D21" s="15">
        <f>SUM(D6:D20)</f>
        <v>0</v>
      </c>
    </row>
  </sheetData>
  <mergeCells count="3">
    <mergeCell ref="B21:C21"/>
    <mergeCell ref="B4:D4"/>
    <mergeCell ref="B2:D2"/>
  </mergeCells>
  <phoneticPr fontId="15" type="noConversion"/>
  <pageMargins left="0.25" right="0.25" top="0.75" bottom="0.75" header="0.3" footer="0.3"/>
  <pageSetup paperSize="9" scale="96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DETALHADA</vt:lpstr>
      <vt:lpstr>SINTETICA</vt:lpstr>
      <vt:lpstr>DETALHADA!Area_de_impressao</vt:lpstr>
      <vt:lpstr>DETALHADA!Titulos_de_impressao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Boldt</dc:creator>
  <cp:lastModifiedBy>Giuliano Guimarães</cp:lastModifiedBy>
  <cp:lastPrinted>2026-06-23T19:01:21Z</cp:lastPrinted>
  <dcterms:created xsi:type="dcterms:W3CDTF">2025-09-30T14:16:34Z</dcterms:created>
  <dcterms:modified xsi:type="dcterms:W3CDTF">2026-06-26T12:38:55Z</dcterms:modified>
</cp:coreProperties>
</file>