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IREH\Direcao\Sead\2024\Licitação\Surdos - Versão 2024\Artefatos\Anexos TR\"/>
    </mc:Choice>
  </mc:AlternateContent>
  <xr:revisionPtr revIDLastSave="0" documentId="8_{35A159DD-74B4-4C9C-A5C5-1A69295576B0}" xr6:coauthVersionLast="47" xr6:coauthVersionMax="47" xr10:uidLastSave="{00000000-0000-0000-0000-000000000000}"/>
  <bookViews>
    <workbookView xWindow="-120" yWindow="-120" windowWidth="29040" windowHeight="15720" activeTab="4" xr2:uid="{874AB4E6-44DE-4EAE-9498-5DF0B296813A}"/>
  </bookViews>
  <sheets>
    <sheet name="RESUMO" sheetId="20" r:id="rId1"/>
    <sheet name="Mão de Obra" sheetId="2" r:id="rId2"/>
    <sheet name="POSTO 1 - Aux. Adm. I" sheetId="6" r:id="rId3"/>
    <sheet name="POSTO 2 - Aux. Adm. II" sheetId="7" r:id="rId4"/>
    <sheet name="POSTO 3 -  Assist. Adm I" sheetId="8" r:id="rId5"/>
    <sheet name="POSTO 4 - Assist. Adm. II" sheetId="9" r:id="rId6"/>
    <sheet name="POSTO 5 - Analista Adm. Jr." sheetId="10" r:id="rId7"/>
    <sheet name="POSTO 6 - Aux. Lab. I" sheetId="11" r:id="rId8"/>
    <sheet name="POSTO 7 - Aux. Lab. II" sheetId="12" r:id="rId9"/>
    <sheet name="POSTO 8 - Assist. Lab. I" sheetId="13" r:id="rId10"/>
    <sheet name="POSTO 9 - Assist. Lab. II" sheetId="14" r:id="rId11"/>
    <sheet name="POSTO 10 Aux de Manut I" sheetId="15" r:id="rId12"/>
    <sheet name="POSTO 11 Meio-Oficial Manut.I" sheetId="16" r:id="rId13"/>
    <sheet name="POSTO 12 Meio-Oficial Manut. II" sheetId="17" r:id="rId14"/>
    <sheet name="POSTO 13 Meio-Oficial Manut.III" sheetId="18" r:id="rId15"/>
    <sheet name="POSTO 14 Intérprete de Libras" sheetId="19" r:id="rId16"/>
    <sheet name="POSTO 15 Psicólogo" sheetId="24" r:id="rId17"/>
    <sheet name="POSTO 16 Assist. Social" sheetId="25" r:id="rId18"/>
    <sheet name="POSTO 17 Supervisão de Educação" sheetId="28" r:id="rId19"/>
  </sheets>
  <definedNames>
    <definedName name="_xlnm.Print_Area" localSheetId="0">RESUMO!$A$5:$L$25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20" l="1"/>
  <c r="H22" i="20"/>
  <c r="I21" i="20"/>
  <c r="H21" i="20"/>
  <c r="I20" i="20"/>
  <c r="H20" i="20"/>
  <c r="I19" i="20"/>
  <c r="H19" i="20"/>
  <c r="I18" i="20"/>
  <c r="H18" i="20"/>
  <c r="I17" i="20"/>
  <c r="H17" i="20"/>
  <c r="I16" i="20"/>
  <c r="H16" i="20"/>
  <c r="I15" i="20"/>
  <c r="H15" i="20"/>
  <c r="I14" i="20"/>
  <c r="H14" i="20"/>
  <c r="I13" i="20"/>
  <c r="H13" i="20"/>
  <c r="I12" i="20"/>
  <c r="H12" i="20"/>
  <c r="I11" i="20"/>
  <c r="H11" i="20"/>
  <c r="I10" i="20"/>
  <c r="H10" i="20"/>
  <c r="I9" i="20"/>
  <c r="H9" i="20"/>
  <c r="I8" i="20"/>
  <c r="H8" i="20"/>
  <c r="I7" i="20"/>
  <c r="H7" i="20"/>
  <c r="I6" i="20"/>
  <c r="H6" i="20"/>
  <c r="D41" i="28"/>
  <c r="D42" i="28"/>
  <c r="D43" i="28"/>
  <c r="D44" i="28"/>
  <c r="D45" i="28"/>
  <c r="D46" i="28"/>
  <c r="D47" i="28"/>
  <c r="D40" i="28"/>
  <c r="D25" i="19"/>
  <c r="D26" i="19"/>
  <c r="D27" i="19"/>
  <c r="D28" i="19"/>
  <c r="D29" i="19"/>
  <c r="D24" i="19"/>
  <c r="D25" i="18"/>
  <c r="D26" i="18"/>
  <c r="D27" i="18"/>
  <c r="D28" i="18"/>
  <c r="D29" i="18"/>
  <c r="D24" i="18"/>
  <c r="D25" i="17"/>
  <c r="D26" i="17"/>
  <c r="D27" i="17"/>
  <c r="D28" i="17"/>
  <c r="D29" i="17"/>
  <c r="D24" i="17"/>
  <c r="D25" i="16"/>
  <c r="D26" i="16"/>
  <c r="D27" i="16"/>
  <c r="D28" i="16"/>
  <c r="D29" i="16"/>
  <c r="D24" i="16"/>
  <c r="D25" i="15"/>
  <c r="D26" i="15"/>
  <c r="D27" i="15"/>
  <c r="D28" i="15"/>
  <c r="D29" i="15"/>
  <c r="D24" i="15"/>
  <c r="D25" i="14"/>
  <c r="D26" i="14"/>
  <c r="D27" i="14"/>
  <c r="D28" i="14"/>
  <c r="D29" i="14"/>
  <c r="D24" i="14"/>
  <c r="D25" i="13"/>
  <c r="D26" i="13"/>
  <c r="D27" i="13"/>
  <c r="D28" i="13"/>
  <c r="D29" i="13"/>
  <c r="D24" i="13"/>
  <c r="D88" i="12"/>
  <c r="D25" i="12"/>
  <c r="D26" i="12"/>
  <c r="D27" i="12"/>
  <c r="D28" i="12"/>
  <c r="D29" i="12"/>
  <c r="D24" i="12"/>
  <c r="D88" i="7"/>
  <c r="D25" i="7"/>
  <c r="D26" i="7"/>
  <c r="D27" i="7"/>
  <c r="D28" i="7"/>
  <c r="D29" i="7"/>
  <c r="D24" i="7"/>
  <c r="D111" i="6"/>
  <c r="D112" i="6"/>
  <c r="D113" i="6"/>
  <c r="D110" i="6"/>
  <c r="D108" i="6"/>
  <c r="D107" i="6"/>
  <c r="D114" i="6" s="1"/>
  <c r="D88" i="6"/>
  <c r="D79" i="6"/>
  <c r="D80" i="6"/>
  <c r="D81" i="6"/>
  <c r="D82" i="6"/>
  <c r="D83" i="6"/>
  <c r="D84" i="6"/>
  <c r="D71" i="6"/>
  <c r="D72" i="6"/>
  <c r="D73" i="6"/>
  <c r="D74" i="6"/>
  <c r="D70" i="6"/>
  <c r="E51" i="6"/>
  <c r="D52" i="6"/>
  <c r="D53" i="6"/>
  <c r="D54" i="6"/>
  <c r="D55" i="6"/>
  <c r="D56" i="6"/>
  <c r="D57" i="6"/>
  <c r="D58" i="6"/>
  <c r="D51" i="6"/>
  <c r="D41" i="6"/>
  <c r="D42" i="6"/>
  <c r="D43" i="6"/>
  <c r="D44" i="6"/>
  <c r="D45" i="6"/>
  <c r="D46" i="6"/>
  <c r="D47" i="6"/>
  <c r="D40" i="6"/>
  <c r="D35" i="6"/>
  <c r="D36" i="6"/>
  <c r="D34" i="6"/>
  <c r="D25" i="6"/>
  <c r="D26" i="6"/>
  <c r="D27" i="6"/>
  <c r="D28" i="6"/>
  <c r="D29" i="6"/>
  <c r="D24" i="6"/>
  <c r="E51" i="28"/>
  <c r="E51" i="25"/>
  <c r="D111" i="28"/>
  <c r="D112" i="28"/>
  <c r="D113" i="28"/>
  <c r="D110" i="28"/>
  <c r="D108" i="28"/>
  <c r="D107" i="28"/>
  <c r="D88" i="28"/>
  <c r="D80" i="28"/>
  <c r="D81" i="28"/>
  <c r="D82" i="28"/>
  <c r="D83" i="28"/>
  <c r="D84" i="28"/>
  <c r="D79" i="28"/>
  <c r="D71" i="28"/>
  <c r="D72" i="28"/>
  <c r="D73" i="28"/>
  <c r="D74" i="28"/>
  <c r="D70" i="28"/>
  <c r="D52" i="28"/>
  <c r="D53" i="28"/>
  <c r="D54" i="28"/>
  <c r="D55" i="28"/>
  <c r="D56" i="28"/>
  <c r="D57" i="28"/>
  <c r="D58" i="28"/>
  <c r="D51" i="28"/>
  <c r="D35" i="28"/>
  <c r="D36" i="28"/>
  <c r="D34" i="28"/>
  <c r="D37" i="28" s="1"/>
  <c r="D25" i="28"/>
  <c r="D26" i="28"/>
  <c r="D27" i="28"/>
  <c r="D28" i="28"/>
  <c r="D29" i="28"/>
  <c r="D24" i="28"/>
  <c r="D111" i="25"/>
  <c r="D112" i="25"/>
  <c r="D113" i="25"/>
  <c r="D110" i="25"/>
  <c r="D108" i="25"/>
  <c r="D107" i="25"/>
  <c r="D114" i="25" s="1"/>
  <c r="D88" i="25"/>
  <c r="D80" i="25"/>
  <c r="D81" i="25"/>
  <c r="D82" i="25"/>
  <c r="D83" i="25"/>
  <c r="D84" i="25"/>
  <c r="D79" i="25"/>
  <c r="D71" i="25"/>
  <c r="D72" i="25"/>
  <c r="D73" i="25"/>
  <c r="D74" i="25"/>
  <c r="D70" i="25"/>
  <c r="D52" i="25"/>
  <c r="D53" i="25"/>
  <c r="D54" i="25"/>
  <c r="D55" i="25"/>
  <c r="D56" i="25"/>
  <c r="D57" i="25"/>
  <c r="D58" i="25"/>
  <c r="D51" i="25"/>
  <c r="D41" i="25"/>
  <c r="D42" i="25"/>
  <c r="D43" i="25"/>
  <c r="D44" i="25"/>
  <c r="D45" i="25"/>
  <c r="D46" i="25"/>
  <c r="D47" i="25"/>
  <c r="D40" i="25"/>
  <c r="D35" i="25"/>
  <c r="D36" i="25"/>
  <c r="D34" i="25"/>
  <c r="D25" i="25"/>
  <c r="D26" i="25"/>
  <c r="D27" i="25"/>
  <c r="D28" i="25"/>
  <c r="D29" i="25"/>
  <c r="D24" i="25"/>
  <c r="D111" i="24"/>
  <c r="D112" i="24"/>
  <c r="D113" i="24"/>
  <c r="D110" i="24"/>
  <c r="D108" i="24"/>
  <c r="D107" i="24"/>
  <c r="D88" i="24"/>
  <c r="D80" i="24"/>
  <c r="D81" i="24"/>
  <c r="D82" i="24"/>
  <c r="D83" i="24"/>
  <c r="D84" i="24"/>
  <c r="D79" i="24"/>
  <c r="D71" i="24"/>
  <c r="D72" i="24"/>
  <c r="D73" i="24"/>
  <c r="D74" i="24"/>
  <c r="D70" i="24"/>
  <c r="D52" i="24"/>
  <c r="D53" i="24"/>
  <c r="D54" i="24"/>
  <c r="D55" i="24"/>
  <c r="D56" i="24"/>
  <c r="D57" i="24"/>
  <c r="D58" i="24"/>
  <c r="D51" i="24"/>
  <c r="E51" i="24" s="1"/>
  <c r="D47" i="24"/>
  <c r="D41" i="24"/>
  <c r="D42" i="24"/>
  <c r="D43" i="24"/>
  <c r="D44" i="24"/>
  <c r="D45" i="24"/>
  <c r="D46" i="24"/>
  <c r="D40" i="24"/>
  <c r="D35" i="24"/>
  <c r="D36" i="24"/>
  <c r="D34" i="24"/>
  <c r="D25" i="24"/>
  <c r="D26" i="24"/>
  <c r="D27" i="24"/>
  <c r="D28" i="24"/>
  <c r="D29" i="24"/>
  <c r="D24" i="24"/>
  <c r="D111" i="19"/>
  <c r="D112" i="19"/>
  <c r="D113" i="19"/>
  <c r="D110" i="19"/>
  <c r="D108" i="19"/>
  <c r="D107" i="19"/>
  <c r="D88" i="19"/>
  <c r="D80" i="19"/>
  <c r="D81" i="19"/>
  <c r="D82" i="19"/>
  <c r="D83" i="19"/>
  <c r="D84" i="19"/>
  <c r="D79" i="19"/>
  <c r="D71" i="19"/>
  <c r="D72" i="19"/>
  <c r="D73" i="19"/>
  <c r="D74" i="19"/>
  <c r="D70" i="19"/>
  <c r="D52" i="19"/>
  <c r="D53" i="19"/>
  <c r="D54" i="19"/>
  <c r="D55" i="19"/>
  <c r="D56" i="19"/>
  <c r="D57" i="19"/>
  <c r="D58" i="19"/>
  <c r="D51" i="19"/>
  <c r="E51" i="19" s="1"/>
  <c r="D41" i="19"/>
  <c r="D42" i="19"/>
  <c r="D43" i="19"/>
  <c r="D44" i="19"/>
  <c r="D45" i="19"/>
  <c r="D46" i="19"/>
  <c r="D47" i="19"/>
  <c r="D40" i="19"/>
  <c r="D35" i="19"/>
  <c r="D36" i="19"/>
  <c r="D34" i="19"/>
  <c r="D111" i="18"/>
  <c r="D112" i="18"/>
  <c r="D113" i="18"/>
  <c r="D110" i="18"/>
  <c r="D108" i="18"/>
  <c r="D107" i="18"/>
  <c r="D114" i="18" s="1"/>
  <c r="D88" i="18"/>
  <c r="D80" i="18"/>
  <c r="D81" i="18"/>
  <c r="D82" i="18"/>
  <c r="D83" i="18"/>
  <c r="D84" i="18"/>
  <c r="D79" i="18"/>
  <c r="D71" i="18"/>
  <c r="D72" i="18"/>
  <c r="D73" i="18"/>
  <c r="D74" i="18"/>
  <c r="D70" i="18"/>
  <c r="D52" i="18"/>
  <c r="D53" i="18"/>
  <c r="D54" i="18"/>
  <c r="D55" i="18"/>
  <c r="D56" i="18"/>
  <c r="D57" i="18"/>
  <c r="D58" i="18"/>
  <c r="D51" i="18"/>
  <c r="E51" i="18" s="1"/>
  <c r="D41" i="18"/>
  <c r="D42" i="18"/>
  <c r="D43" i="18"/>
  <c r="D44" i="18"/>
  <c r="D45" i="18"/>
  <c r="D46" i="18"/>
  <c r="D47" i="18"/>
  <c r="D40" i="18"/>
  <c r="D35" i="18"/>
  <c r="D36" i="18"/>
  <c r="D34" i="18"/>
  <c r="D111" i="17"/>
  <c r="D112" i="17"/>
  <c r="D113" i="17"/>
  <c r="D110" i="17"/>
  <c r="D108" i="17"/>
  <c r="D107" i="17"/>
  <c r="D88" i="17"/>
  <c r="D80" i="17"/>
  <c r="D81" i="17"/>
  <c r="D82" i="17"/>
  <c r="D83" i="17"/>
  <c r="D84" i="17"/>
  <c r="D79" i="17"/>
  <c r="D71" i="17"/>
  <c r="D72" i="17"/>
  <c r="D73" i="17"/>
  <c r="D74" i="17"/>
  <c r="D70" i="17"/>
  <c r="D52" i="17"/>
  <c r="D53" i="17"/>
  <c r="D54" i="17"/>
  <c r="D55" i="17"/>
  <c r="D56" i="17"/>
  <c r="D57" i="17"/>
  <c r="D58" i="17"/>
  <c r="D51" i="17"/>
  <c r="E51" i="17" s="1"/>
  <c r="D41" i="17"/>
  <c r="D42" i="17"/>
  <c r="D43" i="17"/>
  <c r="D44" i="17"/>
  <c r="D45" i="17"/>
  <c r="D46" i="17"/>
  <c r="D47" i="17"/>
  <c r="D40" i="17"/>
  <c r="D35" i="17"/>
  <c r="D36" i="17"/>
  <c r="D34" i="17"/>
  <c r="D111" i="16"/>
  <c r="D112" i="16"/>
  <c r="D113" i="16"/>
  <c r="D110" i="16"/>
  <c r="D108" i="16"/>
  <c r="D107" i="16"/>
  <c r="D88" i="16"/>
  <c r="D80" i="16"/>
  <c r="D81" i="16"/>
  <c r="D82" i="16"/>
  <c r="D83" i="16"/>
  <c r="D84" i="16"/>
  <c r="D79" i="16"/>
  <c r="D71" i="16"/>
  <c r="D72" i="16"/>
  <c r="D73" i="16"/>
  <c r="D74" i="16"/>
  <c r="D70" i="16"/>
  <c r="E51" i="15"/>
  <c r="D52" i="16"/>
  <c r="D53" i="16"/>
  <c r="D54" i="16"/>
  <c r="D55" i="16"/>
  <c r="D56" i="16"/>
  <c r="D57" i="16"/>
  <c r="D58" i="16"/>
  <c r="D51" i="16"/>
  <c r="E51" i="16" s="1"/>
  <c r="D41" i="16"/>
  <c r="D42" i="16"/>
  <c r="D43" i="16"/>
  <c r="D44" i="16"/>
  <c r="D45" i="16"/>
  <c r="D46" i="16"/>
  <c r="D47" i="16"/>
  <c r="D40" i="16"/>
  <c r="D35" i="16"/>
  <c r="D36" i="16"/>
  <c r="D34" i="16"/>
  <c r="D88" i="15"/>
  <c r="D111" i="15"/>
  <c r="D112" i="15"/>
  <c r="D113" i="15"/>
  <c r="D110" i="15"/>
  <c r="D108" i="15"/>
  <c r="D107" i="15"/>
  <c r="D80" i="15"/>
  <c r="D81" i="15"/>
  <c r="D82" i="15"/>
  <c r="D83" i="15"/>
  <c r="D84" i="15"/>
  <c r="D79" i="15"/>
  <c r="D71" i="15"/>
  <c r="D72" i="15"/>
  <c r="D73" i="15"/>
  <c r="D74" i="15"/>
  <c r="D70" i="15"/>
  <c r="D75" i="15" s="1"/>
  <c r="D52" i="15"/>
  <c r="D53" i="15"/>
  <c r="D54" i="15"/>
  <c r="D55" i="15"/>
  <c r="D56" i="15"/>
  <c r="D57" i="15"/>
  <c r="D58" i="15"/>
  <c r="D51" i="15"/>
  <c r="D41" i="15"/>
  <c r="D42" i="15"/>
  <c r="D43" i="15"/>
  <c r="D44" i="15"/>
  <c r="D45" i="15"/>
  <c r="D46" i="15"/>
  <c r="D47" i="15"/>
  <c r="D40" i="15"/>
  <c r="D35" i="15"/>
  <c r="D36" i="15"/>
  <c r="D34" i="15"/>
  <c r="D111" i="14"/>
  <c r="D112" i="14"/>
  <c r="D113" i="14"/>
  <c r="D110" i="14"/>
  <c r="D108" i="14"/>
  <c r="D107" i="14"/>
  <c r="D88" i="14"/>
  <c r="D80" i="14"/>
  <c r="D81" i="14"/>
  <c r="D82" i="14"/>
  <c r="D83" i="14"/>
  <c r="D84" i="14"/>
  <c r="D79" i="14"/>
  <c r="D71" i="14"/>
  <c r="D72" i="14"/>
  <c r="D73" i="14"/>
  <c r="D74" i="14"/>
  <c r="D70" i="14"/>
  <c r="E51" i="13"/>
  <c r="D52" i="14"/>
  <c r="D53" i="14"/>
  <c r="D54" i="14"/>
  <c r="D55" i="14"/>
  <c r="D56" i="14"/>
  <c r="D57" i="14"/>
  <c r="D58" i="14"/>
  <c r="D51" i="14"/>
  <c r="E51" i="14" s="1"/>
  <c r="D41" i="14"/>
  <c r="D42" i="14"/>
  <c r="D43" i="14"/>
  <c r="D44" i="14"/>
  <c r="D45" i="14"/>
  <c r="D46" i="14"/>
  <c r="D47" i="14"/>
  <c r="D40" i="14"/>
  <c r="D35" i="14"/>
  <c r="D36" i="14"/>
  <c r="D34" i="14"/>
  <c r="D111" i="13"/>
  <c r="D112" i="13"/>
  <c r="D113" i="13"/>
  <c r="D110" i="13"/>
  <c r="D108" i="13"/>
  <c r="D107" i="13"/>
  <c r="D88" i="13"/>
  <c r="D80" i="13"/>
  <c r="D81" i="13"/>
  <c r="D82" i="13"/>
  <c r="D83" i="13"/>
  <c r="D84" i="13"/>
  <c r="D79" i="13"/>
  <c r="D71" i="13"/>
  <c r="D72" i="13"/>
  <c r="D73" i="13"/>
  <c r="D74" i="13"/>
  <c r="D70" i="13"/>
  <c r="D52" i="13"/>
  <c r="D53" i="13"/>
  <c r="D54" i="13"/>
  <c r="D55" i="13"/>
  <c r="D56" i="13"/>
  <c r="D57" i="13"/>
  <c r="D58" i="13"/>
  <c r="D51" i="13"/>
  <c r="D41" i="13"/>
  <c r="D42" i="13"/>
  <c r="D43" i="13"/>
  <c r="D44" i="13"/>
  <c r="D45" i="13"/>
  <c r="D46" i="13"/>
  <c r="D47" i="13"/>
  <c r="D40" i="13"/>
  <c r="D35" i="13"/>
  <c r="D36" i="13"/>
  <c r="D34" i="13"/>
  <c r="D111" i="12"/>
  <c r="D112" i="12"/>
  <c r="D113" i="12"/>
  <c r="D110" i="12"/>
  <c r="D108" i="12"/>
  <c r="D107" i="12"/>
  <c r="D80" i="12"/>
  <c r="D81" i="12"/>
  <c r="D82" i="12"/>
  <c r="D83" i="12"/>
  <c r="D84" i="12"/>
  <c r="D79" i="12"/>
  <c r="D71" i="12"/>
  <c r="D72" i="12"/>
  <c r="D73" i="12"/>
  <c r="D74" i="12"/>
  <c r="D70" i="12"/>
  <c r="D52" i="12"/>
  <c r="D53" i="12"/>
  <c r="D54" i="12"/>
  <c r="D55" i="12"/>
  <c r="D56" i="12"/>
  <c r="D57" i="12"/>
  <c r="D58" i="12"/>
  <c r="D51" i="12"/>
  <c r="E51" i="12" s="1"/>
  <c r="D41" i="12"/>
  <c r="D42" i="12"/>
  <c r="D43" i="12"/>
  <c r="D44" i="12"/>
  <c r="D45" i="12"/>
  <c r="D46" i="12"/>
  <c r="D47" i="12"/>
  <c r="D40" i="12"/>
  <c r="D35" i="12"/>
  <c r="D36" i="12"/>
  <c r="D34" i="12"/>
  <c r="D114" i="14" l="1"/>
  <c r="D114" i="13"/>
  <c r="D114" i="15"/>
  <c r="D114" i="19"/>
  <c r="D114" i="24"/>
  <c r="D114" i="28"/>
  <c r="D114" i="12"/>
  <c r="D114" i="16"/>
  <c r="D114" i="17"/>
  <c r="D111" i="11"/>
  <c r="D112" i="11"/>
  <c r="D113" i="11"/>
  <c r="D110" i="11"/>
  <c r="D108" i="11"/>
  <c r="D107" i="11"/>
  <c r="D114" i="11" s="1"/>
  <c r="D88" i="11"/>
  <c r="D80" i="11"/>
  <c r="D81" i="11"/>
  <c r="D82" i="11"/>
  <c r="D83" i="11"/>
  <c r="D84" i="11"/>
  <c r="D79" i="11"/>
  <c r="D71" i="11"/>
  <c r="D72" i="11"/>
  <c r="D73" i="11"/>
  <c r="D74" i="11"/>
  <c r="D70" i="11"/>
  <c r="E51" i="10"/>
  <c r="D52" i="11"/>
  <c r="D53" i="11"/>
  <c r="D54" i="11"/>
  <c r="D55" i="11"/>
  <c r="D56" i="11"/>
  <c r="D57" i="11"/>
  <c r="D58" i="11"/>
  <c r="D51" i="11"/>
  <c r="E51" i="11" s="1"/>
  <c r="D41" i="11"/>
  <c r="D42" i="11"/>
  <c r="D43" i="11"/>
  <c r="D44" i="11"/>
  <c r="D45" i="11"/>
  <c r="D46" i="11"/>
  <c r="D47" i="11"/>
  <c r="D40" i="11"/>
  <c r="D35" i="11"/>
  <c r="D36" i="11"/>
  <c r="D34" i="11"/>
  <c r="D25" i="11"/>
  <c r="D26" i="11"/>
  <c r="D27" i="11"/>
  <c r="D28" i="11"/>
  <c r="D29" i="11"/>
  <c r="D24" i="11"/>
  <c r="D111" i="10"/>
  <c r="D112" i="10"/>
  <c r="D113" i="10"/>
  <c r="D110" i="10"/>
  <c r="D108" i="10"/>
  <c r="D107" i="10"/>
  <c r="D88" i="10"/>
  <c r="D80" i="10"/>
  <c r="D81" i="10"/>
  <c r="D82" i="10"/>
  <c r="D83" i="10"/>
  <c r="D84" i="10"/>
  <c r="D79" i="10"/>
  <c r="D71" i="10"/>
  <c r="D72" i="10"/>
  <c r="D73" i="10"/>
  <c r="D74" i="10"/>
  <c r="D70" i="10"/>
  <c r="D52" i="10"/>
  <c r="D53" i="10"/>
  <c r="D54" i="10"/>
  <c r="D55" i="10"/>
  <c r="D56" i="10"/>
  <c r="D57" i="10"/>
  <c r="D58" i="10"/>
  <c r="D51" i="10"/>
  <c r="D41" i="10"/>
  <c r="D42" i="10"/>
  <c r="D43" i="10"/>
  <c r="D44" i="10"/>
  <c r="D45" i="10"/>
  <c r="D46" i="10"/>
  <c r="D47" i="10"/>
  <c r="D40" i="10"/>
  <c r="D35" i="10"/>
  <c r="D36" i="10"/>
  <c r="D34" i="10"/>
  <c r="D25" i="10"/>
  <c r="D26" i="10"/>
  <c r="D27" i="10"/>
  <c r="D28" i="10"/>
  <c r="D29" i="10"/>
  <c r="D24" i="10"/>
  <c r="D111" i="9"/>
  <c r="D112" i="9"/>
  <c r="D113" i="9"/>
  <c r="D110" i="9"/>
  <c r="D108" i="9"/>
  <c r="D107" i="9"/>
  <c r="D88" i="9"/>
  <c r="D80" i="9"/>
  <c r="D81" i="9"/>
  <c r="D82" i="9"/>
  <c r="D83" i="9"/>
  <c r="D84" i="9"/>
  <c r="D79" i="9"/>
  <c r="D71" i="9"/>
  <c r="D72" i="9"/>
  <c r="D73" i="9"/>
  <c r="D74" i="9"/>
  <c r="D70" i="9"/>
  <c r="D52" i="9"/>
  <c r="E52" i="9" s="1"/>
  <c r="D53" i="9"/>
  <c r="D54" i="9"/>
  <c r="D55" i="9"/>
  <c r="D56" i="9"/>
  <c r="D57" i="9"/>
  <c r="D58" i="9"/>
  <c r="D51" i="9"/>
  <c r="E51" i="9" s="1"/>
  <c r="D41" i="9"/>
  <c r="D42" i="9"/>
  <c r="D43" i="9"/>
  <c r="D44" i="9"/>
  <c r="D45" i="9"/>
  <c r="D46" i="9"/>
  <c r="D47" i="9"/>
  <c r="D40" i="9"/>
  <c r="D35" i="9"/>
  <c r="D36" i="9"/>
  <c r="D34" i="9"/>
  <c r="D25" i="9"/>
  <c r="D26" i="9"/>
  <c r="D27" i="9"/>
  <c r="D28" i="9"/>
  <c r="D29" i="9"/>
  <c r="D24" i="9"/>
  <c r="D114" i="2"/>
  <c r="D111" i="8"/>
  <c r="D112" i="8"/>
  <c r="D113" i="8"/>
  <c r="D110" i="8"/>
  <c r="D108" i="8"/>
  <c r="D107" i="8"/>
  <c r="D88" i="8"/>
  <c r="D80" i="8"/>
  <c r="D81" i="8"/>
  <c r="D82" i="8"/>
  <c r="D83" i="8"/>
  <c r="D84" i="8"/>
  <c r="D79" i="8"/>
  <c r="D71" i="8"/>
  <c r="D72" i="8"/>
  <c r="D73" i="8"/>
  <c r="D74" i="8"/>
  <c r="D70" i="8"/>
  <c r="D52" i="8"/>
  <c r="D53" i="8"/>
  <c r="D54" i="8"/>
  <c r="D55" i="8"/>
  <c r="D56" i="8"/>
  <c r="D57" i="8"/>
  <c r="D58" i="8"/>
  <c r="D51" i="8"/>
  <c r="E51" i="8" s="1"/>
  <c r="D41" i="8"/>
  <c r="D42" i="8"/>
  <c r="D43" i="8"/>
  <c r="D44" i="8"/>
  <c r="D45" i="8"/>
  <c r="D46" i="8"/>
  <c r="D47" i="8"/>
  <c r="D40" i="8"/>
  <c r="D35" i="8"/>
  <c r="D36" i="8"/>
  <c r="D34" i="8"/>
  <c r="D25" i="8"/>
  <c r="D26" i="8"/>
  <c r="D27" i="8"/>
  <c r="D28" i="8"/>
  <c r="D29" i="8"/>
  <c r="D24" i="8"/>
  <c r="D111" i="7"/>
  <c r="D112" i="7"/>
  <c r="D113" i="7"/>
  <c r="D110" i="7"/>
  <c r="D108" i="7"/>
  <c r="D107" i="7"/>
  <c r="D114" i="7" s="1"/>
  <c r="D80" i="7"/>
  <c r="D81" i="7"/>
  <c r="D82" i="7"/>
  <c r="D83" i="7"/>
  <c r="D84" i="7"/>
  <c r="D79" i="7"/>
  <c r="D71" i="7"/>
  <c r="D72" i="7"/>
  <c r="D73" i="7"/>
  <c r="D74" i="7"/>
  <c r="D70" i="7"/>
  <c r="D41" i="7"/>
  <c r="D42" i="7"/>
  <c r="D43" i="7"/>
  <c r="D44" i="7"/>
  <c r="D45" i="7"/>
  <c r="D46" i="7"/>
  <c r="D47" i="7"/>
  <c r="D40" i="7"/>
  <c r="D114" i="9" l="1"/>
  <c r="D114" i="10"/>
  <c r="D114" i="8"/>
  <c r="D52" i="7"/>
  <c r="D53" i="7"/>
  <c r="D54" i="7"/>
  <c r="D55" i="7"/>
  <c r="D56" i="7"/>
  <c r="D57" i="7"/>
  <c r="D58" i="7"/>
  <c r="D51" i="7"/>
  <c r="E51" i="7" s="1"/>
  <c r="D35" i="7"/>
  <c r="D36" i="7"/>
  <c r="D34" i="7"/>
  <c r="E52" i="6" l="1"/>
  <c r="E55" i="6"/>
  <c r="E26" i="2"/>
  <c r="E26" i="6"/>
  <c r="D85" i="6" l="1"/>
  <c r="H23" i="20" l="1"/>
  <c r="C133" i="28" l="1"/>
  <c r="C131" i="28"/>
  <c r="C130" i="28"/>
  <c r="C129" i="28"/>
  <c r="C128" i="28"/>
  <c r="C127" i="28"/>
  <c r="D116" i="28"/>
  <c r="E103" i="28"/>
  <c r="E131" i="28" s="1"/>
  <c r="D89" i="28"/>
  <c r="D85" i="28"/>
  <c r="D75" i="28"/>
  <c r="E63" i="28"/>
  <c r="E59" i="28"/>
  <c r="E65" i="28" s="1"/>
  <c r="D48" i="28"/>
  <c r="E26" i="28"/>
  <c r="E30" i="28" s="1"/>
  <c r="C133" i="25"/>
  <c r="C131" i="25"/>
  <c r="C130" i="25"/>
  <c r="C129" i="25"/>
  <c r="C128" i="25"/>
  <c r="C127" i="25"/>
  <c r="D116" i="25"/>
  <c r="E103" i="25"/>
  <c r="E131" i="25" s="1"/>
  <c r="D89" i="25"/>
  <c r="D85" i="25"/>
  <c r="D75" i="25"/>
  <c r="E63" i="25"/>
  <c r="E59" i="25"/>
  <c r="E65" i="25" s="1"/>
  <c r="D37" i="25"/>
  <c r="E26" i="25"/>
  <c r="E30" i="25" s="1"/>
  <c r="C133" i="24"/>
  <c r="C131" i="24"/>
  <c r="C130" i="24"/>
  <c r="C129" i="24"/>
  <c r="C128" i="24"/>
  <c r="C127" i="24"/>
  <c r="D116" i="24"/>
  <c r="E103" i="24"/>
  <c r="E131" i="24" s="1"/>
  <c r="D89" i="24"/>
  <c r="D85" i="24"/>
  <c r="D75" i="24"/>
  <c r="E63" i="24"/>
  <c r="E59" i="24"/>
  <c r="E65" i="24" s="1"/>
  <c r="D48" i="24"/>
  <c r="D37" i="24"/>
  <c r="E26" i="24"/>
  <c r="E30" i="24" s="1"/>
  <c r="E47" i="25" l="1"/>
  <c r="E84" i="28"/>
  <c r="E70" i="28"/>
  <c r="E44" i="28"/>
  <c r="E127" i="28"/>
  <c r="E74" i="28"/>
  <c r="E42" i="28"/>
  <c r="E34" i="28"/>
  <c r="E88" i="28"/>
  <c r="E89" i="28" s="1"/>
  <c r="E94" i="28" s="1"/>
  <c r="E81" i="28"/>
  <c r="E73" i="28"/>
  <c r="E80" i="28"/>
  <c r="E72" i="28"/>
  <c r="E46" i="28"/>
  <c r="E40" i="28"/>
  <c r="E79" i="28"/>
  <c r="E71" i="28"/>
  <c r="E45" i="28"/>
  <c r="E83" i="28"/>
  <c r="E43" i="28"/>
  <c r="E36" i="28"/>
  <c r="E82" i="28"/>
  <c r="E35" i="28"/>
  <c r="E41" i="28"/>
  <c r="E47" i="28"/>
  <c r="E36" i="25"/>
  <c r="E74" i="25"/>
  <c r="E88" i="25"/>
  <c r="E89" i="25" s="1"/>
  <c r="E94" i="25" s="1"/>
  <c r="E34" i="25"/>
  <c r="E73" i="25"/>
  <c r="E41" i="25"/>
  <c r="E82" i="25"/>
  <c r="E42" i="25"/>
  <c r="E80" i="25"/>
  <c r="E72" i="25"/>
  <c r="E46" i="25"/>
  <c r="E40" i="25"/>
  <c r="E79" i="25"/>
  <c r="E71" i="25"/>
  <c r="E45" i="25"/>
  <c r="E84" i="25"/>
  <c r="E70" i="25"/>
  <c r="E44" i="25"/>
  <c r="E127" i="25"/>
  <c r="E83" i="25"/>
  <c r="E43" i="25"/>
  <c r="E35" i="25"/>
  <c r="E81" i="25"/>
  <c r="D48" i="25"/>
  <c r="E84" i="24"/>
  <c r="E70" i="24"/>
  <c r="E44" i="24"/>
  <c r="E127" i="24"/>
  <c r="E83" i="24"/>
  <c r="E43" i="24"/>
  <c r="E36" i="24"/>
  <c r="E82" i="24"/>
  <c r="E74" i="24"/>
  <c r="E42" i="24"/>
  <c r="E35" i="24"/>
  <c r="E88" i="24"/>
  <c r="E89" i="24" s="1"/>
  <c r="E94" i="24" s="1"/>
  <c r="E81" i="24"/>
  <c r="E73" i="24"/>
  <c r="E41" i="24"/>
  <c r="E34" i="24"/>
  <c r="E80" i="24"/>
  <c r="E72" i="24"/>
  <c r="E46" i="24"/>
  <c r="E40" i="24"/>
  <c r="E79" i="24"/>
  <c r="E71" i="24"/>
  <c r="E45" i="24"/>
  <c r="E47" i="24"/>
  <c r="E55" i="19"/>
  <c r="E54" i="19"/>
  <c r="E53" i="19"/>
  <c r="E52" i="19"/>
  <c r="E55" i="18"/>
  <c r="E54" i="18"/>
  <c r="E56" i="17"/>
  <c r="E55" i="17"/>
  <c r="E54" i="17"/>
  <c r="E53" i="17"/>
  <c r="E52" i="17"/>
  <c r="E56" i="16"/>
  <c r="E55" i="16"/>
  <c r="E54" i="16"/>
  <c r="E53" i="16"/>
  <c r="E52" i="16"/>
  <c r="E56" i="15"/>
  <c r="E55" i="15"/>
  <c r="E54" i="15"/>
  <c r="E53" i="15"/>
  <c r="E52" i="15"/>
  <c r="E56" i="14"/>
  <c r="E55" i="14"/>
  <c r="E54" i="14"/>
  <c r="E53" i="14"/>
  <c r="E52" i="14"/>
  <c r="E56" i="13"/>
  <c r="E55" i="13"/>
  <c r="E54" i="13"/>
  <c r="E53" i="13"/>
  <c r="E52" i="13"/>
  <c r="E56" i="12"/>
  <c r="E55" i="12"/>
  <c r="E54" i="12"/>
  <c r="E53" i="12"/>
  <c r="E52" i="12"/>
  <c r="E56" i="11"/>
  <c r="E55" i="11"/>
  <c r="E54" i="11"/>
  <c r="E53" i="11"/>
  <c r="E52" i="11"/>
  <c r="E56" i="10"/>
  <c r="E55" i="10"/>
  <c r="E54" i="10"/>
  <c r="E53" i="10"/>
  <c r="E52" i="10"/>
  <c r="E56" i="9"/>
  <c r="E55" i="9"/>
  <c r="E54" i="9"/>
  <c r="E53" i="9"/>
  <c r="E56" i="8"/>
  <c r="E55" i="8"/>
  <c r="E54" i="8"/>
  <c r="E53" i="8"/>
  <c r="E52" i="8"/>
  <c r="E56" i="7"/>
  <c r="E55" i="7"/>
  <c r="E54" i="7"/>
  <c r="E53" i="7"/>
  <c r="E52" i="7"/>
  <c r="E56" i="6"/>
  <c r="E54" i="6"/>
  <c r="E85" i="24" l="1"/>
  <c r="E93" i="24" s="1"/>
  <c r="E95" i="24" s="1"/>
  <c r="E130" i="24" s="1"/>
  <c r="E85" i="28"/>
  <c r="E93" i="28" s="1"/>
  <c r="E95" i="28" s="1"/>
  <c r="E130" i="28" s="1"/>
  <c r="E48" i="28"/>
  <c r="E64" i="28" s="1"/>
  <c r="E66" i="28" s="1"/>
  <c r="E128" i="28" s="1"/>
  <c r="E75" i="28"/>
  <c r="E129" i="28" s="1"/>
  <c r="E37" i="28"/>
  <c r="E37" i="25"/>
  <c r="E85" i="25"/>
  <c r="E93" i="25" s="1"/>
  <c r="E95" i="25" s="1"/>
  <c r="E130" i="25" s="1"/>
  <c r="E48" i="25"/>
  <c r="E64" i="25" s="1"/>
  <c r="E66" i="25" s="1"/>
  <c r="E128" i="25" s="1"/>
  <c r="E75" i="25"/>
  <c r="E129" i="25" s="1"/>
  <c r="E48" i="24"/>
  <c r="E64" i="24" s="1"/>
  <c r="E66" i="24" s="1"/>
  <c r="E128" i="24" s="1"/>
  <c r="E75" i="24"/>
  <c r="E129" i="24" s="1"/>
  <c r="E37" i="24"/>
  <c r="E103" i="14"/>
  <c r="E131" i="14" s="1"/>
  <c r="E103" i="18"/>
  <c r="E131" i="18" s="1"/>
  <c r="E103" i="12"/>
  <c r="E131" i="12" s="1"/>
  <c r="E103" i="15"/>
  <c r="E131" i="15" s="1"/>
  <c r="E103" i="16"/>
  <c r="E131" i="16" s="1"/>
  <c r="E103" i="17"/>
  <c r="E131" i="17" s="1"/>
  <c r="E103" i="19"/>
  <c r="E131" i="19" s="1"/>
  <c r="C133" i="19"/>
  <c r="C131" i="19"/>
  <c r="C130" i="19"/>
  <c r="C129" i="19"/>
  <c r="C128" i="19"/>
  <c r="C127" i="19"/>
  <c r="D116" i="19"/>
  <c r="D85" i="19"/>
  <c r="D75" i="19"/>
  <c r="E59" i="19"/>
  <c r="E65" i="19" s="1"/>
  <c r="D48" i="19"/>
  <c r="D89" i="19" s="1"/>
  <c r="D37" i="19"/>
  <c r="E26" i="19"/>
  <c r="E30" i="19" s="1"/>
  <c r="C133" i="18"/>
  <c r="C131" i="18"/>
  <c r="C130" i="18"/>
  <c r="C129" i="18"/>
  <c r="C128" i="18"/>
  <c r="C127" i="18"/>
  <c r="D116" i="18"/>
  <c r="D85" i="18"/>
  <c r="D75" i="18"/>
  <c r="E53" i="18"/>
  <c r="E52" i="18"/>
  <c r="D48" i="18"/>
  <c r="D37" i="18"/>
  <c r="E26" i="18"/>
  <c r="E30" i="18" s="1"/>
  <c r="C133" i="17"/>
  <c r="C131" i="17"/>
  <c r="C130" i="17"/>
  <c r="C129" i="17"/>
  <c r="C128" i="17"/>
  <c r="C127" i="17"/>
  <c r="D116" i="17"/>
  <c r="D85" i="17"/>
  <c r="D75" i="17"/>
  <c r="E59" i="17"/>
  <c r="E65" i="17" s="1"/>
  <c r="D48" i="17"/>
  <c r="D37" i="17"/>
  <c r="E26" i="17"/>
  <c r="E30" i="17" s="1"/>
  <c r="C133" i="16"/>
  <c r="C131" i="16"/>
  <c r="C130" i="16"/>
  <c r="C129" i="16"/>
  <c r="C128" i="16"/>
  <c r="C127" i="16"/>
  <c r="D116" i="16"/>
  <c r="D85" i="16"/>
  <c r="D75" i="16"/>
  <c r="E59" i="16"/>
  <c r="E65" i="16" s="1"/>
  <c r="D48" i="16"/>
  <c r="D37" i="16"/>
  <c r="E26" i="16"/>
  <c r="E30" i="16" s="1"/>
  <c r="C133" i="15"/>
  <c r="C131" i="15"/>
  <c r="C130" i="15"/>
  <c r="C129" i="15"/>
  <c r="C128" i="15"/>
  <c r="C127" i="15"/>
  <c r="D116" i="15"/>
  <c r="D85" i="15"/>
  <c r="E59" i="15"/>
  <c r="E65" i="15" s="1"/>
  <c r="D48" i="15"/>
  <c r="D37" i="15"/>
  <c r="E26" i="15"/>
  <c r="E30" i="15" s="1"/>
  <c r="C133" i="14"/>
  <c r="C131" i="14"/>
  <c r="C130" i="14"/>
  <c r="C129" i="14"/>
  <c r="C128" i="14"/>
  <c r="C127" i="14"/>
  <c r="D116" i="14"/>
  <c r="D85" i="14"/>
  <c r="D75" i="14"/>
  <c r="E59" i="14"/>
  <c r="E65" i="14" s="1"/>
  <c r="D48" i="14"/>
  <c r="D37" i="14"/>
  <c r="E26" i="14"/>
  <c r="E30" i="14" s="1"/>
  <c r="C133" i="13"/>
  <c r="C131" i="13"/>
  <c r="C130" i="13"/>
  <c r="C129" i="13"/>
  <c r="C128" i="13"/>
  <c r="C127" i="13"/>
  <c r="D116" i="13"/>
  <c r="E103" i="13"/>
  <c r="E131" i="13" s="1"/>
  <c r="D85" i="13"/>
  <c r="D75" i="13"/>
  <c r="E59" i="13"/>
  <c r="E65" i="13" s="1"/>
  <c r="D48" i="13"/>
  <c r="D37" i="13"/>
  <c r="E26" i="13"/>
  <c r="E30" i="13" s="1"/>
  <c r="C133" i="12"/>
  <c r="C131" i="12"/>
  <c r="C130" i="12"/>
  <c r="C129" i="12"/>
  <c r="C128" i="12"/>
  <c r="C127" i="12"/>
  <c r="D116" i="12"/>
  <c r="D85" i="12"/>
  <c r="D75" i="12"/>
  <c r="E59" i="12"/>
  <c r="E65" i="12" s="1"/>
  <c r="D48" i="12"/>
  <c r="D37" i="12"/>
  <c r="E26" i="12"/>
  <c r="E30" i="12" s="1"/>
  <c r="C133" i="11"/>
  <c r="C131" i="11"/>
  <c r="C130" i="11"/>
  <c r="C129" i="11"/>
  <c r="C128" i="11"/>
  <c r="C127" i="11"/>
  <c r="D116" i="11"/>
  <c r="E103" i="11"/>
  <c r="E131" i="11" s="1"/>
  <c r="D85" i="11"/>
  <c r="D75" i="11"/>
  <c r="E59" i="11"/>
  <c r="E65" i="11" s="1"/>
  <c r="D48" i="11"/>
  <c r="D37" i="11"/>
  <c r="E26" i="11"/>
  <c r="E30" i="11" s="1"/>
  <c r="E72" i="11" s="1"/>
  <c r="C133" i="10"/>
  <c r="C131" i="10"/>
  <c r="C130" i="10"/>
  <c r="C129" i="10"/>
  <c r="C128" i="10"/>
  <c r="C127" i="10"/>
  <c r="D116" i="10"/>
  <c r="E103" i="10"/>
  <c r="E131" i="10" s="1"/>
  <c r="D85" i="10"/>
  <c r="D75" i="10"/>
  <c r="E59" i="10"/>
  <c r="E65" i="10" s="1"/>
  <c r="D48" i="10"/>
  <c r="D37" i="10"/>
  <c r="E26" i="10"/>
  <c r="E30" i="10" s="1"/>
  <c r="E79" i="10" s="1"/>
  <c r="C133" i="9"/>
  <c r="C131" i="9"/>
  <c r="C130" i="9"/>
  <c r="C129" i="9"/>
  <c r="C128" i="9"/>
  <c r="C127" i="9"/>
  <c r="D116" i="9"/>
  <c r="E103" i="9"/>
  <c r="E131" i="9" s="1"/>
  <c r="D85" i="9"/>
  <c r="D75" i="9"/>
  <c r="E59" i="9"/>
  <c r="E65" i="9" s="1"/>
  <c r="D48" i="9"/>
  <c r="D37" i="9"/>
  <c r="E26" i="9"/>
  <c r="E30" i="9" s="1"/>
  <c r="C133" i="8"/>
  <c r="C131" i="8"/>
  <c r="C130" i="8"/>
  <c r="C129" i="8"/>
  <c r="C128" i="8"/>
  <c r="C127" i="8"/>
  <c r="D116" i="8"/>
  <c r="E103" i="8"/>
  <c r="E131" i="8" s="1"/>
  <c r="D85" i="8"/>
  <c r="D75" i="8"/>
  <c r="E59" i="8"/>
  <c r="E65" i="8" s="1"/>
  <c r="D48" i="8"/>
  <c r="D37" i="8"/>
  <c r="E26" i="8"/>
  <c r="E30" i="8" s="1"/>
  <c r="C133" i="7"/>
  <c r="C131" i="7"/>
  <c r="C130" i="7"/>
  <c r="C129" i="7"/>
  <c r="C128" i="7"/>
  <c r="C127" i="7"/>
  <c r="D116" i="7"/>
  <c r="E103" i="7"/>
  <c r="E131" i="7" s="1"/>
  <c r="D85" i="7"/>
  <c r="D75" i="7"/>
  <c r="E59" i="7"/>
  <c r="E65" i="7" s="1"/>
  <c r="D48" i="7"/>
  <c r="D37" i="7"/>
  <c r="E26" i="7"/>
  <c r="E30" i="7" s="1"/>
  <c r="E53" i="6"/>
  <c r="E59" i="6"/>
  <c r="E65" i="6" s="1"/>
  <c r="E30" i="6"/>
  <c r="C133" i="6"/>
  <c r="C131" i="6"/>
  <c r="C130" i="6"/>
  <c r="C129" i="6"/>
  <c r="C128" i="6"/>
  <c r="C127" i="6"/>
  <c r="D116" i="6"/>
  <c r="D75" i="6"/>
  <c r="D48" i="6"/>
  <c r="D37" i="6"/>
  <c r="E70" i="7" l="1"/>
  <c r="E72" i="7"/>
  <c r="E71" i="7"/>
  <c r="E74" i="7"/>
  <c r="E73" i="7"/>
  <c r="E70" i="6"/>
  <c r="E127" i="6"/>
  <c r="E34" i="6"/>
  <c r="E132" i="28"/>
  <c r="E107" i="28" s="1"/>
  <c r="E132" i="25"/>
  <c r="E107" i="25" s="1"/>
  <c r="E132" i="24"/>
  <c r="E107" i="24" s="1"/>
  <c r="D89" i="17"/>
  <c r="D89" i="16"/>
  <c r="D89" i="15"/>
  <c r="D89" i="13"/>
  <c r="D89" i="7"/>
  <c r="D89" i="18"/>
  <c r="D89" i="14"/>
  <c r="D89" i="12"/>
  <c r="D89" i="11"/>
  <c r="D89" i="10"/>
  <c r="D89" i="9"/>
  <c r="D89" i="8"/>
  <c r="D89" i="6"/>
  <c r="E59" i="18"/>
  <c r="E65" i="18" s="1"/>
  <c r="E72" i="19"/>
  <c r="E47" i="19"/>
  <c r="E34" i="19"/>
  <c r="E127" i="19"/>
  <c r="E71" i="19"/>
  <c r="E46" i="19"/>
  <c r="E84" i="19"/>
  <c r="E70" i="19"/>
  <c r="E45" i="19"/>
  <c r="E83" i="19"/>
  <c r="E44" i="19"/>
  <c r="E82" i="19"/>
  <c r="E43" i="19"/>
  <c r="E81" i="19"/>
  <c r="E42" i="19"/>
  <c r="E73" i="19"/>
  <c r="E80" i="19"/>
  <c r="E41" i="19"/>
  <c r="E79" i="19"/>
  <c r="E40" i="19"/>
  <c r="E35" i="19"/>
  <c r="E88" i="19"/>
  <c r="E89" i="19" s="1"/>
  <c r="E94" i="19" s="1"/>
  <c r="E74" i="19"/>
  <c r="E36" i="19"/>
  <c r="E72" i="18"/>
  <c r="E47" i="18"/>
  <c r="E34" i="18"/>
  <c r="E127" i="18"/>
  <c r="E71" i="18"/>
  <c r="E46" i="18"/>
  <c r="E84" i="18"/>
  <c r="E70" i="18"/>
  <c r="E45" i="18"/>
  <c r="E73" i="18"/>
  <c r="E83" i="18"/>
  <c r="E44" i="18"/>
  <c r="E82" i="18"/>
  <c r="E43" i="18"/>
  <c r="E81" i="18"/>
  <c r="E42" i="18"/>
  <c r="E80" i="18"/>
  <c r="E41" i="18"/>
  <c r="E35" i="18"/>
  <c r="E79" i="18"/>
  <c r="E40" i="18"/>
  <c r="E74" i="18"/>
  <c r="E36" i="18"/>
  <c r="E72" i="17"/>
  <c r="E47" i="17"/>
  <c r="E34" i="17"/>
  <c r="E127" i="17"/>
  <c r="E71" i="17"/>
  <c r="E46" i="17"/>
  <c r="E84" i="17"/>
  <c r="E70" i="17"/>
  <c r="E45" i="17"/>
  <c r="E83" i="17"/>
  <c r="E44" i="17"/>
  <c r="E82" i="17"/>
  <c r="E43" i="17"/>
  <c r="E81" i="17"/>
  <c r="E42" i="17"/>
  <c r="E80" i="17"/>
  <c r="E41" i="17"/>
  <c r="E35" i="17"/>
  <c r="E79" i="17"/>
  <c r="E40" i="17"/>
  <c r="E73" i="17"/>
  <c r="E88" i="17"/>
  <c r="E89" i="17" s="1"/>
  <c r="E94" i="17" s="1"/>
  <c r="E74" i="17"/>
  <c r="E36" i="17"/>
  <c r="E72" i="16"/>
  <c r="E47" i="16"/>
  <c r="E34" i="16"/>
  <c r="E84" i="16"/>
  <c r="E127" i="16"/>
  <c r="E71" i="16"/>
  <c r="E46" i="16"/>
  <c r="E82" i="16"/>
  <c r="E43" i="16"/>
  <c r="E81" i="16"/>
  <c r="E42" i="16"/>
  <c r="E80" i="16"/>
  <c r="E41" i="16"/>
  <c r="E79" i="16"/>
  <c r="E40" i="16"/>
  <c r="E70" i="16"/>
  <c r="E83" i="16"/>
  <c r="E74" i="16"/>
  <c r="E36" i="16"/>
  <c r="E44" i="16"/>
  <c r="E73" i="16"/>
  <c r="E35" i="16"/>
  <c r="E45" i="16"/>
  <c r="E72" i="15"/>
  <c r="E47" i="15"/>
  <c r="E34" i="15"/>
  <c r="E127" i="15"/>
  <c r="E71" i="15"/>
  <c r="E46" i="15"/>
  <c r="E84" i="15"/>
  <c r="E70" i="15"/>
  <c r="E45" i="15"/>
  <c r="E83" i="15"/>
  <c r="E44" i="15"/>
  <c r="E82" i="15"/>
  <c r="E43" i="15"/>
  <c r="E35" i="15"/>
  <c r="E81" i="15"/>
  <c r="E42" i="15"/>
  <c r="E80" i="15"/>
  <c r="E41" i="15"/>
  <c r="E79" i="15"/>
  <c r="E40" i="15"/>
  <c r="E73" i="15"/>
  <c r="E88" i="15"/>
  <c r="E89" i="15" s="1"/>
  <c r="E94" i="15" s="1"/>
  <c r="E74" i="15"/>
  <c r="E36" i="15"/>
  <c r="E72" i="14"/>
  <c r="E47" i="14"/>
  <c r="E34" i="14"/>
  <c r="E73" i="14"/>
  <c r="E127" i="14"/>
  <c r="E71" i="14"/>
  <c r="E46" i="14"/>
  <c r="E84" i="14"/>
  <c r="E70" i="14"/>
  <c r="E45" i="14"/>
  <c r="E83" i="14"/>
  <c r="E44" i="14"/>
  <c r="E74" i="14"/>
  <c r="E82" i="14"/>
  <c r="E43" i="14"/>
  <c r="E81" i="14"/>
  <c r="E42" i="14"/>
  <c r="E80" i="14"/>
  <c r="E41" i="14"/>
  <c r="E36" i="14"/>
  <c r="E79" i="14"/>
  <c r="E40" i="14"/>
  <c r="E35" i="14"/>
  <c r="E72" i="13"/>
  <c r="E47" i="13"/>
  <c r="E34" i="13"/>
  <c r="E127" i="13"/>
  <c r="E71" i="13"/>
  <c r="E46" i="13"/>
  <c r="E84" i="13"/>
  <c r="E70" i="13"/>
  <c r="E45" i="13"/>
  <c r="E83" i="13"/>
  <c r="E44" i="13"/>
  <c r="E82" i="13"/>
  <c r="E43" i="13"/>
  <c r="E80" i="13"/>
  <c r="E41" i="13"/>
  <c r="E79" i="13"/>
  <c r="E40" i="13"/>
  <c r="E81" i="13"/>
  <c r="E42" i="13"/>
  <c r="E88" i="13"/>
  <c r="E89" i="13" s="1"/>
  <c r="E94" i="13" s="1"/>
  <c r="E74" i="13"/>
  <c r="E36" i="13"/>
  <c r="E73" i="13"/>
  <c r="E35" i="13"/>
  <c r="E72" i="12"/>
  <c r="E47" i="12"/>
  <c r="E34" i="12"/>
  <c r="E83" i="12"/>
  <c r="E44" i="12"/>
  <c r="E82" i="12"/>
  <c r="E36" i="12"/>
  <c r="E35" i="12"/>
  <c r="E127" i="12"/>
  <c r="E71" i="12"/>
  <c r="E46" i="12"/>
  <c r="E43" i="12"/>
  <c r="E84" i="12"/>
  <c r="E70" i="12"/>
  <c r="E45" i="12"/>
  <c r="E73" i="12"/>
  <c r="E81" i="12"/>
  <c r="E42" i="12"/>
  <c r="E80" i="12"/>
  <c r="E41" i="12"/>
  <c r="E79" i="12"/>
  <c r="E40" i="12"/>
  <c r="E74" i="12"/>
  <c r="E83" i="11"/>
  <c r="E44" i="11"/>
  <c r="E41" i="11"/>
  <c r="E80" i="11"/>
  <c r="E35" i="11"/>
  <c r="E73" i="11"/>
  <c r="E36" i="11"/>
  <c r="E74" i="11"/>
  <c r="E40" i="11"/>
  <c r="E79" i="11"/>
  <c r="E42" i="11"/>
  <c r="E81" i="11"/>
  <c r="E43" i="11"/>
  <c r="E82" i="11"/>
  <c r="E45" i="11"/>
  <c r="E70" i="11"/>
  <c r="E84" i="11"/>
  <c r="E46" i="11"/>
  <c r="E71" i="11"/>
  <c r="E127" i="11"/>
  <c r="E34" i="11"/>
  <c r="E47" i="11"/>
  <c r="E72" i="10"/>
  <c r="E47" i="10"/>
  <c r="E34" i="10"/>
  <c r="E127" i="10"/>
  <c r="E71" i="10"/>
  <c r="E46" i="10"/>
  <c r="E84" i="10"/>
  <c r="E70" i="10"/>
  <c r="E45" i="10"/>
  <c r="E83" i="10"/>
  <c r="E44" i="10"/>
  <c r="E36" i="10"/>
  <c r="E82" i="10"/>
  <c r="E43" i="10"/>
  <c r="E81" i="10"/>
  <c r="E42" i="10"/>
  <c r="E80" i="10"/>
  <c r="E41" i="10"/>
  <c r="E40" i="10"/>
  <c r="E74" i="10"/>
  <c r="E73" i="10"/>
  <c r="E35" i="10"/>
  <c r="E72" i="9"/>
  <c r="E47" i="9"/>
  <c r="E34" i="9"/>
  <c r="E43" i="9"/>
  <c r="E73" i="9"/>
  <c r="E127" i="9"/>
  <c r="E71" i="9"/>
  <c r="E46" i="9"/>
  <c r="E84" i="9"/>
  <c r="E70" i="9"/>
  <c r="E45" i="9"/>
  <c r="E83" i="9"/>
  <c r="E44" i="9"/>
  <c r="E82" i="9"/>
  <c r="E81" i="9"/>
  <c r="E42" i="9"/>
  <c r="E80" i="9"/>
  <c r="E41" i="9"/>
  <c r="E35" i="9"/>
  <c r="E79" i="9"/>
  <c r="E40" i="9"/>
  <c r="E74" i="9"/>
  <c r="E36" i="9"/>
  <c r="E72" i="8"/>
  <c r="E47" i="8"/>
  <c r="E34" i="8"/>
  <c r="E83" i="8"/>
  <c r="E42" i="8"/>
  <c r="E127" i="8"/>
  <c r="E71" i="8"/>
  <c r="E46" i="8"/>
  <c r="E44" i="8"/>
  <c r="E82" i="8"/>
  <c r="E84" i="8"/>
  <c r="E70" i="8"/>
  <c r="E45" i="8"/>
  <c r="E43" i="8"/>
  <c r="E35" i="8"/>
  <c r="E81" i="8"/>
  <c r="E80" i="8"/>
  <c r="E41" i="8"/>
  <c r="E36" i="8"/>
  <c r="E73" i="8"/>
  <c r="E79" i="8"/>
  <c r="E40" i="8"/>
  <c r="E74" i="8"/>
  <c r="E40" i="6"/>
  <c r="E47" i="7"/>
  <c r="E34" i="7"/>
  <c r="E83" i="7"/>
  <c r="E127" i="7"/>
  <c r="E46" i="7"/>
  <c r="E44" i="7"/>
  <c r="E82" i="7"/>
  <c r="E43" i="7"/>
  <c r="E81" i="7"/>
  <c r="E42" i="7"/>
  <c r="E84" i="7"/>
  <c r="E45" i="7"/>
  <c r="E80" i="7"/>
  <c r="E41" i="7"/>
  <c r="E36" i="7"/>
  <c r="E79" i="7"/>
  <c r="E40" i="7"/>
  <c r="E35" i="7"/>
  <c r="E88" i="7"/>
  <c r="E89" i="7" s="1"/>
  <c r="E94" i="7" s="1"/>
  <c r="E84" i="6"/>
  <c r="E44" i="6"/>
  <c r="E79" i="6"/>
  <c r="E83" i="6"/>
  <c r="E43" i="6"/>
  <c r="E82" i="6"/>
  <c r="E42" i="6"/>
  <c r="E81" i="6"/>
  <c r="E41" i="6"/>
  <c r="E80" i="6"/>
  <c r="E72" i="6"/>
  <c r="E45" i="6"/>
  <c r="E88" i="6"/>
  <c r="E89" i="6" s="1"/>
  <c r="E94" i="6" s="1"/>
  <c r="E46" i="6"/>
  <c r="E71" i="6"/>
  <c r="E36" i="6"/>
  <c r="E35" i="6"/>
  <c r="E74" i="6"/>
  <c r="E73" i="6"/>
  <c r="E47" i="6"/>
  <c r="E88" i="18" l="1"/>
  <c r="E89" i="18" s="1"/>
  <c r="E94" i="18" s="1"/>
  <c r="E88" i="16"/>
  <c r="E89" i="16" s="1"/>
  <c r="E94" i="16" s="1"/>
  <c r="E88" i="12"/>
  <c r="E89" i="12" s="1"/>
  <c r="E94" i="12" s="1"/>
  <c r="E88" i="11"/>
  <c r="E89" i="11" s="1"/>
  <c r="E94" i="11" s="1"/>
  <c r="E88" i="9"/>
  <c r="E89" i="9" s="1"/>
  <c r="E94" i="9" s="1"/>
  <c r="E75" i="9"/>
  <c r="E129" i="9" s="1"/>
  <c r="E88" i="8"/>
  <c r="E89" i="8" s="1"/>
  <c r="E94" i="8" s="1"/>
  <c r="E108" i="28"/>
  <c r="E118" i="28" s="1"/>
  <c r="E120" i="28" s="1"/>
  <c r="E108" i="25"/>
  <c r="E118" i="25" s="1"/>
  <c r="E120" i="25" s="1"/>
  <c r="E108" i="24"/>
  <c r="E118" i="24" s="1"/>
  <c r="E120" i="24" s="1"/>
  <c r="E88" i="14"/>
  <c r="E89" i="14" s="1"/>
  <c r="E94" i="14" s="1"/>
  <c r="E75" i="14"/>
  <c r="E129" i="14" s="1"/>
  <c r="E88" i="10"/>
  <c r="E89" i="10" s="1"/>
  <c r="E94" i="10" s="1"/>
  <c r="E85" i="12"/>
  <c r="E93" i="12" s="1"/>
  <c r="E37" i="11"/>
  <c r="E63" i="11" s="1"/>
  <c r="E37" i="10"/>
  <c r="E63" i="10" s="1"/>
  <c r="E85" i="18"/>
  <c r="E93" i="18" s="1"/>
  <c r="E75" i="8"/>
  <c r="E129" i="8" s="1"/>
  <c r="E75" i="19"/>
  <c r="E129" i="19" s="1"/>
  <c r="E85" i="19"/>
  <c r="E93" i="19" s="1"/>
  <c r="E95" i="19" s="1"/>
  <c r="E130" i="19" s="1"/>
  <c r="E48" i="19"/>
  <c r="E64" i="19" s="1"/>
  <c r="E37" i="19"/>
  <c r="E63" i="19" s="1"/>
  <c r="E48" i="18"/>
  <c r="E64" i="18" s="1"/>
  <c r="E75" i="18"/>
  <c r="E129" i="18" s="1"/>
  <c r="E37" i="18"/>
  <c r="E63" i="18" s="1"/>
  <c r="E85" i="17"/>
  <c r="E93" i="17" s="1"/>
  <c r="E95" i="17" s="1"/>
  <c r="E130" i="17" s="1"/>
  <c r="E75" i="17"/>
  <c r="E129" i="17" s="1"/>
  <c r="E48" i="17"/>
  <c r="E64" i="17" s="1"/>
  <c r="E37" i="17"/>
  <c r="E63" i="17" s="1"/>
  <c r="E75" i="16"/>
  <c r="E129" i="16" s="1"/>
  <c r="E37" i="16"/>
  <c r="E63" i="16" s="1"/>
  <c r="E48" i="16"/>
  <c r="E64" i="16" s="1"/>
  <c r="E85" i="16"/>
  <c r="E93" i="16" s="1"/>
  <c r="E95" i="16" s="1"/>
  <c r="E130" i="16" s="1"/>
  <c r="E75" i="15"/>
  <c r="E129" i="15" s="1"/>
  <c r="E37" i="15"/>
  <c r="E63" i="15" s="1"/>
  <c r="E85" i="15"/>
  <c r="E93" i="15" s="1"/>
  <c r="E95" i="15" s="1"/>
  <c r="E130" i="15" s="1"/>
  <c r="E48" i="15"/>
  <c r="E64" i="15" s="1"/>
  <c r="E48" i="14"/>
  <c r="E64" i="14" s="1"/>
  <c r="E37" i="14"/>
  <c r="E63" i="14" s="1"/>
  <c r="E85" i="14"/>
  <c r="E93" i="14" s="1"/>
  <c r="E75" i="13"/>
  <c r="E129" i="13" s="1"/>
  <c r="E48" i="13"/>
  <c r="E64" i="13" s="1"/>
  <c r="E85" i="13"/>
  <c r="E93" i="13" s="1"/>
  <c r="E95" i="13" s="1"/>
  <c r="E130" i="13" s="1"/>
  <c r="E37" i="13"/>
  <c r="E63" i="13" s="1"/>
  <c r="E48" i="12"/>
  <c r="E64" i="12" s="1"/>
  <c r="E75" i="12"/>
  <c r="E129" i="12" s="1"/>
  <c r="E37" i="12"/>
  <c r="E63" i="12" s="1"/>
  <c r="E48" i="11"/>
  <c r="E64" i="11" s="1"/>
  <c r="E85" i="11"/>
  <c r="E93" i="11" s="1"/>
  <c r="E75" i="11"/>
  <c r="E129" i="11" s="1"/>
  <c r="E48" i="10"/>
  <c r="E64" i="10" s="1"/>
  <c r="E85" i="10"/>
  <c r="E93" i="10" s="1"/>
  <c r="E75" i="10"/>
  <c r="E129" i="10" s="1"/>
  <c r="E85" i="9"/>
  <c r="E93" i="9" s="1"/>
  <c r="E37" i="9"/>
  <c r="E63" i="9" s="1"/>
  <c r="E48" i="9"/>
  <c r="E64" i="9" s="1"/>
  <c r="E48" i="8"/>
  <c r="E64" i="8" s="1"/>
  <c r="E85" i="8"/>
  <c r="E93" i="8" s="1"/>
  <c r="E37" i="8"/>
  <c r="E63" i="8" s="1"/>
  <c r="E37" i="6"/>
  <c r="E63" i="6" s="1"/>
  <c r="E48" i="7"/>
  <c r="E64" i="7" s="1"/>
  <c r="E85" i="7"/>
  <c r="E93" i="7" s="1"/>
  <c r="E95" i="7" s="1"/>
  <c r="E130" i="7" s="1"/>
  <c r="E75" i="7"/>
  <c r="E129" i="7" s="1"/>
  <c r="E37" i="7"/>
  <c r="E63" i="7" s="1"/>
  <c r="E85" i="6"/>
  <c r="E48" i="6"/>
  <c r="E64" i="6" s="1"/>
  <c r="E75" i="6"/>
  <c r="E129" i="6" s="1"/>
  <c r="E66" i="8" l="1"/>
  <c r="E95" i="18"/>
  <c r="E130" i="18" s="1"/>
  <c r="E66" i="6"/>
  <c r="E128" i="6" s="1"/>
  <c r="E66" i="19"/>
  <c r="E128" i="19" s="1"/>
  <c r="E132" i="19" s="1"/>
  <c r="E107" i="19" s="1"/>
  <c r="E66" i="17"/>
  <c r="E128" i="17" s="1"/>
  <c r="E132" i="17" s="1"/>
  <c r="E107" i="17" s="1"/>
  <c r="E95" i="14"/>
  <c r="E130" i="14" s="1"/>
  <c r="E95" i="12"/>
  <c r="E130" i="12" s="1"/>
  <c r="E95" i="11"/>
  <c r="E130" i="11" s="1"/>
  <c r="E95" i="9"/>
  <c r="E130" i="9" s="1"/>
  <c r="E95" i="8"/>
  <c r="E130" i="8" s="1"/>
  <c r="E110" i="28"/>
  <c r="E122" i="28"/>
  <c r="E113" i="28"/>
  <c r="E112" i="28"/>
  <c r="E111" i="28"/>
  <c r="E122" i="25"/>
  <c r="E112" i="25"/>
  <c r="E111" i="25"/>
  <c r="E110" i="25"/>
  <c r="E113" i="25"/>
  <c r="E110" i="24"/>
  <c r="E122" i="24"/>
  <c r="E113" i="24"/>
  <c r="E112" i="24"/>
  <c r="E111" i="24"/>
  <c r="E95" i="10"/>
  <c r="E130" i="10" s="1"/>
  <c r="E66" i="10"/>
  <c r="E128" i="10" s="1"/>
  <c r="E66" i="18"/>
  <c r="E128" i="18" s="1"/>
  <c r="E66" i="11"/>
  <c r="E128" i="11" s="1"/>
  <c r="E66" i="16"/>
  <c r="E128" i="16" s="1"/>
  <c r="E132" i="16" s="1"/>
  <c r="E107" i="16" s="1"/>
  <c r="E66" i="14"/>
  <c r="E128" i="14" s="1"/>
  <c r="E66" i="7"/>
  <c r="E128" i="7" s="1"/>
  <c r="E132" i="7" s="1"/>
  <c r="E107" i="7" s="1"/>
  <c r="E66" i="15"/>
  <c r="E128" i="15" s="1"/>
  <c r="E132" i="15" s="1"/>
  <c r="E66" i="13"/>
  <c r="E128" i="13" s="1"/>
  <c r="E132" i="13" s="1"/>
  <c r="E107" i="13" s="1"/>
  <c r="E66" i="12"/>
  <c r="E128" i="12" s="1"/>
  <c r="E66" i="9"/>
  <c r="E128" i="9" s="1"/>
  <c r="E128" i="8"/>
  <c r="E93" i="6"/>
  <c r="E95" i="6" s="1"/>
  <c r="E130" i="6" s="1"/>
  <c r="E132" i="12" l="1"/>
  <c r="E107" i="12" s="1"/>
  <c r="E132" i="11"/>
  <c r="E107" i="11" s="1"/>
  <c r="E108" i="11" s="1"/>
  <c r="E118" i="11" s="1"/>
  <c r="E120" i="11" s="1"/>
  <c r="E132" i="9"/>
  <c r="E107" i="9" s="1"/>
  <c r="E132" i="18"/>
  <c r="E107" i="18" s="1"/>
  <c r="E108" i="18" s="1"/>
  <c r="E118" i="18" s="1"/>
  <c r="E120" i="18" s="1"/>
  <c r="E132" i="6"/>
  <c r="E107" i="6" s="1"/>
  <c r="E108" i="6" s="1"/>
  <c r="E114" i="28"/>
  <c r="E133" i="28" s="1"/>
  <c r="E134" i="28" s="1"/>
  <c r="E114" i="25"/>
  <c r="E133" i="25" s="1"/>
  <c r="E134" i="25" s="1"/>
  <c r="E114" i="24"/>
  <c r="E133" i="24" s="1"/>
  <c r="E134" i="24" s="1"/>
  <c r="E132" i="14"/>
  <c r="E132" i="10"/>
  <c r="E107" i="10" s="1"/>
  <c r="E108" i="10" s="1"/>
  <c r="E118" i="10" s="1"/>
  <c r="E120" i="10" s="1"/>
  <c r="E132" i="8"/>
  <c r="E107" i="8" s="1"/>
  <c r="E108" i="8" s="1"/>
  <c r="E118" i="8" s="1"/>
  <c r="E120" i="8" s="1"/>
  <c r="E108" i="19"/>
  <c r="E118" i="19" s="1"/>
  <c r="E120" i="19" s="1"/>
  <c r="E108" i="17"/>
  <c r="E118" i="17" s="1"/>
  <c r="E120" i="17" s="1"/>
  <c r="E108" i="16"/>
  <c r="E118" i="16" s="1"/>
  <c r="E120" i="16" s="1"/>
  <c r="E107" i="15"/>
  <c r="E108" i="13"/>
  <c r="E118" i="13" s="1"/>
  <c r="E120" i="13" s="1"/>
  <c r="E108" i="7"/>
  <c r="E118" i="7" s="1"/>
  <c r="E120" i="7" s="1"/>
  <c r="E136" i="24" l="1"/>
  <c r="J20" i="20"/>
  <c r="K20" i="20" s="1"/>
  <c r="L20" i="20" s="1"/>
  <c r="E136" i="25"/>
  <c r="J21" i="20"/>
  <c r="K21" i="20" s="1"/>
  <c r="L21" i="20" s="1"/>
  <c r="E136" i="28"/>
  <c r="J22" i="20"/>
  <c r="K22" i="20" s="1"/>
  <c r="L22" i="20" s="1"/>
  <c r="E107" i="14"/>
  <c r="E108" i="14" s="1"/>
  <c r="E118" i="14" s="1"/>
  <c r="E120" i="14" s="1"/>
  <c r="E110" i="19"/>
  <c r="E122" i="19"/>
  <c r="E111" i="19"/>
  <c r="E113" i="19"/>
  <c r="E112" i="19"/>
  <c r="E110" i="18"/>
  <c r="E111" i="18"/>
  <c r="E122" i="18"/>
  <c r="E113" i="18"/>
  <c r="E112" i="18"/>
  <c r="E110" i="17"/>
  <c r="E122" i="17"/>
  <c r="E113" i="17"/>
  <c r="E111" i="17"/>
  <c r="E112" i="17"/>
  <c r="E110" i="16"/>
  <c r="E113" i="16"/>
  <c r="E112" i="16"/>
  <c r="E122" i="16"/>
  <c r="E111" i="16"/>
  <c r="E108" i="15"/>
  <c r="E118" i="15" s="1"/>
  <c r="E120" i="15" s="1"/>
  <c r="E110" i="13"/>
  <c r="E122" i="13"/>
  <c r="E113" i="13"/>
  <c r="E112" i="13"/>
  <c r="E111" i="13"/>
  <c r="E108" i="12"/>
  <c r="E118" i="12" s="1"/>
  <c r="E120" i="12" s="1"/>
  <c r="E110" i="11"/>
  <c r="E122" i="11"/>
  <c r="E113" i="11"/>
  <c r="E112" i="11"/>
  <c r="E111" i="11"/>
  <c r="E110" i="10"/>
  <c r="E112" i="10"/>
  <c r="E122" i="10"/>
  <c r="E111" i="10"/>
  <c r="E113" i="10"/>
  <c r="E108" i="9"/>
  <c r="E118" i="9" s="1"/>
  <c r="E120" i="9" s="1"/>
  <c r="E110" i="8"/>
  <c r="E113" i="8"/>
  <c r="E122" i="8"/>
  <c r="E111" i="8"/>
  <c r="E112" i="8"/>
  <c r="E110" i="7"/>
  <c r="E111" i="7"/>
  <c r="E122" i="7"/>
  <c r="E113" i="7"/>
  <c r="E112" i="7"/>
  <c r="C127" i="2"/>
  <c r="E122" i="14" l="1"/>
  <c r="E111" i="14"/>
  <c r="E112" i="14"/>
  <c r="E113" i="14"/>
  <c r="E110" i="14"/>
  <c r="E114" i="19"/>
  <c r="E133" i="19" s="1"/>
  <c r="E134" i="19" s="1"/>
  <c r="E114" i="18"/>
  <c r="E133" i="18" s="1"/>
  <c r="E134" i="18" s="1"/>
  <c r="E114" i="17"/>
  <c r="E133" i="17" s="1"/>
  <c r="E134" i="17" s="1"/>
  <c r="E114" i="16"/>
  <c r="E133" i="16" s="1"/>
  <c r="E134" i="16" s="1"/>
  <c r="E110" i="15"/>
  <c r="E111" i="15"/>
  <c r="E122" i="15"/>
  <c r="E113" i="15"/>
  <c r="E112" i="15"/>
  <c r="E114" i="13"/>
  <c r="E133" i="13" s="1"/>
  <c r="E134" i="13" s="1"/>
  <c r="E110" i="12"/>
  <c r="E111" i="12"/>
  <c r="E122" i="12"/>
  <c r="E112" i="12"/>
  <c r="E113" i="12"/>
  <c r="E114" i="11"/>
  <c r="E133" i="11" s="1"/>
  <c r="E134" i="11" s="1"/>
  <c r="E114" i="10"/>
  <c r="E133" i="10" s="1"/>
  <c r="E134" i="10" s="1"/>
  <c r="E110" i="9"/>
  <c r="E122" i="9"/>
  <c r="E113" i="9"/>
  <c r="E112" i="9"/>
  <c r="E111" i="9"/>
  <c r="E114" i="8"/>
  <c r="E133" i="8" s="1"/>
  <c r="E134" i="8" s="1"/>
  <c r="E114" i="7"/>
  <c r="E133" i="7" s="1"/>
  <c r="E134" i="7" s="1"/>
  <c r="E103" i="6"/>
  <c r="E136" i="19" l="1"/>
  <c r="J19" i="20"/>
  <c r="K19" i="20" s="1"/>
  <c r="L19" i="20" s="1"/>
  <c r="E136" i="7"/>
  <c r="J7" i="20"/>
  <c r="K7" i="20" s="1"/>
  <c r="L7" i="20" s="1"/>
  <c r="E114" i="14"/>
  <c r="E133" i="14" s="1"/>
  <c r="E134" i="14" s="1"/>
  <c r="E136" i="18"/>
  <c r="J18" i="20"/>
  <c r="K18" i="20" s="1"/>
  <c r="L18" i="20" s="1"/>
  <c r="E136" i="8"/>
  <c r="J8" i="20"/>
  <c r="K8" i="20" s="1"/>
  <c r="L8" i="20" s="1"/>
  <c r="E136" i="16"/>
  <c r="J16" i="20"/>
  <c r="K16" i="20" s="1"/>
  <c r="L16" i="20" s="1"/>
  <c r="E136" i="10"/>
  <c r="J10" i="20"/>
  <c r="K10" i="20" s="1"/>
  <c r="L10" i="20" s="1"/>
  <c r="E136" i="11"/>
  <c r="J11" i="20"/>
  <c r="K11" i="20" s="1"/>
  <c r="L11" i="20" s="1"/>
  <c r="E136" i="13"/>
  <c r="J13" i="20"/>
  <c r="K13" i="20" s="1"/>
  <c r="L13" i="20" s="1"/>
  <c r="E136" i="17"/>
  <c r="J17" i="20"/>
  <c r="K17" i="20" s="1"/>
  <c r="L17" i="20" s="1"/>
  <c r="E131" i="6"/>
  <c r="E114" i="15"/>
  <c r="E133" i="15" s="1"/>
  <c r="E134" i="15" s="1"/>
  <c r="E114" i="12"/>
  <c r="E133" i="12" s="1"/>
  <c r="E134" i="12" s="1"/>
  <c r="E114" i="9"/>
  <c r="E133" i="9" s="1"/>
  <c r="E134" i="9" s="1"/>
  <c r="D116" i="2"/>
  <c r="E103" i="2"/>
  <c r="E131" i="2" s="1"/>
  <c r="D89" i="2"/>
  <c r="D85" i="2"/>
  <c r="E59" i="2"/>
  <c r="E65" i="2" s="1"/>
  <c r="D48" i="2"/>
  <c r="C133" i="2"/>
  <c r="C131" i="2"/>
  <c r="C130" i="2"/>
  <c r="C129" i="2"/>
  <c r="C128" i="2"/>
  <c r="D37" i="2"/>
  <c r="E30" i="2"/>
  <c r="E40" i="2" l="1"/>
  <c r="E34" i="2"/>
  <c r="E36" i="2"/>
  <c r="E35" i="2"/>
  <c r="E136" i="9"/>
  <c r="J9" i="20"/>
  <c r="K9" i="20" s="1"/>
  <c r="L9" i="20" s="1"/>
  <c r="E136" i="14"/>
  <c r="J14" i="20"/>
  <c r="K14" i="20" s="1"/>
  <c r="L14" i="20" s="1"/>
  <c r="E136" i="12"/>
  <c r="J12" i="20"/>
  <c r="K12" i="20" s="1"/>
  <c r="L12" i="20" s="1"/>
  <c r="E136" i="15"/>
  <c r="J15" i="20"/>
  <c r="K15" i="20" s="1"/>
  <c r="L15" i="20" s="1"/>
  <c r="E118" i="6"/>
  <c r="E120" i="6" s="1"/>
  <c r="E110" i="6" s="1"/>
  <c r="E79" i="2"/>
  <c r="E81" i="2"/>
  <c r="E80" i="2"/>
  <c r="E70" i="2"/>
  <c r="E84" i="2"/>
  <c r="E83" i="2"/>
  <c r="E88" i="2"/>
  <c r="E89" i="2" s="1"/>
  <c r="E94" i="2" s="1"/>
  <c r="E82" i="2"/>
  <c r="E74" i="2"/>
  <c r="E73" i="2"/>
  <c r="E72" i="2"/>
  <c r="E71" i="2"/>
  <c r="E47" i="2"/>
  <c r="E42" i="2"/>
  <c r="E44" i="2"/>
  <c r="E41" i="2"/>
  <c r="E46" i="2"/>
  <c r="E43" i="2"/>
  <c r="E45" i="2"/>
  <c r="D75" i="2"/>
  <c r="E112" i="6" l="1"/>
  <c r="E111" i="6"/>
  <c r="E122" i="6"/>
  <c r="E113" i="6"/>
  <c r="E85" i="2"/>
  <c r="E95" i="2" s="1"/>
  <c r="E130" i="2" s="1"/>
  <c r="E75" i="2"/>
  <c r="E129" i="2" s="1"/>
  <c r="E48" i="2"/>
  <c r="E64" i="2" s="1"/>
  <c r="E37" i="2"/>
  <c r="E63" i="2" s="1"/>
  <c r="E127" i="2"/>
  <c r="E66" i="2" l="1"/>
  <c r="E128" i="2" s="1"/>
  <c r="E132" i="2" s="1"/>
  <c r="E107" i="2" s="1"/>
  <c r="E114" i="6"/>
  <c r="E133" i="6" s="1"/>
  <c r="E134" i="6" s="1"/>
  <c r="E136" i="6" l="1"/>
  <c r="J6" i="20"/>
  <c r="K6" i="20" s="1"/>
  <c r="K23" i="20" s="1"/>
  <c r="L23" i="20" s="1"/>
  <c r="L25" i="20" s="1"/>
  <c r="E108" i="2"/>
  <c r="E118" i="2" s="1"/>
  <c r="E120" i="2" s="1"/>
  <c r="E122" i="2" s="1"/>
  <c r="L6" i="20" l="1"/>
  <c r="E111" i="2"/>
  <c r="E113" i="2"/>
  <c r="E110" i="2"/>
  <c r="E112" i="2"/>
  <c r="E114" i="2" l="1"/>
  <c r="E133" i="2" s="1"/>
  <c r="E134" i="2" s="1"/>
  <c r="E136" i="2" s="1"/>
</calcChain>
</file>

<file path=xl/sharedStrings.xml><?xml version="1.0" encoding="utf-8"?>
<sst xmlns="http://schemas.openxmlformats.org/spreadsheetml/2006/main" count="3502" uniqueCount="190">
  <si>
    <t>PLANILHA DE CUSTO E FORMAÇÃO DE PREÇOS</t>
  </si>
  <si>
    <t>Nº do Processo Administrativo:</t>
  </si>
  <si>
    <t>Local da Prestação dos Serviços:</t>
  </si>
  <si>
    <t>Dados Complementares para Composição dos Custos com Mão de Obra</t>
  </si>
  <si>
    <t>Tipo de Jornada de Trabalho:</t>
  </si>
  <si>
    <t>Piso Salarial Definido na CCT:</t>
  </si>
  <si>
    <t>MÓDULO 1 - COMPOSIÇÃO DA REMUNERAÇÃO</t>
  </si>
  <si>
    <t>COMPOSIÇÃO DA REMUNERAÇÃO</t>
  </si>
  <si>
    <t>VALOR (R$)</t>
  </si>
  <si>
    <t>A</t>
  </si>
  <si>
    <t>Salário Base</t>
  </si>
  <si>
    <t>B</t>
  </si>
  <si>
    <t xml:space="preserve">Adicional Periculosidade </t>
  </si>
  <si>
    <t>C</t>
  </si>
  <si>
    <t>Adicional Insalubridade</t>
  </si>
  <si>
    <t>D</t>
  </si>
  <si>
    <t>Adicional Noturno</t>
  </si>
  <si>
    <t>E</t>
  </si>
  <si>
    <t>Adicional de Hora Noturna Reduzida</t>
  </si>
  <si>
    <t>F</t>
  </si>
  <si>
    <t>Outros (especificar)</t>
  </si>
  <si>
    <t>TOTAL DO MÓDULO 1</t>
  </si>
  <si>
    <t>MÓDULO 2 – ENCARGOS E BENEFÍCIOS ANUAIS, MENSAIS E DIÁRIOS</t>
  </si>
  <si>
    <t>Submódulo 2.1 - 13º Salário, Férias e Adicional de Férias</t>
  </si>
  <si>
    <r>
      <t>13 (Décimo-terceiro) salário</t>
    </r>
    <r>
      <rPr>
        <sz val="10"/>
        <color indexed="10"/>
        <rFont val="Arial"/>
        <family val="2"/>
      </rPr>
      <t xml:space="preserve"> </t>
    </r>
  </si>
  <si>
    <t>Férias e Adicional de Férias</t>
  </si>
  <si>
    <t>Incidência dos encargos do submódulo 2.2 sobre 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</si>
  <si>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</si>
  <si>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</si>
  <si>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</si>
  <si>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</si>
  <si>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SAT (Seguro Acidente de Trabalho)</t>
  </si>
  <si>
    <t>SESC ou SESI</t>
  </si>
  <si>
    <t xml:space="preserve">SENAI - SENAC </t>
  </si>
  <si>
    <t xml:space="preserve">SEBRAE </t>
  </si>
  <si>
    <t>G</t>
  </si>
  <si>
    <t xml:space="preserve">INCRA </t>
  </si>
  <si>
    <t>H</t>
  </si>
  <si>
    <t xml:space="preserve">FGTS </t>
  </si>
  <si>
    <t>TOTAL SUBMÓDULO 2.2</t>
  </si>
  <si>
    <t>Submódulo 2.3 - Benefícios Mensais e Diários</t>
  </si>
  <si>
    <t>Valor Unitário</t>
  </si>
  <si>
    <t xml:space="preserve">Transporte </t>
  </si>
  <si>
    <t xml:space="preserve">Auxílio-Refeição/Alimentação </t>
  </si>
  <si>
    <t xml:space="preserve">Assistência Médica e Familiar </t>
  </si>
  <si>
    <t>TOTAL SUBMÓDULO 2.3</t>
  </si>
  <si>
    <t>QUADRO-RESUMO DO MÓDULO 2 - ENCARGOS, BENEFÍCIOS ANUAIS, MENSAIS E DIÁRIOS</t>
  </si>
  <si>
    <t>Módulo 2 - Encargos, Benefícios Anuais, Mensais e Diários</t>
  </si>
  <si>
    <t>2.1</t>
  </si>
  <si>
    <t>13º Salário, Férias e Adicional de Férias</t>
  </si>
  <si>
    <t>2.2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</si>
  <si>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</si>
  <si>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</si>
  <si>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</si>
  <si>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</si>
  <si>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</si>
  <si>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</si>
  <si>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</si>
  <si>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</si>
  <si>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 xml:space="preserve">Aviso Prévio Trabalhado </t>
  </si>
  <si>
    <t>Incidência de GPS, FGTS e outras contribuições sobre o Aviso Prévio Trabalhado</t>
  </si>
  <si>
    <t>TOTAL DO MÓDULO 3</t>
  </si>
  <si>
    <t>MÓDULO 4 – CUSTO DE REPOSIÇÃO DO PROFISSIONAL AUSENTE</t>
  </si>
  <si>
    <t>Submódulo 4.1 - Substituto nas Ausências Legais</t>
  </si>
  <si>
    <t xml:space="preserve">Substituto na cobertura de Férias </t>
  </si>
  <si>
    <t>Substituto na cobertura de Ausências Legais</t>
  </si>
  <si>
    <t>Substituto na cobertura de Licença Paternidade</t>
  </si>
  <si>
    <r>
      <t>Substituto na cobertura de Ausência por Acidente de Trabalho</t>
    </r>
    <r>
      <rPr>
        <sz val="10"/>
        <color indexed="10"/>
        <rFont val="Arial"/>
        <family val="2"/>
      </rPr>
      <t xml:space="preserve"> </t>
    </r>
  </si>
  <si>
    <t>Substituto na cobertura de Afastamento Maternidade</t>
  </si>
  <si>
    <t>Substituto na cobertura de Outras ausências (especificar)</t>
  </si>
  <si>
    <t>TOTAL SUBMÓDULO 4.1</t>
  </si>
  <si>
    <t>Submódulo 4.2 - Substituto na Intrajornada</t>
  </si>
  <si>
    <t>Substituto na cobertura de Intervalo para Repouso ou Alimentação</t>
  </si>
  <si>
    <t>TOTAL SUBMÓDULO 4.2</t>
  </si>
  <si>
    <t>QUADRO-RESUMO DO MÓDULO 4 - CUSTO DE REPOSIÇÃO DO PROFISSIONAL AUSENTE</t>
  </si>
  <si>
    <t>Módulo 4 - Custo de Reposição do Profissional Ausente</t>
  </si>
  <si>
    <t>4.1</t>
  </si>
  <si>
    <t>Substituto nas Ausências Legais</t>
  </si>
  <si>
    <t>4.2</t>
  </si>
  <si>
    <t>Substituto na Intrajornada</t>
  </si>
  <si>
    <t>TOTAL DO MÓDULO 4</t>
  </si>
  <si>
    <t>MÓDULO 5 – INSUMOS DIVERSOS</t>
  </si>
  <si>
    <t>INSUMOS DIVERSOS</t>
  </si>
  <si>
    <t>Materiais</t>
  </si>
  <si>
    <t>Equipamentos/Ferramentas</t>
  </si>
  <si>
    <t>TOTAL DO MÓDULO 5</t>
  </si>
  <si>
    <t>MÓDULO 6 – CUSTOS INDIRETOS, TRIBUTOS E LUCRO</t>
  </si>
  <si>
    <t>CUSTOS INDIRETOS, TRIBUTOS E LUCRO</t>
  </si>
  <si>
    <t>Custos Indiretos</t>
  </si>
  <si>
    <t>Lucro</t>
  </si>
  <si>
    <t>TRIBUTOS</t>
  </si>
  <si>
    <t>C.1</t>
  </si>
  <si>
    <t>PIS</t>
  </si>
  <si>
    <t>C.2</t>
  </si>
  <si>
    <t>COFINS</t>
  </si>
  <si>
    <t>C.3</t>
  </si>
  <si>
    <t>ISS</t>
  </si>
  <si>
    <t>C.4</t>
  </si>
  <si>
    <t>Outros (CPBR)</t>
  </si>
  <si>
    <t>TOTAL DO MÓDULO 6</t>
  </si>
  <si>
    <t>a)</t>
  </si>
  <si>
    <t>b)</t>
  </si>
  <si>
    <t>c)</t>
  </si>
  <si>
    <t>Valor dos Tributos = P1 - Po</t>
  </si>
  <si>
    <t>QUADRO RESUMO DO CUSTO POR EMPREGADO</t>
  </si>
  <si>
    <t>Mão-de-Obra vinculada à execução contratual (valor por empregado)</t>
  </si>
  <si>
    <t>Subtotal (A + B + C + D + E)</t>
  </si>
  <si>
    <t>PREÇO TOTAL POR EMPREGADO</t>
  </si>
  <si>
    <t>Quantidade de Postos de Trabalho</t>
  </si>
  <si>
    <t>TOTAL</t>
  </si>
  <si>
    <t>DADOS COMPLEMENTARES PARA COMPOSIÇÃO DOS CUSTOS REFERENTE AOS SERVIÇOS</t>
  </si>
  <si>
    <t>Descrição do Posto de Trabalho:</t>
  </si>
  <si>
    <t>Classificação Brasileira de Ocupações (CBO) (MTE Nº)</t>
  </si>
  <si>
    <t>44 Horas Semanais (Segunda a Sexta)</t>
  </si>
  <si>
    <t>(%)</t>
  </si>
  <si>
    <t>Informar Benefício CCT da Proposta</t>
  </si>
  <si>
    <t>Multa do FGTS sobre API e APT</t>
  </si>
  <si>
    <t>Outros Necessários (Especificar)</t>
  </si>
  <si>
    <t>d)</t>
  </si>
  <si>
    <t>Po / (1 - To) = Valor do Posto = ..............................................................................</t>
  </si>
  <si>
    <t>(Total dos Módulos 1, 2, 3, 4 e 5 + Custos indiretos + lucro)= Po = ...................................</t>
  </si>
  <si>
    <t xml:space="preserve"> Total dos Tributos % = To = .............................................................</t>
  </si>
  <si>
    <t>Vigência da CCT, ACT ou Dissídio Coletivo:</t>
  </si>
  <si>
    <t>Descrição da Convenção Coletiva de Trabalho (CCT, ACT ou Dissídio Coletivo)</t>
  </si>
  <si>
    <t>Uniformes  e Epi' s</t>
  </si>
  <si>
    <t>40 Horas Semanais (Segunda a Sexta)</t>
  </si>
  <si>
    <t>Cargo</t>
  </si>
  <si>
    <t>CBO</t>
  </si>
  <si>
    <t>Salário</t>
  </si>
  <si>
    <t>Total</t>
  </si>
  <si>
    <t>Total de mão de obra</t>
  </si>
  <si>
    <t>Custo unitário 
do posto</t>
  </si>
  <si>
    <t>Posto/
ITEM</t>
  </si>
  <si>
    <t xml:space="preserve">Nivel </t>
  </si>
  <si>
    <t>Experiência 
Mínima</t>
  </si>
  <si>
    <t>Seguro de Vida/Auxilio Funeral</t>
  </si>
  <si>
    <t>Benefício Apoio Social</t>
  </si>
  <si>
    <t>Auxilio Creche conforme CCT</t>
  </si>
  <si>
    <t>Seguro de Vida</t>
  </si>
  <si>
    <t xml:space="preserve">Benefícios Sociais </t>
  </si>
  <si>
    <t>C/H</t>
  </si>
  <si>
    <t>Qttvo postos</t>
  </si>
  <si>
    <t>Ttl global estimado</t>
  </si>
  <si>
    <t>Descrição do Posto de Trabalho: Auxiliar Administrativo I</t>
  </si>
  <si>
    <t>Auxiliar Administrativo I</t>
  </si>
  <si>
    <t>2523-05</t>
  </si>
  <si>
    <t>Auxiliar Administrativo II</t>
  </si>
  <si>
    <t>Assistente Administrativo I</t>
  </si>
  <si>
    <t>4110-10</t>
  </si>
  <si>
    <t>Assistente Administrativo II</t>
  </si>
  <si>
    <t>Analista Administrativo Júnior</t>
  </si>
  <si>
    <t>2521-05</t>
  </si>
  <si>
    <t>Auxiliar de Laboratório I</t>
  </si>
  <si>
    <t>5152-20</t>
  </si>
  <si>
    <t>Auxiliar de Laboratório II</t>
  </si>
  <si>
    <t>Assistente de Laboratório I</t>
  </si>
  <si>
    <t>3242-10</t>
  </si>
  <si>
    <t>Assistente de Laboratório II</t>
  </si>
  <si>
    <t>Auxiliar de Mantenção I</t>
  </si>
  <si>
    <t>5143-25</t>
  </si>
  <si>
    <t>Meio-Oficial de Manutenção I</t>
  </si>
  <si>
    <t>5143-10</t>
  </si>
  <si>
    <t>Meio-Oficial de Manutenção II</t>
  </si>
  <si>
    <t>Meio-Oficial de Manutenção III</t>
  </si>
  <si>
    <t>Intérprete de Libras</t>
  </si>
  <si>
    <t>2614-25</t>
  </si>
  <si>
    <t>Psicólogo(a)</t>
  </si>
  <si>
    <t>2515-40</t>
  </si>
  <si>
    <t>Assistente Social</t>
  </si>
  <si>
    <t>2516-05</t>
  </si>
  <si>
    <t>Supervisão de Educação</t>
  </si>
  <si>
    <t>1311-20</t>
  </si>
  <si>
    <t>NÍVEL FUNDAMENTAL</t>
  </si>
  <si>
    <t>NÍVEL MÉDIO</t>
  </si>
  <si>
    <t>NÍVEL SUPERIOR</t>
  </si>
  <si>
    <t>sem experiência</t>
  </si>
  <si>
    <t>6 meses</t>
  </si>
  <si>
    <t>12 meses</t>
  </si>
  <si>
    <t>24 meses</t>
  </si>
  <si>
    <t>30 meses</t>
  </si>
  <si>
    <t>06 meses</t>
  </si>
  <si>
    <t>Uniformes</t>
  </si>
  <si>
    <t>Piso Salarial Definido na CCT (PISO NACIONAL 2024):</t>
  </si>
  <si>
    <t xml:space="preserve">Assistente Administrativo I </t>
  </si>
  <si>
    <t>Auxiliar Laboratório I</t>
  </si>
  <si>
    <t>Auxiliar de Manutenção I</t>
  </si>
  <si>
    <t xml:space="preserve">Meio-Oficial de Manutenção I </t>
  </si>
  <si>
    <t xml:space="preserve">Supervisão de Educação </t>
  </si>
  <si>
    <t>Total Mensal</t>
  </si>
  <si>
    <t>Total 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</si>
</sst>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&quot;R$&quot;\ #,##0.00"/>
    <numFmt numFmtId="165" formatCode="&quot;R$ &quot;#,##0.00_);[Red]\(&quot;R$ &quot;#,##0.00\)"/>
    <numFmt numFmtId="166" formatCode="_(&quot;R$ &quot;* #,##0.00_);_(&quot;R$ &quot;* \(#,##0.00\);_(&quot;R$ 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Arial"/>
      <family val="2"/>
    </font>
    <font>
      <b/>
      <sz val="11"/>
      <color theme="1"/>
      <name val="Arial"/>
      <family val="2"/>
    </font>
    <font>
      <b/>
      <sz val="16"/>
      <name val="Arial"/>
      <family val="2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9"/>
      <color rgb="FF0000FF"/>
      <name val="Arial"/>
      <family val="2"/>
    </font>
    <font>
      <sz val="11"/>
      <color rgb="FFFF0000"/>
      <name val="Calibri"/>
      <family val="2"/>
    </font>
    <font>
      <sz val="9"/>
      <color rgb="FFFF0000"/>
      <name val="Arial"/>
      <family val="2"/>
    </font>
    <font>
      <b/>
      <sz val="9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2" tint="-0.249977111117893"/>
        <bgColor indexed="26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/>
      <top style="double">
        <color rgb="FFFF0000"/>
      </top>
      <bottom/>
      <diagonal/>
    </border>
    <border>
      <left/>
      <right/>
      <top style="double">
        <color rgb="FFFF0000"/>
      </top>
      <bottom/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 style="double">
        <color rgb="FFFF0000"/>
      </left>
      <right/>
      <top/>
      <bottom/>
      <diagonal/>
    </border>
    <border>
      <left/>
      <right style="double">
        <color rgb="FFFF0000"/>
      </right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2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28">
    <xf numFmtId="0" fontId="0" fillId="0" borderId="0" xfId="0"/>
    <xf numFmtId="0" fontId="2" fillId="0" borderId="0" xfId="2"/>
    <xf numFmtId="0" fontId="3" fillId="2" borderId="0" xfId="4" applyFont="1" applyFill="1" applyAlignment="1">
      <alignment vertical="center"/>
    </xf>
    <xf numFmtId="165" fontId="2" fillId="0" borderId="9" xfId="2" applyNumberFormat="1" applyBorder="1" applyAlignment="1">
      <alignment horizontal="center" vertical="center"/>
    </xf>
    <xf numFmtId="10" fontId="2" fillId="2" borderId="9" xfId="2" applyNumberFormat="1" applyFill="1" applyBorder="1" applyAlignment="1">
      <alignment horizontal="center" vertical="center"/>
    </xf>
    <xf numFmtId="10" fontId="2" fillId="0" borderId="0" xfId="2" applyNumberFormat="1"/>
    <xf numFmtId="0" fontId="7" fillId="0" borderId="9" xfId="2" applyFont="1" applyBorder="1" applyAlignment="1">
      <alignment horizontal="center" vertical="center"/>
    </xf>
    <xf numFmtId="10" fontId="2" fillId="0" borderId="9" xfId="2" applyNumberFormat="1" applyBorder="1" applyAlignment="1">
      <alignment horizontal="center" vertical="center"/>
    </xf>
    <xf numFmtId="10" fontId="8" fillId="0" borderId="9" xfId="5" applyNumberFormat="1" applyBorder="1" applyAlignment="1" applyProtection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7" xfId="2" applyFont="1" applyBorder="1" applyAlignment="1">
      <alignment vertical="center"/>
    </xf>
    <xf numFmtId="0" fontId="2" fillId="0" borderId="9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165" fontId="7" fillId="7" borderId="9" xfId="2" applyNumberFormat="1" applyFont="1" applyFill="1" applyBorder="1" applyAlignment="1">
      <alignment horizontal="center" vertical="center"/>
    </xf>
    <xf numFmtId="44" fontId="7" fillId="8" borderId="9" xfId="1" applyFont="1" applyFill="1" applyBorder="1" applyAlignment="1">
      <alignment horizontal="center" vertical="center"/>
    </xf>
    <xf numFmtId="0" fontId="2" fillId="0" borderId="0" xfId="2" applyAlignment="1">
      <alignment vertical="center"/>
    </xf>
    <xf numFmtId="10" fontId="14" fillId="7" borderId="9" xfId="5" applyNumberFormat="1" applyFont="1" applyFill="1" applyBorder="1" applyAlignment="1" applyProtection="1">
      <alignment horizontal="center" vertical="center"/>
      <protection locked="0"/>
    </xf>
    <xf numFmtId="165" fontId="7" fillId="7" borderId="9" xfId="2" applyNumberFormat="1" applyFont="1" applyFill="1" applyBorder="1" applyAlignment="1" applyProtection="1">
      <alignment horizontal="center" vertical="center"/>
      <protection locked="0"/>
    </xf>
    <xf numFmtId="0" fontId="2" fillId="0" borderId="7" xfId="2" applyBorder="1" applyAlignment="1">
      <alignment vertical="center"/>
    </xf>
    <xf numFmtId="10" fontId="8" fillId="2" borderId="9" xfId="5" applyNumberFormat="1" applyFill="1" applyBorder="1" applyAlignment="1" applyProtection="1">
      <alignment horizontal="center" vertical="center"/>
      <protection locked="0"/>
    </xf>
    <xf numFmtId="165" fontId="2" fillId="2" borderId="9" xfId="2" applyNumberFormat="1" applyFill="1" applyBorder="1" applyAlignment="1" applyProtection="1">
      <alignment horizontal="center" vertical="center"/>
      <protection locked="0"/>
    </xf>
    <xf numFmtId="10" fontId="8" fillId="0" borderId="9" xfId="5" applyNumberFormat="1" applyFill="1" applyBorder="1" applyAlignment="1" applyProtection="1">
      <alignment horizontal="center" vertical="center"/>
    </xf>
    <xf numFmtId="0" fontId="7" fillId="5" borderId="9" xfId="2" applyFont="1" applyFill="1" applyBorder="1" applyAlignment="1">
      <alignment horizontal="center" vertical="center"/>
    </xf>
    <xf numFmtId="10" fontId="7" fillId="7" borderId="9" xfId="2" applyNumberFormat="1" applyFont="1" applyFill="1" applyBorder="1" applyAlignment="1">
      <alignment horizontal="center" vertical="center"/>
    </xf>
    <xf numFmtId="0" fontId="2" fillId="0" borderId="7" xfId="2" applyBorder="1" applyAlignment="1">
      <alignment horizontal="left" vertical="center" wrapText="1"/>
    </xf>
    <xf numFmtId="0" fontId="2" fillId="0" borderId="7" xfId="2" applyBorder="1" applyAlignment="1">
      <alignment vertical="center" wrapText="1"/>
    </xf>
    <xf numFmtId="10" fontId="7" fillId="3" borderId="9" xfId="2" applyNumberFormat="1" applyFont="1" applyFill="1" applyBorder="1" applyAlignment="1">
      <alignment horizontal="center" vertical="center"/>
    </xf>
    <xf numFmtId="44" fontId="7" fillId="3" borderId="9" xfId="6" applyFont="1" applyFill="1" applyBorder="1" applyAlignment="1" applyProtection="1">
      <alignment vertical="center"/>
    </xf>
    <xf numFmtId="44" fontId="12" fillId="7" borderId="9" xfId="6" applyFont="1" applyFill="1" applyBorder="1" applyAlignment="1" applyProtection="1">
      <alignment horizontal="center" vertical="center"/>
      <protection locked="0"/>
    </xf>
    <xf numFmtId="164" fontId="1" fillId="2" borderId="9" xfId="6" applyNumberFormat="1" applyFill="1" applyBorder="1" applyAlignment="1" applyProtection="1">
      <alignment horizontal="center" vertical="center"/>
      <protection locked="0"/>
    </xf>
    <xf numFmtId="0" fontId="2" fillId="0" borderId="10" xfId="2" applyBorder="1" applyAlignment="1">
      <alignment vertical="center"/>
    </xf>
    <xf numFmtId="10" fontId="11" fillId="0" borderId="0" xfId="5" applyNumberFormat="1" applyFont="1" applyBorder="1" applyAlignment="1" applyProtection="1">
      <alignment vertical="center"/>
    </xf>
    <xf numFmtId="0" fontId="11" fillId="0" borderId="0" xfId="2" applyFont="1" applyAlignment="1">
      <alignment horizontal="left" vertical="center"/>
    </xf>
    <xf numFmtId="44" fontId="7" fillId="0" borderId="9" xfId="1" applyFont="1" applyFill="1" applyBorder="1" applyAlignment="1" applyProtection="1">
      <alignment horizontal="center" vertical="center"/>
    </xf>
    <xf numFmtId="164" fontId="2" fillId="0" borderId="9" xfId="2" applyNumberFormat="1" applyBorder="1" applyAlignment="1">
      <alignment horizontal="center" vertical="center"/>
    </xf>
    <xf numFmtId="164" fontId="2" fillId="0" borderId="9" xfId="6" applyNumberFormat="1" applyFont="1" applyFill="1" applyBorder="1" applyAlignment="1" applyProtection="1">
      <alignment horizontal="center" vertical="center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left" vertical="center"/>
    </xf>
    <xf numFmtId="0" fontId="11" fillId="0" borderId="13" xfId="2" applyFont="1" applyBorder="1" applyAlignment="1">
      <alignment vertical="center"/>
    </xf>
    <xf numFmtId="0" fontId="11" fillId="0" borderId="14" xfId="2" applyFont="1" applyBorder="1" applyAlignment="1">
      <alignment horizontal="center" vertical="center"/>
    </xf>
    <xf numFmtId="164" fontId="11" fillId="0" borderId="15" xfId="2" applyNumberFormat="1" applyFont="1" applyBorder="1" applyAlignment="1">
      <alignment vertical="center"/>
    </xf>
    <xf numFmtId="0" fontId="11" fillId="0" borderId="16" xfId="2" applyFont="1" applyBorder="1" applyAlignment="1">
      <alignment horizontal="center" vertical="center"/>
    </xf>
    <xf numFmtId="0" fontId="11" fillId="0" borderId="17" xfId="2" applyFont="1" applyBorder="1" applyAlignment="1">
      <alignment horizontal="left" vertical="center"/>
    </xf>
    <xf numFmtId="0" fontId="2" fillId="0" borderId="17" xfId="2" applyBorder="1" applyAlignment="1">
      <alignment vertical="center"/>
    </xf>
    <xf numFmtId="164" fontId="11" fillId="0" borderId="15" xfId="2" applyNumberFormat="1" applyFont="1" applyBorder="1" applyAlignment="1">
      <alignment horizontal="center" vertical="center"/>
    </xf>
    <xf numFmtId="164" fontId="11" fillId="0" borderId="18" xfId="2" applyNumberFormat="1" applyFont="1" applyBorder="1" applyAlignment="1">
      <alignment horizontal="center" vertical="center"/>
    </xf>
    <xf numFmtId="10" fontId="11" fillId="0" borderId="12" xfId="2" applyNumberFormat="1" applyFont="1" applyBorder="1" applyAlignment="1">
      <alignment horizontal="center" vertical="center"/>
    </xf>
    <xf numFmtId="0" fontId="7" fillId="11" borderId="19" xfId="1" applyNumberFormat="1" applyFont="1" applyFill="1" applyBorder="1" applyAlignment="1" applyProtection="1">
      <alignment horizontal="center" vertical="center"/>
    </xf>
    <xf numFmtId="44" fontId="15" fillId="12" borderId="20" xfId="1" applyFont="1" applyFill="1" applyBorder="1" applyAlignment="1" applyProtection="1">
      <alignment horizontal="center" vertical="center"/>
    </xf>
    <xf numFmtId="164" fontId="19" fillId="2" borderId="9" xfId="6" applyNumberFormat="1" applyFont="1" applyFill="1" applyBorder="1" applyAlignment="1" applyProtection="1">
      <alignment horizontal="center" vertical="center"/>
      <protection locked="0"/>
    </xf>
    <xf numFmtId="165" fontId="10" fillId="2" borderId="9" xfId="2" applyNumberFormat="1" applyFont="1" applyFill="1" applyBorder="1" applyAlignment="1" applyProtection="1">
      <alignment horizontal="center" vertical="center"/>
      <protection locked="0"/>
    </xf>
    <xf numFmtId="165" fontId="2" fillId="13" borderId="9" xfId="2" applyNumberFormat="1" applyFill="1" applyBorder="1" applyAlignment="1">
      <alignment horizontal="center" vertical="center"/>
    </xf>
    <xf numFmtId="0" fontId="0" fillId="0" borderId="9" xfId="0" applyBorder="1"/>
    <xf numFmtId="0" fontId="0" fillId="0" borderId="9" xfId="0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9" xfId="0" applyFont="1" applyBorder="1"/>
    <xf numFmtId="0" fontId="0" fillId="0" borderId="9" xfId="0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10" fillId="0" borderId="9" xfId="2" applyNumberFormat="1" applyFont="1" applyBorder="1" applyAlignment="1">
      <alignment horizontal="center" vertical="center"/>
    </xf>
    <xf numFmtId="10" fontId="21" fillId="2" borderId="9" xfId="5" applyNumberFormat="1" applyFont="1" applyFill="1" applyBorder="1" applyAlignment="1" applyProtection="1">
      <alignment horizontal="center" vertical="center"/>
      <protection locked="0"/>
    </xf>
    <xf numFmtId="10" fontId="10" fillId="2" borderId="9" xfId="2" applyNumberFormat="1" applyFont="1" applyFill="1" applyBorder="1" applyAlignment="1">
      <alignment horizontal="center" vertical="center"/>
    </xf>
    <xf numFmtId="10" fontId="21" fillId="0" borderId="9" xfId="5" applyNumberFormat="1" applyFont="1" applyBorder="1" applyAlignment="1" applyProtection="1">
      <alignment horizontal="center" vertical="center"/>
    </xf>
    <xf numFmtId="165" fontId="10" fillId="13" borderId="9" xfId="2" applyNumberFormat="1" applyFont="1" applyFill="1" applyBorder="1" applyAlignment="1" applyProtection="1">
      <alignment horizontal="center" vertical="center"/>
      <protection locked="0"/>
    </xf>
    <xf numFmtId="0" fontId="11" fillId="11" borderId="19" xfId="1" applyNumberFormat="1" applyFont="1" applyFill="1" applyBorder="1" applyAlignment="1" applyProtection="1">
      <alignment horizontal="center" vertical="center"/>
    </xf>
    <xf numFmtId="164" fontId="7" fillId="3" borderId="9" xfId="6" applyNumberFormat="1" applyFont="1" applyFill="1" applyBorder="1" applyAlignment="1" applyProtection="1">
      <alignment vertical="center"/>
    </xf>
    <xf numFmtId="164" fontId="7" fillId="0" borderId="9" xfId="1" applyNumberFormat="1" applyFont="1" applyFill="1" applyBorder="1" applyAlignment="1" applyProtection="1">
      <alignment horizontal="center" vertical="center"/>
    </xf>
    <xf numFmtId="0" fontId="2" fillId="13" borderId="7" xfId="2" applyFill="1" applyBorder="1" applyAlignment="1">
      <alignment vertical="center"/>
    </xf>
    <xf numFmtId="164" fontId="19" fillId="13" borderId="9" xfId="6" applyNumberFormat="1" applyFont="1" applyFill="1" applyBorder="1" applyAlignment="1" applyProtection="1">
      <alignment horizontal="center" vertical="center"/>
      <protection locked="0"/>
    </xf>
    <xf numFmtId="165" fontId="2" fillId="13" borderId="9" xfId="2" applyNumberFormat="1" applyFill="1" applyBorder="1" applyAlignment="1" applyProtection="1">
      <alignment horizontal="center" vertical="center"/>
      <protection locked="0"/>
    </xf>
    <xf numFmtId="0" fontId="12" fillId="0" borderId="7" xfId="0" applyFont="1" applyBorder="1" applyAlignment="1">
      <alignment horizontal="center" vertical="center" wrapText="1"/>
    </xf>
    <xf numFmtId="44" fontId="0" fillId="0" borderId="9" xfId="1" applyFont="1" applyBorder="1"/>
    <xf numFmtId="44" fontId="0" fillId="0" borderId="7" xfId="1" applyFont="1" applyBorder="1"/>
    <xf numFmtId="44" fontId="12" fillId="0" borderId="7" xfId="1" applyFont="1" applyBorder="1"/>
    <xf numFmtId="44" fontId="12" fillId="0" borderId="9" xfId="1" applyFont="1" applyBorder="1"/>
    <xf numFmtId="0" fontId="0" fillId="0" borderId="9" xfId="0" applyBorder="1" applyAlignment="1">
      <alignment horizontal="center"/>
    </xf>
    <xf numFmtId="0" fontId="2" fillId="0" borderId="7" xfId="2" applyBorder="1" applyAlignment="1">
      <alignment horizontal="left" vertical="center"/>
    </xf>
    <xf numFmtId="0" fontId="2" fillId="0" borderId="8" xfId="2" applyBorder="1" applyAlignment="1">
      <alignment horizontal="left" vertical="center"/>
    </xf>
    <xf numFmtId="0" fontId="7" fillId="0" borderId="7" xfId="2" applyFont="1" applyBorder="1" applyAlignment="1">
      <alignment horizontal="left" vertical="center"/>
    </xf>
    <xf numFmtId="0" fontId="7" fillId="0" borderId="8" xfId="2" applyFont="1" applyBorder="1" applyAlignment="1">
      <alignment horizontal="left" vertical="center"/>
    </xf>
    <xf numFmtId="0" fontId="6" fillId="6" borderId="9" xfId="4" applyFont="1" applyFill="1" applyBorder="1" applyAlignment="1">
      <alignment horizontal="center" vertical="center"/>
    </xf>
    <xf numFmtId="0" fontId="7" fillId="7" borderId="7" xfId="2" applyFont="1" applyFill="1" applyBorder="1" applyAlignment="1">
      <alignment horizontal="center" vertical="center"/>
    </xf>
    <xf numFmtId="0" fontId="7" fillId="7" borderId="8" xfId="2" applyFont="1" applyFill="1" applyBorder="1" applyAlignment="1">
      <alignment horizontal="center" vertical="center"/>
    </xf>
    <xf numFmtId="0" fontId="7" fillId="4" borderId="7" xfId="2" applyFont="1" applyFill="1" applyBorder="1" applyAlignment="1">
      <alignment horizontal="center" vertical="center"/>
    </xf>
    <xf numFmtId="0" fontId="7" fillId="4" borderId="10" xfId="2" applyFont="1" applyFill="1" applyBorder="1" applyAlignment="1">
      <alignment horizontal="center" vertical="center"/>
    </xf>
    <xf numFmtId="0" fontId="7" fillId="4" borderId="8" xfId="2" applyFont="1" applyFill="1" applyBorder="1" applyAlignment="1">
      <alignment horizontal="center" vertical="center"/>
    </xf>
    <xf numFmtId="0" fontId="7" fillId="3" borderId="7" xfId="2" applyFont="1" applyFill="1" applyBorder="1" applyAlignment="1">
      <alignment horizontal="center" vertical="center"/>
    </xf>
    <xf numFmtId="0" fontId="7" fillId="3" borderId="10" xfId="2" applyFont="1" applyFill="1" applyBorder="1" applyAlignment="1">
      <alignment horizontal="center" vertical="center"/>
    </xf>
    <xf numFmtId="10" fontId="8" fillId="0" borderId="7" xfId="5" applyNumberFormat="1" applyBorder="1" applyAlignment="1" applyProtection="1">
      <alignment horizontal="center" vertical="center"/>
    </xf>
    <xf numFmtId="10" fontId="8" fillId="0" borderId="8" xfId="5" applyNumberFormat="1" applyBorder="1" applyAlignment="1" applyProtection="1">
      <alignment horizontal="center" vertical="center"/>
    </xf>
    <xf numFmtId="0" fontId="7" fillId="7" borderId="10" xfId="2" applyFont="1" applyFill="1" applyBorder="1" applyAlignment="1">
      <alignment horizontal="center" vertical="center"/>
    </xf>
    <xf numFmtId="0" fontId="7" fillId="3" borderId="8" xfId="2" applyFont="1" applyFill="1" applyBorder="1" applyAlignment="1">
      <alignment horizontal="center" vertical="center"/>
    </xf>
    <xf numFmtId="0" fontId="7" fillId="5" borderId="9" xfId="2" applyFont="1" applyFill="1" applyBorder="1" applyAlignment="1">
      <alignment horizontal="center" vertical="center"/>
    </xf>
    <xf numFmtId="0" fontId="7" fillId="4" borderId="9" xfId="2" applyFont="1" applyFill="1" applyBorder="1" applyAlignment="1">
      <alignment horizontal="center" vertical="center"/>
    </xf>
    <xf numFmtId="0" fontId="7" fillId="5" borderId="10" xfId="2" applyFont="1" applyFill="1" applyBorder="1" applyAlignment="1">
      <alignment horizontal="center" vertical="center"/>
    </xf>
    <xf numFmtId="0" fontId="7" fillId="10" borderId="1" xfId="2" applyFont="1" applyFill="1" applyBorder="1" applyAlignment="1">
      <alignment horizontal="center" vertical="center"/>
    </xf>
    <xf numFmtId="0" fontId="7" fillId="10" borderId="2" xfId="2" applyFont="1" applyFill="1" applyBorder="1" applyAlignment="1">
      <alignment horizontal="center" vertical="center"/>
    </xf>
    <xf numFmtId="0" fontId="7" fillId="10" borderId="3" xfId="2" applyFont="1" applyFill="1" applyBorder="1" applyAlignment="1">
      <alignment horizontal="center" vertical="center"/>
    </xf>
    <xf numFmtId="0" fontId="15" fillId="12" borderId="20" xfId="2" applyFont="1" applyFill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8" borderId="7" xfId="2" applyFont="1" applyFill="1" applyBorder="1" applyAlignment="1">
      <alignment horizontal="center" vertical="center"/>
    </xf>
    <xf numFmtId="0" fontId="7" fillId="8" borderId="10" xfId="2" applyFont="1" applyFill="1" applyBorder="1" applyAlignment="1">
      <alignment horizontal="center" vertical="center"/>
    </xf>
    <xf numFmtId="0" fontId="7" fillId="8" borderId="8" xfId="2" applyFont="1" applyFill="1" applyBorder="1" applyAlignment="1">
      <alignment horizontal="center" vertical="center"/>
    </xf>
    <xf numFmtId="0" fontId="18" fillId="6" borderId="9" xfId="4" applyFont="1" applyFill="1" applyBorder="1" applyAlignment="1">
      <alignment horizontal="center" vertical="center"/>
    </xf>
    <xf numFmtId="0" fontId="5" fillId="7" borderId="9" xfId="4" applyFont="1" applyFill="1" applyBorder="1" applyAlignment="1">
      <alignment horizontal="center" vertical="center"/>
    </xf>
    <xf numFmtId="164" fontId="5" fillId="7" borderId="9" xfId="4" applyNumberFormat="1" applyFont="1" applyFill="1" applyBorder="1" applyAlignment="1" applyProtection="1">
      <alignment horizontal="center" vertical="center"/>
      <protection locked="0"/>
    </xf>
    <xf numFmtId="164" fontId="18" fillId="6" borderId="9" xfId="1" applyNumberFormat="1" applyFont="1" applyFill="1" applyBorder="1" applyAlignment="1">
      <alignment horizontal="center" vertical="center"/>
    </xf>
    <xf numFmtId="0" fontId="17" fillId="9" borderId="1" xfId="4" applyFont="1" applyFill="1" applyBorder="1" applyAlignment="1">
      <alignment horizontal="center" vertical="center"/>
    </xf>
    <xf numFmtId="0" fontId="17" fillId="9" borderId="2" xfId="4" applyFont="1" applyFill="1" applyBorder="1" applyAlignment="1">
      <alignment horizontal="center" vertical="center"/>
    </xf>
    <xf numFmtId="0" fontId="17" fillId="9" borderId="3" xfId="4" applyFont="1" applyFill="1" applyBorder="1" applyAlignment="1">
      <alignment horizontal="center" vertical="center"/>
    </xf>
    <xf numFmtId="0" fontId="17" fillId="9" borderId="4" xfId="4" applyFont="1" applyFill="1" applyBorder="1" applyAlignment="1">
      <alignment horizontal="center" vertical="center"/>
    </xf>
    <xf numFmtId="0" fontId="17" fillId="9" borderId="5" xfId="4" applyFont="1" applyFill="1" applyBorder="1" applyAlignment="1">
      <alignment horizontal="center" vertical="center"/>
    </xf>
    <xf numFmtId="0" fontId="17" fillId="9" borderId="6" xfId="4" applyFont="1" applyFill="1" applyBorder="1" applyAlignment="1">
      <alignment horizontal="center" vertical="center"/>
    </xf>
    <xf numFmtId="0" fontId="16" fillId="3" borderId="9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4" fillId="3" borderId="9" xfId="4" applyFont="1" applyFill="1" applyBorder="1" applyAlignment="1">
      <alignment horizontal="center" vertical="center"/>
    </xf>
    <xf numFmtId="0" fontId="2" fillId="13" borderId="7" xfId="2" applyFill="1" applyBorder="1" applyAlignment="1">
      <alignment horizontal="left" vertical="center"/>
    </xf>
    <xf numFmtId="0" fontId="2" fillId="13" borderId="8" xfId="2" applyFill="1" applyBorder="1" applyAlignment="1">
      <alignment horizontal="left" vertical="center"/>
    </xf>
    <xf numFmtId="0" fontId="18" fillId="13" borderId="9" xfId="4" applyFont="1" applyFill="1" applyBorder="1" applyAlignment="1">
      <alignment horizontal="center" vertical="center"/>
    </xf>
    <xf numFmtId="164" fontId="11" fillId="7" borderId="9" xfId="4" applyNumberFormat="1" applyFont="1" applyFill="1" applyBorder="1" applyAlignment="1" applyProtection="1">
      <alignment horizontal="center" vertical="center"/>
      <protection locked="0"/>
    </xf>
    <xf numFmtId="164" fontId="22" fillId="13" borderId="9" xfId="1" applyNumberFormat="1" applyFont="1" applyFill="1" applyBorder="1" applyAlignment="1">
      <alignment horizontal="center" vertical="center"/>
    </xf>
    <xf numFmtId="0" fontId="23" fillId="6" borderId="9" xfId="4" applyFont="1" applyFill="1" applyBorder="1" applyAlignment="1">
      <alignment horizontal="center" vertical="center"/>
    </xf>
    <xf numFmtId="164" fontId="18" fillId="13" borderId="9" xfId="1" applyNumberFormat="1" applyFont="1" applyFill="1" applyBorder="1" applyAlignment="1">
      <alignment horizontal="center" vertical="center"/>
    </xf>
    <xf numFmtId="0" fontId="20" fillId="6" borderId="9" xfId="4" applyFont="1" applyFill="1" applyBorder="1" applyAlignment="1">
      <alignment horizontal="center" vertical="center"/>
    </xf>
  </cellXfs>
  <cellStyles count="12">
    <cellStyle name="Moeda" xfId="1" builtinId="4"/>
    <cellStyle name="Moeda 2" xfId="8" xr:uid="{B22E21F3-7BF7-4119-886E-B902AB541AAF}"/>
    <cellStyle name="Moeda 3 2" xfId="7" xr:uid="{DFE9AA7E-8FC0-4E58-BAFD-05DD591D610D}"/>
    <cellStyle name="Moeda 6" xfId="6" xr:uid="{95A9DCC2-C66E-439A-BB1C-16BE13AEF074}"/>
    <cellStyle name="Normal" xfId="0" builtinId="0"/>
    <cellStyle name="Normal 2 2" xfId="10" xr:uid="{3746DEF1-16F2-4A61-B320-2B42F3725B90}"/>
    <cellStyle name="Normal 2 3" xfId="11" xr:uid="{66B1C89A-36CB-4B19-8676-75C2E457B749}"/>
    <cellStyle name="Normal 2 4" xfId="9" xr:uid="{598421CD-9AC1-418C-BC75-4CE39EBF1E51}"/>
    <cellStyle name="Normal 3" xfId="4" xr:uid="{C445588B-391E-49A0-BC49-8C2B55D5CE5A}"/>
    <cellStyle name="Normal 4" xfId="2" xr:uid="{7AF4BE4A-BA86-4477-8FDD-84233FD92A4B}"/>
    <cellStyle name="Normal 4 25" xfId="3" xr:uid="{D7DF23EC-2D5A-4BC2-84B3-B75A812646BA}"/>
    <cellStyle name="Porcentagem 2 2" xfId="5" xr:uid="{C41E479D-5C99-470C-BBA2-14EF2F8670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34925</xdr:rowOff>
    </xdr:from>
    <xdr:to>
      <xdr:col>2</xdr:col>
      <xdr:colOff>1603374</xdr:colOff>
      <xdr:row>2</xdr:row>
      <xdr:rowOff>171450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A55322-0E63-4149-AC21-8B6B9D7FF6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257175" y="34925"/>
          <a:ext cx="2098674" cy="498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0</xdr:rowOff>
    </xdr:from>
    <xdr:to>
      <xdr:col>2</xdr:col>
      <xdr:colOff>1381124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7EAEBDC-269F-4C41-9DED-ACF1A7B54F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28574" y="0"/>
          <a:ext cx="2352675" cy="638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0</xdr:rowOff>
    </xdr:from>
    <xdr:to>
      <xdr:col>2</xdr:col>
      <xdr:colOff>1381124</xdr:colOff>
      <xdr:row>0</xdr:row>
      <xdr:rowOff>619125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00FCEF2-089E-4815-9EC7-FB63E8034E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0"/>
          <a:ext cx="2247899" cy="619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0</xdr:rowOff>
    </xdr:from>
    <xdr:to>
      <xdr:col>2</xdr:col>
      <xdr:colOff>1381124</xdr:colOff>
      <xdr:row>0</xdr:row>
      <xdr:rowOff>628650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B336849-9D5D-409C-83BA-ECA63CF78A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0"/>
          <a:ext cx="2247899" cy="628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</xdr:rowOff>
    </xdr:from>
    <xdr:to>
      <xdr:col>2</xdr:col>
      <xdr:colOff>1381124</xdr:colOff>
      <xdr:row>0</xdr:row>
      <xdr:rowOff>514351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C5764EB-7D4D-425C-9A32-70C4ED1BD2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1"/>
          <a:ext cx="2247899" cy="5143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2</xdr:rowOff>
    </xdr:from>
    <xdr:to>
      <xdr:col>2</xdr:col>
      <xdr:colOff>1381124</xdr:colOff>
      <xdr:row>0</xdr:row>
      <xdr:rowOff>561976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E2F660-CFDF-472F-B28B-222DB15605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2"/>
          <a:ext cx="2247899" cy="56197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3</xdr:rowOff>
    </xdr:from>
    <xdr:to>
      <xdr:col>2</xdr:col>
      <xdr:colOff>1381124</xdr:colOff>
      <xdr:row>0</xdr:row>
      <xdr:rowOff>628651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0EEE356-61FD-458D-A460-4111FC07164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3"/>
          <a:ext cx="2247899" cy="62864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3</xdr:rowOff>
    </xdr:from>
    <xdr:to>
      <xdr:col>2</xdr:col>
      <xdr:colOff>1381124</xdr:colOff>
      <xdr:row>1</xdr:row>
      <xdr:rowOff>19050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89AFF7B-CA1D-4C16-ACDE-64B0939035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3"/>
          <a:ext cx="2247899" cy="65722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4</xdr:rowOff>
    </xdr:from>
    <xdr:to>
      <xdr:col>2</xdr:col>
      <xdr:colOff>1381124</xdr:colOff>
      <xdr:row>0</xdr:row>
      <xdr:rowOff>619126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16ED475-E3D0-4A51-A9E7-8A5ABEA7AD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4"/>
          <a:ext cx="2247899" cy="61912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</xdr:rowOff>
    </xdr:from>
    <xdr:to>
      <xdr:col>2</xdr:col>
      <xdr:colOff>1381124</xdr:colOff>
      <xdr:row>0</xdr:row>
      <xdr:rowOff>628651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32FDA1-93EF-4F25-B492-7C5208988FA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5"/>
          <a:ext cx="2247899" cy="628646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</xdr:rowOff>
    </xdr:from>
    <xdr:to>
      <xdr:col>2</xdr:col>
      <xdr:colOff>1381124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38C523-940F-4494-B429-B1AC2863AF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5"/>
          <a:ext cx="2247899" cy="63817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6</xdr:rowOff>
    </xdr:from>
    <xdr:to>
      <xdr:col>2</xdr:col>
      <xdr:colOff>1381124</xdr:colOff>
      <xdr:row>0</xdr:row>
      <xdr:rowOff>600076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6483CD4-B8B2-448A-92DD-F2930341AAC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6"/>
          <a:ext cx="2247899" cy="60007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6</xdr:rowOff>
    </xdr:from>
    <xdr:to>
      <xdr:col>2</xdr:col>
      <xdr:colOff>1381124</xdr:colOff>
      <xdr:row>0</xdr:row>
      <xdr:rowOff>600075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9CC7456-310B-426B-A63E-51FDD258C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6"/>
          <a:ext cx="2247899" cy="60006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6</xdr:rowOff>
    </xdr:from>
    <xdr:to>
      <xdr:col>2</xdr:col>
      <xdr:colOff>1381124</xdr:colOff>
      <xdr:row>0</xdr:row>
      <xdr:rowOff>581025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EDE5628-F703-44A5-B112-88A8F3F4F75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6"/>
          <a:ext cx="2247899" cy="581019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6</xdr:rowOff>
    </xdr:from>
    <xdr:to>
      <xdr:col>2</xdr:col>
      <xdr:colOff>1381124</xdr:colOff>
      <xdr:row>0</xdr:row>
      <xdr:rowOff>609600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134621B-BEAB-42EA-947B-BECF1B1046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6"/>
          <a:ext cx="2247899" cy="60959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6</xdr:rowOff>
    </xdr:from>
    <xdr:to>
      <xdr:col>2</xdr:col>
      <xdr:colOff>1381124</xdr:colOff>
      <xdr:row>0</xdr:row>
      <xdr:rowOff>619125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8BB371C-D098-4437-A72E-26440587564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133350" y="6"/>
          <a:ext cx="2247899" cy="619119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0</xdr:rowOff>
    </xdr:from>
    <xdr:to>
      <xdr:col>2</xdr:col>
      <xdr:colOff>1381124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CFB9D63-31F4-43A0-8039-5F050E6EE5D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28574" y="0"/>
          <a:ext cx="2352675" cy="6381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0</xdr:rowOff>
    </xdr:from>
    <xdr:to>
      <xdr:col>2</xdr:col>
      <xdr:colOff>1381124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532A4D3-6E1A-463B-ADB5-673751648E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28574" y="0"/>
          <a:ext cx="2352675" cy="6381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28574</xdr:colOff>
      <xdr:row>0</xdr:row>
      <xdr:rowOff>0</xdr:rowOff>
    </xdr:from>
    <xdr:to>
      <xdr:col>2</xdr:col>
      <xdr:colOff>1381124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57FFFFD-F4C6-4191-AE1F-C25D34ED655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7" b="25010"/>
        <a:stretch/>
      </xdr:blipFill>
      <xdr:spPr>
        <a:xfrm>
          <a:off x="28574" y="0"/>
          <a:ext cx="2352675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55E8C-81B4-4C12-94CC-E1E76F043A84}">
  <sheetPr>
    <tabColor rgb="FFFFFF00"/>
    <pageSetUpPr fitToPage="1"/>
  </sheetPr>
  <dimension ref="B5:L25"/>
  <sheetViews>
    <sheetView showGridLines="0" zoomScaleNormal="100" workbookViewId="0">
      <selection activeCell="K9" sqref="K9"/>
    </sheetView>
  </sheetViews>
  <sheetFormatPr defaultRowHeight="15" x14ac:dyDescent="0.25"/>
  <cols>
    <col min="1" max="1" width="2" customWidth="1"/>
    <col min="2" max="2" width="6.85546875" bestFit="1" customWidth="1"/>
    <col min="3" max="3" width="39" customWidth="1"/>
    <col min="4" max="4" width="7.7109375" bestFit="1" customWidth="1"/>
    <col min="5" max="5" width="20.42578125" bestFit="1" customWidth="1"/>
    <col min="6" max="6" width="16.7109375" customWidth="1"/>
    <col min="7" max="7" width="5.7109375" customWidth="1"/>
    <col min="8" max="8" width="10.28515625" customWidth="1"/>
    <col min="9" max="9" width="12.140625" bestFit="1" customWidth="1"/>
    <col min="10" max="10" width="18.28515625" bestFit="1" customWidth="1"/>
    <col min="11" max="11" width="14.85546875" customWidth="1"/>
    <col min="12" max="12" width="17.28515625" customWidth="1"/>
  </cols>
  <sheetData>
    <row r="5" spans="2:12" s="59" customFormat="1" ht="51.6" customHeight="1" x14ac:dyDescent="0.25">
      <c r="B5" s="57" t="s">
        <v>132</v>
      </c>
      <c r="C5" s="58" t="s">
        <v>126</v>
      </c>
      <c r="D5" s="58" t="s">
        <v>127</v>
      </c>
      <c r="E5" s="58" t="s">
        <v>133</v>
      </c>
      <c r="F5" s="57" t="s">
        <v>134</v>
      </c>
      <c r="G5" s="57" t="s">
        <v>140</v>
      </c>
      <c r="H5" s="57" t="s">
        <v>141</v>
      </c>
      <c r="I5" s="58" t="s">
        <v>128</v>
      </c>
      <c r="J5" s="57" t="s">
        <v>131</v>
      </c>
      <c r="K5" s="71" t="s">
        <v>188</v>
      </c>
      <c r="L5" s="58" t="s">
        <v>189</v>
      </c>
    </row>
    <row r="6" spans="2:12" ht="20.45" customHeight="1" x14ac:dyDescent="0.25">
      <c r="B6" s="53">
        <v>1</v>
      </c>
      <c r="C6" s="52" t="s">
        <v>144</v>
      </c>
      <c r="D6" s="53" t="s">
        <v>145</v>
      </c>
      <c r="E6" s="53" t="s">
        <v>172</v>
      </c>
      <c r="F6" s="53" t="s">
        <v>175</v>
      </c>
      <c r="G6" s="53">
        <v>40</v>
      </c>
      <c r="H6" s="53">
        <f>'POSTO 1 - Aux. Adm. I'!E135</f>
        <v>8</v>
      </c>
      <c r="I6" s="72">
        <f>'POSTO 1 - Aux. Adm. I'!E24</f>
        <v>1710.58</v>
      </c>
      <c r="J6" s="72">
        <f>'POSTO 1 - Aux. Adm. I'!E134</f>
        <v>1607.9451999999999</v>
      </c>
      <c r="K6" s="73">
        <f>J6*H6</f>
        <v>12863.561599999999</v>
      </c>
      <c r="L6" s="72">
        <f>K6*12</f>
        <v>154362.73919999998</v>
      </c>
    </row>
    <row r="7" spans="2:12" ht="20.45" customHeight="1" x14ac:dyDescent="0.25">
      <c r="B7" s="53">
        <v>2</v>
      </c>
      <c r="C7" s="52" t="s">
        <v>146</v>
      </c>
      <c r="D7" s="53" t="s">
        <v>145</v>
      </c>
      <c r="E7" s="53" t="s">
        <v>172</v>
      </c>
      <c r="F7" s="53" t="s">
        <v>176</v>
      </c>
      <c r="G7" s="53">
        <v>40</v>
      </c>
      <c r="H7" s="53">
        <f>'POSTO 2 - Aux. Adm. II'!E135</f>
        <v>11</v>
      </c>
      <c r="I7" s="72">
        <f>'POSTO 2 - Aux. Adm. II'!E24</f>
        <v>1824.89</v>
      </c>
      <c r="J7" s="72">
        <f>'POSTO 2 - Aux. Adm. II'!E134</f>
        <v>1715.3966</v>
      </c>
      <c r="K7" s="73">
        <f t="shared" ref="K7:K22" si="0">J7*H7</f>
        <v>18869.3626</v>
      </c>
      <c r="L7" s="72">
        <f t="shared" ref="L7:L22" si="1">K7*12</f>
        <v>226432.3512</v>
      </c>
    </row>
    <row r="8" spans="2:12" ht="20.45" customHeight="1" x14ac:dyDescent="0.25">
      <c r="B8" s="53">
        <v>3</v>
      </c>
      <c r="C8" s="52" t="s">
        <v>147</v>
      </c>
      <c r="D8" s="53" t="s">
        <v>148</v>
      </c>
      <c r="E8" s="53" t="s">
        <v>173</v>
      </c>
      <c r="F8" s="53" t="s">
        <v>177</v>
      </c>
      <c r="G8" s="53">
        <v>40</v>
      </c>
      <c r="H8" s="53">
        <f>'POSTO 3 -  Assist. Adm I'!E135</f>
        <v>10</v>
      </c>
      <c r="I8" s="72">
        <f>'POSTO 3 -  Assist. Adm I'!E24</f>
        <v>2069.14</v>
      </c>
      <c r="J8" s="72">
        <f>'POSTO 3 -  Assist. Adm I'!E134</f>
        <v>1944.9915999999998</v>
      </c>
      <c r="K8" s="73">
        <f t="shared" si="0"/>
        <v>19449.915999999997</v>
      </c>
      <c r="L8" s="72">
        <f t="shared" si="1"/>
        <v>233398.99199999997</v>
      </c>
    </row>
    <row r="9" spans="2:12" ht="20.45" customHeight="1" x14ac:dyDescent="0.25">
      <c r="B9" s="53">
        <v>4</v>
      </c>
      <c r="C9" s="52" t="s">
        <v>149</v>
      </c>
      <c r="D9" s="53" t="s">
        <v>148</v>
      </c>
      <c r="E9" s="53" t="s">
        <v>173</v>
      </c>
      <c r="F9" s="53" t="s">
        <v>178</v>
      </c>
      <c r="G9" s="53">
        <v>40</v>
      </c>
      <c r="H9" s="53">
        <f>'POSTO 4 - Assist. Adm. II'!E135</f>
        <v>30</v>
      </c>
      <c r="I9" s="72">
        <f>'POSTO 4 - Assist. Adm. II'!E24</f>
        <v>2278.9499999999998</v>
      </c>
      <c r="J9" s="72">
        <f>'POSTO 4 - Assist. Adm. II'!E134</f>
        <v>2142.2129999999997</v>
      </c>
      <c r="K9" s="73">
        <f t="shared" si="0"/>
        <v>64266.389999999992</v>
      </c>
      <c r="L9" s="72">
        <f t="shared" si="1"/>
        <v>771196.67999999993</v>
      </c>
    </row>
    <row r="10" spans="2:12" ht="20.45" customHeight="1" x14ac:dyDescent="0.25">
      <c r="B10" s="53">
        <v>5</v>
      </c>
      <c r="C10" s="52" t="s">
        <v>150</v>
      </c>
      <c r="D10" s="53" t="s">
        <v>151</v>
      </c>
      <c r="E10" s="53" t="s">
        <v>174</v>
      </c>
      <c r="F10" s="53" t="s">
        <v>179</v>
      </c>
      <c r="G10" s="53">
        <v>40</v>
      </c>
      <c r="H10" s="53">
        <f>'POSTO 5 - Analista Adm. Jr.'!E135</f>
        <v>4</v>
      </c>
      <c r="I10" s="72">
        <f>'POSTO 5 - Analista Adm. Jr.'!E24</f>
        <v>3454.97</v>
      </c>
      <c r="J10" s="72">
        <f>'POSTO 5 - Analista Adm. Jr.'!E134</f>
        <v>3247.6717999999996</v>
      </c>
      <c r="K10" s="73">
        <f t="shared" si="0"/>
        <v>12990.687199999998</v>
      </c>
      <c r="L10" s="72">
        <f t="shared" si="1"/>
        <v>155888.24639999997</v>
      </c>
    </row>
    <row r="11" spans="2:12" ht="20.45" customHeight="1" x14ac:dyDescent="0.25">
      <c r="B11" s="53">
        <v>6</v>
      </c>
      <c r="C11" s="52" t="s">
        <v>152</v>
      </c>
      <c r="D11" s="53" t="s">
        <v>153</v>
      </c>
      <c r="E11" s="53" t="s">
        <v>172</v>
      </c>
      <c r="F11" s="53" t="s">
        <v>175</v>
      </c>
      <c r="G11" s="53">
        <v>40</v>
      </c>
      <c r="H11" s="53">
        <f>'POSTO 6 - Aux. Lab. I'!E135</f>
        <v>11</v>
      </c>
      <c r="I11" s="72">
        <f>'POSTO 6 - Aux. Lab. I'!E24</f>
        <v>1710.58</v>
      </c>
      <c r="J11" s="72">
        <f>'POSTO 6 - Aux. Lab. I'!E134</f>
        <v>1607.9451999999999</v>
      </c>
      <c r="K11" s="73">
        <f t="shared" si="0"/>
        <v>17687.397199999999</v>
      </c>
      <c r="L11" s="72">
        <f t="shared" si="1"/>
        <v>212248.76639999999</v>
      </c>
    </row>
    <row r="12" spans="2:12" ht="20.45" customHeight="1" x14ac:dyDescent="0.25">
      <c r="B12" s="53">
        <v>7</v>
      </c>
      <c r="C12" s="52" t="s">
        <v>154</v>
      </c>
      <c r="D12" s="53" t="s">
        <v>153</v>
      </c>
      <c r="E12" s="53" t="s">
        <v>172</v>
      </c>
      <c r="F12" s="53" t="s">
        <v>180</v>
      </c>
      <c r="G12" s="53">
        <v>40</v>
      </c>
      <c r="H12" s="53">
        <f>'POSTO 7 - Aux. Lab. II'!E135</f>
        <v>12</v>
      </c>
      <c r="I12" s="72">
        <f>'POSTO 7 - Aux. Lab. II'!E24</f>
        <v>1824.89</v>
      </c>
      <c r="J12" s="72">
        <f>'POSTO 7 - Aux. Lab. II'!E134</f>
        <v>1715.3966</v>
      </c>
      <c r="K12" s="73">
        <f t="shared" si="0"/>
        <v>20584.7592</v>
      </c>
      <c r="L12" s="72">
        <f t="shared" si="1"/>
        <v>247017.11040000001</v>
      </c>
    </row>
    <row r="13" spans="2:12" ht="20.45" customHeight="1" x14ac:dyDescent="0.25">
      <c r="B13" s="53">
        <v>8</v>
      </c>
      <c r="C13" s="52" t="s">
        <v>155</v>
      </c>
      <c r="D13" s="53" t="s">
        <v>156</v>
      </c>
      <c r="E13" s="53" t="s">
        <v>173</v>
      </c>
      <c r="F13" s="53" t="s">
        <v>177</v>
      </c>
      <c r="G13" s="53">
        <v>40</v>
      </c>
      <c r="H13" s="53">
        <f>'POSTO 8 - Assist. Lab. I'!E135</f>
        <v>8</v>
      </c>
      <c r="I13" s="72">
        <f>'POSTO 8 - Assist. Lab. I'!E24</f>
        <v>2069.14</v>
      </c>
      <c r="J13" s="72">
        <f>'POSTO 8 - Assist. Lab. I'!E134</f>
        <v>1944.9915999999998</v>
      </c>
      <c r="K13" s="73">
        <f t="shared" si="0"/>
        <v>15559.932799999999</v>
      </c>
      <c r="L13" s="72">
        <f t="shared" si="1"/>
        <v>186719.1936</v>
      </c>
    </row>
    <row r="14" spans="2:12" ht="29.25" customHeight="1" x14ac:dyDescent="0.25">
      <c r="B14" s="53">
        <v>9</v>
      </c>
      <c r="C14" s="52" t="s">
        <v>157</v>
      </c>
      <c r="D14" s="53" t="s">
        <v>156</v>
      </c>
      <c r="E14" s="56" t="s">
        <v>173</v>
      </c>
      <c r="F14" s="53" t="s">
        <v>178</v>
      </c>
      <c r="G14" s="53">
        <v>40</v>
      </c>
      <c r="H14" s="53">
        <f>'POSTO 9 - Assist. Lab. II'!E135</f>
        <v>10</v>
      </c>
      <c r="I14" s="72">
        <f>'POSTO 9 - Assist. Lab. II'!E24</f>
        <v>2278.9499999999998</v>
      </c>
      <c r="J14" s="72">
        <f>'POSTO 9 - Assist. Lab. II'!E134</f>
        <v>2142.2129999999997</v>
      </c>
      <c r="K14" s="73">
        <f t="shared" si="0"/>
        <v>21422.129999999997</v>
      </c>
      <c r="L14" s="72">
        <f t="shared" si="1"/>
        <v>257065.55999999997</v>
      </c>
    </row>
    <row r="15" spans="2:12" ht="20.45" customHeight="1" x14ac:dyDescent="0.25">
      <c r="B15" s="53">
        <v>10</v>
      </c>
      <c r="C15" s="52" t="s">
        <v>158</v>
      </c>
      <c r="D15" s="53" t="s">
        <v>159</v>
      </c>
      <c r="E15" s="53" t="s">
        <v>172</v>
      </c>
      <c r="F15" s="53" t="s">
        <v>175</v>
      </c>
      <c r="G15" s="53">
        <v>40</v>
      </c>
      <c r="H15" s="53">
        <f>'POSTO 10 Aux de Manut I'!E135</f>
        <v>1</v>
      </c>
      <c r="I15" s="72">
        <f>'POSTO 10 Aux de Manut I'!E24</f>
        <v>1710.58</v>
      </c>
      <c r="J15" s="72">
        <f>'POSTO 10 Aux de Manut I'!E134</f>
        <v>1607.9451999999999</v>
      </c>
      <c r="K15" s="73">
        <f t="shared" si="0"/>
        <v>1607.9451999999999</v>
      </c>
      <c r="L15" s="72">
        <f t="shared" si="1"/>
        <v>19295.342399999998</v>
      </c>
    </row>
    <row r="16" spans="2:12" ht="20.45" customHeight="1" x14ac:dyDescent="0.25">
      <c r="B16" s="53">
        <v>11</v>
      </c>
      <c r="C16" s="52" t="s">
        <v>160</v>
      </c>
      <c r="D16" s="53" t="s">
        <v>161</v>
      </c>
      <c r="E16" s="53" t="s">
        <v>172</v>
      </c>
      <c r="F16" s="53" t="s">
        <v>177</v>
      </c>
      <c r="G16" s="53">
        <v>40</v>
      </c>
      <c r="H16" s="53">
        <f>'POSTO 11 Meio-Oficial Manut.I'!E135</f>
        <v>1</v>
      </c>
      <c r="I16" s="72">
        <f>'POSTO 11 Meio-Oficial Manut.I'!E24</f>
        <v>2069.14</v>
      </c>
      <c r="J16" s="72">
        <f>'POSTO 11 Meio-Oficial Manut.I'!E134</f>
        <v>1944.9915999999998</v>
      </c>
      <c r="K16" s="73">
        <f t="shared" si="0"/>
        <v>1944.9915999999998</v>
      </c>
      <c r="L16" s="72">
        <f t="shared" si="1"/>
        <v>23339.8992</v>
      </c>
    </row>
    <row r="17" spans="2:12" ht="20.45" customHeight="1" x14ac:dyDescent="0.25">
      <c r="B17" s="53">
        <v>12</v>
      </c>
      <c r="C17" s="52" t="s">
        <v>162</v>
      </c>
      <c r="D17" s="53" t="s">
        <v>161</v>
      </c>
      <c r="E17" s="53" t="s">
        <v>172</v>
      </c>
      <c r="F17" s="53" t="s">
        <v>178</v>
      </c>
      <c r="G17" s="53">
        <v>40</v>
      </c>
      <c r="H17" s="53">
        <f>'POSTO 12 Meio-Oficial Manut. II'!E135</f>
        <v>5</v>
      </c>
      <c r="I17" s="72">
        <f>'POSTO 12 Meio-Oficial Manut. II'!E24</f>
        <v>2278.9499999999998</v>
      </c>
      <c r="J17" s="72">
        <f>'POSTO 12 Meio-Oficial Manut. II'!E134</f>
        <v>2142.2129999999997</v>
      </c>
      <c r="K17" s="73">
        <f t="shared" si="0"/>
        <v>10711.064999999999</v>
      </c>
      <c r="L17" s="72">
        <f t="shared" si="1"/>
        <v>128532.77999999998</v>
      </c>
    </row>
    <row r="18" spans="2:12" ht="20.45" customHeight="1" x14ac:dyDescent="0.25">
      <c r="B18" s="53">
        <v>13</v>
      </c>
      <c r="C18" s="52" t="s">
        <v>163</v>
      </c>
      <c r="D18" s="53" t="s">
        <v>161</v>
      </c>
      <c r="E18" s="53" t="s">
        <v>172</v>
      </c>
      <c r="F18" s="53" t="s">
        <v>179</v>
      </c>
      <c r="G18" s="53">
        <v>40</v>
      </c>
      <c r="H18" s="53">
        <f>'POSTO 13 Meio-Oficial Manut.III'!E135</f>
        <v>1</v>
      </c>
      <c r="I18" s="72">
        <f>'POSTO 13 Meio-Oficial Manut.III'!E24</f>
        <v>3454.97</v>
      </c>
      <c r="J18" s="72">
        <f>'POSTO 13 Meio-Oficial Manut.III'!E134</f>
        <v>3247.6717999999996</v>
      </c>
      <c r="K18" s="73">
        <f t="shared" si="0"/>
        <v>3247.6717999999996</v>
      </c>
      <c r="L18" s="72">
        <f t="shared" si="1"/>
        <v>38972.061599999994</v>
      </c>
    </row>
    <row r="19" spans="2:12" ht="20.45" customHeight="1" x14ac:dyDescent="0.25">
      <c r="B19" s="53">
        <v>14</v>
      </c>
      <c r="C19" s="52" t="s">
        <v>164</v>
      </c>
      <c r="D19" s="53" t="s">
        <v>165</v>
      </c>
      <c r="E19" s="53" t="s">
        <v>174</v>
      </c>
      <c r="F19" s="53" t="s">
        <v>177</v>
      </c>
      <c r="G19" s="53">
        <v>40</v>
      </c>
      <c r="H19" s="53">
        <f>'POSTO 14 Intérprete de Libras'!E135</f>
        <v>1</v>
      </c>
      <c r="I19" s="72">
        <f>'POSTO 14 Intérprete de Libras'!E24</f>
        <v>3406.11</v>
      </c>
      <c r="J19" s="72">
        <f>'POSTO 14 Intérprete de Libras'!E134</f>
        <v>3201.7434000000003</v>
      </c>
      <c r="K19" s="73">
        <f t="shared" si="0"/>
        <v>3201.7434000000003</v>
      </c>
      <c r="L19" s="72">
        <f t="shared" si="1"/>
        <v>38420.920800000007</v>
      </c>
    </row>
    <row r="20" spans="2:12" ht="20.45" customHeight="1" x14ac:dyDescent="0.25">
      <c r="B20" s="53">
        <v>15</v>
      </c>
      <c r="C20" s="52" t="s">
        <v>166</v>
      </c>
      <c r="D20" s="53" t="s">
        <v>167</v>
      </c>
      <c r="E20" s="53" t="s">
        <v>174</v>
      </c>
      <c r="F20" s="53" t="s">
        <v>177</v>
      </c>
      <c r="G20" s="53">
        <v>40</v>
      </c>
      <c r="H20" s="53">
        <f>'POSTO 15 Psicólogo'!E135</f>
        <v>1</v>
      </c>
      <c r="I20" s="72">
        <f>'POSTO 15 Psicólogo'!E24</f>
        <v>4991.1400000000003</v>
      </c>
      <c r="J20" s="72">
        <f>'POSTO 15 Psicólogo'!E134</f>
        <v>4691.6716000000006</v>
      </c>
      <c r="K20" s="73">
        <f t="shared" si="0"/>
        <v>4691.6716000000006</v>
      </c>
      <c r="L20" s="72">
        <f t="shared" si="1"/>
        <v>56300.059200000003</v>
      </c>
    </row>
    <row r="21" spans="2:12" ht="20.45" customHeight="1" x14ac:dyDescent="0.25">
      <c r="B21" s="53">
        <v>16</v>
      </c>
      <c r="C21" s="52" t="s">
        <v>168</v>
      </c>
      <c r="D21" s="53" t="s">
        <v>169</v>
      </c>
      <c r="E21" s="53" t="s">
        <v>174</v>
      </c>
      <c r="F21" s="53" t="s">
        <v>177</v>
      </c>
      <c r="G21" s="53">
        <v>40</v>
      </c>
      <c r="H21" s="53">
        <f>'POSTO 16 Assist. Social'!E135</f>
        <v>1</v>
      </c>
      <c r="I21" s="72">
        <f>'POSTO 16 Assist. Social'!E24</f>
        <v>4991.1400000000003</v>
      </c>
      <c r="J21" s="72">
        <f>'POSTO 16 Assist. Social'!E134</f>
        <v>4691.6716000000006</v>
      </c>
      <c r="K21" s="73">
        <f t="shared" si="0"/>
        <v>4691.6716000000006</v>
      </c>
      <c r="L21" s="72">
        <f t="shared" si="1"/>
        <v>56300.059200000003</v>
      </c>
    </row>
    <row r="22" spans="2:12" ht="20.45" customHeight="1" x14ac:dyDescent="0.25">
      <c r="B22" s="53">
        <v>17</v>
      </c>
      <c r="C22" s="52" t="s">
        <v>170</v>
      </c>
      <c r="D22" s="53" t="s">
        <v>171</v>
      </c>
      <c r="E22" s="53" t="s">
        <v>174</v>
      </c>
      <c r="F22" s="53" t="s">
        <v>178</v>
      </c>
      <c r="G22" s="53">
        <v>40</v>
      </c>
      <c r="H22" s="53">
        <f>'POSTO 17 Supervisão de Educação'!E135</f>
        <v>1</v>
      </c>
      <c r="I22" s="72">
        <f>'POSTO 17 Supervisão de Educação'!E24</f>
        <v>6102.62</v>
      </c>
      <c r="J22" s="72">
        <f>'POSTO 17 Supervisão de Educação'!E134</f>
        <v>5736.4628000000002</v>
      </c>
      <c r="K22" s="73">
        <f t="shared" si="0"/>
        <v>5736.4628000000002</v>
      </c>
      <c r="L22" s="72">
        <f t="shared" si="1"/>
        <v>68837.553599999999</v>
      </c>
    </row>
    <row r="23" spans="2:12" ht="20.45" customHeight="1" x14ac:dyDescent="0.25">
      <c r="B23" s="76" t="s">
        <v>130</v>
      </c>
      <c r="C23" s="76"/>
      <c r="D23" s="76"/>
      <c r="E23" s="76"/>
      <c r="F23" s="76"/>
      <c r="G23" s="76"/>
      <c r="H23" s="54">
        <f>SUM(H6:H22)</f>
        <v>116</v>
      </c>
      <c r="I23" s="76" t="s">
        <v>129</v>
      </c>
      <c r="J23" s="76"/>
      <c r="K23" s="74">
        <f>SUM(K6:K22)</f>
        <v>239527.35960000003</v>
      </c>
      <c r="L23" s="75">
        <f>+K23*12</f>
        <v>2874328.3152000001</v>
      </c>
    </row>
    <row r="24" spans="2:12" ht="21.6" customHeight="1" x14ac:dyDescent="0.25">
      <c r="J24" s="55" t="s">
        <v>181</v>
      </c>
      <c r="K24" s="72">
        <v>11575.62</v>
      </c>
      <c r="L24" s="72">
        <v>11575.62</v>
      </c>
    </row>
    <row r="25" spans="2:12" ht="21.6" customHeight="1" x14ac:dyDescent="0.25">
      <c r="J25" s="55" t="s">
        <v>142</v>
      </c>
      <c r="K25" s="75"/>
      <c r="L25" s="75">
        <f>SUM(L23:L24)</f>
        <v>2885903.9352000002</v>
      </c>
    </row>
  </sheetData>
  <mergeCells count="2">
    <mergeCell ref="B23:G23"/>
    <mergeCell ref="I23:J23"/>
  </mergeCells>
  <pageMargins left="0.51181102362204722" right="0.51181102362204722" top="0.78740157480314965" bottom="0.78740157480314965" header="0.31496062992125984" footer="0.31496062992125984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1A07C-ED1A-48DF-B4F9-13C10E274D8B}">
  <dimension ref="A1:F137"/>
  <sheetViews>
    <sheetView showGridLines="0" topLeftCell="A107" zoomScale="120" zoomScaleNormal="120" workbookViewId="0">
      <selection activeCell="D110" sqref="D110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143</v>
      </c>
      <c r="C9" s="108"/>
      <c r="D9" s="108"/>
      <c r="E9" s="108"/>
    </row>
    <row r="10" spans="1:5" x14ac:dyDescent="0.25">
      <c r="A10" s="2"/>
      <c r="B10" s="81"/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113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07"/>
      <c r="C16" s="107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10">
        <v>1412</v>
      </c>
      <c r="C20" s="110"/>
      <c r="D20" s="110"/>
      <c r="E20" s="110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/>
      <c r="E24" s="20">
        <v>5000</v>
      </c>
    </row>
    <row r="25" spans="1:5" x14ac:dyDescent="0.25">
      <c r="A25" s="1"/>
      <c r="B25" s="6" t="s">
        <v>11</v>
      </c>
      <c r="C25" s="18" t="s">
        <v>12</v>
      </c>
      <c r="D25" s="19"/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61"/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/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/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21"/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5000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/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/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/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/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/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/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/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/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/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/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/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29"/>
      <c r="E51" s="20">
        <v>0</v>
      </c>
    </row>
    <row r="52" spans="1:5" x14ac:dyDescent="0.25">
      <c r="A52" s="1"/>
      <c r="B52" s="6" t="s">
        <v>11</v>
      </c>
      <c r="C52" s="18" t="s">
        <v>43</v>
      </c>
      <c r="D52" s="29"/>
      <c r="E52" s="20">
        <v>0</v>
      </c>
    </row>
    <row r="53" spans="1:5" x14ac:dyDescent="0.25">
      <c r="A53" s="1"/>
      <c r="B53" s="6" t="s">
        <v>13</v>
      </c>
      <c r="C53" s="18" t="s">
        <v>44</v>
      </c>
      <c r="D53" s="29"/>
      <c r="E53" s="20">
        <v>0</v>
      </c>
    </row>
    <row r="54" spans="1:5" x14ac:dyDescent="0.25">
      <c r="A54" s="1"/>
      <c r="B54" s="9" t="s">
        <v>15</v>
      </c>
      <c r="C54" s="30" t="s">
        <v>135</v>
      </c>
      <c r="D54" s="29"/>
      <c r="E54" s="20">
        <v>0</v>
      </c>
    </row>
    <row r="55" spans="1:5" x14ac:dyDescent="0.25">
      <c r="A55" s="1"/>
      <c r="B55" s="9" t="s">
        <v>17</v>
      </c>
      <c r="C55" s="30" t="s">
        <v>137</v>
      </c>
      <c r="D55" s="29"/>
      <c r="E55" s="20">
        <v>0</v>
      </c>
    </row>
    <row r="56" spans="1:5" x14ac:dyDescent="0.25">
      <c r="A56" s="1"/>
      <c r="B56" s="9" t="s">
        <v>19</v>
      </c>
      <c r="C56" s="30" t="s">
        <v>115</v>
      </c>
      <c r="D56" s="29"/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29"/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29"/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0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$E$37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$E$59</f>
        <v>0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0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/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/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/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/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/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/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/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/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/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/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/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v>11.15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11.15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77" t="s">
        <v>124</v>
      </c>
      <c r="D99" s="78"/>
      <c r="E99" s="3">
        <v>0</v>
      </c>
    </row>
    <row r="100" spans="1:5" x14ac:dyDescent="0.25">
      <c r="A100" s="1"/>
      <c r="B100" s="22" t="s">
        <v>11</v>
      </c>
      <c r="C100" s="77" t="s">
        <v>83</v>
      </c>
      <c r="D100" s="78"/>
      <c r="E100" s="3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77" t="s">
        <v>117</v>
      </c>
      <c r="D102" s="78"/>
      <c r="E102" s="3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/>
      <c r="E107" s="3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8"/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/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5011.1499999999996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5011.1499999999996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5000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0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11.15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5011.1499999999996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5011.1499999999996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5011.1499999999996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2:E3"/>
    <mergeCell ref="B15:C15"/>
    <mergeCell ref="D15:E15"/>
    <mergeCell ref="B4:E4"/>
    <mergeCell ref="B5:E5"/>
    <mergeCell ref="B6:E6"/>
    <mergeCell ref="B7:E7"/>
    <mergeCell ref="B8:E8"/>
    <mergeCell ref="B9:E9"/>
    <mergeCell ref="B11:E11"/>
    <mergeCell ref="B12:E12"/>
    <mergeCell ref="B13:E13"/>
    <mergeCell ref="B14:E14"/>
    <mergeCell ref="B22:E22"/>
    <mergeCell ref="B30:D30"/>
    <mergeCell ref="B32:E32"/>
    <mergeCell ref="B16:C16"/>
    <mergeCell ref="D16:E16"/>
    <mergeCell ref="B17:E17"/>
    <mergeCell ref="B18:E18"/>
    <mergeCell ref="B19:E19"/>
    <mergeCell ref="B20:E20"/>
    <mergeCell ref="B23:C23"/>
    <mergeCell ref="B135:D135"/>
    <mergeCell ref="B136:D136"/>
    <mergeCell ref="B21:E21"/>
    <mergeCell ref="B31:E31"/>
    <mergeCell ref="B134:D134"/>
    <mergeCell ref="B124:E124"/>
    <mergeCell ref="B96:E96"/>
    <mergeCell ref="B90:E90"/>
    <mergeCell ref="B86:C86"/>
    <mergeCell ref="B76:E76"/>
    <mergeCell ref="B67:E67"/>
    <mergeCell ref="C64:D64"/>
    <mergeCell ref="C65:D65"/>
    <mergeCell ref="B66:D66"/>
    <mergeCell ref="B68:E68"/>
    <mergeCell ref="B85:C85"/>
    <mergeCell ref="B33:C33"/>
    <mergeCell ref="B126:D126"/>
    <mergeCell ref="B92:D92"/>
    <mergeCell ref="B87:C87"/>
    <mergeCell ref="B78:C78"/>
    <mergeCell ref="B62:D62"/>
    <mergeCell ref="B50:C50"/>
    <mergeCell ref="B104:E104"/>
    <mergeCell ref="B75:C75"/>
    <mergeCell ref="B37:C37"/>
    <mergeCell ref="B38:E38"/>
    <mergeCell ref="B39:C39"/>
    <mergeCell ref="B48:C48"/>
    <mergeCell ref="B49:E49"/>
    <mergeCell ref="B77:E77"/>
    <mergeCell ref="B89:C89"/>
    <mergeCell ref="B91:E91"/>
    <mergeCell ref="C93:D93"/>
    <mergeCell ref="B59:D59"/>
    <mergeCell ref="B60:E60"/>
    <mergeCell ref="C63:D63"/>
    <mergeCell ref="B61:E61"/>
    <mergeCell ref="C100:D100"/>
    <mergeCell ref="C94:D94"/>
    <mergeCell ref="B95:D95"/>
    <mergeCell ref="B103:D103"/>
    <mergeCell ref="B97:E97"/>
    <mergeCell ref="C101:D101"/>
    <mergeCell ref="C102:D102"/>
    <mergeCell ref="C132:D132"/>
    <mergeCell ref="C133:D133"/>
    <mergeCell ref="B10:E10"/>
    <mergeCell ref="C127:D127"/>
    <mergeCell ref="C128:D128"/>
    <mergeCell ref="C129:D129"/>
    <mergeCell ref="C130:D130"/>
    <mergeCell ref="C131:D131"/>
    <mergeCell ref="B106:C106"/>
    <mergeCell ref="B105:E105"/>
    <mergeCell ref="B114:C114"/>
    <mergeCell ref="D109:E109"/>
    <mergeCell ref="B125:E125"/>
    <mergeCell ref="B69:C69"/>
    <mergeCell ref="B98:D98"/>
    <mergeCell ref="C99:D99"/>
  </mergeCells>
  <phoneticPr fontId="13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9B169-352C-4B9B-A341-74DCD98FFB31}">
  <dimension ref="A1:F137"/>
  <sheetViews>
    <sheetView showGridLines="0" topLeftCell="A32" zoomScaleNormal="100" workbookViewId="0">
      <selection activeCell="C72" sqref="C72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125" t="s">
        <v>144</v>
      </c>
      <c r="C10" s="125"/>
      <c r="D10" s="125"/>
      <c r="E10" s="125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23" t="s">
        <v>182</v>
      </c>
      <c r="C19" s="123"/>
      <c r="D19" s="123"/>
      <c r="E19" s="123"/>
    </row>
    <row r="20" spans="1:5" x14ac:dyDescent="0.25">
      <c r="A20" s="2"/>
      <c r="B20" s="124">
        <v>1412</v>
      </c>
      <c r="C20" s="124"/>
      <c r="D20" s="124"/>
      <c r="E20" s="124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61">
        <f>'Mão de Obra'!D24</f>
        <v>0</v>
      </c>
      <c r="E24" s="64">
        <v>1710.58</v>
      </c>
    </row>
    <row r="25" spans="1:5" x14ac:dyDescent="0.25">
      <c r="A25" s="1"/>
      <c r="B25" s="6" t="s">
        <v>11</v>
      </c>
      <c r="C25" s="18" t="s">
        <v>12</v>
      </c>
      <c r="D25" s="61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61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61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61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61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1710.58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62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62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62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64">
        <f>(D51*4*22)-E24*6%</f>
        <v>-102.6348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64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ref="E56" si="1">D56</f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-102.6348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-102.6348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-102.6348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60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60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60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60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60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60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60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60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60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60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60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60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60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63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63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63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63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66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1607.9451999999999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1607.9451999999999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1710.58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-102.6348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1607.9451999999999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67">
        <f>SUM(E132:E133)</f>
        <v>1607.9451999999999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65">
        <v>8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12863.561599999999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pageSetup paperSize="9" scale="6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4FFBF-EC06-429E-95F2-53538BA743A2}">
  <dimension ref="A1:F137"/>
  <sheetViews>
    <sheetView showGridLines="0" topLeftCell="A2" workbookViewId="0">
      <selection activeCell="D115" sqref="D115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146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70">
        <v>1824.89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1824.89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64">
        <f>(D51*4*22)-E24*6%</f>
        <v>-109.49340000000001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-109.49340000000001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-109.49340000000001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-109.49340000000001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>$E$30*D72</f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>$E$30*D73</f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>$E$30*D74</f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1715.3966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1715.3966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1824.89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-109.49340000000001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1715.3966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1715.3966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18869.3626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7E233-6AD0-41D0-84AF-B91CBB9003DD}">
  <dimension ref="A1:F137"/>
  <sheetViews>
    <sheetView showGridLines="0" tabSelected="1" topLeftCell="A67" workbookViewId="0">
      <selection activeCell="H108" sqref="H108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183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70">
        <v>2069.14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2069.14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68" t="s">
        <v>42</v>
      </c>
      <c r="D51" s="69">
        <f>'Mão de Obra'!D51</f>
        <v>0</v>
      </c>
      <c r="E51" s="64">
        <f>(D51*4*22)-E24*6%</f>
        <v>-124.14839999999998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-124.14839999999998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-124.14839999999998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-124.14839999999998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1944.9915999999998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1944.9915999999998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2069.14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-124.14839999999998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1944.9915999999998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1944.9915999999998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10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19449.915999999997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41213-563A-4C3A-A2F8-E122BAAA343A}">
  <dimension ref="A1:F137"/>
  <sheetViews>
    <sheetView showGridLines="0" topLeftCell="A106" workbookViewId="0">
      <selection activeCell="D51" sqref="D51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149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2278.9499999999998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2278.9499999999998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-136.73699999999999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-136.73699999999999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-136.73699999999999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-136.73699999999999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2142.2129999999997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2142.2129999999997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2278.9499999999998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-136.73699999999999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2142.2129999999997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2142.2129999999997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30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64266.389999999992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2126B-FDF0-4770-B352-1AB00D00E199}">
  <dimension ref="A1:F137"/>
  <sheetViews>
    <sheetView showGridLines="0" topLeftCell="A115" workbookViewId="0">
      <selection activeCell="L12" sqref="L12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150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3454.97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3454.97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-207.29819999999998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-207.29819999999998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-207.29819999999998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-207.29819999999998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3247.6717999999996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3247.6717999999996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3454.97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-207.29819999999998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3247.6717999999996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3247.6717999999996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4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12990.687199999998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8D998-C732-4F84-B889-8D79C1915EF8}">
  <dimension ref="A1:F137"/>
  <sheetViews>
    <sheetView showGridLines="0" topLeftCell="A118" workbookViewId="0">
      <selection activeCell="G11" sqref="G11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184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1710.58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1710.58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-102.6348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-102.6348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-102.6348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-102.6348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1607.9451999999999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1607.9451999999999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1710.58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-102.6348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1607.9451999999999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1607.9451999999999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17687.397199999999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7C4B3-9C12-4A0E-8699-3D77F0D0C656}">
  <dimension ref="A1:F137"/>
  <sheetViews>
    <sheetView showGridLines="0" topLeftCell="A110" workbookViewId="0">
      <selection activeCell="E135" sqref="E135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154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1824.89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1824.89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-109.49340000000001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-109.49340000000001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-109.49340000000001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-109.49340000000001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1715.3966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1715.3966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1824.89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-109.49340000000001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1715.3966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1715.3966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12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20584.7592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53814-1B35-4106-B992-1FE33842ACC8}">
  <dimension ref="A1:F137"/>
  <sheetViews>
    <sheetView showGridLines="0" topLeftCell="A115" workbookViewId="0">
      <selection activeCell="I119" sqref="I119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155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07"/>
      <c r="C16" s="107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2069.14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2069.14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-124.14839999999998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-124.14839999999998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-124.14839999999998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-124.14839999999998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1944.9915999999998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1944.9915999999998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2069.14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-124.14839999999998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1944.9915999999998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1944.9915999999998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8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15559.932799999999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2517-87B4-400B-AB33-061DB41CAE45}">
  <dimension ref="A1:F137"/>
  <sheetViews>
    <sheetView showGridLines="0" topLeftCell="A106" workbookViewId="0">
      <selection activeCell="G18" sqref="G18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157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27" t="s">
        <v>125</v>
      </c>
      <c r="C14" s="127"/>
      <c r="D14" s="127"/>
      <c r="E14" s="12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2278.9499999999998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2278.9499999999998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-136.73699999999999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-136.73699999999999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-136.73699999999999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-136.73699999999999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2142.2129999999997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2142.2129999999997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2278.9499999999998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-136.73699999999999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2142.2129999999997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2142.2129999999997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10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21422.129999999997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E121C-F6F3-4E56-A165-50116DB11831}">
  <dimension ref="A1:F137"/>
  <sheetViews>
    <sheetView showGridLines="0" topLeftCell="A104" workbookViewId="0">
      <selection activeCell="I131" sqref="I131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185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1710.58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1710.58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-102.6348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-102.6348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-102.6348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-102.6348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1607.9451999999999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1607.9451999999999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1710.58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-102.6348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1607.9451999999999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1607.9451999999999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1607.9451999999999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1A830-C447-4524-B266-12C4199D8E92}">
  <dimension ref="A1:F137"/>
  <sheetViews>
    <sheetView showGridLines="0" topLeftCell="A110" workbookViewId="0">
      <selection activeCell="D114" sqref="D114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186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2069.14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2069.14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-124.14839999999998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-124.14839999999998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-124.14839999999998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-124.14839999999998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1944.9915999999998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1944.9915999999998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2069.14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-124.14839999999998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1944.9915999999998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1944.9915999999998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1944.9915999999998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BD1EC-FC39-47B1-B290-F8FBABA3B419}">
  <dimension ref="A1:F137"/>
  <sheetViews>
    <sheetView showGridLines="0" topLeftCell="A103" workbookViewId="0">
      <selection activeCell="D115" sqref="D115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162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2278.9499999999998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2278.9499999999998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-136.73699999999999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135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137</v>
      </c>
      <c r="D55" s="49">
        <f>'Mão de Obra'!D55</f>
        <v>0</v>
      </c>
      <c r="E55" s="20">
        <f t="shared" ref="E55:E56" si="1">D55</f>
        <v>0</v>
      </c>
    </row>
    <row r="56" spans="1:5" x14ac:dyDescent="0.25">
      <c r="A56" s="1"/>
      <c r="B56" s="9" t="s">
        <v>19</v>
      </c>
      <c r="C56" s="30" t="s">
        <v>136</v>
      </c>
      <c r="D56" s="49">
        <f>'Mão de Obra'!D56</f>
        <v>0</v>
      </c>
      <c r="E56" s="20">
        <f t="shared" si="1"/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-136.73699999999999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-136.73699999999999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-136.73699999999999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2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2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2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2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3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3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3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3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3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2142.2129999999997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2142.2129999999997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2278.9499999999998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-136.73699999999999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2142.2129999999997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2142.2129999999997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5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10711.064999999999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7C7CE-6DAF-417C-BEFA-44FB40F72D4D}">
  <dimension ref="A1:F137"/>
  <sheetViews>
    <sheetView showGridLines="0" topLeftCell="A115" workbookViewId="0">
      <selection activeCell="D114" sqref="D114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163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3454.97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3454.97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-207.29819999999998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138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139</v>
      </c>
      <c r="D55" s="49">
        <f>'Mão de Obra'!D55</f>
        <v>0</v>
      </c>
      <c r="E55" s="20">
        <f>D55</f>
        <v>0</v>
      </c>
    </row>
    <row r="56" spans="1:5" x14ac:dyDescent="0.25">
      <c r="A56" s="1"/>
      <c r="B56" s="9" t="s">
        <v>19</v>
      </c>
      <c r="C56" s="30" t="s">
        <v>115</v>
      </c>
      <c r="D56" s="49">
        <f>'Mão de Obra'!D56</f>
        <v>0</v>
      </c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-207.29819999999998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-207.29819999999998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-207.29819999999998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3247.6717999999996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3247.6717999999996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3454.97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-207.29819999999998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3247.6717999999996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3247.6717999999996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3247.6717999999996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435B7-1306-4044-818A-502427056A9E}">
  <dimension ref="A1:F137"/>
  <sheetViews>
    <sheetView showGridLines="0" topLeftCell="A107" workbookViewId="0">
      <selection activeCell="D114" sqref="D114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164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22"/>
      <c r="C16" s="122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26">
        <v>1412</v>
      </c>
      <c r="C20" s="126"/>
      <c r="D20" s="126"/>
      <c r="E20" s="126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3406.11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3406.11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49">
        <f>'Mão de Obra'!D51</f>
        <v>0</v>
      </c>
      <c r="E51" s="50">
        <f>(D51*4*22)-E24*6%</f>
        <v>-204.36660000000001</v>
      </c>
    </row>
    <row r="52" spans="1:5" x14ac:dyDescent="0.25">
      <c r="A52" s="1"/>
      <c r="B52" s="6" t="s">
        <v>11</v>
      </c>
      <c r="C52" s="18" t="s">
        <v>43</v>
      </c>
      <c r="D52" s="49">
        <f>'Mão de Obra'!D52</f>
        <v>0</v>
      </c>
      <c r="E52" s="50">
        <f>D52*22</f>
        <v>0</v>
      </c>
    </row>
    <row r="53" spans="1:5" x14ac:dyDescent="0.25">
      <c r="A53" s="1"/>
      <c r="B53" s="6" t="s">
        <v>13</v>
      </c>
      <c r="C53" s="18" t="s">
        <v>44</v>
      </c>
      <c r="D53" s="49">
        <f>'Mão de Obra'!D53</f>
        <v>0</v>
      </c>
      <c r="E53" s="50">
        <f>D53</f>
        <v>0</v>
      </c>
    </row>
    <row r="54" spans="1:5" x14ac:dyDescent="0.25">
      <c r="A54" s="1"/>
      <c r="B54" s="9" t="s">
        <v>15</v>
      </c>
      <c r="C54" s="30" t="s">
        <v>138</v>
      </c>
      <c r="D54" s="49">
        <f>'Mão de Obra'!D54</f>
        <v>0</v>
      </c>
      <c r="E54" s="20">
        <f>D54</f>
        <v>0</v>
      </c>
    </row>
    <row r="55" spans="1:5" x14ac:dyDescent="0.25">
      <c r="A55" s="1"/>
      <c r="B55" s="9" t="s">
        <v>17</v>
      </c>
      <c r="C55" s="30" t="s">
        <v>139</v>
      </c>
      <c r="D55" s="49">
        <f>'Mão de Obra'!D55</f>
        <v>0</v>
      </c>
      <c r="E55" s="20">
        <f>D55</f>
        <v>0</v>
      </c>
    </row>
    <row r="56" spans="1:5" x14ac:dyDescent="0.25">
      <c r="A56" s="1"/>
      <c r="B56" s="9" t="s">
        <v>19</v>
      </c>
      <c r="C56" s="30" t="s">
        <v>115</v>
      </c>
      <c r="D56" s="49">
        <f>'Mão de Obra'!D56</f>
        <v>0</v>
      </c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4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4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-204.36660000000001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E37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E59</f>
        <v>-204.36660000000001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-204.36660000000001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120" t="s">
        <v>124</v>
      </c>
      <c r="D99" s="121"/>
      <c r="E99" s="51">
        <v>0</v>
      </c>
    </row>
    <row r="100" spans="1:5" x14ac:dyDescent="0.25">
      <c r="A100" s="1"/>
      <c r="B100" s="22" t="s">
        <v>11</v>
      </c>
      <c r="C100" s="120" t="s">
        <v>83</v>
      </c>
      <c r="D100" s="121"/>
      <c r="E100" s="51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120" t="s">
        <v>117</v>
      </c>
      <c r="D102" s="121"/>
      <c r="E102" s="51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4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3201.7434000000003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3201.7434000000003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3406.11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-204.36660000000001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3201.7434000000003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3201.7434000000003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3201.7434000000003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A66F-A604-4155-89D6-1C4689BB116E}">
  <dimension ref="A1:F137"/>
  <sheetViews>
    <sheetView showGridLines="0" topLeftCell="A110" workbookViewId="0">
      <selection activeCell="D115" sqref="D115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166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07"/>
      <c r="C16" s="107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10">
        <v>1412</v>
      </c>
      <c r="C20" s="110"/>
      <c r="D20" s="110"/>
      <c r="E20" s="110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4991.1400000000003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4991.1400000000003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29">
        <f>'Mão de Obra'!D51</f>
        <v>0</v>
      </c>
      <c r="E51" s="20">
        <f>(D51*4*22)-E24*6%</f>
        <v>-299.46840000000003</v>
      </c>
    </row>
    <row r="52" spans="1:5" x14ac:dyDescent="0.25">
      <c r="A52" s="1"/>
      <c r="B52" s="6" t="s">
        <v>11</v>
      </c>
      <c r="C52" s="18" t="s">
        <v>43</v>
      </c>
      <c r="D52" s="29">
        <f>'Mão de Obra'!D52</f>
        <v>0</v>
      </c>
      <c r="E52" s="20">
        <v>0</v>
      </c>
    </row>
    <row r="53" spans="1:5" x14ac:dyDescent="0.25">
      <c r="A53" s="1"/>
      <c r="B53" s="6" t="s">
        <v>13</v>
      </c>
      <c r="C53" s="18" t="s">
        <v>44</v>
      </c>
      <c r="D53" s="29">
        <f>'Mão de Obra'!D53</f>
        <v>0</v>
      </c>
      <c r="E53" s="20">
        <v>0</v>
      </c>
    </row>
    <row r="54" spans="1:5" x14ac:dyDescent="0.25">
      <c r="A54" s="1"/>
      <c r="B54" s="9" t="s">
        <v>15</v>
      </c>
      <c r="C54" s="30" t="s">
        <v>115</v>
      </c>
      <c r="D54" s="29">
        <f>'Mão de Obra'!D54</f>
        <v>0</v>
      </c>
      <c r="E54" s="20">
        <v>0</v>
      </c>
    </row>
    <row r="55" spans="1:5" x14ac:dyDescent="0.25">
      <c r="A55" s="1"/>
      <c r="B55" s="9" t="s">
        <v>17</v>
      </c>
      <c r="C55" s="30" t="s">
        <v>115</v>
      </c>
      <c r="D55" s="29">
        <f>'Mão de Obra'!D55</f>
        <v>0</v>
      </c>
      <c r="E55" s="20">
        <v>0</v>
      </c>
    </row>
    <row r="56" spans="1:5" x14ac:dyDescent="0.25">
      <c r="A56" s="1"/>
      <c r="B56" s="9" t="s">
        <v>19</v>
      </c>
      <c r="C56" s="30" t="s">
        <v>115</v>
      </c>
      <c r="D56" s="29">
        <f>'Mão de Obra'!D56</f>
        <v>0</v>
      </c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2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2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-299.46840000000003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$E$38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$E$59</f>
        <v>-299.46840000000003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-299.46840000000003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77" t="s">
        <v>124</v>
      </c>
      <c r="D99" s="78"/>
      <c r="E99" s="3">
        <v>0</v>
      </c>
    </row>
    <row r="100" spans="1:5" x14ac:dyDescent="0.25">
      <c r="A100" s="1"/>
      <c r="B100" s="22" t="s">
        <v>11</v>
      </c>
      <c r="C100" s="77" t="s">
        <v>83</v>
      </c>
      <c r="D100" s="78"/>
      <c r="E100" s="3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77" t="s">
        <v>117</v>
      </c>
      <c r="D102" s="78"/>
      <c r="E102" s="3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4691.6716000000006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4691.6716000000006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4991.1400000000003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-299.46840000000003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4691.6716000000006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4691.6716000000006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4691.6716000000006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14F0F-F1DC-482A-A16E-373291CBBC77}">
  <dimension ref="A1:F137"/>
  <sheetViews>
    <sheetView showGridLines="0" topLeftCell="A113" workbookViewId="0">
      <selection activeCell="G134" sqref="G134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168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07"/>
      <c r="C16" s="107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10">
        <v>1412</v>
      </c>
      <c r="C20" s="110"/>
      <c r="D20" s="110"/>
      <c r="E20" s="110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4991.1400000000003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4991.1400000000003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29">
        <f>'Mão de Obra'!D51</f>
        <v>0</v>
      </c>
      <c r="E51" s="20">
        <f>(D51*4*22)-E24*6%</f>
        <v>-299.46840000000003</v>
      </c>
    </row>
    <row r="52" spans="1:5" x14ac:dyDescent="0.25">
      <c r="A52" s="1"/>
      <c r="B52" s="6" t="s">
        <v>11</v>
      </c>
      <c r="C52" s="18" t="s">
        <v>43</v>
      </c>
      <c r="D52" s="29">
        <f>'Mão de Obra'!D52</f>
        <v>0</v>
      </c>
      <c r="E52" s="20">
        <v>0</v>
      </c>
    </row>
    <row r="53" spans="1:5" x14ac:dyDescent="0.25">
      <c r="A53" s="1"/>
      <c r="B53" s="6" t="s">
        <v>13</v>
      </c>
      <c r="C53" s="18" t="s">
        <v>44</v>
      </c>
      <c r="D53" s="29">
        <f>'Mão de Obra'!D53</f>
        <v>0</v>
      </c>
      <c r="E53" s="20">
        <v>0</v>
      </c>
    </row>
    <row r="54" spans="1:5" x14ac:dyDescent="0.25">
      <c r="A54" s="1"/>
      <c r="B54" s="9" t="s">
        <v>15</v>
      </c>
      <c r="C54" s="30" t="s">
        <v>115</v>
      </c>
      <c r="D54" s="29">
        <f>'Mão de Obra'!D54</f>
        <v>0</v>
      </c>
      <c r="E54" s="20">
        <v>0</v>
      </c>
    </row>
    <row r="55" spans="1:5" x14ac:dyDescent="0.25">
      <c r="A55" s="1"/>
      <c r="B55" s="9" t="s">
        <v>17</v>
      </c>
      <c r="C55" s="30" t="s">
        <v>115</v>
      </c>
      <c r="D55" s="29">
        <f>'Mão de Obra'!D55</f>
        <v>0</v>
      </c>
      <c r="E55" s="20">
        <v>0</v>
      </c>
    </row>
    <row r="56" spans="1:5" x14ac:dyDescent="0.25">
      <c r="A56" s="1"/>
      <c r="B56" s="9" t="s">
        <v>19</v>
      </c>
      <c r="C56" s="30" t="s">
        <v>115</v>
      </c>
      <c r="D56" s="29">
        <f>'Mão de Obra'!D56</f>
        <v>0</v>
      </c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2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2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-299.46840000000003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$E$38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$E$59</f>
        <v>-299.46840000000003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-299.46840000000003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77" t="s">
        <v>124</v>
      </c>
      <c r="D99" s="78"/>
      <c r="E99" s="3">
        <v>0</v>
      </c>
    </row>
    <row r="100" spans="1:5" x14ac:dyDescent="0.25">
      <c r="A100" s="1"/>
      <c r="B100" s="22" t="s">
        <v>11</v>
      </c>
      <c r="C100" s="77" t="s">
        <v>83</v>
      </c>
      <c r="D100" s="78"/>
      <c r="E100" s="3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77" t="s">
        <v>117</v>
      </c>
      <c r="D102" s="78"/>
      <c r="E102" s="3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4691.6716000000006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4691.6716000000006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4991.1400000000003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-299.46840000000003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4691.6716000000006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4691.6716000000006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4691.6716000000006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852E-9B02-4067-96DB-15EB4A2B19E2}">
  <dimension ref="A1:F137"/>
  <sheetViews>
    <sheetView showGridLines="0" topLeftCell="A113" workbookViewId="0">
      <selection activeCell="D115" sqref="D115"/>
    </sheetView>
  </sheetViews>
  <sheetFormatPr defaultRowHeight="15" x14ac:dyDescent="0.25"/>
  <cols>
    <col min="1" max="1" width="2.42578125" customWidth="1"/>
    <col min="2" max="2" width="12.5703125" style="15" customWidth="1"/>
    <col min="3" max="3" width="70.42578125" style="15" customWidth="1"/>
    <col min="4" max="4" width="22.28515625" style="15" customWidth="1"/>
    <col min="5" max="5" width="27" style="15" customWidth="1"/>
  </cols>
  <sheetData>
    <row r="1" spans="1:5" ht="50.25" customHeight="1" x14ac:dyDescent="0.25"/>
    <row r="2" spans="1:5" x14ac:dyDescent="0.25">
      <c r="A2" s="1"/>
      <c r="B2" s="111" t="s">
        <v>0</v>
      </c>
      <c r="C2" s="112"/>
      <c r="D2" s="112"/>
      <c r="E2" s="113"/>
    </row>
    <row r="3" spans="1:5" ht="18" customHeight="1" x14ac:dyDescent="0.25">
      <c r="B3" s="114"/>
      <c r="C3" s="115"/>
      <c r="D3" s="115"/>
      <c r="E3" s="116"/>
    </row>
    <row r="4" spans="1:5" ht="22.5" customHeight="1" x14ac:dyDescent="0.25">
      <c r="A4" s="2"/>
      <c r="B4" s="117" t="s">
        <v>110</v>
      </c>
      <c r="C4" s="117"/>
      <c r="D4" s="117"/>
      <c r="E4" s="117"/>
    </row>
    <row r="5" spans="1:5" x14ac:dyDescent="0.25">
      <c r="A5" s="2"/>
      <c r="B5" s="108" t="s">
        <v>1</v>
      </c>
      <c r="C5" s="108"/>
      <c r="D5" s="108"/>
      <c r="E5" s="108"/>
    </row>
    <row r="6" spans="1:5" x14ac:dyDescent="0.25">
      <c r="A6" s="2"/>
      <c r="B6" s="81"/>
      <c r="C6" s="81"/>
      <c r="D6" s="81"/>
      <c r="E6" s="81"/>
    </row>
    <row r="7" spans="1:5" x14ac:dyDescent="0.25">
      <c r="A7" s="2"/>
      <c r="B7" s="108" t="s">
        <v>2</v>
      </c>
      <c r="C7" s="108"/>
      <c r="D7" s="108"/>
      <c r="E7" s="108"/>
    </row>
    <row r="8" spans="1:5" x14ac:dyDescent="0.25">
      <c r="A8" s="2"/>
      <c r="B8" s="81"/>
      <c r="C8" s="81"/>
      <c r="D8" s="81"/>
      <c r="E8" s="81"/>
    </row>
    <row r="9" spans="1:5" x14ac:dyDescent="0.25">
      <c r="A9" s="2"/>
      <c r="B9" s="108" t="s">
        <v>111</v>
      </c>
      <c r="C9" s="108"/>
      <c r="D9" s="108"/>
      <c r="E9" s="108"/>
    </row>
    <row r="10" spans="1:5" x14ac:dyDescent="0.25">
      <c r="A10" s="2"/>
      <c r="B10" s="81" t="s">
        <v>187</v>
      </c>
      <c r="C10" s="81"/>
      <c r="D10" s="81"/>
      <c r="E10" s="81"/>
    </row>
    <row r="11" spans="1:5" ht="15.75" x14ac:dyDescent="0.25">
      <c r="A11" s="2"/>
      <c r="B11" s="118"/>
      <c r="C11" s="118"/>
      <c r="D11" s="118"/>
      <c r="E11" s="118"/>
    </row>
    <row r="12" spans="1:5" ht="22.5" customHeight="1" x14ac:dyDescent="0.25">
      <c r="A12" s="2"/>
      <c r="B12" s="119" t="s">
        <v>3</v>
      </c>
      <c r="C12" s="119"/>
      <c r="D12" s="119"/>
      <c r="E12" s="119"/>
    </row>
    <row r="13" spans="1:5" x14ac:dyDescent="0.25">
      <c r="A13" s="2"/>
      <c r="B13" s="108" t="s">
        <v>4</v>
      </c>
      <c r="C13" s="108"/>
      <c r="D13" s="108"/>
      <c r="E13" s="108"/>
    </row>
    <row r="14" spans="1:5" x14ac:dyDescent="0.25">
      <c r="A14" s="2"/>
      <c r="B14" s="107" t="s">
        <v>125</v>
      </c>
      <c r="C14" s="107"/>
      <c r="D14" s="107"/>
      <c r="E14" s="107"/>
    </row>
    <row r="15" spans="1:5" x14ac:dyDescent="0.25">
      <c r="A15" s="2"/>
      <c r="B15" s="108" t="s">
        <v>123</v>
      </c>
      <c r="C15" s="108"/>
      <c r="D15" s="108" t="s">
        <v>122</v>
      </c>
      <c r="E15" s="108"/>
    </row>
    <row r="16" spans="1:5" x14ac:dyDescent="0.25">
      <c r="A16" s="2"/>
      <c r="B16" s="107"/>
      <c r="C16" s="107"/>
      <c r="D16" s="107"/>
      <c r="E16" s="107"/>
    </row>
    <row r="17" spans="1:5" x14ac:dyDescent="0.25">
      <c r="A17" s="2"/>
      <c r="B17" s="108" t="s">
        <v>112</v>
      </c>
      <c r="C17" s="108"/>
      <c r="D17" s="108"/>
      <c r="E17" s="108"/>
    </row>
    <row r="18" spans="1:5" x14ac:dyDescent="0.25">
      <c r="A18" s="2"/>
      <c r="B18" s="81"/>
      <c r="C18" s="81"/>
      <c r="D18" s="81"/>
      <c r="E18" s="81"/>
    </row>
    <row r="19" spans="1:5" x14ac:dyDescent="0.25">
      <c r="A19" s="2"/>
      <c r="B19" s="109" t="s">
        <v>5</v>
      </c>
      <c r="C19" s="109"/>
      <c r="D19" s="109"/>
      <c r="E19" s="109"/>
    </row>
    <row r="20" spans="1:5" x14ac:dyDescent="0.25">
      <c r="A20" s="2"/>
      <c r="B20" s="110">
        <v>1412</v>
      </c>
      <c r="C20" s="110"/>
      <c r="D20" s="110"/>
      <c r="E20" s="110"/>
    </row>
    <row r="21" spans="1:5" x14ac:dyDescent="0.25">
      <c r="A21" s="1"/>
      <c r="B21" s="100"/>
      <c r="C21" s="100"/>
      <c r="D21" s="100"/>
      <c r="E21" s="100"/>
    </row>
    <row r="22" spans="1:5" x14ac:dyDescent="0.25">
      <c r="A22" s="1"/>
      <c r="B22" s="94" t="s">
        <v>6</v>
      </c>
      <c r="C22" s="94"/>
      <c r="D22" s="94"/>
      <c r="E22" s="94"/>
    </row>
    <row r="23" spans="1:5" x14ac:dyDescent="0.25">
      <c r="A23" s="1"/>
      <c r="B23" s="82" t="s">
        <v>7</v>
      </c>
      <c r="C23" s="83"/>
      <c r="D23" s="16" t="s">
        <v>114</v>
      </c>
      <c r="E23" s="17" t="s">
        <v>8</v>
      </c>
    </row>
    <row r="24" spans="1:5" x14ac:dyDescent="0.25">
      <c r="A24" s="1"/>
      <c r="B24" s="6" t="s">
        <v>9</v>
      </c>
      <c r="C24" s="18" t="s">
        <v>10</v>
      </c>
      <c r="D24" s="19">
        <f>'Mão de Obra'!D24</f>
        <v>0</v>
      </c>
      <c r="E24" s="20">
        <v>6102.62</v>
      </c>
    </row>
    <row r="25" spans="1:5" x14ac:dyDescent="0.25">
      <c r="A25" s="1"/>
      <c r="B25" s="6" t="s">
        <v>11</v>
      </c>
      <c r="C25" s="18" t="s">
        <v>12</v>
      </c>
      <c r="D25" s="19">
        <f>'Mão de Obra'!D25</f>
        <v>0</v>
      </c>
      <c r="E25" s="20">
        <v>0</v>
      </c>
    </row>
    <row r="26" spans="1:5" x14ac:dyDescent="0.25">
      <c r="A26" s="1"/>
      <c r="B26" s="6" t="s">
        <v>13</v>
      </c>
      <c r="C26" s="18" t="s">
        <v>14</v>
      </c>
      <c r="D26" s="19">
        <f>'Mão de Obra'!D26</f>
        <v>0</v>
      </c>
      <c r="E26" s="20">
        <f>D26*B20</f>
        <v>0</v>
      </c>
    </row>
    <row r="27" spans="1:5" x14ac:dyDescent="0.25">
      <c r="A27" s="1"/>
      <c r="B27" s="6" t="s">
        <v>15</v>
      </c>
      <c r="C27" s="18" t="s">
        <v>16</v>
      </c>
      <c r="D27" s="19">
        <f>'Mão de Obra'!D27</f>
        <v>0</v>
      </c>
      <c r="E27" s="20">
        <v>0</v>
      </c>
    </row>
    <row r="28" spans="1:5" x14ac:dyDescent="0.25">
      <c r="A28" s="1"/>
      <c r="B28" s="6" t="s">
        <v>17</v>
      </c>
      <c r="C28" s="18" t="s">
        <v>18</v>
      </c>
      <c r="D28" s="19">
        <f>'Mão de Obra'!D28</f>
        <v>0</v>
      </c>
      <c r="E28" s="20">
        <v>0</v>
      </c>
    </row>
    <row r="29" spans="1:5" x14ac:dyDescent="0.25">
      <c r="A29" s="1"/>
      <c r="B29" s="6" t="s">
        <v>19</v>
      </c>
      <c r="C29" s="18" t="s">
        <v>20</v>
      </c>
      <c r="D29" s="19">
        <f>'Mão de Obra'!D29</f>
        <v>0</v>
      </c>
      <c r="E29" s="3">
        <v>0</v>
      </c>
    </row>
    <row r="30" spans="1:5" x14ac:dyDescent="0.25">
      <c r="A30" s="1"/>
      <c r="B30" s="104" t="s">
        <v>21</v>
      </c>
      <c r="C30" s="105"/>
      <c r="D30" s="106"/>
      <c r="E30" s="14">
        <f>SUM(E24:E29)</f>
        <v>6102.62</v>
      </c>
    </row>
    <row r="31" spans="1:5" x14ac:dyDescent="0.25">
      <c r="A31" s="1"/>
      <c r="B31" s="93"/>
      <c r="C31" s="93"/>
      <c r="D31" s="93"/>
      <c r="E31" s="93"/>
    </row>
    <row r="32" spans="1:5" x14ac:dyDescent="0.25">
      <c r="A32" s="1"/>
      <c r="B32" s="94" t="s">
        <v>22</v>
      </c>
      <c r="C32" s="94"/>
      <c r="D32" s="94"/>
      <c r="E32" s="94"/>
    </row>
    <row r="33" spans="1:6" x14ac:dyDescent="0.25">
      <c r="A33" s="1"/>
      <c r="B33" s="82" t="s">
        <v>23</v>
      </c>
      <c r="C33" s="83"/>
      <c r="D33" s="23" t="s">
        <v>114</v>
      </c>
      <c r="E33" s="13" t="s">
        <v>8</v>
      </c>
    </row>
    <row r="34" spans="1:6" x14ac:dyDescent="0.25">
      <c r="A34" s="1"/>
      <c r="B34" s="6" t="s">
        <v>9</v>
      </c>
      <c r="C34" s="18" t="s">
        <v>24</v>
      </c>
      <c r="D34" s="4">
        <f>'Mão de Obra'!D34</f>
        <v>0</v>
      </c>
      <c r="E34" s="3">
        <f>$E$30*D34</f>
        <v>0</v>
      </c>
    </row>
    <row r="35" spans="1:6" x14ac:dyDescent="0.25">
      <c r="A35" s="1"/>
      <c r="B35" s="6" t="s">
        <v>11</v>
      </c>
      <c r="C35" s="24" t="s">
        <v>25</v>
      </c>
      <c r="D35" s="4">
        <f>'Mão de Obra'!D35</f>
        <v>0</v>
      </c>
      <c r="E35" s="3">
        <f>$E$30*D35</f>
        <v>0</v>
      </c>
    </row>
    <row r="36" spans="1:6" s="1" customFormat="1" ht="26.25" customHeight="1" x14ac:dyDescent="0.2">
      <c r="B36" s="6" t="s">
        <v>13</v>
      </c>
      <c r="C36" s="25" t="s">
        <v>26</v>
      </c>
      <c r="D36" s="4">
        <f>'Mão de Obra'!D36</f>
        <v>0</v>
      </c>
      <c r="E36" s="3">
        <f>$E$30*D36</f>
        <v>0</v>
      </c>
      <c r="F36" s="5"/>
    </row>
    <row r="37" spans="1:6" ht="15" customHeight="1" x14ac:dyDescent="0.25">
      <c r="A37" s="1"/>
      <c r="B37" s="87" t="s">
        <v>27</v>
      </c>
      <c r="C37" s="88" t="s">
        <v>26</v>
      </c>
      <c r="D37" s="26">
        <f>SUM(D34:D36)</f>
        <v>0</v>
      </c>
      <c r="E37" s="27">
        <f>SUM(E34:E36)</f>
        <v>0</v>
      </c>
    </row>
    <row r="38" spans="1:6" x14ac:dyDescent="0.25">
      <c r="A38" s="1"/>
      <c r="B38" s="95"/>
      <c r="C38" s="95"/>
      <c r="D38" s="95"/>
      <c r="E38" s="95"/>
    </row>
    <row r="39" spans="1:6" x14ac:dyDescent="0.25">
      <c r="A39" s="1"/>
      <c r="B39" s="82" t="s">
        <v>28</v>
      </c>
      <c r="C39" s="83"/>
      <c r="D39" s="23" t="s">
        <v>114</v>
      </c>
      <c r="E39" s="13" t="s">
        <v>8</v>
      </c>
    </row>
    <row r="40" spans="1:6" x14ac:dyDescent="0.25">
      <c r="A40" s="1"/>
      <c r="B40" s="11" t="s">
        <v>9</v>
      </c>
      <c r="C40" s="18" t="s">
        <v>29</v>
      </c>
      <c r="D40" s="7">
        <f>'Mão de Obra'!D40</f>
        <v>0</v>
      </c>
      <c r="E40" s="3">
        <f>D40*$E$30</f>
        <v>0</v>
      </c>
    </row>
    <row r="41" spans="1:6" x14ac:dyDescent="0.25">
      <c r="A41" s="1"/>
      <c r="B41" s="11" t="s">
        <v>11</v>
      </c>
      <c r="C41" s="18" t="s">
        <v>30</v>
      </c>
      <c r="D41" s="7">
        <f>'Mão de Obra'!D41</f>
        <v>0</v>
      </c>
      <c r="E41" s="3">
        <f t="shared" ref="E41:E45" si="0">D41*$E$30</f>
        <v>0</v>
      </c>
    </row>
    <row r="42" spans="1:6" x14ac:dyDescent="0.25">
      <c r="A42" s="1"/>
      <c r="B42" s="11" t="s">
        <v>13</v>
      </c>
      <c r="C42" s="18" t="s">
        <v>31</v>
      </c>
      <c r="D42" s="7">
        <f>'Mão de Obra'!D42</f>
        <v>0</v>
      </c>
      <c r="E42" s="3">
        <f t="shared" si="0"/>
        <v>0</v>
      </c>
    </row>
    <row r="43" spans="1:6" x14ac:dyDescent="0.25">
      <c r="A43" s="1"/>
      <c r="B43" s="11" t="s">
        <v>15</v>
      </c>
      <c r="C43" s="18" t="s">
        <v>32</v>
      </c>
      <c r="D43" s="7">
        <f>'Mão de Obra'!D43</f>
        <v>0</v>
      </c>
      <c r="E43" s="3">
        <f t="shared" si="0"/>
        <v>0</v>
      </c>
    </row>
    <row r="44" spans="1:6" x14ac:dyDescent="0.25">
      <c r="A44" s="1"/>
      <c r="B44" s="11" t="s">
        <v>17</v>
      </c>
      <c r="C44" s="18" t="s">
        <v>33</v>
      </c>
      <c r="D44" s="7">
        <f>'Mão de Obra'!D44</f>
        <v>0</v>
      </c>
      <c r="E44" s="3">
        <f t="shared" si="0"/>
        <v>0</v>
      </c>
    </row>
    <row r="45" spans="1:6" x14ac:dyDescent="0.25">
      <c r="A45" s="1"/>
      <c r="B45" s="11" t="s">
        <v>19</v>
      </c>
      <c r="C45" s="18" t="s">
        <v>34</v>
      </c>
      <c r="D45" s="7">
        <f>'Mão de Obra'!D45</f>
        <v>0</v>
      </c>
      <c r="E45" s="3">
        <f t="shared" si="0"/>
        <v>0</v>
      </c>
    </row>
    <row r="46" spans="1:6" x14ac:dyDescent="0.25">
      <c r="A46" s="1"/>
      <c r="B46" s="11" t="s">
        <v>35</v>
      </c>
      <c r="C46" s="18" t="s">
        <v>36</v>
      </c>
      <c r="D46" s="7">
        <f>'Mão de Obra'!D46</f>
        <v>0</v>
      </c>
      <c r="E46" s="3">
        <f>D46*$E$30</f>
        <v>0</v>
      </c>
    </row>
    <row r="47" spans="1:6" x14ac:dyDescent="0.25">
      <c r="A47" s="1"/>
      <c r="B47" s="12" t="s">
        <v>37</v>
      </c>
      <c r="C47" s="18" t="s">
        <v>38</v>
      </c>
      <c r="D47" s="7">
        <f>'Mão de Obra'!D47</f>
        <v>0</v>
      </c>
      <c r="E47" s="3">
        <f>D47*$E$30</f>
        <v>0</v>
      </c>
    </row>
    <row r="48" spans="1:6" x14ac:dyDescent="0.25">
      <c r="A48" s="1"/>
      <c r="B48" s="87" t="s">
        <v>39</v>
      </c>
      <c r="C48" s="88"/>
      <c r="D48" s="26">
        <f>SUM(D40:D47)</f>
        <v>0</v>
      </c>
      <c r="E48" s="27">
        <f>SUM(E40:E47)</f>
        <v>0</v>
      </c>
    </row>
    <row r="49" spans="1:5" x14ac:dyDescent="0.25">
      <c r="A49" s="1"/>
      <c r="B49" s="93"/>
      <c r="C49" s="93"/>
      <c r="D49" s="93"/>
      <c r="E49" s="93"/>
    </row>
    <row r="50" spans="1:5" x14ac:dyDescent="0.25">
      <c r="A50" s="1"/>
      <c r="B50" s="82" t="s">
        <v>40</v>
      </c>
      <c r="C50" s="83"/>
      <c r="D50" s="28" t="s">
        <v>41</v>
      </c>
      <c r="E50" s="17" t="s">
        <v>8</v>
      </c>
    </row>
    <row r="51" spans="1:5" x14ac:dyDescent="0.25">
      <c r="A51" s="1"/>
      <c r="B51" s="6" t="s">
        <v>9</v>
      </c>
      <c r="C51" s="18" t="s">
        <v>42</v>
      </c>
      <c r="D51" s="29">
        <f>'Mão de Obra'!D51</f>
        <v>0</v>
      </c>
      <c r="E51" s="20">
        <f>(D51*4*22)-E24*6%</f>
        <v>-366.15719999999999</v>
      </c>
    </row>
    <row r="52" spans="1:5" x14ac:dyDescent="0.25">
      <c r="A52" s="1"/>
      <c r="B52" s="6" t="s">
        <v>11</v>
      </c>
      <c r="C52" s="18" t="s">
        <v>43</v>
      </c>
      <c r="D52" s="29">
        <f>'Mão de Obra'!D52</f>
        <v>0</v>
      </c>
      <c r="E52" s="20">
        <v>0</v>
      </c>
    </row>
    <row r="53" spans="1:5" x14ac:dyDescent="0.25">
      <c r="A53" s="1"/>
      <c r="B53" s="6" t="s">
        <v>13</v>
      </c>
      <c r="C53" s="18" t="s">
        <v>44</v>
      </c>
      <c r="D53" s="29">
        <f>'Mão de Obra'!D53</f>
        <v>0</v>
      </c>
      <c r="E53" s="20">
        <v>0</v>
      </c>
    </row>
    <row r="54" spans="1:5" x14ac:dyDescent="0.25">
      <c r="A54" s="1"/>
      <c r="B54" s="9" t="s">
        <v>15</v>
      </c>
      <c r="C54" s="30" t="s">
        <v>115</v>
      </c>
      <c r="D54" s="29">
        <f>'Mão de Obra'!D54</f>
        <v>0</v>
      </c>
      <c r="E54" s="20">
        <v>0</v>
      </c>
    </row>
    <row r="55" spans="1:5" x14ac:dyDescent="0.25">
      <c r="A55" s="1"/>
      <c r="B55" s="9" t="s">
        <v>17</v>
      </c>
      <c r="C55" s="30" t="s">
        <v>115</v>
      </c>
      <c r="D55" s="29">
        <f>'Mão de Obra'!D55</f>
        <v>0</v>
      </c>
      <c r="E55" s="20">
        <v>0</v>
      </c>
    </row>
    <row r="56" spans="1:5" x14ac:dyDescent="0.25">
      <c r="A56" s="1"/>
      <c r="B56" s="9" t="s">
        <v>19</v>
      </c>
      <c r="C56" s="30" t="s">
        <v>115</v>
      </c>
      <c r="D56" s="29">
        <f>'Mão de Obra'!D56</f>
        <v>0</v>
      </c>
      <c r="E56" s="20">
        <v>0</v>
      </c>
    </row>
    <row r="57" spans="1:5" x14ac:dyDescent="0.25">
      <c r="A57" s="1"/>
      <c r="B57" s="9" t="s">
        <v>35</v>
      </c>
      <c r="C57" s="30" t="s">
        <v>115</v>
      </c>
      <c r="D57" s="29">
        <f>'Mão de Obra'!D57</f>
        <v>0</v>
      </c>
      <c r="E57" s="20">
        <v>0</v>
      </c>
    </row>
    <row r="58" spans="1:5" x14ac:dyDescent="0.25">
      <c r="A58" s="1"/>
      <c r="B58" s="9" t="s">
        <v>37</v>
      </c>
      <c r="C58" s="30" t="s">
        <v>115</v>
      </c>
      <c r="D58" s="29">
        <f>'Mão de Obra'!D58</f>
        <v>0</v>
      </c>
      <c r="E58" s="20">
        <v>0</v>
      </c>
    </row>
    <row r="59" spans="1:5" x14ac:dyDescent="0.25">
      <c r="A59" s="1"/>
      <c r="B59" s="87" t="s">
        <v>45</v>
      </c>
      <c r="C59" s="88"/>
      <c r="D59" s="88"/>
      <c r="E59" s="27">
        <f>SUM(E51:E58)</f>
        <v>-366.15719999999999</v>
      </c>
    </row>
    <row r="60" spans="1:5" x14ac:dyDescent="0.25">
      <c r="A60" s="1"/>
      <c r="B60" s="93"/>
      <c r="C60" s="93"/>
      <c r="D60" s="93"/>
      <c r="E60" s="93"/>
    </row>
    <row r="61" spans="1:5" x14ac:dyDescent="0.25">
      <c r="A61" s="1"/>
      <c r="B61" s="94" t="s">
        <v>46</v>
      </c>
      <c r="C61" s="94"/>
      <c r="D61" s="94"/>
      <c r="E61" s="94"/>
    </row>
    <row r="62" spans="1:5" x14ac:dyDescent="0.25">
      <c r="A62" s="1"/>
      <c r="B62" s="82" t="s">
        <v>47</v>
      </c>
      <c r="C62" s="91"/>
      <c r="D62" s="83"/>
      <c r="E62" s="13" t="s">
        <v>8</v>
      </c>
    </row>
    <row r="63" spans="1:5" x14ac:dyDescent="0.25">
      <c r="A63" s="1"/>
      <c r="B63" s="6" t="s">
        <v>48</v>
      </c>
      <c r="C63" s="77" t="s">
        <v>49</v>
      </c>
      <c r="D63" s="78"/>
      <c r="E63" s="3">
        <f>$E$38</f>
        <v>0</v>
      </c>
    </row>
    <row r="64" spans="1:5" x14ac:dyDescent="0.25">
      <c r="A64" s="1"/>
      <c r="B64" s="6" t="s">
        <v>50</v>
      </c>
      <c r="C64" s="77" t="s">
        <v>51</v>
      </c>
      <c r="D64" s="78"/>
      <c r="E64" s="3">
        <f>$E$48</f>
        <v>0</v>
      </c>
    </row>
    <row r="65" spans="1:5" x14ac:dyDescent="0.25">
      <c r="A65" s="1"/>
      <c r="B65" s="6" t="s">
        <v>52</v>
      </c>
      <c r="C65" s="77" t="s">
        <v>53</v>
      </c>
      <c r="D65" s="78"/>
      <c r="E65" s="3">
        <f>$E$59</f>
        <v>-366.15719999999999</v>
      </c>
    </row>
    <row r="66" spans="1:5" x14ac:dyDescent="0.25">
      <c r="A66" s="1"/>
      <c r="B66" s="87" t="s">
        <v>54</v>
      </c>
      <c r="C66" s="88"/>
      <c r="D66" s="92"/>
      <c r="E66" s="27">
        <f>SUM(E63:E65)</f>
        <v>-366.15719999999999</v>
      </c>
    </row>
    <row r="67" spans="1:5" x14ac:dyDescent="0.25">
      <c r="A67" s="1"/>
      <c r="B67" s="93"/>
      <c r="C67" s="93"/>
      <c r="D67" s="93"/>
      <c r="E67" s="93"/>
    </row>
    <row r="68" spans="1:5" x14ac:dyDescent="0.25">
      <c r="A68" s="1"/>
      <c r="B68" s="94" t="s">
        <v>55</v>
      </c>
      <c r="C68" s="94"/>
      <c r="D68" s="94"/>
      <c r="E68" s="94"/>
    </row>
    <row r="69" spans="1:5" x14ac:dyDescent="0.25">
      <c r="A69" s="1"/>
      <c r="B69" s="82" t="s">
        <v>56</v>
      </c>
      <c r="C69" s="83"/>
      <c r="D69" s="23" t="s">
        <v>114</v>
      </c>
      <c r="E69" s="17" t="s">
        <v>8</v>
      </c>
    </row>
    <row r="70" spans="1:5" x14ac:dyDescent="0.25">
      <c r="A70" s="1"/>
      <c r="B70" s="6" t="s">
        <v>9</v>
      </c>
      <c r="C70" s="18" t="s">
        <v>57</v>
      </c>
      <c r="D70" s="7">
        <f>'Mão de Obra'!D70</f>
        <v>0</v>
      </c>
      <c r="E70" s="3">
        <f>$E$30*D70</f>
        <v>0</v>
      </c>
    </row>
    <row r="71" spans="1:5" x14ac:dyDescent="0.25">
      <c r="A71" s="1"/>
      <c r="B71" s="6" t="s">
        <v>11</v>
      </c>
      <c r="C71" s="18" t="s">
        <v>58</v>
      </c>
      <c r="D71" s="7">
        <f>'Mão de Obra'!D71</f>
        <v>0</v>
      </c>
      <c r="E71" s="3">
        <f t="shared" ref="E71:E74" si="1">$E$30*D71</f>
        <v>0</v>
      </c>
    </row>
    <row r="72" spans="1:5" x14ac:dyDescent="0.25">
      <c r="A72" s="1"/>
      <c r="B72" s="6" t="s">
        <v>15</v>
      </c>
      <c r="C72" s="18" t="s">
        <v>59</v>
      </c>
      <c r="D72" s="7">
        <f>'Mão de Obra'!D72</f>
        <v>0</v>
      </c>
      <c r="E72" s="3">
        <f t="shared" si="1"/>
        <v>0</v>
      </c>
    </row>
    <row r="73" spans="1:5" x14ac:dyDescent="0.25">
      <c r="A73" s="1"/>
      <c r="B73" s="6" t="s">
        <v>17</v>
      </c>
      <c r="C73" s="18" t="s">
        <v>60</v>
      </c>
      <c r="D73" s="7">
        <f>'Mão de Obra'!D73</f>
        <v>0</v>
      </c>
      <c r="E73" s="3">
        <f t="shared" si="1"/>
        <v>0</v>
      </c>
    </row>
    <row r="74" spans="1:5" x14ac:dyDescent="0.25">
      <c r="A74" s="1"/>
      <c r="B74" s="9" t="s">
        <v>19</v>
      </c>
      <c r="C74" s="30" t="s">
        <v>116</v>
      </c>
      <c r="D74" s="7">
        <f>'Mão de Obra'!D74</f>
        <v>0</v>
      </c>
      <c r="E74" s="3">
        <f t="shared" si="1"/>
        <v>0</v>
      </c>
    </row>
    <row r="75" spans="1:5" x14ac:dyDescent="0.25">
      <c r="A75" s="1"/>
      <c r="B75" s="87" t="s">
        <v>61</v>
      </c>
      <c r="C75" s="88"/>
      <c r="D75" s="26">
        <f>SUM(D70:D74)</f>
        <v>0</v>
      </c>
      <c r="E75" s="27">
        <f>SUM(E70:E74)</f>
        <v>0</v>
      </c>
    </row>
    <row r="76" spans="1:5" x14ac:dyDescent="0.25">
      <c r="A76" s="1"/>
      <c r="B76" s="93"/>
      <c r="C76" s="93"/>
      <c r="D76" s="93"/>
      <c r="E76" s="93"/>
    </row>
    <row r="77" spans="1:5" x14ac:dyDescent="0.25">
      <c r="A77" s="1"/>
      <c r="B77" s="84" t="s">
        <v>62</v>
      </c>
      <c r="C77" s="85"/>
      <c r="D77" s="85"/>
      <c r="E77" s="86"/>
    </row>
    <row r="78" spans="1:5" x14ac:dyDescent="0.25">
      <c r="A78" s="1"/>
      <c r="B78" s="82" t="s">
        <v>63</v>
      </c>
      <c r="C78" s="83"/>
      <c r="D78" s="23" t="s">
        <v>114</v>
      </c>
      <c r="E78" s="17" t="s">
        <v>8</v>
      </c>
    </row>
    <row r="79" spans="1:5" x14ac:dyDescent="0.25">
      <c r="A79" s="1"/>
      <c r="B79" s="6" t="s">
        <v>9</v>
      </c>
      <c r="C79" s="18" t="s">
        <v>64</v>
      </c>
      <c r="D79" s="7">
        <f>'Mão de Obra'!D79</f>
        <v>0</v>
      </c>
      <c r="E79" s="3">
        <f>D79*$E$30</f>
        <v>0</v>
      </c>
    </row>
    <row r="80" spans="1:5" x14ac:dyDescent="0.25">
      <c r="A80" s="1"/>
      <c r="B80" s="6" t="s">
        <v>11</v>
      </c>
      <c r="C80" s="18" t="s">
        <v>65</v>
      </c>
      <c r="D80" s="7">
        <f>'Mão de Obra'!D80</f>
        <v>0</v>
      </c>
      <c r="E80" s="3">
        <f t="shared" ref="E80:E84" si="2">D80*$E$30</f>
        <v>0</v>
      </c>
    </row>
    <row r="81" spans="1:5" x14ac:dyDescent="0.25">
      <c r="A81" s="1"/>
      <c r="B81" s="6" t="s">
        <v>13</v>
      </c>
      <c r="C81" s="18" t="s">
        <v>66</v>
      </c>
      <c r="D81" s="7">
        <f>'Mão de Obra'!D81</f>
        <v>0</v>
      </c>
      <c r="E81" s="3">
        <f t="shared" si="2"/>
        <v>0</v>
      </c>
    </row>
    <row r="82" spans="1:5" x14ac:dyDescent="0.25">
      <c r="A82" s="1"/>
      <c r="B82" s="6" t="s">
        <v>15</v>
      </c>
      <c r="C82" s="18" t="s">
        <v>67</v>
      </c>
      <c r="D82" s="7">
        <f>'Mão de Obra'!D82</f>
        <v>0</v>
      </c>
      <c r="E82" s="3">
        <f t="shared" si="2"/>
        <v>0</v>
      </c>
    </row>
    <row r="83" spans="1:5" x14ac:dyDescent="0.25">
      <c r="A83" s="1"/>
      <c r="B83" s="6" t="s">
        <v>17</v>
      </c>
      <c r="C83" s="18" t="s">
        <v>68</v>
      </c>
      <c r="D83" s="7">
        <f>'Mão de Obra'!D83</f>
        <v>0</v>
      </c>
      <c r="E83" s="3">
        <f t="shared" si="2"/>
        <v>0</v>
      </c>
    </row>
    <row r="84" spans="1:5" x14ac:dyDescent="0.25">
      <c r="A84" s="1"/>
      <c r="B84" s="6" t="s">
        <v>19</v>
      </c>
      <c r="C84" s="18" t="s">
        <v>69</v>
      </c>
      <c r="D84" s="7">
        <f>'Mão de Obra'!D84</f>
        <v>0</v>
      </c>
      <c r="E84" s="3">
        <f t="shared" si="2"/>
        <v>0</v>
      </c>
    </row>
    <row r="85" spans="1:5" x14ac:dyDescent="0.25">
      <c r="A85" s="1"/>
      <c r="B85" s="87" t="s">
        <v>70</v>
      </c>
      <c r="C85" s="88"/>
      <c r="D85" s="26">
        <f>SUM(D79:D84)</f>
        <v>0</v>
      </c>
      <c r="E85" s="27">
        <f>SUM(E79:E84)</f>
        <v>0</v>
      </c>
    </row>
    <row r="86" spans="1:5" x14ac:dyDescent="0.25">
      <c r="A86" s="1"/>
      <c r="B86" s="102"/>
      <c r="C86" s="103"/>
      <c r="D86" s="6"/>
      <c r="E86" s="6"/>
    </row>
    <row r="87" spans="1:5" x14ac:dyDescent="0.25">
      <c r="A87" s="1"/>
      <c r="B87" s="82" t="s">
        <v>71</v>
      </c>
      <c r="C87" s="83"/>
      <c r="D87" s="23" t="s">
        <v>114</v>
      </c>
      <c r="E87" s="17" t="s">
        <v>8</v>
      </c>
    </row>
    <row r="88" spans="1:5" x14ac:dyDescent="0.25">
      <c r="A88" s="1"/>
      <c r="B88" s="6" t="s">
        <v>9</v>
      </c>
      <c r="C88" s="18" t="s">
        <v>72</v>
      </c>
      <c r="D88" s="7">
        <f>'Mão de Obra'!D88</f>
        <v>0</v>
      </c>
      <c r="E88" s="3">
        <f>$E$30*D88</f>
        <v>0</v>
      </c>
    </row>
    <row r="89" spans="1:5" x14ac:dyDescent="0.25">
      <c r="A89" s="1"/>
      <c r="B89" s="87" t="s">
        <v>73</v>
      </c>
      <c r="C89" s="88"/>
      <c r="D89" s="26">
        <f>D88</f>
        <v>0</v>
      </c>
      <c r="E89" s="27">
        <f>E88</f>
        <v>0</v>
      </c>
    </row>
    <row r="90" spans="1:5" x14ac:dyDescent="0.25">
      <c r="A90" s="1"/>
      <c r="B90" s="93"/>
      <c r="C90" s="93"/>
      <c r="D90" s="93"/>
      <c r="E90" s="93"/>
    </row>
    <row r="91" spans="1:5" x14ac:dyDescent="0.25">
      <c r="A91" s="1"/>
      <c r="B91" s="84" t="s">
        <v>74</v>
      </c>
      <c r="C91" s="85"/>
      <c r="D91" s="85"/>
      <c r="E91" s="86"/>
    </row>
    <row r="92" spans="1:5" x14ac:dyDescent="0.25">
      <c r="A92" s="1"/>
      <c r="B92" s="82" t="s">
        <v>75</v>
      </c>
      <c r="C92" s="91"/>
      <c r="D92" s="83"/>
      <c r="E92" s="13" t="s">
        <v>8</v>
      </c>
    </row>
    <row r="93" spans="1:5" x14ac:dyDescent="0.25">
      <c r="A93" s="1"/>
      <c r="B93" s="6" t="s">
        <v>76</v>
      </c>
      <c r="C93" s="77" t="s">
        <v>77</v>
      </c>
      <c r="D93" s="78"/>
      <c r="E93" s="3">
        <f>$E$85</f>
        <v>0</v>
      </c>
    </row>
    <row r="94" spans="1:5" x14ac:dyDescent="0.25">
      <c r="A94" s="1"/>
      <c r="B94" s="6" t="s">
        <v>78</v>
      </c>
      <c r="C94" s="77" t="s">
        <v>79</v>
      </c>
      <c r="D94" s="78"/>
      <c r="E94" s="3">
        <f>$E$89</f>
        <v>0</v>
      </c>
    </row>
    <row r="95" spans="1:5" x14ac:dyDescent="0.25">
      <c r="A95" s="1"/>
      <c r="B95" s="87" t="s">
        <v>80</v>
      </c>
      <c r="C95" s="88"/>
      <c r="D95" s="92"/>
      <c r="E95" s="27">
        <f>SUM(E93:E94)</f>
        <v>0</v>
      </c>
    </row>
    <row r="96" spans="1:5" x14ac:dyDescent="0.25">
      <c r="A96" s="1"/>
      <c r="B96" s="93"/>
      <c r="C96" s="93"/>
      <c r="D96" s="93"/>
      <c r="E96" s="93"/>
    </row>
    <row r="97" spans="1:5" x14ac:dyDescent="0.25">
      <c r="A97" s="1"/>
      <c r="B97" s="84" t="s">
        <v>81</v>
      </c>
      <c r="C97" s="85"/>
      <c r="D97" s="85"/>
      <c r="E97" s="86"/>
    </row>
    <row r="98" spans="1:5" x14ac:dyDescent="0.25">
      <c r="A98" s="1"/>
      <c r="B98" s="82" t="s">
        <v>82</v>
      </c>
      <c r="C98" s="91"/>
      <c r="D98" s="83"/>
      <c r="E98" s="13" t="s">
        <v>8</v>
      </c>
    </row>
    <row r="99" spans="1:5" x14ac:dyDescent="0.25">
      <c r="A99" s="1"/>
      <c r="B99" s="6" t="s">
        <v>9</v>
      </c>
      <c r="C99" s="77" t="s">
        <v>124</v>
      </c>
      <c r="D99" s="78"/>
      <c r="E99" s="3">
        <v>0</v>
      </c>
    </row>
    <row r="100" spans="1:5" x14ac:dyDescent="0.25">
      <c r="A100" s="1"/>
      <c r="B100" s="22" t="s">
        <v>11</v>
      </c>
      <c r="C100" s="77" t="s">
        <v>83</v>
      </c>
      <c r="D100" s="78"/>
      <c r="E100" s="3">
        <v>0</v>
      </c>
    </row>
    <row r="101" spans="1:5" x14ac:dyDescent="0.25">
      <c r="A101" s="1"/>
      <c r="B101" s="22" t="s">
        <v>13</v>
      </c>
      <c r="C101" s="77" t="s">
        <v>84</v>
      </c>
      <c r="D101" s="78"/>
      <c r="E101" s="3">
        <v>0</v>
      </c>
    </row>
    <row r="102" spans="1:5" x14ac:dyDescent="0.25">
      <c r="A102" s="1"/>
      <c r="B102" s="22" t="s">
        <v>15</v>
      </c>
      <c r="C102" s="77" t="s">
        <v>117</v>
      </c>
      <c r="D102" s="78"/>
      <c r="E102" s="3">
        <v>0</v>
      </c>
    </row>
    <row r="103" spans="1:5" x14ac:dyDescent="0.25">
      <c r="A103" s="1"/>
      <c r="B103" s="87" t="s">
        <v>85</v>
      </c>
      <c r="C103" s="88"/>
      <c r="D103" s="92"/>
      <c r="E103" s="27">
        <f>SUM(E99:E102)</f>
        <v>0</v>
      </c>
    </row>
    <row r="104" spans="1:5" x14ac:dyDescent="0.25">
      <c r="A104" s="1"/>
      <c r="B104" s="93"/>
      <c r="C104" s="93"/>
      <c r="D104" s="93"/>
      <c r="E104" s="93"/>
    </row>
    <row r="105" spans="1:5" x14ac:dyDescent="0.25">
      <c r="A105" s="1"/>
      <c r="B105" s="84" t="s">
        <v>86</v>
      </c>
      <c r="C105" s="85"/>
      <c r="D105" s="85"/>
      <c r="E105" s="86"/>
    </row>
    <row r="106" spans="1:5" x14ac:dyDescent="0.25">
      <c r="A106" s="1"/>
      <c r="B106" s="82" t="s">
        <v>87</v>
      </c>
      <c r="C106" s="83"/>
      <c r="D106" s="23" t="s">
        <v>114</v>
      </c>
      <c r="E106" s="17" t="s">
        <v>8</v>
      </c>
    </row>
    <row r="107" spans="1:5" x14ac:dyDescent="0.25">
      <c r="A107" s="1"/>
      <c r="B107" s="6" t="s">
        <v>9</v>
      </c>
      <c r="C107" s="18" t="s">
        <v>88</v>
      </c>
      <c r="D107" s="7">
        <f>'Mão de Obra'!D107</f>
        <v>0</v>
      </c>
      <c r="E107" s="3">
        <f>D107*E132</f>
        <v>0</v>
      </c>
    </row>
    <row r="108" spans="1:5" x14ac:dyDescent="0.25">
      <c r="A108" s="1"/>
      <c r="B108" s="6" t="s">
        <v>11</v>
      </c>
      <c r="C108" s="18" t="s">
        <v>89</v>
      </c>
      <c r="D108" s="7">
        <f>'Mão de Obra'!D108</f>
        <v>0</v>
      </c>
      <c r="E108" s="3">
        <f>D108*(E107+E132)</f>
        <v>0</v>
      </c>
    </row>
    <row r="109" spans="1:5" x14ac:dyDescent="0.25">
      <c r="A109" s="1"/>
      <c r="B109" s="6" t="s">
        <v>13</v>
      </c>
      <c r="C109" s="10" t="s">
        <v>90</v>
      </c>
      <c r="D109" s="89"/>
      <c r="E109" s="90"/>
    </row>
    <row r="110" spans="1:5" x14ac:dyDescent="0.25">
      <c r="A110" s="1"/>
      <c r="B110" s="6" t="s">
        <v>91</v>
      </c>
      <c r="C110" s="18" t="s">
        <v>92</v>
      </c>
      <c r="D110" s="8">
        <f>'Mão de Obra'!D110</f>
        <v>0</v>
      </c>
      <c r="E110" s="3">
        <f>(D110*E120)</f>
        <v>0</v>
      </c>
    </row>
    <row r="111" spans="1:5" x14ac:dyDescent="0.25">
      <c r="A111" s="1"/>
      <c r="B111" s="6" t="s">
        <v>93</v>
      </c>
      <c r="C111" s="18" t="s">
        <v>94</v>
      </c>
      <c r="D111" s="8">
        <f>'Mão de Obra'!D111</f>
        <v>0</v>
      </c>
      <c r="E111" s="3">
        <f>(D111*E120)</f>
        <v>0</v>
      </c>
    </row>
    <row r="112" spans="1:5" x14ac:dyDescent="0.25">
      <c r="A112" s="1"/>
      <c r="B112" s="6" t="s">
        <v>95</v>
      </c>
      <c r="C112" s="30" t="s">
        <v>96</v>
      </c>
      <c r="D112" s="8">
        <f>'Mão de Obra'!D112</f>
        <v>0</v>
      </c>
      <c r="E112" s="3">
        <f>(D112*E120)</f>
        <v>0</v>
      </c>
    </row>
    <row r="113" spans="1:5" x14ac:dyDescent="0.25">
      <c r="A113" s="1"/>
      <c r="B113" s="6" t="s">
        <v>97</v>
      </c>
      <c r="C113" s="30" t="s">
        <v>98</v>
      </c>
      <c r="D113" s="8">
        <f>'Mão de Obra'!D113</f>
        <v>0</v>
      </c>
      <c r="E113" s="3">
        <f>(D113*E120)</f>
        <v>0</v>
      </c>
    </row>
    <row r="114" spans="1:5" x14ac:dyDescent="0.25">
      <c r="A114" s="1"/>
      <c r="B114" s="87" t="s">
        <v>99</v>
      </c>
      <c r="C114" s="88"/>
      <c r="D114" s="26">
        <f>D107+D108+D110+D111+D112+D113</f>
        <v>0</v>
      </c>
      <c r="E114" s="27">
        <f>SUM(E107:E113)</f>
        <v>0</v>
      </c>
    </row>
    <row r="115" spans="1:5" ht="15.75" thickBot="1" x14ac:dyDescent="0.3">
      <c r="A115" s="1"/>
    </row>
    <row r="116" spans="1:5" ht="15.75" thickTop="1" x14ac:dyDescent="0.25">
      <c r="A116" s="1"/>
      <c r="B116" s="36" t="s">
        <v>100</v>
      </c>
      <c r="C116" s="37" t="s">
        <v>121</v>
      </c>
      <c r="D116" s="46">
        <f>D110+D111+D112+D113</f>
        <v>0</v>
      </c>
      <c r="E116" s="38"/>
    </row>
    <row r="117" spans="1:5" ht="7.5" customHeight="1" x14ac:dyDescent="0.25">
      <c r="A117" s="1"/>
      <c r="B117" s="39"/>
      <c r="C117" s="32"/>
      <c r="D117" s="31"/>
      <c r="E117" s="40"/>
    </row>
    <row r="118" spans="1:5" x14ac:dyDescent="0.25">
      <c r="A118" s="1"/>
      <c r="B118" s="39" t="s">
        <v>101</v>
      </c>
      <c r="C118" s="32" t="s">
        <v>120</v>
      </c>
      <c r="D118" s="31"/>
      <c r="E118" s="44">
        <f>E132+E107+E108</f>
        <v>5736.4628000000002</v>
      </c>
    </row>
    <row r="119" spans="1:5" ht="7.5" customHeight="1" x14ac:dyDescent="0.25">
      <c r="A119" s="1"/>
      <c r="B119" s="39"/>
      <c r="C119" s="32"/>
      <c r="D119" s="31"/>
      <c r="E119" s="44"/>
    </row>
    <row r="120" spans="1:5" x14ac:dyDescent="0.25">
      <c r="A120" s="1"/>
      <c r="B120" s="39" t="s">
        <v>102</v>
      </c>
      <c r="C120" s="32" t="s">
        <v>119</v>
      </c>
      <c r="D120" s="31"/>
      <c r="E120" s="44">
        <f>E118/(1-D116)</f>
        <v>5736.4628000000002</v>
      </c>
    </row>
    <row r="121" spans="1:5" ht="7.5" customHeight="1" x14ac:dyDescent="0.25">
      <c r="A121" s="1"/>
      <c r="B121" s="39"/>
      <c r="C121" s="32"/>
      <c r="D121" s="31"/>
      <c r="E121" s="44"/>
    </row>
    <row r="122" spans="1:5" ht="15.75" thickBot="1" x14ac:dyDescent="0.3">
      <c r="A122" s="1"/>
      <c r="B122" s="41" t="s">
        <v>118</v>
      </c>
      <c r="C122" s="42" t="s">
        <v>103</v>
      </c>
      <c r="D122" s="43"/>
      <c r="E122" s="45">
        <f>E120-E118</f>
        <v>0</v>
      </c>
    </row>
    <row r="123" spans="1:5" ht="15.75" thickTop="1" x14ac:dyDescent="0.25">
      <c r="A123" s="1"/>
    </row>
    <row r="124" spans="1:5" x14ac:dyDescent="0.25">
      <c r="A124" s="1"/>
      <c r="B124" s="93"/>
      <c r="C124" s="93"/>
      <c r="D124" s="93"/>
      <c r="E124" s="93"/>
    </row>
    <row r="125" spans="1:5" x14ac:dyDescent="0.25">
      <c r="A125" s="1"/>
      <c r="B125" s="84" t="s">
        <v>104</v>
      </c>
      <c r="C125" s="85"/>
      <c r="D125" s="85"/>
      <c r="E125" s="86"/>
    </row>
    <row r="126" spans="1:5" x14ac:dyDescent="0.25">
      <c r="A126" s="1"/>
      <c r="B126" s="82" t="s">
        <v>105</v>
      </c>
      <c r="C126" s="91"/>
      <c r="D126" s="83"/>
      <c r="E126" s="13" t="s">
        <v>8</v>
      </c>
    </row>
    <row r="127" spans="1:5" x14ac:dyDescent="0.25">
      <c r="A127" s="1"/>
      <c r="B127" s="11" t="s">
        <v>9</v>
      </c>
      <c r="C127" s="77" t="str">
        <f>B22</f>
        <v>MÓDULO 1 - COMPOSIÇÃO DA REMUNERAÇÃO</v>
      </c>
      <c r="D127" s="78"/>
      <c r="E127" s="34">
        <f>E30</f>
        <v>6102.62</v>
      </c>
    </row>
    <row r="128" spans="1:5" x14ac:dyDescent="0.25">
      <c r="A128" s="1"/>
      <c r="B128" s="11" t="s">
        <v>11</v>
      </c>
      <c r="C128" s="77" t="str">
        <f>B32</f>
        <v>MÓDULO 2 – ENCARGOS E BENEFÍCIOS ANUAIS, MENSAIS E DIÁRIOS</v>
      </c>
      <c r="D128" s="78"/>
      <c r="E128" s="34">
        <f>E66</f>
        <v>-366.15719999999999</v>
      </c>
    </row>
    <row r="129" spans="1:5" x14ac:dyDescent="0.25">
      <c r="A129" s="1"/>
      <c r="B129" s="11" t="s">
        <v>13</v>
      </c>
      <c r="C129" s="77" t="str">
        <f>B68</f>
        <v>MÓDULO 3 – PROVISÃO PARA RESCISÃO</v>
      </c>
      <c r="D129" s="78"/>
      <c r="E129" s="34">
        <f>E75</f>
        <v>0</v>
      </c>
    </row>
    <row r="130" spans="1:5" x14ac:dyDescent="0.25">
      <c r="A130" s="1"/>
      <c r="B130" s="11" t="s">
        <v>15</v>
      </c>
      <c r="C130" s="77" t="str">
        <f>B77</f>
        <v>MÓDULO 4 – CUSTO DE REPOSIÇÃO DO PROFISSIONAL AUSENTE</v>
      </c>
      <c r="D130" s="78"/>
      <c r="E130" s="34">
        <f>E95</f>
        <v>0</v>
      </c>
    </row>
    <row r="131" spans="1:5" x14ac:dyDescent="0.25">
      <c r="A131" s="1"/>
      <c r="B131" s="6" t="s">
        <v>17</v>
      </c>
      <c r="C131" s="79" t="str">
        <f>B97</f>
        <v>MÓDULO 5 – INSUMOS DIVERSOS</v>
      </c>
      <c r="D131" s="80"/>
      <c r="E131" s="34">
        <f>E103</f>
        <v>0</v>
      </c>
    </row>
    <row r="132" spans="1:5" x14ac:dyDescent="0.25">
      <c r="A132" s="1"/>
      <c r="B132" s="11"/>
      <c r="C132" s="77" t="s">
        <v>106</v>
      </c>
      <c r="D132" s="78"/>
      <c r="E132" s="34">
        <f>SUM(E127:E131)</f>
        <v>5736.4628000000002</v>
      </c>
    </row>
    <row r="133" spans="1:5" x14ac:dyDescent="0.25">
      <c r="A133" s="1"/>
      <c r="B133" s="6" t="s">
        <v>19</v>
      </c>
      <c r="C133" s="79" t="str">
        <f>B105</f>
        <v>MÓDULO 6 – CUSTOS INDIRETOS, TRIBUTOS E LUCRO</v>
      </c>
      <c r="D133" s="80"/>
      <c r="E133" s="35">
        <f>E114</f>
        <v>0</v>
      </c>
    </row>
    <row r="134" spans="1:5" x14ac:dyDescent="0.25">
      <c r="A134" s="1"/>
      <c r="B134" s="101" t="s">
        <v>107</v>
      </c>
      <c r="C134" s="101"/>
      <c r="D134" s="101"/>
      <c r="E134" s="33">
        <f>SUM(E132:E133)</f>
        <v>5736.4628000000002</v>
      </c>
    </row>
    <row r="135" spans="1:5" ht="26.25" customHeight="1" thickBot="1" x14ac:dyDescent="0.3">
      <c r="A135" s="1"/>
      <c r="B135" s="96" t="s">
        <v>108</v>
      </c>
      <c r="C135" s="97"/>
      <c r="D135" s="98"/>
      <c r="E135" s="47">
        <v>1</v>
      </c>
    </row>
    <row r="136" spans="1:5" ht="31.5" customHeight="1" thickBot="1" x14ac:dyDescent="0.3">
      <c r="A136" s="1"/>
      <c r="B136" s="99" t="s">
        <v>109</v>
      </c>
      <c r="C136" s="99"/>
      <c r="D136" s="99"/>
      <c r="E136" s="48">
        <f>E135*E134</f>
        <v>5736.4628000000002</v>
      </c>
    </row>
    <row r="137" spans="1:5" ht="15.75" thickTop="1" x14ac:dyDescent="0.25">
      <c r="A137" s="1"/>
    </row>
  </sheetData>
  <protectedRanges>
    <protectedRange sqref="B15:B16" name="Intervalo1_1_1"/>
  </protectedRanges>
  <mergeCells count="84">
    <mergeCell ref="B14:E14"/>
    <mergeCell ref="B2:E3"/>
    <mergeCell ref="B4:E4"/>
    <mergeCell ref="B5:E5"/>
    <mergeCell ref="B6:E6"/>
    <mergeCell ref="B7:E7"/>
    <mergeCell ref="B8:E8"/>
    <mergeCell ref="B9:E9"/>
    <mergeCell ref="B10:E10"/>
    <mergeCell ref="B11:E11"/>
    <mergeCell ref="B12:E12"/>
    <mergeCell ref="B13:E13"/>
    <mergeCell ref="B30:D30"/>
    <mergeCell ref="B15:C15"/>
    <mergeCell ref="D15:E15"/>
    <mergeCell ref="B16:C16"/>
    <mergeCell ref="D16:E16"/>
    <mergeCell ref="B17:E17"/>
    <mergeCell ref="B18:E18"/>
    <mergeCell ref="B19:E19"/>
    <mergeCell ref="B20:E20"/>
    <mergeCell ref="B21:E21"/>
    <mergeCell ref="B22:E22"/>
    <mergeCell ref="B23:C23"/>
    <mergeCell ref="B61:E61"/>
    <mergeCell ref="B31:E31"/>
    <mergeCell ref="B32:E32"/>
    <mergeCell ref="B33:C33"/>
    <mergeCell ref="B37:C37"/>
    <mergeCell ref="B38:E38"/>
    <mergeCell ref="B39:C39"/>
    <mergeCell ref="B48:C48"/>
    <mergeCell ref="B49:E49"/>
    <mergeCell ref="B50:C50"/>
    <mergeCell ref="B59:D59"/>
    <mergeCell ref="B60:E60"/>
    <mergeCell ref="B78:C78"/>
    <mergeCell ref="B62:D62"/>
    <mergeCell ref="C63:D63"/>
    <mergeCell ref="C64:D64"/>
    <mergeCell ref="C65:D65"/>
    <mergeCell ref="B66:D66"/>
    <mergeCell ref="B67:E67"/>
    <mergeCell ref="B68:E68"/>
    <mergeCell ref="B69:C69"/>
    <mergeCell ref="B75:C75"/>
    <mergeCell ref="B76:E76"/>
    <mergeCell ref="B77:E77"/>
    <mergeCell ref="B97:E97"/>
    <mergeCell ref="B85:C85"/>
    <mergeCell ref="B86:C86"/>
    <mergeCell ref="B87:C87"/>
    <mergeCell ref="B89:C89"/>
    <mergeCell ref="B90:E90"/>
    <mergeCell ref="B91:E91"/>
    <mergeCell ref="B92:D92"/>
    <mergeCell ref="C93:D93"/>
    <mergeCell ref="C94:D94"/>
    <mergeCell ref="B95:D95"/>
    <mergeCell ref="B96:E96"/>
    <mergeCell ref="B124:E124"/>
    <mergeCell ref="B98:D98"/>
    <mergeCell ref="C99:D99"/>
    <mergeCell ref="C100:D100"/>
    <mergeCell ref="C101:D101"/>
    <mergeCell ref="C102:D102"/>
    <mergeCell ref="B103:D103"/>
    <mergeCell ref="B104:E104"/>
    <mergeCell ref="B105:E105"/>
    <mergeCell ref="B106:C106"/>
    <mergeCell ref="D109:E109"/>
    <mergeCell ref="B114:C114"/>
    <mergeCell ref="B136:D136"/>
    <mergeCell ref="B125:E125"/>
    <mergeCell ref="B126:D126"/>
    <mergeCell ref="C127:D127"/>
    <mergeCell ref="C128:D128"/>
    <mergeCell ref="C129:D129"/>
    <mergeCell ref="C130:D130"/>
    <mergeCell ref="C131:D131"/>
    <mergeCell ref="C132:D132"/>
    <mergeCell ref="C133:D133"/>
    <mergeCell ref="B134:D134"/>
    <mergeCell ref="B135:D13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</vt:i4>
      </vt:variant>
    </vt:vector>
  </HeadingPairs>
  <TitlesOfParts>
    <vt:vector size="20" baseType="lpstr">
      <vt:lpstr>RESUMO</vt:lpstr>
      <vt:lpstr>Mão de Obra</vt:lpstr>
      <vt:lpstr>POSTO 1 - Aux. Adm. I</vt:lpstr>
      <vt:lpstr>POSTO 2 - Aux. Adm. II</vt:lpstr>
      <vt:lpstr>POSTO 3 -  Assist. Adm I</vt:lpstr>
      <vt:lpstr>POSTO 4 - Assist. Adm. II</vt:lpstr>
      <vt:lpstr>POSTO 5 - Analista Adm. Jr.</vt:lpstr>
      <vt:lpstr>POSTO 6 - Aux. Lab. I</vt:lpstr>
      <vt:lpstr>POSTO 7 - Aux. Lab. II</vt:lpstr>
      <vt:lpstr>POSTO 8 - Assist. Lab. I</vt:lpstr>
      <vt:lpstr>POSTO 9 - Assist. Lab. II</vt:lpstr>
      <vt:lpstr>POSTO 10 Aux de Manut I</vt:lpstr>
      <vt:lpstr>POSTO 11 Meio-Oficial Manut.I</vt:lpstr>
      <vt:lpstr>POSTO 12 Meio-Oficial Manut. II</vt:lpstr>
      <vt:lpstr>POSTO 13 Meio-Oficial Manut.III</vt:lpstr>
      <vt:lpstr>POSTO 14 Intérprete de Libras</vt:lpstr>
      <vt:lpstr>POSTO 15 Psicólogo</vt:lpstr>
      <vt:lpstr>POSTO 16 Assist. Social</vt:lpstr>
      <vt:lpstr>POSTO 17 Supervisão de Educação</vt:lpstr>
      <vt:lpstr>RESUMO!Area_de_impressao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Moreira</dc:creator>
  <cp:lastModifiedBy>CRISTIANE DA SILVA PEREIRA</cp:lastModifiedBy>
  <cp:lastPrinted>2024-05-08T16:48:54Z</cp:lastPrinted>
  <dcterms:created xsi:type="dcterms:W3CDTF">2022-10-07T11:39:43Z</dcterms:created>
  <dcterms:modified xsi:type="dcterms:W3CDTF">2024-05-08T16:57:49Z</dcterms:modified>
</cp:coreProperties>
</file>